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zatreasury-my.sharepoint.com/personal/nomfezeko_mayambela_treasury_gov_za/Documents/Documents/"/>
    </mc:Choice>
  </mc:AlternateContent>
  <xr:revisionPtr revIDLastSave="0" documentId="8_{63F5DDC0-888B-498B-885B-BB193B425EBF}" xr6:coauthVersionLast="47" xr6:coauthVersionMax="47" xr10:uidLastSave="{00000000-0000-0000-0000-000000000000}"/>
  <workbookProtection workbookAlgorithmName="SHA-512" workbookHashValue="qY6CX/wivySEXae2P+13X5gvpzmrSv4p7X+o2M1zN7bVxfZkOt53Mj0cv+a5RK8cWucGbeMNuTKAS/YUSH1Grw==" workbookSaltValue="EU4pk5Oe8Vifpu1pNAjrMg==" workbookSpinCount="100000" lockStructure="1"/>
  <bookViews>
    <workbookView xWindow="-110" yWindow="-110" windowWidth="19420" windowHeight="10420" xr2:uid="{00000000-000D-0000-FFFF-FFFF00000000}"/>
  </bookViews>
  <sheets>
    <sheet name="Summary" sheetId="1" r:id="rId1"/>
    <sheet name="BUF" sheetId="2" r:id="rId2"/>
    <sheet name="NMA" sheetId="3" r:id="rId3"/>
    <sheet name="EC101" sheetId="4" r:id="rId4"/>
    <sheet name="EC102" sheetId="5" r:id="rId5"/>
    <sheet name="EC104" sheetId="6" r:id="rId6"/>
    <sheet name="EC105" sheetId="7" r:id="rId7"/>
    <sheet name="EC106" sheetId="8" r:id="rId8"/>
    <sheet name="EC108" sheetId="9" r:id="rId9"/>
    <sheet name="EC109" sheetId="10" r:id="rId10"/>
    <sheet name="DC10" sheetId="11" r:id="rId11"/>
    <sheet name="EC121" sheetId="12" r:id="rId12"/>
    <sheet name="EC122" sheetId="13" r:id="rId13"/>
    <sheet name="EC123" sheetId="14" r:id="rId14"/>
    <sheet name="EC124" sheetId="15" r:id="rId15"/>
    <sheet name="EC126" sheetId="16" r:id="rId16"/>
    <sheet name="EC129" sheetId="17" r:id="rId17"/>
    <sheet name="DC12" sheetId="18" r:id="rId18"/>
    <sheet name="EC131" sheetId="19" r:id="rId19"/>
    <sheet name="EC135" sheetId="20" r:id="rId20"/>
    <sheet name="EC136" sheetId="21" r:id="rId21"/>
    <sheet name="EC137" sheetId="22" r:id="rId22"/>
    <sheet name="EC138" sheetId="23" r:id="rId23"/>
    <sheet name="EC139" sheetId="24" r:id="rId24"/>
    <sheet name="DC13" sheetId="25" r:id="rId25"/>
    <sheet name="EC141" sheetId="26" r:id="rId26"/>
    <sheet name="EC142" sheetId="27" r:id="rId27"/>
    <sheet name="EC145" sheetId="28" r:id="rId28"/>
    <sheet name="DC14" sheetId="29" r:id="rId29"/>
    <sheet name="EC153" sheetId="30" r:id="rId30"/>
    <sheet name="EC154" sheetId="31" r:id="rId31"/>
    <sheet name="EC155" sheetId="32" r:id="rId32"/>
    <sheet name="EC156" sheetId="33" r:id="rId33"/>
    <sheet name="EC157" sheetId="34" r:id="rId34"/>
    <sheet name="DC15" sheetId="35" r:id="rId35"/>
    <sheet name="EC441" sheetId="36" r:id="rId36"/>
    <sheet name="EC442" sheetId="37" r:id="rId37"/>
    <sheet name="EC443" sheetId="38" r:id="rId38"/>
    <sheet name="EC444" sheetId="39" r:id="rId39"/>
    <sheet name="DC44" sheetId="40" r:id="rId40"/>
  </sheets>
  <definedNames>
    <definedName name="_xlnm.Print_Area" localSheetId="1">BUF!$A$1:$X$128</definedName>
    <definedName name="_xlnm.Print_Area" localSheetId="10">'DC10'!$A$1:$X$128</definedName>
    <definedName name="_xlnm.Print_Area" localSheetId="17">'DC12'!$A$1:$X$128</definedName>
    <definedName name="_xlnm.Print_Area" localSheetId="24">'DC13'!$A$1:$X$128</definedName>
    <definedName name="_xlnm.Print_Area" localSheetId="28">'DC14'!$A$1:$X$128</definedName>
    <definedName name="_xlnm.Print_Area" localSheetId="34">'DC15'!$A$1:$X$128</definedName>
    <definedName name="_xlnm.Print_Area" localSheetId="39">'DC44'!$A$1:$X$128</definedName>
    <definedName name="_xlnm.Print_Area" localSheetId="3">'EC101'!$A$1:$X$128</definedName>
    <definedName name="_xlnm.Print_Area" localSheetId="4">'EC102'!$A$1:$X$128</definedName>
    <definedName name="_xlnm.Print_Area" localSheetId="5">'EC104'!$A$1:$X$128</definedName>
    <definedName name="_xlnm.Print_Area" localSheetId="6">'EC105'!$A$1:$X$128</definedName>
    <definedName name="_xlnm.Print_Area" localSheetId="7">'EC106'!$A$1:$X$128</definedName>
    <definedName name="_xlnm.Print_Area" localSheetId="8">'EC108'!$A$1:$X$128</definedName>
    <definedName name="_xlnm.Print_Area" localSheetId="9">'EC109'!$A$1:$X$128</definedName>
    <definedName name="_xlnm.Print_Area" localSheetId="11">'EC121'!$A$1:$X$128</definedName>
    <definedName name="_xlnm.Print_Area" localSheetId="12">'EC122'!$A$1:$X$128</definedName>
    <definedName name="_xlnm.Print_Area" localSheetId="13">'EC123'!$A$1:$X$128</definedName>
    <definedName name="_xlnm.Print_Area" localSheetId="14">'EC124'!$A$1:$X$128</definedName>
    <definedName name="_xlnm.Print_Area" localSheetId="15">'EC126'!$A$1:$X$128</definedName>
    <definedName name="_xlnm.Print_Area" localSheetId="16">'EC129'!$A$1:$X$128</definedName>
    <definedName name="_xlnm.Print_Area" localSheetId="18">'EC131'!$A$1:$X$128</definedName>
    <definedName name="_xlnm.Print_Area" localSheetId="19">'EC135'!$A$1:$X$128</definedName>
    <definedName name="_xlnm.Print_Area" localSheetId="20">'EC136'!$A$1:$X$128</definedName>
    <definedName name="_xlnm.Print_Area" localSheetId="21">'EC137'!$A$1:$X$128</definedName>
    <definedName name="_xlnm.Print_Area" localSheetId="22">'EC138'!$A$1:$X$128</definedName>
    <definedName name="_xlnm.Print_Area" localSheetId="23">'EC139'!$A$1:$X$128</definedName>
    <definedName name="_xlnm.Print_Area" localSheetId="25">'EC141'!$A$1:$X$128</definedName>
    <definedName name="_xlnm.Print_Area" localSheetId="26">'EC142'!$A$1:$X$128</definedName>
    <definedName name="_xlnm.Print_Area" localSheetId="27">'EC145'!$A$1:$X$128</definedName>
    <definedName name="_xlnm.Print_Area" localSheetId="29">'EC153'!$A$1:$X$128</definedName>
    <definedName name="_xlnm.Print_Area" localSheetId="30">'EC154'!$A$1:$X$128</definedName>
    <definedName name="_xlnm.Print_Area" localSheetId="31">'EC155'!$A$1:$X$128</definedName>
    <definedName name="_xlnm.Print_Area" localSheetId="32">'EC156'!$A$1:$X$128</definedName>
    <definedName name="_xlnm.Print_Area" localSheetId="33">'EC157'!$A$1:$X$128</definedName>
    <definedName name="_xlnm.Print_Area" localSheetId="35">'EC441'!$A$1:$X$128</definedName>
    <definedName name="_xlnm.Print_Area" localSheetId="36">'EC442'!$A$1:$X$128</definedName>
    <definedName name="_xlnm.Print_Area" localSheetId="37">'EC443'!$A$1:$X$128</definedName>
    <definedName name="_xlnm.Print_Area" localSheetId="38">'EC444'!$A$1:$X$128</definedName>
    <definedName name="_xlnm.Print_Area" localSheetId="2">NMA!$A$1:$X$128</definedName>
    <definedName name="_xlnm.Print_Area" localSheetId="0">Summary!$A$1:$X$128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7" i="2" l="1"/>
  <c r="N87" i="2"/>
  <c r="M87" i="2"/>
  <c r="L87" i="2"/>
  <c r="K87" i="2"/>
  <c r="J87" i="2"/>
  <c r="I87" i="2"/>
  <c r="H87" i="2"/>
  <c r="G87" i="2"/>
  <c r="F87" i="2"/>
  <c r="D87" i="2"/>
  <c r="C87" i="2"/>
  <c r="B87" i="2"/>
  <c r="O87" i="3"/>
  <c r="N87" i="3"/>
  <c r="M87" i="3"/>
  <c r="L87" i="3"/>
  <c r="K87" i="3"/>
  <c r="J87" i="3"/>
  <c r="I87" i="3"/>
  <c r="H87" i="3"/>
  <c r="G87" i="3"/>
  <c r="F87" i="3"/>
  <c r="D87" i="3"/>
  <c r="C87" i="3"/>
  <c r="B87" i="3"/>
  <c r="O87" i="4"/>
  <c r="N87" i="4"/>
  <c r="M87" i="4"/>
  <c r="L87" i="4"/>
  <c r="K87" i="4"/>
  <c r="J87" i="4"/>
  <c r="I87" i="4"/>
  <c r="H87" i="4"/>
  <c r="G87" i="4"/>
  <c r="F87" i="4"/>
  <c r="D87" i="4"/>
  <c r="C87" i="4"/>
  <c r="B87" i="4"/>
  <c r="O87" i="5"/>
  <c r="N87" i="5"/>
  <c r="M87" i="5"/>
  <c r="L87" i="5"/>
  <c r="K87" i="5"/>
  <c r="J87" i="5"/>
  <c r="I87" i="5"/>
  <c r="H87" i="5"/>
  <c r="G87" i="5"/>
  <c r="F87" i="5"/>
  <c r="D87" i="5"/>
  <c r="C87" i="5"/>
  <c r="B87" i="5"/>
  <c r="O87" i="6"/>
  <c r="N87" i="6"/>
  <c r="M87" i="6"/>
  <c r="L87" i="6"/>
  <c r="K87" i="6"/>
  <c r="J87" i="6"/>
  <c r="I87" i="6"/>
  <c r="H87" i="6"/>
  <c r="G87" i="6"/>
  <c r="F87" i="6"/>
  <c r="D87" i="6"/>
  <c r="C87" i="6"/>
  <c r="B87" i="6"/>
  <c r="O87" i="7"/>
  <c r="N87" i="7"/>
  <c r="M87" i="7"/>
  <c r="L87" i="7"/>
  <c r="K87" i="7"/>
  <c r="J87" i="7"/>
  <c r="I87" i="7"/>
  <c r="H87" i="7"/>
  <c r="G87" i="7"/>
  <c r="F87" i="7"/>
  <c r="D87" i="7"/>
  <c r="C87" i="7"/>
  <c r="B87" i="7"/>
  <c r="O87" i="8"/>
  <c r="N87" i="8"/>
  <c r="M87" i="8"/>
  <c r="L87" i="8"/>
  <c r="K87" i="8"/>
  <c r="J87" i="8"/>
  <c r="I87" i="8"/>
  <c r="H87" i="8"/>
  <c r="G87" i="8"/>
  <c r="F87" i="8"/>
  <c r="D87" i="8"/>
  <c r="C87" i="8"/>
  <c r="B87" i="8"/>
  <c r="O87" i="9"/>
  <c r="N87" i="9"/>
  <c r="M87" i="9"/>
  <c r="L87" i="9"/>
  <c r="K87" i="9"/>
  <c r="J87" i="9"/>
  <c r="I87" i="9"/>
  <c r="H87" i="9"/>
  <c r="G87" i="9"/>
  <c r="F87" i="9"/>
  <c r="D87" i="9"/>
  <c r="C87" i="9"/>
  <c r="B87" i="9"/>
  <c r="O87" i="10"/>
  <c r="N87" i="10"/>
  <c r="M87" i="10"/>
  <c r="L87" i="10"/>
  <c r="K87" i="10"/>
  <c r="J87" i="10"/>
  <c r="I87" i="10"/>
  <c r="H87" i="10"/>
  <c r="G87" i="10"/>
  <c r="F87" i="10"/>
  <c r="D87" i="10"/>
  <c r="C87" i="10"/>
  <c r="B87" i="10"/>
  <c r="O87" i="11"/>
  <c r="N87" i="11"/>
  <c r="M87" i="11"/>
  <c r="L87" i="11"/>
  <c r="K87" i="11"/>
  <c r="J87" i="11"/>
  <c r="I87" i="11"/>
  <c r="H87" i="11"/>
  <c r="G87" i="11"/>
  <c r="F87" i="11"/>
  <c r="D87" i="11"/>
  <c r="C87" i="11"/>
  <c r="B87" i="11"/>
  <c r="O87" i="12"/>
  <c r="N87" i="12"/>
  <c r="M87" i="12"/>
  <c r="L87" i="12"/>
  <c r="K87" i="12"/>
  <c r="J87" i="12"/>
  <c r="I87" i="12"/>
  <c r="H87" i="12"/>
  <c r="G87" i="12"/>
  <c r="F87" i="12"/>
  <c r="D87" i="12"/>
  <c r="C87" i="12"/>
  <c r="B87" i="12"/>
  <c r="O87" i="13"/>
  <c r="N87" i="13"/>
  <c r="M87" i="13"/>
  <c r="L87" i="13"/>
  <c r="K87" i="13"/>
  <c r="J87" i="13"/>
  <c r="I87" i="13"/>
  <c r="H87" i="13"/>
  <c r="G87" i="13"/>
  <c r="F87" i="13"/>
  <c r="D87" i="13"/>
  <c r="C87" i="13"/>
  <c r="B87" i="13"/>
  <c r="O87" i="14"/>
  <c r="N87" i="14"/>
  <c r="M87" i="14"/>
  <c r="L87" i="14"/>
  <c r="K87" i="14"/>
  <c r="J87" i="14"/>
  <c r="I87" i="14"/>
  <c r="H87" i="14"/>
  <c r="G87" i="14"/>
  <c r="F87" i="14"/>
  <c r="D87" i="14"/>
  <c r="C87" i="14"/>
  <c r="B87" i="14"/>
  <c r="O87" i="15"/>
  <c r="N87" i="15"/>
  <c r="M87" i="15"/>
  <c r="L87" i="15"/>
  <c r="K87" i="15"/>
  <c r="J87" i="15"/>
  <c r="I87" i="15"/>
  <c r="H87" i="15"/>
  <c r="G87" i="15"/>
  <c r="F87" i="15"/>
  <c r="D87" i="15"/>
  <c r="C87" i="15"/>
  <c r="B87" i="15"/>
  <c r="O87" i="16"/>
  <c r="N87" i="16"/>
  <c r="M87" i="16"/>
  <c r="L87" i="16"/>
  <c r="K87" i="16"/>
  <c r="J87" i="16"/>
  <c r="I87" i="16"/>
  <c r="H87" i="16"/>
  <c r="G87" i="16"/>
  <c r="F87" i="16"/>
  <c r="D87" i="16"/>
  <c r="C87" i="16"/>
  <c r="B87" i="16"/>
  <c r="O87" i="17"/>
  <c r="N87" i="17"/>
  <c r="M87" i="17"/>
  <c r="L87" i="17"/>
  <c r="K87" i="17"/>
  <c r="J87" i="17"/>
  <c r="I87" i="17"/>
  <c r="H87" i="17"/>
  <c r="G87" i="17"/>
  <c r="F87" i="17"/>
  <c r="D87" i="17"/>
  <c r="C87" i="17"/>
  <c r="B87" i="17"/>
  <c r="O87" i="18"/>
  <c r="N87" i="18"/>
  <c r="M87" i="18"/>
  <c r="L87" i="18"/>
  <c r="K87" i="18"/>
  <c r="J87" i="18"/>
  <c r="I87" i="18"/>
  <c r="H87" i="18"/>
  <c r="G87" i="18"/>
  <c r="F87" i="18"/>
  <c r="D87" i="18"/>
  <c r="C87" i="18"/>
  <c r="B87" i="18"/>
  <c r="O87" i="19"/>
  <c r="N87" i="19"/>
  <c r="M87" i="19"/>
  <c r="L87" i="19"/>
  <c r="K87" i="19"/>
  <c r="J87" i="19"/>
  <c r="I87" i="19"/>
  <c r="H87" i="19"/>
  <c r="G87" i="19"/>
  <c r="F87" i="19"/>
  <c r="D87" i="19"/>
  <c r="C87" i="19"/>
  <c r="B87" i="19"/>
  <c r="O87" i="20"/>
  <c r="N87" i="20"/>
  <c r="M87" i="20"/>
  <c r="L87" i="20"/>
  <c r="K87" i="20"/>
  <c r="J87" i="20"/>
  <c r="I87" i="20"/>
  <c r="H87" i="20"/>
  <c r="G87" i="20"/>
  <c r="F87" i="20"/>
  <c r="D87" i="20"/>
  <c r="C87" i="20"/>
  <c r="B87" i="20"/>
  <c r="O87" i="21"/>
  <c r="N87" i="21"/>
  <c r="M87" i="21"/>
  <c r="L87" i="21"/>
  <c r="K87" i="21"/>
  <c r="J87" i="21"/>
  <c r="I87" i="21"/>
  <c r="H87" i="21"/>
  <c r="G87" i="21"/>
  <c r="F87" i="21"/>
  <c r="D87" i="21"/>
  <c r="C87" i="21"/>
  <c r="B87" i="21"/>
  <c r="O87" i="22"/>
  <c r="N87" i="22"/>
  <c r="M87" i="22"/>
  <c r="L87" i="22"/>
  <c r="K87" i="22"/>
  <c r="J87" i="22"/>
  <c r="I87" i="22"/>
  <c r="H87" i="22"/>
  <c r="G87" i="22"/>
  <c r="F87" i="22"/>
  <c r="D87" i="22"/>
  <c r="C87" i="22"/>
  <c r="B87" i="22"/>
  <c r="O87" i="23"/>
  <c r="N87" i="23"/>
  <c r="M87" i="23"/>
  <c r="L87" i="23"/>
  <c r="K87" i="23"/>
  <c r="J87" i="23"/>
  <c r="I87" i="23"/>
  <c r="H87" i="23"/>
  <c r="G87" i="23"/>
  <c r="F87" i="23"/>
  <c r="D87" i="23"/>
  <c r="C87" i="23"/>
  <c r="B87" i="23"/>
  <c r="O87" i="24"/>
  <c r="N87" i="24"/>
  <c r="M87" i="24"/>
  <c r="L87" i="24"/>
  <c r="K87" i="24"/>
  <c r="J87" i="24"/>
  <c r="I87" i="24"/>
  <c r="H87" i="24"/>
  <c r="G87" i="24"/>
  <c r="F87" i="24"/>
  <c r="D87" i="24"/>
  <c r="C87" i="24"/>
  <c r="B87" i="24"/>
  <c r="O87" i="25"/>
  <c r="N87" i="25"/>
  <c r="M87" i="25"/>
  <c r="L87" i="25"/>
  <c r="K87" i="25"/>
  <c r="J87" i="25"/>
  <c r="I87" i="25"/>
  <c r="H87" i="25"/>
  <c r="G87" i="25"/>
  <c r="F87" i="25"/>
  <c r="D87" i="25"/>
  <c r="C87" i="25"/>
  <c r="B87" i="25"/>
  <c r="O87" i="26"/>
  <c r="N87" i="26"/>
  <c r="M87" i="26"/>
  <c r="L87" i="26"/>
  <c r="K87" i="26"/>
  <c r="J87" i="26"/>
  <c r="I87" i="26"/>
  <c r="H87" i="26"/>
  <c r="G87" i="26"/>
  <c r="F87" i="26"/>
  <c r="D87" i="26"/>
  <c r="C87" i="26"/>
  <c r="B87" i="26"/>
  <c r="O87" i="27"/>
  <c r="N87" i="27"/>
  <c r="M87" i="27"/>
  <c r="L87" i="27"/>
  <c r="K87" i="27"/>
  <c r="J87" i="27"/>
  <c r="I87" i="27"/>
  <c r="H87" i="27"/>
  <c r="G87" i="27"/>
  <c r="F87" i="27"/>
  <c r="D87" i="27"/>
  <c r="C87" i="27"/>
  <c r="B87" i="27"/>
  <c r="O87" i="28"/>
  <c r="N87" i="28"/>
  <c r="M87" i="28"/>
  <c r="L87" i="28"/>
  <c r="K87" i="28"/>
  <c r="J87" i="28"/>
  <c r="I87" i="28"/>
  <c r="H87" i="28"/>
  <c r="G87" i="28"/>
  <c r="F87" i="28"/>
  <c r="D87" i="28"/>
  <c r="C87" i="28"/>
  <c r="B87" i="28"/>
  <c r="O87" i="29"/>
  <c r="N87" i="29"/>
  <c r="M87" i="29"/>
  <c r="L87" i="29"/>
  <c r="K87" i="29"/>
  <c r="J87" i="29"/>
  <c r="I87" i="29"/>
  <c r="H87" i="29"/>
  <c r="G87" i="29"/>
  <c r="F87" i="29"/>
  <c r="D87" i="29"/>
  <c r="C87" i="29"/>
  <c r="B87" i="29"/>
  <c r="O87" i="30"/>
  <c r="N87" i="30"/>
  <c r="M87" i="30"/>
  <c r="L87" i="30"/>
  <c r="K87" i="30"/>
  <c r="J87" i="30"/>
  <c r="I87" i="30"/>
  <c r="H87" i="30"/>
  <c r="G87" i="30"/>
  <c r="F87" i="30"/>
  <c r="D87" i="30"/>
  <c r="C87" i="30"/>
  <c r="B87" i="30"/>
  <c r="O87" i="31"/>
  <c r="N87" i="31"/>
  <c r="M87" i="31"/>
  <c r="L87" i="31"/>
  <c r="K87" i="31"/>
  <c r="J87" i="31"/>
  <c r="I87" i="31"/>
  <c r="H87" i="31"/>
  <c r="G87" i="31"/>
  <c r="F87" i="31"/>
  <c r="D87" i="31"/>
  <c r="C87" i="31"/>
  <c r="B87" i="31"/>
  <c r="O87" i="32"/>
  <c r="N87" i="32"/>
  <c r="M87" i="32"/>
  <c r="L87" i="32"/>
  <c r="K87" i="32"/>
  <c r="J87" i="32"/>
  <c r="I87" i="32"/>
  <c r="H87" i="32"/>
  <c r="G87" i="32"/>
  <c r="F87" i="32"/>
  <c r="D87" i="32"/>
  <c r="C87" i="32"/>
  <c r="B87" i="32"/>
  <c r="O87" i="33"/>
  <c r="N87" i="33"/>
  <c r="M87" i="33"/>
  <c r="L87" i="33"/>
  <c r="K87" i="33"/>
  <c r="J87" i="33"/>
  <c r="I87" i="33"/>
  <c r="H87" i="33"/>
  <c r="G87" i="33"/>
  <c r="F87" i="33"/>
  <c r="D87" i="33"/>
  <c r="C87" i="33"/>
  <c r="B87" i="33"/>
  <c r="O87" i="34"/>
  <c r="N87" i="34"/>
  <c r="M87" i="34"/>
  <c r="L87" i="34"/>
  <c r="K87" i="34"/>
  <c r="J87" i="34"/>
  <c r="I87" i="34"/>
  <c r="H87" i="34"/>
  <c r="G87" i="34"/>
  <c r="F87" i="34"/>
  <c r="D87" i="34"/>
  <c r="C87" i="34"/>
  <c r="B87" i="34"/>
  <c r="O87" i="35"/>
  <c r="N87" i="35"/>
  <c r="M87" i="35"/>
  <c r="L87" i="35"/>
  <c r="K87" i="35"/>
  <c r="J87" i="35"/>
  <c r="I87" i="35"/>
  <c r="H87" i="35"/>
  <c r="G87" i="35"/>
  <c r="F87" i="35"/>
  <c r="D87" i="35"/>
  <c r="C87" i="35"/>
  <c r="B87" i="35"/>
  <c r="O87" i="36"/>
  <c r="N87" i="36"/>
  <c r="M87" i="36"/>
  <c r="L87" i="36"/>
  <c r="K87" i="36"/>
  <c r="J87" i="36"/>
  <c r="I87" i="36"/>
  <c r="H87" i="36"/>
  <c r="G87" i="36"/>
  <c r="F87" i="36"/>
  <c r="D87" i="36"/>
  <c r="C87" i="36"/>
  <c r="B87" i="36"/>
  <c r="O87" i="37"/>
  <c r="N87" i="37"/>
  <c r="M87" i="37"/>
  <c r="L87" i="37"/>
  <c r="K87" i="37"/>
  <c r="J87" i="37"/>
  <c r="I87" i="37"/>
  <c r="H87" i="37"/>
  <c r="G87" i="37"/>
  <c r="F87" i="37"/>
  <c r="D87" i="37"/>
  <c r="C87" i="37"/>
  <c r="B87" i="37"/>
  <c r="O87" i="38"/>
  <c r="N87" i="38"/>
  <c r="M87" i="38"/>
  <c r="L87" i="38"/>
  <c r="K87" i="38"/>
  <c r="J87" i="38"/>
  <c r="I87" i="38"/>
  <c r="H87" i="38"/>
  <c r="G87" i="38"/>
  <c r="F87" i="38"/>
  <c r="D87" i="38"/>
  <c r="C87" i="38"/>
  <c r="B87" i="38"/>
  <c r="O87" i="39"/>
  <c r="N87" i="39"/>
  <c r="M87" i="39"/>
  <c r="L87" i="39"/>
  <c r="K87" i="39"/>
  <c r="J87" i="39"/>
  <c r="I87" i="39"/>
  <c r="H87" i="39"/>
  <c r="G87" i="39"/>
  <c r="F87" i="39"/>
  <c r="D87" i="39"/>
  <c r="C87" i="39"/>
  <c r="B87" i="39"/>
  <c r="O87" i="40"/>
  <c r="N87" i="40"/>
  <c r="M87" i="40"/>
  <c r="L87" i="40"/>
  <c r="K87" i="40"/>
  <c r="J87" i="40"/>
  <c r="I87" i="40"/>
  <c r="H87" i="40"/>
  <c r="G87" i="40"/>
  <c r="F87" i="40"/>
  <c r="D87" i="40"/>
  <c r="C87" i="40"/>
  <c r="B87" i="40"/>
  <c r="O87" i="1"/>
  <c r="N87" i="1"/>
  <c r="M87" i="1"/>
  <c r="L87" i="1"/>
  <c r="K87" i="1"/>
  <c r="J87" i="1"/>
  <c r="I87" i="1"/>
  <c r="H87" i="1"/>
  <c r="G87" i="1"/>
  <c r="F87" i="1"/>
  <c r="D87" i="1"/>
  <c r="C87" i="1"/>
  <c r="B87" i="1"/>
  <c r="O115" i="2"/>
  <c r="N115" i="2"/>
  <c r="M115" i="2"/>
  <c r="S115" i="2" s="1"/>
  <c r="L115" i="2"/>
  <c r="R115" i="2" s="1"/>
  <c r="K115" i="2"/>
  <c r="J115" i="2"/>
  <c r="I115" i="2"/>
  <c r="H115" i="2"/>
  <c r="G115" i="2"/>
  <c r="F115" i="2"/>
  <c r="D115" i="2"/>
  <c r="C115" i="2"/>
  <c r="B115" i="2"/>
  <c r="O114" i="2"/>
  <c r="N114" i="2"/>
  <c r="U113" i="2"/>
  <c r="T113" i="2"/>
  <c r="S113" i="2"/>
  <c r="R113" i="2"/>
  <c r="S112" i="2"/>
  <c r="R112" i="2"/>
  <c r="E112" i="2"/>
  <c r="S111" i="2"/>
  <c r="R111" i="2"/>
  <c r="E111" i="2"/>
  <c r="U111" i="2" s="1"/>
  <c r="S110" i="2"/>
  <c r="R110" i="2"/>
  <c r="E110" i="2"/>
  <c r="S109" i="2"/>
  <c r="R109" i="2"/>
  <c r="E109" i="2"/>
  <c r="U109" i="2" s="1"/>
  <c r="S108" i="2"/>
  <c r="R108" i="2"/>
  <c r="E108" i="2"/>
  <c r="U108" i="2" s="1"/>
  <c r="S107" i="2"/>
  <c r="R107" i="2"/>
  <c r="E107" i="2"/>
  <c r="U107" i="2" s="1"/>
  <c r="S106" i="2"/>
  <c r="R106" i="2"/>
  <c r="E106" i="2"/>
  <c r="U106" i="2" s="1"/>
  <c r="S105" i="2"/>
  <c r="R105" i="2"/>
  <c r="E105" i="2"/>
  <c r="T105" i="2" s="1"/>
  <c r="S104" i="2"/>
  <c r="R104" i="2"/>
  <c r="E104" i="2"/>
  <c r="U104" i="2" s="1"/>
  <c r="S103" i="2"/>
  <c r="R103" i="2"/>
  <c r="E103" i="2"/>
  <c r="U103" i="2" s="1"/>
  <c r="S102" i="2"/>
  <c r="R102" i="2"/>
  <c r="E102" i="2"/>
  <c r="U102" i="2" s="1"/>
  <c r="S101" i="2"/>
  <c r="R101" i="2"/>
  <c r="E101" i="2"/>
  <c r="S100" i="2"/>
  <c r="R100" i="2"/>
  <c r="E100" i="2"/>
  <c r="U100" i="2" s="1"/>
  <c r="U99" i="2"/>
  <c r="T99" i="2"/>
  <c r="S99" i="2"/>
  <c r="R99" i="2"/>
  <c r="E99" i="2"/>
  <c r="S98" i="2"/>
  <c r="R98" i="2"/>
  <c r="E98" i="2"/>
  <c r="U98" i="2" s="1"/>
  <c r="M97" i="2"/>
  <c r="S97" i="2" s="1"/>
  <c r="L97" i="2"/>
  <c r="R97" i="2" s="1"/>
  <c r="K97" i="2"/>
  <c r="K114" i="2" s="1"/>
  <c r="J97" i="2"/>
  <c r="J114" i="2" s="1"/>
  <c r="I97" i="2"/>
  <c r="I114" i="2" s="1"/>
  <c r="H97" i="2"/>
  <c r="H114" i="2" s="1"/>
  <c r="G97" i="2"/>
  <c r="G114" i="2" s="1"/>
  <c r="F97" i="2"/>
  <c r="F114" i="2" s="1"/>
  <c r="D97" i="2"/>
  <c r="D114" i="2" s="1"/>
  <c r="C97" i="2"/>
  <c r="C114" i="2" s="1"/>
  <c r="B97" i="2"/>
  <c r="B114" i="2" s="1"/>
  <c r="O115" i="3"/>
  <c r="N115" i="3"/>
  <c r="M115" i="3"/>
  <c r="S115" i="3" s="1"/>
  <c r="L115" i="3"/>
  <c r="K115" i="3"/>
  <c r="J115" i="3"/>
  <c r="I115" i="3"/>
  <c r="H115" i="3"/>
  <c r="G115" i="3"/>
  <c r="F115" i="3"/>
  <c r="D115" i="3"/>
  <c r="C115" i="3"/>
  <c r="B115" i="3"/>
  <c r="O114" i="3"/>
  <c r="N114" i="3"/>
  <c r="U113" i="3"/>
  <c r="T113" i="3"/>
  <c r="S113" i="3"/>
  <c r="R113" i="3"/>
  <c r="S112" i="3"/>
  <c r="R112" i="3"/>
  <c r="E112" i="3"/>
  <c r="S111" i="3"/>
  <c r="R111" i="3"/>
  <c r="E111" i="3"/>
  <c r="U111" i="3" s="1"/>
  <c r="S110" i="3"/>
  <c r="R110" i="3"/>
  <c r="E110" i="3"/>
  <c r="U110" i="3" s="1"/>
  <c r="S109" i="3"/>
  <c r="R109" i="3"/>
  <c r="E109" i="3"/>
  <c r="U109" i="3" s="1"/>
  <c r="S108" i="3"/>
  <c r="R108" i="3"/>
  <c r="E108" i="3"/>
  <c r="T108" i="3" s="1"/>
  <c r="S107" i="3"/>
  <c r="R107" i="3"/>
  <c r="E107" i="3"/>
  <c r="U107" i="3" s="1"/>
  <c r="S106" i="3"/>
  <c r="R106" i="3"/>
  <c r="E106" i="3"/>
  <c r="U106" i="3" s="1"/>
  <c r="S105" i="3"/>
  <c r="R105" i="3"/>
  <c r="E105" i="3"/>
  <c r="U105" i="3" s="1"/>
  <c r="S104" i="3"/>
  <c r="R104" i="3"/>
  <c r="E104" i="3"/>
  <c r="S103" i="3"/>
  <c r="R103" i="3"/>
  <c r="E103" i="3"/>
  <c r="U103" i="3" s="1"/>
  <c r="S102" i="3"/>
  <c r="R102" i="3"/>
  <c r="E102" i="3"/>
  <c r="T102" i="3" s="1"/>
  <c r="S101" i="3"/>
  <c r="R101" i="3"/>
  <c r="E101" i="3"/>
  <c r="U101" i="3" s="1"/>
  <c r="S100" i="3"/>
  <c r="R100" i="3"/>
  <c r="E100" i="3"/>
  <c r="T100" i="3" s="1"/>
  <c r="S99" i="3"/>
  <c r="R99" i="3"/>
  <c r="E99" i="3"/>
  <c r="U99" i="3" s="1"/>
  <c r="S98" i="3"/>
  <c r="R98" i="3"/>
  <c r="E98" i="3"/>
  <c r="U98" i="3" s="1"/>
  <c r="M97" i="3"/>
  <c r="S97" i="3" s="1"/>
  <c r="L97" i="3"/>
  <c r="R97" i="3" s="1"/>
  <c r="K97" i="3"/>
  <c r="K114" i="3" s="1"/>
  <c r="J97" i="3"/>
  <c r="J114" i="3" s="1"/>
  <c r="I97" i="3"/>
  <c r="I114" i="3" s="1"/>
  <c r="H97" i="3"/>
  <c r="H114" i="3" s="1"/>
  <c r="G97" i="3"/>
  <c r="G114" i="3" s="1"/>
  <c r="F97" i="3"/>
  <c r="F114" i="3" s="1"/>
  <c r="D97" i="3"/>
  <c r="D114" i="3" s="1"/>
  <c r="C97" i="3"/>
  <c r="C114" i="3" s="1"/>
  <c r="B97" i="3"/>
  <c r="B114" i="3" s="1"/>
  <c r="O115" i="4"/>
  <c r="N115" i="4"/>
  <c r="M115" i="4"/>
  <c r="S115" i="4" s="1"/>
  <c r="L115" i="4"/>
  <c r="K115" i="4"/>
  <c r="J115" i="4"/>
  <c r="I115" i="4"/>
  <c r="H115" i="4"/>
  <c r="G115" i="4"/>
  <c r="F115" i="4"/>
  <c r="D115" i="4"/>
  <c r="C115" i="4"/>
  <c r="B115" i="4"/>
  <c r="O114" i="4"/>
  <c r="N114" i="4"/>
  <c r="U113" i="4"/>
  <c r="T113" i="4"/>
  <c r="S113" i="4"/>
  <c r="R113" i="4"/>
  <c r="S112" i="4"/>
  <c r="R112" i="4"/>
  <c r="E112" i="4"/>
  <c r="U112" i="4" s="1"/>
  <c r="S111" i="4"/>
  <c r="R111" i="4"/>
  <c r="E111" i="4"/>
  <c r="T111" i="4" s="1"/>
  <c r="S110" i="4"/>
  <c r="R110" i="4"/>
  <c r="E110" i="4"/>
  <c r="U110" i="4" s="1"/>
  <c r="S109" i="4"/>
  <c r="R109" i="4"/>
  <c r="E109" i="4"/>
  <c r="U109" i="4" s="1"/>
  <c r="S108" i="4"/>
  <c r="R108" i="4"/>
  <c r="E108" i="4"/>
  <c r="U108" i="4" s="1"/>
  <c r="S107" i="4"/>
  <c r="R107" i="4"/>
  <c r="E107" i="4"/>
  <c r="S106" i="4"/>
  <c r="R106" i="4"/>
  <c r="E106" i="4"/>
  <c r="U106" i="4" s="1"/>
  <c r="S105" i="4"/>
  <c r="R105" i="4"/>
  <c r="E105" i="4"/>
  <c r="U105" i="4" s="1"/>
  <c r="S104" i="4"/>
  <c r="R104" i="4"/>
  <c r="E104" i="4"/>
  <c r="U104" i="4" s="1"/>
  <c r="S103" i="4"/>
  <c r="R103" i="4"/>
  <c r="E103" i="4"/>
  <c r="S102" i="4"/>
  <c r="R102" i="4"/>
  <c r="E102" i="4"/>
  <c r="T102" i="4" s="1"/>
  <c r="S101" i="4"/>
  <c r="R101" i="4"/>
  <c r="E101" i="4"/>
  <c r="U101" i="4" s="1"/>
  <c r="S100" i="4"/>
  <c r="R100" i="4"/>
  <c r="E100" i="4"/>
  <c r="T100" i="4" s="1"/>
  <c r="S99" i="4"/>
  <c r="R99" i="4"/>
  <c r="E99" i="4"/>
  <c r="S98" i="4"/>
  <c r="R98" i="4"/>
  <c r="E98" i="4"/>
  <c r="U98" i="4" s="1"/>
  <c r="M97" i="4"/>
  <c r="M114" i="4" s="1"/>
  <c r="S114" i="4" s="1"/>
  <c r="L97" i="4"/>
  <c r="R97" i="4" s="1"/>
  <c r="K97" i="4"/>
  <c r="K114" i="4" s="1"/>
  <c r="J97" i="4"/>
  <c r="J114" i="4" s="1"/>
  <c r="I97" i="4"/>
  <c r="I114" i="4" s="1"/>
  <c r="H97" i="4"/>
  <c r="H114" i="4" s="1"/>
  <c r="G97" i="4"/>
  <c r="G114" i="4" s="1"/>
  <c r="F97" i="4"/>
  <c r="F114" i="4" s="1"/>
  <c r="D97" i="4"/>
  <c r="D114" i="4" s="1"/>
  <c r="C97" i="4"/>
  <c r="C114" i="4" s="1"/>
  <c r="B97" i="4"/>
  <c r="B114" i="4" s="1"/>
  <c r="O115" i="5"/>
  <c r="N115" i="5"/>
  <c r="M115" i="5"/>
  <c r="S115" i="5" s="1"/>
  <c r="L115" i="5"/>
  <c r="R115" i="5" s="1"/>
  <c r="K115" i="5"/>
  <c r="J115" i="5"/>
  <c r="I115" i="5"/>
  <c r="H115" i="5"/>
  <c r="G115" i="5"/>
  <c r="F115" i="5"/>
  <c r="D115" i="5"/>
  <c r="C115" i="5"/>
  <c r="B115" i="5"/>
  <c r="O114" i="5"/>
  <c r="N114" i="5"/>
  <c r="U113" i="5"/>
  <c r="T113" i="5"/>
  <c r="S113" i="5"/>
  <c r="R113" i="5"/>
  <c r="S112" i="5"/>
  <c r="R112" i="5"/>
  <c r="E112" i="5"/>
  <c r="U112" i="5" s="1"/>
  <c r="U111" i="5"/>
  <c r="T111" i="5"/>
  <c r="S111" i="5"/>
  <c r="R111" i="5"/>
  <c r="E111" i="5"/>
  <c r="S110" i="5"/>
  <c r="R110" i="5"/>
  <c r="E110" i="5"/>
  <c r="S109" i="5"/>
  <c r="R109" i="5"/>
  <c r="E109" i="5"/>
  <c r="U109" i="5" s="1"/>
  <c r="S108" i="5"/>
  <c r="R108" i="5"/>
  <c r="E108" i="5"/>
  <c r="S107" i="5"/>
  <c r="R107" i="5"/>
  <c r="E107" i="5"/>
  <c r="U107" i="5" s="1"/>
  <c r="S106" i="5"/>
  <c r="R106" i="5"/>
  <c r="E106" i="5"/>
  <c r="T106" i="5" s="1"/>
  <c r="S105" i="5"/>
  <c r="R105" i="5"/>
  <c r="E105" i="5"/>
  <c r="U105" i="5" s="1"/>
  <c r="S104" i="5"/>
  <c r="R104" i="5"/>
  <c r="E104" i="5"/>
  <c r="U104" i="5" s="1"/>
  <c r="S103" i="5"/>
  <c r="R103" i="5"/>
  <c r="E103" i="5"/>
  <c r="U103" i="5" s="1"/>
  <c r="S102" i="5"/>
  <c r="R102" i="5"/>
  <c r="E102" i="5"/>
  <c r="S101" i="5"/>
  <c r="R101" i="5"/>
  <c r="E101" i="5"/>
  <c r="U101" i="5" s="1"/>
  <c r="S100" i="5"/>
  <c r="R100" i="5"/>
  <c r="E100" i="5"/>
  <c r="T100" i="5" s="1"/>
  <c r="S99" i="5"/>
  <c r="R99" i="5"/>
  <c r="E99" i="5"/>
  <c r="U99" i="5" s="1"/>
  <c r="S98" i="5"/>
  <c r="R98" i="5"/>
  <c r="E98" i="5"/>
  <c r="T98" i="5" s="1"/>
  <c r="M97" i="5"/>
  <c r="L97" i="5"/>
  <c r="L114" i="5" s="1"/>
  <c r="R114" i="5" s="1"/>
  <c r="K97" i="5"/>
  <c r="K114" i="5" s="1"/>
  <c r="J97" i="5"/>
  <c r="J114" i="5" s="1"/>
  <c r="I97" i="5"/>
  <c r="I114" i="5" s="1"/>
  <c r="H97" i="5"/>
  <c r="H114" i="5" s="1"/>
  <c r="G97" i="5"/>
  <c r="G114" i="5" s="1"/>
  <c r="F97" i="5"/>
  <c r="F114" i="5" s="1"/>
  <c r="D97" i="5"/>
  <c r="D114" i="5" s="1"/>
  <c r="C97" i="5"/>
  <c r="C114" i="5" s="1"/>
  <c r="B97" i="5"/>
  <c r="B114" i="5" s="1"/>
  <c r="O115" i="6"/>
  <c r="N115" i="6"/>
  <c r="M115" i="6"/>
  <c r="S115" i="6" s="1"/>
  <c r="L115" i="6"/>
  <c r="K115" i="6"/>
  <c r="J115" i="6"/>
  <c r="I115" i="6"/>
  <c r="H115" i="6"/>
  <c r="G115" i="6"/>
  <c r="F115" i="6"/>
  <c r="D115" i="6"/>
  <c r="C115" i="6"/>
  <c r="B115" i="6"/>
  <c r="O114" i="6"/>
  <c r="N114" i="6"/>
  <c r="U113" i="6"/>
  <c r="T113" i="6"/>
  <c r="S113" i="6"/>
  <c r="R113" i="6"/>
  <c r="S112" i="6"/>
  <c r="R112" i="6"/>
  <c r="E112" i="6"/>
  <c r="U112" i="6" s="1"/>
  <c r="S111" i="6"/>
  <c r="R111" i="6"/>
  <c r="E111" i="6"/>
  <c r="T111" i="6" s="1"/>
  <c r="S110" i="6"/>
  <c r="R110" i="6"/>
  <c r="E110" i="6"/>
  <c r="U110" i="6" s="1"/>
  <c r="S109" i="6"/>
  <c r="R109" i="6"/>
  <c r="E109" i="6"/>
  <c r="T109" i="6" s="1"/>
  <c r="U108" i="6"/>
  <c r="T108" i="6"/>
  <c r="S108" i="6"/>
  <c r="R108" i="6"/>
  <c r="E108" i="6"/>
  <c r="S107" i="6"/>
  <c r="R107" i="6"/>
  <c r="E107" i="6"/>
  <c r="U107" i="6" s="1"/>
  <c r="U106" i="6"/>
  <c r="T106" i="6"/>
  <c r="S106" i="6"/>
  <c r="R106" i="6"/>
  <c r="E106" i="6"/>
  <c r="S105" i="6"/>
  <c r="R105" i="6"/>
  <c r="E105" i="6"/>
  <c r="T105" i="6" s="1"/>
  <c r="S104" i="6"/>
  <c r="R104" i="6"/>
  <c r="E104" i="6"/>
  <c r="U104" i="6" s="1"/>
  <c r="S103" i="6"/>
  <c r="R103" i="6"/>
  <c r="E103" i="6"/>
  <c r="U103" i="6" s="1"/>
  <c r="S102" i="6"/>
  <c r="R102" i="6"/>
  <c r="E102" i="6"/>
  <c r="U102" i="6" s="1"/>
  <c r="S101" i="6"/>
  <c r="R101" i="6"/>
  <c r="E101" i="6"/>
  <c r="T101" i="6" s="1"/>
  <c r="S100" i="6"/>
  <c r="R100" i="6"/>
  <c r="E100" i="6"/>
  <c r="U100" i="6" s="1"/>
  <c r="S99" i="6"/>
  <c r="R99" i="6"/>
  <c r="E99" i="6"/>
  <c r="U99" i="6" s="1"/>
  <c r="S98" i="6"/>
  <c r="R98" i="6"/>
  <c r="E98" i="6"/>
  <c r="U98" i="6" s="1"/>
  <c r="M97" i="6"/>
  <c r="L97" i="6"/>
  <c r="L114" i="6" s="1"/>
  <c r="K97" i="6"/>
  <c r="K114" i="6" s="1"/>
  <c r="J97" i="6"/>
  <c r="J114" i="6" s="1"/>
  <c r="I97" i="6"/>
  <c r="I114" i="6" s="1"/>
  <c r="H97" i="6"/>
  <c r="H114" i="6" s="1"/>
  <c r="G97" i="6"/>
  <c r="G114" i="6" s="1"/>
  <c r="F97" i="6"/>
  <c r="F114" i="6" s="1"/>
  <c r="D97" i="6"/>
  <c r="D114" i="6" s="1"/>
  <c r="C97" i="6"/>
  <c r="C114" i="6" s="1"/>
  <c r="B97" i="6"/>
  <c r="B114" i="6" s="1"/>
  <c r="O115" i="7"/>
  <c r="N115" i="7"/>
  <c r="M115" i="7"/>
  <c r="S115" i="7" s="1"/>
  <c r="L115" i="7"/>
  <c r="K115" i="7"/>
  <c r="J115" i="7"/>
  <c r="I115" i="7"/>
  <c r="H115" i="7"/>
  <c r="G115" i="7"/>
  <c r="F115" i="7"/>
  <c r="D115" i="7"/>
  <c r="C115" i="7"/>
  <c r="B115" i="7"/>
  <c r="O114" i="7"/>
  <c r="N114" i="7"/>
  <c r="U113" i="7"/>
  <c r="T113" i="7"/>
  <c r="S113" i="7"/>
  <c r="R113" i="7"/>
  <c r="S112" i="7"/>
  <c r="R112" i="7"/>
  <c r="E112" i="7"/>
  <c r="T112" i="7" s="1"/>
  <c r="S111" i="7"/>
  <c r="R111" i="7"/>
  <c r="E111" i="7"/>
  <c r="U111" i="7" s="1"/>
  <c r="S110" i="7"/>
  <c r="R110" i="7"/>
  <c r="E110" i="7"/>
  <c r="U110" i="7" s="1"/>
  <c r="S109" i="7"/>
  <c r="R109" i="7"/>
  <c r="E109" i="7"/>
  <c r="U109" i="7" s="1"/>
  <c r="S108" i="7"/>
  <c r="R108" i="7"/>
  <c r="E108" i="7"/>
  <c r="T108" i="7" s="1"/>
  <c r="S107" i="7"/>
  <c r="R107" i="7"/>
  <c r="E107" i="7"/>
  <c r="U107" i="7" s="1"/>
  <c r="S106" i="7"/>
  <c r="R106" i="7"/>
  <c r="E106" i="7"/>
  <c r="U106" i="7" s="1"/>
  <c r="S105" i="7"/>
  <c r="R105" i="7"/>
  <c r="E105" i="7"/>
  <c r="U105" i="7" s="1"/>
  <c r="S104" i="7"/>
  <c r="R104" i="7"/>
  <c r="E104" i="7"/>
  <c r="T104" i="7" s="1"/>
  <c r="S103" i="7"/>
  <c r="R103" i="7"/>
  <c r="E103" i="7"/>
  <c r="T103" i="7" s="1"/>
  <c r="S102" i="7"/>
  <c r="R102" i="7"/>
  <c r="E102" i="7"/>
  <c r="U102" i="7" s="1"/>
  <c r="S101" i="7"/>
  <c r="R101" i="7"/>
  <c r="E101" i="7"/>
  <c r="T101" i="7" s="1"/>
  <c r="S100" i="7"/>
  <c r="R100" i="7"/>
  <c r="E100" i="7"/>
  <c r="S99" i="7"/>
  <c r="R99" i="7"/>
  <c r="E99" i="7"/>
  <c r="U99" i="7" s="1"/>
  <c r="S98" i="7"/>
  <c r="R98" i="7"/>
  <c r="E98" i="7"/>
  <c r="S97" i="7"/>
  <c r="M97" i="7"/>
  <c r="M114" i="7" s="1"/>
  <c r="S114" i="7" s="1"/>
  <c r="L97" i="7"/>
  <c r="K97" i="7"/>
  <c r="K114" i="7" s="1"/>
  <c r="J97" i="7"/>
  <c r="J114" i="7" s="1"/>
  <c r="I97" i="7"/>
  <c r="I114" i="7" s="1"/>
  <c r="H97" i="7"/>
  <c r="H114" i="7" s="1"/>
  <c r="G97" i="7"/>
  <c r="G114" i="7" s="1"/>
  <c r="F97" i="7"/>
  <c r="F114" i="7" s="1"/>
  <c r="D97" i="7"/>
  <c r="D114" i="7" s="1"/>
  <c r="C97" i="7"/>
  <c r="C114" i="7" s="1"/>
  <c r="B97" i="7"/>
  <c r="B114" i="7" s="1"/>
  <c r="O115" i="8"/>
  <c r="N115" i="8"/>
  <c r="M115" i="8"/>
  <c r="S115" i="8" s="1"/>
  <c r="L115" i="8"/>
  <c r="R115" i="8" s="1"/>
  <c r="K115" i="8"/>
  <c r="J115" i="8"/>
  <c r="I115" i="8"/>
  <c r="H115" i="8"/>
  <c r="G115" i="8"/>
  <c r="F115" i="8"/>
  <c r="D115" i="8"/>
  <c r="C115" i="8"/>
  <c r="B115" i="8"/>
  <c r="O114" i="8"/>
  <c r="N114" i="8"/>
  <c r="U113" i="8"/>
  <c r="T113" i="8"/>
  <c r="S113" i="8"/>
  <c r="R113" i="8"/>
  <c r="S112" i="8"/>
  <c r="R112" i="8"/>
  <c r="E112" i="8"/>
  <c r="S111" i="8"/>
  <c r="R111" i="8"/>
  <c r="E111" i="8"/>
  <c r="T111" i="8" s="1"/>
  <c r="S110" i="8"/>
  <c r="R110" i="8"/>
  <c r="E110" i="8"/>
  <c r="U110" i="8" s="1"/>
  <c r="S109" i="8"/>
  <c r="R109" i="8"/>
  <c r="E109" i="8"/>
  <c r="S108" i="8"/>
  <c r="R108" i="8"/>
  <c r="E108" i="8"/>
  <c r="U108" i="8" s="1"/>
  <c r="S107" i="8"/>
  <c r="R107" i="8"/>
  <c r="E107" i="8"/>
  <c r="T107" i="8" s="1"/>
  <c r="S106" i="8"/>
  <c r="R106" i="8"/>
  <c r="E106" i="8"/>
  <c r="U106" i="8" s="1"/>
  <c r="S105" i="8"/>
  <c r="R105" i="8"/>
  <c r="E105" i="8"/>
  <c r="T105" i="8" s="1"/>
  <c r="S104" i="8"/>
  <c r="R104" i="8"/>
  <c r="E104" i="8"/>
  <c r="U104" i="8" s="1"/>
  <c r="S103" i="8"/>
  <c r="R103" i="8"/>
  <c r="E103" i="8"/>
  <c r="T103" i="8" s="1"/>
  <c r="S102" i="8"/>
  <c r="R102" i="8"/>
  <c r="E102" i="8"/>
  <c r="U102" i="8" s="1"/>
  <c r="S101" i="8"/>
  <c r="R101" i="8"/>
  <c r="E101" i="8"/>
  <c r="S100" i="8"/>
  <c r="R100" i="8"/>
  <c r="E100" i="8"/>
  <c r="U100" i="8" s="1"/>
  <c r="S99" i="8"/>
  <c r="R99" i="8"/>
  <c r="E99" i="8"/>
  <c r="S98" i="8"/>
  <c r="R98" i="8"/>
  <c r="E98" i="8"/>
  <c r="U98" i="8" s="1"/>
  <c r="M97" i="8"/>
  <c r="M114" i="8" s="1"/>
  <c r="S114" i="8" s="1"/>
  <c r="L97" i="8"/>
  <c r="L114" i="8" s="1"/>
  <c r="R114" i="8" s="1"/>
  <c r="K97" i="8"/>
  <c r="K114" i="8" s="1"/>
  <c r="J97" i="8"/>
  <c r="J114" i="8" s="1"/>
  <c r="I97" i="8"/>
  <c r="I114" i="8" s="1"/>
  <c r="H97" i="8"/>
  <c r="H114" i="8" s="1"/>
  <c r="G97" i="8"/>
  <c r="G114" i="8" s="1"/>
  <c r="F97" i="8"/>
  <c r="F114" i="8" s="1"/>
  <c r="D97" i="8"/>
  <c r="D114" i="8" s="1"/>
  <c r="C97" i="8"/>
  <c r="C114" i="8" s="1"/>
  <c r="B97" i="8"/>
  <c r="B114" i="8" s="1"/>
  <c r="R115" i="9"/>
  <c r="O115" i="9"/>
  <c r="N115" i="9"/>
  <c r="M115" i="9"/>
  <c r="S115" i="9" s="1"/>
  <c r="L115" i="9"/>
  <c r="K115" i="9"/>
  <c r="J115" i="9"/>
  <c r="I115" i="9"/>
  <c r="H115" i="9"/>
  <c r="G115" i="9"/>
  <c r="F115" i="9"/>
  <c r="D115" i="9"/>
  <c r="C115" i="9"/>
  <c r="B115" i="9"/>
  <c r="O114" i="9"/>
  <c r="N114" i="9"/>
  <c r="U113" i="9"/>
  <c r="T113" i="9"/>
  <c r="S113" i="9"/>
  <c r="R113" i="9"/>
  <c r="S112" i="9"/>
  <c r="R112" i="9"/>
  <c r="E112" i="9"/>
  <c r="S111" i="9"/>
  <c r="R111" i="9"/>
  <c r="E111" i="9"/>
  <c r="S110" i="9"/>
  <c r="R110" i="9"/>
  <c r="E110" i="9"/>
  <c r="T110" i="9" s="1"/>
  <c r="S109" i="9"/>
  <c r="R109" i="9"/>
  <c r="E109" i="9"/>
  <c r="U108" i="9"/>
  <c r="S108" i="9"/>
  <c r="R108" i="9"/>
  <c r="E108" i="9"/>
  <c r="T108" i="9" s="1"/>
  <c r="S107" i="9"/>
  <c r="R107" i="9"/>
  <c r="E107" i="9"/>
  <c r="U107" i="9" s="1"/>
  <c r="S106" i="9"/>
  <c r="R106" i="9"/>
  <c r="E106" i="9"/>
  <c r="T106" i="9" s="1"/>
  <c r="S105" i="9"/>
  <c r="R105" i="9"/>
  <c r="E105" i="9"/>
  <c r="S104" i="9"/>
  <c r="R104" i="9"/>
  <c r="E104" i="9"/>
  <c r="S103" i="9"/>
  <c r="R103" i="9"/>
  <c r="E103" i="9"/>
  <c r="U103" i="9" s="1"/>
  <c r="S102" i="9"/>
  <c r="R102" i="9"/>
  <c r="E102" i="9"/>
  <c r="T102" i="9" s="1"/>
  <c r="S101" i="9"/>
  <c r="R101" i="9"/>
  <c r="E101" i="9"/>
  <c r="U101" i="9" s="1"/>
  <c r="U100" i="9"/>
  <c r="S100" i="9"/>
  <c r="R100" i="9"/>
  <c r="E100" i="9"/>
  <c r="T100" i="9" s="1"/>
  <c r="S99" i="9"/>
  <c r="R99" i="9"/>
  <c r="E99" i="9"/>
  <c r="U98" i="9"/>
  <c r="S98" i="9"/>
  <c r="R98" i="9"/>
  <c r="E98" i="9"/>
  <c r="M97" i="9"/>
  <c r="S97" i="9" s="1"/>
  <c r="L97" i="9"/>
  <c r="L114" i="9" s="1"/>
  <c r="R114" i="9" s="1"/>
  <c r="K97" i="9"/>
  <c r="K114" i="9" s="1"/>
  <c r="J97" i="9"/>
  <c r="J114" i="9" s="1"/>
  <c r="I97" i="9"/>
  <c r="I114" i="9" s="1"/>
  <c r="H97" i="9"/>
  <c r="H114" i="9" s="1"/>
  <c r="G97" i="9"/>
  <c r="G114" i="9" s="1"/>
  <c r="F97" i="9"/>
  <c r="F114" i="9" s="1"/>
  <c r="D97" i="9"/>
  <c r="D114" i="9" s="1"/>
  <c r="C97" i="9"/>
  <c r="C114" i="9" s="1"/>
  <c r="B97" i="9"/>
  <c r="B114" i="9" s="1"/>
  <c r="O115" i="10"/>
  <c r="N115" i="10"/>
  <c r="M115" i="10"/>
  <c r="S115" i="10" s="1"/>
  <c r="L115" i="10"/>
  <c r="K115" i="10"/>
  <c r="J115" i="10"/>
  <c r="I115" i="10"/>
  <c r="H115" i="10"/>
  <c r="G115" i="10"/>
  <c r="F115" i="10"/>
  <c r="D115" i="10"/>
  <c r="C115" i="10"/>
  <c r="B115" i="10"/>
  <c r="O114" i="10"/>
  <c r="N114" i="10"/>
  <c r="U113" i="10"/>
  <c r="T113" i="10"/>
  <c r="S113" i="10"/>
  <c r="R113" i="10"/>
  <c r="S112" i="10"/>
  <c r="R112" i="10"/>
  <c r="E112" i="10"/>
  <c r="U112" i="10" s="1"/>
  <c r="S111" i="10"/>
  <c r="R111" i="10"/>
  <c r="E111" i="10"/>
  <c r="T111" i="10" s="1"/>
  <c r="U110" i="10"/>
  <c r="S110" i="10"/>
  <c r="R110" i="10"/>
  <c r="E110" i="10"/>
  <c r="T110" i="10" s="1"/>
  <c r="S109" i="10"/>
  <c r="R109" i="10"/>
  <c r="E109" i="10"/>
  <c r="U109" i="10" s="1"/>
  <c r="S108" i="10"/>
  <c r="R108" i="10"/>
  <c r="E108" i="10"/>
  <c r="U108" i="10" s="1"/>
  <c r="S107" i="10"/>
  <c r="R107" i="10"/>
  <c r="E107" i="10"/>
  <c r="S106" i="10"/>
  <c r="R106" i="10"/>
  <c r="E106" i="10"/>
  <c r="U106" i="10" s="1"/>
  <c r="U105" i="10"/>
  <c r="S105" i="10"/>
  <c r="R105" i="10"/>
  <c r="E105" i="10"/>
  <c r="T105" i="10" s="1"/>
  <c r="S104" i="10"/>
  <c r="R104" i="10"/>
  <c r="E104" i="10"/>
  <c r="U104" i="10" s="1"/>
  <c r="S103" i="10"/>
  <c r="R103" i="10"/>
  <c r="E103" i="10"/>
  <c r="T103" i="10" s="1"/>
  <c r="S102" i="10"/>
  <c r="R102" i="10"/>
  <c r="E102" i="10"/>
  <c r="U102" i="10" s="1"/>
  <c r="S101" i="10"/>
  <c r="R101" i="10"/>
  <c r="E101" i="10"/>
  <c r="T101" i="10" s="1"/>
  <c r="S100" i="10"/>
  <c r="R100" i="10"/>
  <c r="E100" i="10"/>
  <c r="U100" i="10" s="1"/>
  <c r="S99" i="10"/>
  <c r="R99" i="10"/>
  <c r="E99" i="10"/>
  <c r="S98" i="10"/>
  <c r="R98" i="10"/>
  <c r="E98" i="10"/>
  <c r="U98" i="10" s="1"/>
  <c r="S97" i="10"/>
  <c r="M97" i="10"/>
  <c r="M114" i="10" s="1"/>
  <c r="S114" i="10" s="1"/>
  <c r="L97" i="10"/>
  <c r="K97" i="10"/>
  <c r="K114" i="10" s="1"/>
  <c r="J97" i="10"/>
  <c r="J114" i="10" s="1"/>
  <c r="I97" i="10"/>
  <c r="I114" i="10" s="1"/>
  <c r="H97" i="10"/>
  <c r="H114" i="10" s="1"/>
  <c r="G97" i="10"/>
  <c r="G114" i="10" s="1"/>
  <c r="F97" i="10"/>
  <c r="F114" i="10" s="1"/>
  <c r="D97" i="10"/>
  <c r="D114" i="10" s="1"/>
  <c r="C97" i="10"/>
  <c r="C114" i="10" s="1"/>
  <c r="B97" i="10"/>
  <c r="B114" i="10" s="1"/>
  <c r="R115" i="11"/>
  <c r="O115" i="11"/>
  <c r="N115" i="11"/>
  <c r="M115" i="11"/>
  <c r="S115" i="11" s="1"/>
  <c r="L115" i="11"/>
  <c r="K115" i="11"/>
  <c r="J115" i="11"/>
  <c r="I115" i="11"/>
  <c r="H115" i="11"/>
  <c r="G115" i="11"/>
  <c r="F115" i="11"/>
  <c r="D115" i="11"/>
  <c r="C115" i="11"/>
  <c r="B115" i="11"/>
  <c r="O114" i="11"/>
  <c r="N114" i="11"/>
  <c r="U113" i="11"/>
  <c r="T113" i="11"/>
  <c r="S113" i="11"/>
  <c r="R113" i="11"/>
  <c r="S112" i="11"/>
  <c r="R112" i="11"/>
  <c r="E112" i="11"/>
  <c r="U112" i="11" s="1"/>
  <c r="S111" i="11"/>
  <c r="R111" i="11"/>
  <c r="E111" i="11"/>
  <c r="U111" i="11" s="1"/>
  <c r="S110" i="11"/>
  <c r="R110" i="11"/>
  <c r="E110" i="11"/>
  <c r="S109" i="11"/>
  <c r="R109" i="11"/>
  <c r="E109" i="11"/>
  <c r="U109" i="11" s="1"/>
  <c r="S108" i="11"/>
  <c r="R108" i="11"/>
  <c r="E108" i="11"/>
  <c r="T108" i="11" s="1"/>
  <c r="S107" i="11"/>
  <c r="R107" i="11"/>
  <c r="E107" i="11"/>
  <c r="U107" i="11" s="1"/>
  <c r="S106" i="11"/>
  <c r="R106" i="11"/>
  <c r="E106" i="11"/>
  <c r="T106" i="11" s="1"/>
  <c r="S105" i="11"/>
  <c r="R105" i="11"/>
  <c r="E105" i="11"/>
  <c r="U105" i="11" s="1"/>
  <c r="S104" i="11"/>
  <c r="R104" i="11"/>
  <c r="E104" i="11"/>
  <c r="U104" i="11" s="1"/>
  <c r="S103" i="11"/>
  <c r="R103" i="11"/>
  <c r="E103" i="11"/>
  <c r="U103" i="11" s="1"/>
  <c r="S102" i="11"/>
  <c r="R102" i="11"/>
  <c r="E102" i="11"/>
  <c r="S101" i="11"/>
  <c r="R101" i="11"/>
  <c r="E101" i="11"/>
  <c r="S100" i="11"/>
  <c r="R100" i="11"/>
  <c r="E100" i="11"/>
  <c r="T100" i="11" s="1"/>
  <c r="S99" i="11"/>
  <c r="R99" i="11"/>
  <c r="E99" i="11"/>
  <c r="S98" i="11"/>
  <c r="R98" i="11"/>
  <c r="E98" i="11"/>
  <c r="T98" i="11" s="1"/>
  <c r="M97" i="11"/>
  <c r="S97" i="11" s="1"/>
  <c r="L97" i="11"/>
  <c r="R97" i="11" s="1"/>
  <c r="K97" i="11"/>
  <c r="K114" i="11" s="1"/>
  <c r="J97" i="11"/>
  <c r="J114" i="11" s="1"/>
  <c r="I97" i="11"/>
  <c r="I114" i="11" s="1"/>
  <c r="H97" i="11"/>
  <c r="H114" i="11" s="1"/>
  <c r="G97" i="11"/>
  <c r="G114" i="11" s="1"/>
  <c r="F97" i="11"/>
  <c r="F114" i="11" s="1"/>
  <c r="D97" i="11"/>
  <c r="D114" i="11" s="1"/>
  <c r="C97" i="11"/>
  <c r="C114" i="11" s="1"/>
  <c r="B97" i="11"/>
  <c r="B114" i="11" s="1"/>
  <c r="O115" i="12"/>
  <c r="N115" i="12"/>
  <c r="M115" i="12"/>
  <c r="S115" i="12" s="1"/>
  <c r="L115" i="12"/>
  <c r="R115" i="12" s="1"/>
  <c r="K115" i="12"/>
  <c r="J115" i="12"/>
  <c r="I115" i="12"/>
  <c r="H115" i="12"/>
  <c r="G115" i="12"/>
  <c r="F115" i="12"/>
  <c r="D115" i="12"/>
  <c r="C115" i="12"/>
  <c r="B115" i="12"/>
  <c r="O114" i="12"/>
  <c r="N114" i="12"/>
  <c r="U113" i="12"/>
  <c r="T113" i="12"/>
  <c r="S113" i="12"/>
  <c r="R113" i="12"/>
  <c r="T112" i="12"/>
  <c r="S112" i="12"/>
  <c r="R112" i="12"/>
  <c r="E112" i="12"/>
  <c r="U112" i="12" s="1"/>
  <c r="S111" i="12"/>
  <c r="R111" i="12"/>
  <c r="E111" i="12"/>
  <c r="T111" i="12" s="1"/>
  <c r="S110" i="12"/>
  <c r="R110" i="12"/>
  <c r="E110" i="12"/>
  <c r="U110" i="12" s="1"/>
  <c r="S109" i="12"/>
  <c r="R109" i="12"/>
  <c r="E109" i="12"/>
  <c r="S108" i="12"/>
  <c r="R108" i="12"/>
  <c r="E108" i="12"/>
  <c r="U108" i="12" s="1"/>
  <c r="S107" i="12"/>
  <c r="R107" i="12"/>
  <c r="E107" i="12"/>
  <c r="T107" i="12" s="1"/>
  <c r="S106" i="12"/>
  <c r="R106" i="12"/>
  <c r="E106" i="12"/>
  <c r="U106" i="12" s="1"/>
  <c r="S105" i="12"/>
  <c r="R105" i="12"/>
  <c r="E105" i="12"/>
  <c r="T105" i="12" s="1"/>
  <c r="S104" i="12"/>
  <c r="R104" i="12"/>
  <c r="E104" i="12"/>
  <c r="U104" i="12" s="1"/>
  <c r="S103" i="12"/>
  <c r="R103" i="12"/>
  <c r="E103" i="12"/>
  <c r="T103" i="12" s="1"/>
  <c r="S102" i="12"/>
  <c r="R102" i="12"/>
  <c r="E102" i="12"/>
  <c r="U102" i="12" s="1"/>
  <c r="S101" i="12"/>
  <c r="R101" i="12"/>
  <c r="E101" i="12"/>
  <c r="T101" i="12" s="1"/>
  <c r="S100" i="12"/>
  <c r="R100" i="12"/>
  <c r="E100" i="12"/>
  <c r="U100" i="12" s="1"/>
  <c r="S99" i="12"/>
  <c r="R99" i="12"/>
  <c r="E99" i="12"/>
  <c r="U99" i="12" s="1"/>
  <c r="S98" i="12"/>
  <c r="R98" i="12"/>
  <c r="E98" i="12"/>
  <c r="U98" i="12" s="1"/>
  <c r="M97" i="12"/>
  <c r="M114" i="12" s="1"/>
  <c r="S114" i="12" s="1"/>
  <c r="L97" i="12"/>
  <c r="R97" i="12" s="1"/>
  <c r="K97" i="12"/>
  <c r="K114" i="12" s="1"/>
  <c r="J97" i="12"/>
  <c r="J114" i="12" s="1"/>
  <c r="I97" i="12"/>
  <c r="I114" i="12" s="1"/>
  <c r="H97" i="12"/>
  <c r="H114" i="12" s="1"/>
  <c r="G97" i="12"/>
  <c r="G114" i="12" s="1"/>
  <c r="F97" i="12"/>
  <c r="F114" i="12" s="1"/>
  <c r="D97" i="12"/>
  <c r="D114" i="12" s="1"/>
  <c r="C97" i="12"/>
  <c r="C114" i="12" s="1"/>
  <c r="B97" i="12"/>
  <c r="B114" i="12" s="1"/>
  <c r="O115" i="13"/>
  <c r="N115" i="13"/>
  <c r="M115" i="13"/>
  <c r="S115" i="13" s="1"/>
  <c r="L115" i="13"/>
  <c r="K115" i="13"/>
  <c r="J115" i="13"/>
  <c r="I115" i="13"/>
  <c r="H115" i="13"/>
  <c r="G115" i="13"/>
  <c r="F115" i="13"/>
  <c r="D115" i="13"/>
  <c r="C115" i="13"/>
  <c r="B115" i="13"/>
  <c r="O114" i="13"/>
  <c r="N114" i="13"/>
  <c r="U113" i="13"/>
  <c r="T113" i="13"/>
  <c r="S113" i="13"/>
  <c r="R113" i="13"/>
  <c r="S112" i="13"/>
  <c r="R112" i="13"/>
  <c r="E112" i="13"/>
  <c r="U112" i="13" s="1"/>
  <c r="S111" i="13"/>
  <c r="R111" i="13"/>
  <c r="E111" i="13"/>
  <c r="T111" i="13" s="1"/>
  <c r="U110" i="13"/>
  <c r="S110" i="13"/>
  <c r="R110" i="13"/>
  <c r="E110" i="13"/>
  <c r="T110" i="13" s="1"/>
  <c r="S109" i="13"/>
  <c r="R109" i="13"/>
  <c r="E109" i="13"/>
  <c r="U109" i="13" s="1"/>
  <c r="U108" i="13"/>
  <c r="S108" i="13"/>
  <c r="R108" i="13"/>
  <c r="E108" i="13"/>
  <c r="T108" i="13" s="1"/>
  <c r="S107" i="13"/>
  <c r="R107" i="13"/>
  <c r="E107" i="13"/>
  <c r="U107" i="13" s="1"/>
  <c r="S106" i="13"/>
  <c r="R106" i="13"/>
  <c r="E106" i="13"/>
  <c r="T106" i="13" s="1"/>
  <c r="S105" i="13"/>
  <c r="R105" i="13"/>
  <c r="E105" i="13"/>
  <c r="U105" i="13" s="1"/>
  <c r="S104" i="13"/>
  <c r="R104" i="13"/>
  <c r="E104" i="13"/>
  <c r="U104" i="13" s="1"/>
  <c r="S103" i="13"/>
  <c r="R103" i="13"/>
  <c r="E103" i="13"/>
  <c r="U103" i="13" s="1"/>
  <c r="S102" i="13"/>
  <c r="R102" i="13"/>
  <c r="E102" i="13"/>
  <c r="U102" i="13" s="1"/>
  <c r="S101" i="13"/>
  <c r="R101" i="13"/>
  <c r="E101" i="13"/>
  <c r="U101" i="13" s="1"/>
  <c r="S100" i="13"/>
  <c r="R100" i="13"/>
  <c r="E100" i="13"/>
  <c r="T100" i="13" s="1"/>
  <c r="S99" i="13"/>
  <c r="R99" i="13"/>
  <c r="E99" i="13"/>
  <c r="U99" i="13" s="1"/>
  <c r="S98" i="13"/>
  <c r="R98" i="13"/>
  <c r="E98" i="13"/>
  <c r="U98" i="13" s="1"/>
  <c r="M97" i="13"/>
  <c r="L97" i="13"/>
  <c r="L114" i="13" s="1"/>
  <c r="K97" i="13"/>
  <c r="K114" i="13" s="1"/>
  <c r="J97" i="13"/>
  <c r="J114" i="13" s="1"/>
  <c r="I97" i="13"/>
  <c r="I114" i="13" s="1"/>
  <c r="H97" i="13"/>
  <c r="H114" i="13" s="1"/>
  <c r="G97" i="13"/>
  <c r="G114" i="13" s="1"/>
  <c r="F97" i="13"/>
  <c r="F114" i="13" s="1"/>
  <c r="D97" i="13"/>
  <c r="D114" i="13" s="1"/>
  <c r="C97" i="13"/>
  <c r="C114" i="13" s="1"/>
  <c r="B97" i="13"/>
  <c r="B114" i="13" s="1"/>
  <c r="O115" i="14"/>
  <c r="N115" i="14"/>
  <c r="M115" i="14"/>
  <c r="S115" i="14" s="1"/>
  <c r="L115" i="14"/>
  <c r="K115" i="14"/>
  <c r="J115" i="14"/>
  <c r="I115" i="14"/>
  <c r="H115" i="14"/>
  <c r="G115" i="14"/>
  <c r="F115" i="14"/>
  <c r="D115" i="14"/>
  <c r="C115" i="14"/>
  <c r="B115" i="14"/>
  <c r="O114" i="14"/>
  <c r="N114" i="14"/>
  <c r="U113" i="14"/>
  <c r="T113" i="14"/>
  <c r="S113" i="14"/>
  <c r="R113" i="14"/>
  <c r="S112" i="14"/>
  <c r="R112" i="14"/>
  <c r="E112" i="14"/>
  <c r="U112" i="14" s="1"/>
  <c r="S111" i="14"/>
  <c r="R111" i="14"/>
  <c r="E111" i="14"/>
  <c r="U111" i="14" s="1"/>
  <c r="T110" i="14"/>
  <c r="S110" i="14"/>
  <c r="R110" i="14"/>
  <c r="E110" i="14"/>
  <c r="U110" i="14" s="1"/>
  <c r="S109" i="14"/>
  <c r="R109" i="14"/>
  <c r="E109" i="14"/>
  <c r="U109" i="14" s="1"/>
  <c r="T108" i="14"/>
  <c r="S108" i="14"/>
  <c r="R108" i="14"/>
  <c r="E108" i="14"/>
  <c r="U108" i="14" s="1"/>
  <c r="S107" i="14"/>
  <c r="R107" i="14"/>
  <c r="E107" i="14"/>
  <c r="U107" i="14" s="1"/>
  <c r="S106" i="14"/>
  <c r="R106" i="14"/>
  <c r="E106" i="14"/>
  <c r="T106" i="14" s="1"/>
  <c r="S105" i="14"/>
  <c r="R105" i="14"/>
  <c r="E105" i="14"/>
  <c r="U105" i="14" s="1"/>
  <c r="S104" i="14"/>
  <c r="R104" i="14"/>
  <c r="E104" i="14"/>
  <c r="U104" i="14" s="1"/>
  <c r="S103" i="14"/>
  <c r="R103" i="14"/>
  <c r="E103" i="14"/>
  <c r="U103" i="14" s="1"/>
  <c r="S102" i="14"/>
  <c r="R102" i="14"/>
  <c r="E102" i="14"/>
  <c r="U102" i="14" s="1"/>
  <c r="S101" i="14"/>
  <c r="R101" i="14"/>
  <c r="E101" i="14"/>
  <c r="U101" i="14" s="1"/>
  <c r="S100" i="14"/>
  <c r="R100" i="14"/>
  <c r="E100" i="14"/>
  <c r="U100" i="14" s="1"/>
  <c r="S99" i="14"/>
  <c r="R99" i="14"/>
  <c r="E99" i="14"/>
  <c r="U99" i="14" s="1"/>
  <c r="S98" i="14"/>
  <c r="R98" i="14"/>
  <c r="E98" i="14"/>
  <c r="T98" i="14" s="1"/>
  <c r="M97" i="14"/>
  <c r="L97" i="14"/>
  <c r="L114" i="14" s="1"/>
  <c r="K97" i="14"/>
  <c r="K114" i="14" s="1"/>
  <c r="J97" i="14"/>
  <c r="J114" i="14" s="1"/>
  <c r="I97" i="14"/>
  <c r="I114" i="14" s="1"/>
  <c r="H97" i="14"/>
  <c r="H114" i="14" s="1"/>
  <c r="G97" i="14"/>
  <c r="G114" i="14" s="1"/>
  <c r="F97" i="14"/>
  <c r="F114" i="14" s="1"/>
  <c r="D97" i="14"/>
  <c r="D114" i="14" s="1"/>
  <c r="C97" i="14"/>
  <c r="C114" i="14" s="1"/>
  <c r="B97" i="14"/>
  <c r="B114" i="14" s="1"/>
  <c r="O115" i="15"/>
  <c r="N115" i="15"/>
  <c r="M115" i="15"/>
  <c r="S115" i="15" s="1"/>
  <c r="L115" i="15"/>
  <c r="R115" i="15" s="1"/>
  <c r="K115" i="15"/>
  <c r="J115" i="15"/>
  <c r="I115" i="15"/>
  <c r="H115" i="15"/>
  <c r="G115" i="15"/>
  <c r="F115" i="15"/>
  <c r="D115" i="15"/>
  <c r="C115" i="15"/>
  <c r="B115" i="15"/>
  <c r="O114" i="15"/>
  <c r="N114" i="15"/>
  <c r="U113" i="15"/>
  <c r="T113" i="15"/>
  <c r="S113" i="15"/>
  <c r="R113" i="15"/>
  <c r="S112" i="15"/>
  <c r="R112" i="15"/>
  <c r="E112" i="15"/>
  <c r="U112" i="15" s="1"/>
  <c r="S111" i="15"/>
  <c r="R111" i="15"/>
  <c r="E111" i="15"/>
  <c r="S110" i="15"/>
  <c r="R110" i="15"/>
  <c r="E110" i="15"/>
  <c r="U110" i="15" s="1"/>
  <c r="S109" i="15"/>
  <c r="R109" i="15"/>
  <c r="E109" i="15"/>
  <c r="T109" i="15" s="1"/>
  <c r="S108" i="15"/>
  <c r="R108" i="15"/>
  <c r="E108" i="15"/>
  <c r="U108" i="15" s="1"/>
  <c r="S107" i="15"/>
  <c r="R107" i="15"/>
  <c r="E107" i="15"/>
  <c r="U107" i="15" s="1"/>
  <c r="S106" i="15"/>
  <c r="R106" i="15"/>
  <c r="E106" i="15"/>
  <c r="U106" i="15" s="1"/>
  <c r="S105" i="15"/>
  <c r="R105" i="15"/>
  <c r="E105" i="15"/>
  <c r="S104" i="15"/>
  <c r="R104" i="15"/>
  <c r="E104" i="15"/>
  <c r="U104" i="15" s="1"/>
  <c r="S103" i="15"/>
  <c r="R103" i="15"/>
  <c r="E103" i="15"/>
  <c r="S102" i="15"/>
  <c r="R102" i="15"/>
  <c r="E102" i="15"/>
  <c r="U102" i="15" s="1"/>
  <c r="S101" i="15"/>
  <c r="R101" i="15"/>
  <c r="E101" i="15"/>
  <c r="T101" i="15" s="1"/>
  <c r="S100" i="15"/>
  <c r="R100" i="15"/>
  <c r="E100" i="15"/>
  <c r="U100" i="15" s="1"/>
  <c r="S99" i="15"/>
  <c r="R99" i="15"/>
  <c r="E99" i="15"/>
  <c r="U99" i="15" s="1"/>
  <c r="S98" i="15"/>
  <c r="R98" i="15"/>
  <c r="E98" i="15"/>
  <c r="U98" i="15" s="1"/>
  <c r="S97" i="15"/>
  <c r="M97" i="15"/>
  <c r="M114" i="15" s="1"/>
  <c r="S114" i="15" s="1"/>
  <c r="L97" i="15"/>
  <c r="L114" i="15" s="1"/>
  <c r="R114" i="15" s="1"/>
  <c r="K97" i="15"/>
  <c r="K114" i="15" s="1"/>
  <c r="J97" i="15"/>
  <c r="J114" i="15" s="1"/>
  <c r="I97" i="15"/>
  <c r="I114" i="15" s="1"/>
  <c r="H97" i="15"/>
  <c r="H114" i="15" s="1"/>
  <c r="G97" i="15"/>
  <c r="G114" i="15" s="1"/>
  <c r="F97" i="15"/>
  <c r="F114" i="15" s="1"/>
  <c r="D97" i="15"/>
  <c r="D114" i="15" s="1"/>
  <c r="C97" i="15"/>
  <c r="C114" i="15" s="1"/>
  <c r="B97" i="15"/>
  <c r="B114" i="15" s="1"/>
  <c r="O115" i="16"/>
  <c r="N115" i="16"/>
  <c r="M115" i="16"/>
  <c r="S115" i="16" s="1"/>
  <c r="L115" i="16"/>
  <c r="K115" i="16"/>
  <c r="J115" i="16"/>
  <c r="I115" i="16"/>
  <c r="H115" i="16"/>
  <c r="G115" i="16"/>
  <c r="F115" i="16"/>
  <c r="D115" i="16"/>
  <c r="C115" i="16"/>
  <c r="B115" i="16"/>
  <c r="O114" i="16"/>
  <c r="N114" i="16"/>
  <c r="U113" i="16"/>
  <c r="T113" i="16"/>
  <c r="S113" i="16"/>
  <c r="R113" i="16"/>
  <c r="S112" i="16"/>
  <c r="R112" i="16"/>
  <c r="E112" i="16"/>
  <c r="T112" i="16" s="1"/>
  <c r="S111" i="16"/>
  <c r="R111" i="16"/>
  <c r="E111" i="16"/>
  <c r="U111" i="16" s="1"/>
  <c r="S110" i="16"/>
  <c r="R110" i="16"/>
  <c r="E110" i="16"/>
  <c r="U110" i="16" s="1"/>
  <c r="S109" i="16"/>
  <c r="R109" i="16"/>
  <c r="E109" i="16"/>
  <c r="U109" i="16" s="1"/>
  <c r="S108" i="16"/>
  <c r="R108" i="16"/>
  <c r="E108" i="16"/>
  <c r="U108" i="16" s="1"/>
  <c r="S107" i="16"/>
  <c r="R107" i="16"/>
  <c r="E107" i="16"/>
  <c r="U107" i="16" s="1"/>
  <c r="S106" i="16"/>
  <c r="R106" i="16"/>
  <c r="E106" i="16"/>
  <c r="U106" i="16" s="1"/>
  <c r="S105" i="16"/>
  <c r="R105" i="16"/>
  <c r="E105" i="16"/>
  <c r="S104" i="16"/>
  <c r="R104" i="16"/>
  <c r="E104" i="16"/>
  <c r="T104" i="16" s="1"/>
  <c r="S103" i="16"/>
  <c r="R103" i="16"/>
  <c r="E103" i="16"/>
  <c r="U103" i="16" s="1"/>
  <c r="S102" i="16"/>
  <c r="R102" i="16"/>
  <c r="E102" i="16"/>
  <c r="U102" i="16" s="1"/>
  <c r="S101" i="16"/>
  <c r="R101" i="16"/>
  <c r="E101" i="16"/>
  <c r="U101" i="16" s="1"/>
  <c r="S100" i="16"/>
  <c r="R100" i="16"/>
  <c r="E100" i="16"/>
  <c r="U100" i="16" s="1"/>
  <c r="S99" i="16"/>
  <c r="R99" i="16"/>
  <c r="E99" i="16"/>
  <c r="U99" i="16" s="1"/>
  <c r="S98" i="16"/>
  <c r="R98" i="16"/>
  <c r="E98" i="16"/>
  <c r="M97" i="16"/>
  <c r="L97" i="16"/>
  <c r="L114" i="16" s="1"/>
  <c r="K97" i="16"/>
  <c r="K114" i="16" s="1"/>
  <c r="J97" i="16"/>
  <c r="J114" i="16" s="1"/>
  <c r="I97" i="16"/>
  <c r="I114" i="16" s="1"/>
  <c r="H97" i="16"/>
  <c r="H114" i="16" s="1"/>
  <c r="G97" i="16"/>
  <c r="G114" i="16" s="1"/>
  <c r="F97" i="16"/>
  <c r="F114" i="16" s="1"/>
  <c r="D97" i="16"/>
  <c r="D114" i="16" s="1"/>
  <c r="C97" i="16"/>
  <c r="C114" i="16" s="1"/>
  <c r="B97" i="16"/>
  <c r="B114" i="16" s="1"/>
  <c r="O115" i="17"/>
  <c r="N115" i="17"/>
  <c r="M115" i="17"/>
  <c r="S115" i="17" s="1"/>
  <c r="L115" i="17"/>
  <c r="R115" i="17" s="1"/>
  <c r="K115" i="17"/>
  <c r="J115" i="17"/>
  <c r="I115" i="17"/>
  <c r="H115" i="17"/>
  <c r="G115" i="17"/>
  <c r="F115" i="17"/>
  <c r="D115" i="17"/>
  <c r="C115" i="17"/>
  <c r="B115" i="17"/>
  <c r="O114" i="17"/>
  <c r="N114" i="17"/>
  <c r="U113" i="17"/>
  <c r="T113" i="17"/>
  <c r="S113" i="17"/>
  <c r="R113" i="17"/>
  <c r="U112" i="17"/>
  <c r="S112" i="17"/>
  <c r="R112" i="17"/>
  <c r="E112" i="17"/>
  <c r="T112" i="17" s="1"/>
  <c r="S111" i="17"/>
  <c r="R111" i="17"/>
  <c r="E111" i="17"/>
  <c r="U111" i="17" s="1"/>
  <c r="S110" i="17"/>
  <c r="R110" i="17"/>
  <c r="E110" i="17"/>
  <c r="U110" i="17" s="1"/>
  <c r="S109" i="17"/>
  <c r="R109" i="17"/>
  <c r="E109" i="17"/>
  <c r="U109" i="17" s="1"/>
  <c r="S108" i="17"/>
  <c r="R108" i="17"/>
  <c r="E108" i="17"/>
  <c r="U108" i="17" s="1"/>
  <c r="S107" i="17"/>
  <c r="R107" i="17"/>
  <c r="E107" i="17"/>
  <c r="S106" i="17"/>
  <c r="R106" i="17"/>
  <c r="E106" i="17"/>
  <c r="U106" i="17" s="1"/>
  <c r="S105" i="17"/>
  <c r="R105" i="17"/>
  <c r="E105" i="17"/>
  <c r="S104" i="17"/>
  <c r="R104" i="17"/>
  <c r="E104" i="17"/>
  <c r="U104" i="17" s="1"/>
  <c r="U103" i="17"/>
  <c r="S103" i="17"/>
  <c r="R103" i="17"/>
  <c r="E103" i="17"/>
  <c r="T103" i="17" s="1"/>
  <c r="S102" i="17"/>
  <c r="R102" i="17"/>
  <c r="E102" i="17"/>
  <c r="U102" i="17" s="1"/>
  <c r="S101" i="17"/>
  <c r="R101" i="17"/>
  <c r="E101" i="17"/>
  <c r="T101" i="17" s="1"/>
  <c r="S100" i="17"/>
  <c r="R100" i="17"/>
  <c r="E100" i="17"/>
  <c r="U100" i="17" s="1"/>
  <c r="S99" i="17"/>
  <c r="R99" i="17"/>
  <c r="E99" i="17"/>
  <c r="S98" i="17"/>
  <c r="R98" i="17"/>
  <c r="E98" i="17"/>
  <c r="U98" i="17" s="1"/>
  <c r="M97" i="17"/>
  <c r="M114" i="17" s="1"/>
  <c r="S114" i="17" s="1"/>
  <c r="L97" i="17"/>
  <c r="K97" i="17"/>
  <c r="K114" i="17" s="1"/>
  <c r="J97" i="17"/>
  <c r="J114" i="17" s="1"/>
  <c r="I97" i="17"/>
  <c r="I114" i="17" s="1"/>
  <c r="H97" i="17"/>
  <c r="H114" i="17" s="1"/>
  <c r="G97" i="17"/>
  <c r="G114" i="17" s="1"/>
  <c r="F97" i="17"/>
  <c r="F114" i="17" s="1"/>
  <c r="D97" i="17"/>
  <c r="D114" i="17" s="1"/>
  <c r="C97" i="17"/>
  <c r="C114" i="17" s="1"/>
  <c r="B97" i="17"/>
  <c r="B114" i="17" s="1"/>
  <c r="O115" i="18"/>
  <c r="N115" i="18"/>
  <c r="M115" i="18"/>
  <c r="S115" i="18" s="1"/>
  <c r="L115" i="18"/>
  <c r="R115" i="18" s="1"/>
  <c r="K115" i="18"/>
  <c r="J115" i="18"/>
  <c r="I115" i="18"/>
  <c r="H115" i="18"/>
  <c r="G115" i="18"/>
  <c r="F115" i="18"/>
  <c r="D115" i="18"/>
  <c r="C115" i="18"/>
  <c r="B115" i="18"/>
  <c r="O114" i="18"/>
  <c r="N114" i="18"/>
  <c r="U113" i="18"/>
  <c r="T113" i="18"/>
  <c r="S113" i="18"/>
  <c r="R113" i="18"/>
  <c r="S112" i="18"/>
  <c r="R112" i="18"/>
  <c r="E112" i="18"/>
  <c r="S111" i="18"/>
  <c r="R111" i="18"/>
  <c r="E111" i="18"/>
  <c r="U111" i="18" s="1"/>
  <c r="S110" i="18"/>
  <c r="R110" i="18"/>
  <c r="E110" i="18"/>
  <c r="T109" i="18"/>
  <c r="S109" i="18"/>
  <c r="R109" i="18"/>
  <c r="E109" i="18"/>
  <c r="U109" i="18" s="1"/>
  <c r="S108" i="18"/>
  <c r="R108" i="18"/>
  <c r="E108" i="18"/>
  <c r="S107" i="18"/>
  <c r="R107" i="18"/>
  <c r="E107" i="18"/>
  <c r="U107" i="18" s="1"/>
  <c r="S106" i="18"/>
  <c r="R106" i="18"/>
  <c r="E106" i="18"/>
  <c r="S105" i="18"/>
  <c r="R105" i="18"/>
  <c r="E105" i="18"/>
  <c r="S104" i="18"/>
  <c r="R104" i="18"/>
  <c r="E104" i="18"/>
  <c r="S103" i="18"/>
  <c r="R103" i="18"/>
  <c r="E103" i="18"/>
  <c r="U103" i="18" s="1"/>
  <c r="S102" i="18"/>
  <c r="R102" i="18"/>
  <c r="E102" i="18"/>
  <c r="U101" i="18"/>
  <c r="S101" i="18"/>
  <c r="R101" i="18"/>
  <c r="E101" i="18"/>
  <c r="T101" i="18" s="1"/>
  <c r="S100" i="18"/>
  <c r="R100" i="18"/>
  <c r="E100" i="18"/>
  <c r="U99" i="18"/>
  <c r="S99" i="18"/>
  <c r="R99" i="18"/>
  <c r="E99" i="18"/>
  <c r="T99" i="18" s="1"/>
  <c r="S98" i="18"/>
  <c r="R98" i="18"/>
  <c r="E98" i="18"/>
  <c r="T98" i="18" s="1"/>
  <c r="M97" i="18"/>
  <c r="S97" i="18" s="1"/>
  <c r="L97" i="18"/>
  <c r="L114" i="18" s="1"/>
  <c r="R114" i="18" s="1"/>
  <c r="K97" i="18"/>
  <c r="K114" i="18" s="1"/>
  <c r="J97" i="18"/>
  <c r="J114" i="18" s="1"/>
  <c r="I97" i="18"/>
  <c r="I114" i="18" s="1"/>
  <c r="H97" i="18"/>
  <c r="H114" i="18" s="1"/>
  <c r="G97" i="18"/>
  <c r="G114" i="18" s="1"/>
  <c r="F97" i="18"/>
  <c r="F114" i="18" s="1"/>
  <c r="D97" i="18"/>
  <c r="D114" i="18" s="1"/>
  <c r="C97" i="18"/>
  <c r="C114" i="18" s="1"/>
  <c r="B97" i="18"/>
  <c r="B114" i="18" s="1"/>
  <c r="O115" i="19"/>
  <c r="N115" i="19"/>
  <c r="M115" i="19"/>
  <c r="S115" i="19" s="1"/>
  <c r="L115" i="19"/>
  <c r="R115" i="19" s="1"/>
  <c r="K115" i="19"/>
  <c r="J115" i="19"/>
  <c r="I115" i="19"/>
  <c r="H115" i="19"/>
  <c r="G115" i="19"/>
  <c r="F115" i="19"/>
  <c r="D115" i="19"/>
  <c r="C115" i="19"/>
  <c r="B115" i="19"/>
  <c r="O114" i="19"/>
  <c r="N114" i="19"/>
  <c r="U113" i="19"/>
  <c r="T113" i="19"/>
  <c r="S113" i="19"/>
  <c r="R113" i="19"/>
  <c r="S112" i="19"/>
  <c r="R112" i="19"/>
  <c r="E112" i="19"/>
  <c r="T112" i="19" s="1"/>
  <c r="S111" i="19"/>
  <c r="R111" i="19"/>
  <c r="E111" i="19"/>
  <c r="S110" i="19"/>
  <c r="R110" i="19"/>
  <c r="E110" i="19"/>
  <c r="T110" i="19" s="1"/>
  <c r="U109" i="19"/>
  <c r="S109" i="19"/>
  <c r="R109" i="19"/>
  <c r="E109" i="19"/>
  <c r="T109" i="19" s="1"/>
  <c r="S108" i="19"/>
  <c r="R108" i="19"/>
  <c r="E108" i="19"/>
  <c r="S107" i="19"/>
  <c r="R107" i="19"/>
  <c r="E107" i="19"/>
  <c r="T107" i="19" s="1"/>
  <c r="S106" i="19"/>
  <c r="R106" i="19"/>
  <c r="E106" i="19"/>
  <c r="U106" i="19" s="1"/>
  <c r="S105" i="19"/>
  <c r="R105" i="19"/>
  <c r="E105" i="19"/>
  <c r="S104" i="19"/>
  <c r="R104" i="19"/>
  <c r="E104" i="19"/>
  <c r="U104" i="19" s="1"/>
  <c r="S103" i="19"/>
  <c r="R103" i="19"/>
  <c r="E103" i="19"/>
  <c r="S102" i="19"/>
  <c r="R102" i="19"/>
  <c r="E102" i="19"/>
  <c r="U102" i="19" s="1"/>
  <c r="S101" i="19"/>
  <c r="R101" i="19"/>
  <c r="E101" i="19"/>
  <c r="T101" i="19" s="1"/>
  <c r="S100" i="19"/>
  <c r="R100" i="19"/>
  <c r="E100" i="19"/>
  <c r="S99" i="19"/>
  <c r="R99" i="19"/>
  <c r="E99" i="19"/>
  <c r="U99" i="19" s="1"/>
  <c r="S98" i="19"/>
  <c r="R98" i="19"/>
  <c r="E98" i="19"/>
  <c r="U98" i="19" s="1"/>
  <c r="M97" i="19"/>
  <c r="S97" i="19" s="1"/>
  <c r="L97" i="19"/>
  <c r="R97" i="19" s="1"/>
  <c r="K97" i="19"/>
  <c r="K114" i="19" s="1"/>
  <c r="J97" i="19"/>
  <c r="J114" i="19" s="1"/>
  <c r="I97" i="19"/>
  <c r="I114" i="19" s="1"/>
  <c r="H97" i="19"/>
  <c r="H114" i="19" s="1"/>
  <c r="G97" i="19"/>
  <c r="G114" i="19" s="1"/>
  <c r="F97" i="19"/>
  <c r="F114" i="19" s="1"/>
  <c r="D97" i="19"/>
  <c r="D114" i="19" s="1"/>
  <c r="C97" i="19"/>
  <c r="C114" i="19" s="1"/>
  <c r="B97" i="19"/>
  <c r="B114" i="19" s="1"/>
  <c r="O115" i="20"/>
  <c r="N115" i="20"/>
  <c r="M115" i="20"/>
  <c r="S115" i="20" s="1"/>
  <c r="L115" i="20"/>
  <c r="K115" i="20"/>
  <c r="J115" i="20"/>
  <c r="I115" i="20"/>
  <c r="H115" i="20"/>
  <c r="G115" i="20"/>
  <c r="F115" i="20"/>
  <c r="D115" i="20"/>
  <c r="C115" i="20"/>
  <c r="B115" i="20"/>
  <c r="O114" i="20"/>
  <c r="N114" i="20"/>
  <c r="U113" i="20"/>
  <c r="T113" i="20"/>
  <c r="S113" i="20"/>
  <c r="R113" i="20"/>
  <c r="S112" i="20"/>
  <c r="R112" i="20"/>
  <c r="E112" i="20"/>
  <c r="T112" i="20" s="1"/>
  <c r="S111" i="20"/>
  <c r="R111" i="20"/>
  <c r="E111" i="20"/>
  <c r="S110" i="20"/>
  <c r="R110" i="20"/>
  <c r="E110" i="20"/>
  <c r="T110" i="20" s="1"/>
  <c r="S109" i="20"/>
  <c r="R109" i="20"/>
  <c r="E109" i="20"/>
  <c r="U109" i="20" s="1"/>
  <c r="S108" i="20"/>
  <c r="R108" i="20"/>
  <c r="E108" i="20"/>
  <c r="T108" i="20" s="1"/>
  <c r="S107" i="20"/>
  <c r="R107" i="20"/>
  <c r="E107" i="20"/>
  <c r="S106" i="20"/>
  <c r="R106" i="20"/>
  <c r="E106" i="20"/>
  <c r="S105" i="20"/>
  <c r="R105" i="20"/>
  <c r="E105" i="20"/>
  <c r="S104" i="20"/>
  <c r="R104" i="20"/>
  <c r="E104" i="20"/>
  <c r="T104" i="20" s="1"/>
  <c r="S103" i="20"/>
  <c r="R103" i="20"/>
  <c r="E103" i="20"/>
  <c r="S102" i="20"/>
  <c r="R102" i="20"/>
  <c r="E102" i="20"/>
  <c r="T102" i="20" s="1"/>
  <c r="S101" i="20"/>
  <c r="R101" i="20"/>
  <c r="E101" i="20"/>
  <c r="U101" i="20" s="1"/>
  <c r="S100" i="20"/>
  <c r="R100" i="20"/>
  <c r="E100" i="20"/>
  <c r="T100" i="20" s="1"/>
  <c r="T99" i="20"/>
  <c r="S99" i="20"/>
  <c r="R99" i="20"/>
  <c r="E99" i="20"/>
  <c r="U99" i="20" s="1"/>
  <c r="S98" i="20"/>
  <c r="R98" i="20"/>
  <c r="E98" i="20"/>
  <c r="M97" i="20"/>
  <c r="S97" i="20" s="1"/>
  <c r="L97" i="20"/>
  <c r="R97" i="20" s="1"/>
  <c r="K97" i="20"/>
  <c r="K114" i="20" s="1"/>
  <c r="J97" i="20"/>
  <c r="J114" i="20" s="1"/>
  <c r="I97" i="20"/>
  <c r="I114" i="20" s="1"/>
  <c r="H97" i="20"/>
  <c r="H114" i="20" s="1"/>
  <c r="G97" i="20"/>
  <c r="G114" i="20" s="1"/>
  <c r="F97" i="20"/>
  <c r="F114" i="20" s="1"/>
  <c r="D97" i="20"/>
  <c r="D114" i="20" s="1"/>
  <c r="C97" i="20"/>
  <c r="C114" i="20" s="1"/>
  <c r="B97" i="20"/>
  <c r="B114" i="20" s="1"/>
  <c r="O115" i="21"/>
  <c r="N115" i="21"/>
  <c r="M115" i="21"/>
  <c r="S115" i="21" s="1"/>
  <c r="L115" i="21"/>
  <c r="R115" i="21" s="1"/>
  <c r="K115" i="21"/>
  <c r="J115" i="21"/>
  <c r="I115" i="21"/>
  <c r="H115" i="21"/>
  <c r="G115" i="21"/>
  <c r="F115" i="21"/>
  <c r="D115" i="21"/>
  <c r="C115" i="21"/>
  <c r="B115" i="21"/>
  <c r="O114" i="21"/>
  <c r="N114" i="21"/>
  <c r="U113" i="21"/>
  <c r="T113" i="21"/>
  <c r="S113" i="21"/>
  <c r="R113" i="21"/>
  <c r="S112" i="21"/>
  <c r="R112" i="21"/>
  <c r="E112" i="21"/>
  <c r="U112" i="21" s="1"/>
  <c r="S111" i="21"/>
  <c r="R111" i="21"/>
  <c r="E111" i="21"/>
  <c r="T111" i="21" s="1"/>
  <c r="S110" i="21"/>
  <c r="R110" i="21"/>
  <c r="E110" i="21"/>
  <c r="S109" i="21"/>
  <c r="R109" i="21"/>
  <c r="E109" i="21"/>
  <c r="U109" i="21" s="1"/>
  <c r="S108" i="21"/>
  <c r="R108" i="21"/>
  <c r="E108" i="21"/>
  <c r="U108" i="21" s="1"/>
  <c r="S107" i="21"/>
  <c r="R107" i="21"/>
  <c r="E107" i="21"/>
  <c r="U107" i="21" s="1"/>
  <c r="S106" i="21"/>
  <c r="R106" i="21"/>
  <c r="E106" i="21"/>
  <c r="S105" i="21"/>
  <c r="R105" i="21"/>
  <c r="E105" i="21"/>
  <c r="T105" i="21" s="1"/>
  <c r="U104" i="21"/>
  <c r="T104" i="21"/>
  <c r="S104" i="21"/>
  <c r="R104" i="21"/>
  <c r="E104" i="21"/>
  <c r="S103" i="21"/>
  <c r="R103" i="21"/>
  <c r="E103" i="21"/>
  <c r="T103" i="21" s="1"/>
  <c r="U102" i="21"/>
  <c r="T102" i="21"/>
  <c r="S102" i="21"/>
  <c r="R102" i="21"/>
  <c r="E102" i="21"/>
  <c r="S101" i="21"/>
  <c r="R101" i="21"/>
  <c r="E101" i="21"/>
  <c r="U101" i="21" s="1"/>
  <c r="S100" i="21"/>
  <c r="R100" i="21"/>
  <c r="E100" i="21"/>
  <c r="T100" i="21" s="1"/>
  <c r="S99" i="21"/>
  <c r="R99" i="21"/>
  <c r="E99" i="21"/>
  <c r="U99" i="21" s="1"/>
  <c r="S98" i="21"/>
  <c r="R98" i="21"/>
  <c r="E98" i="21"/>
  <c r="M97" i="21"/>
  <c r="M114" i="21" s="1"/>
  <c r="S114" i="21" s="1"/>
  <c r="L97" i="21"/>
  <c r="K97" i="21"/>
  <c r="K114" i="21" s="1"/>
  <c r="J97" i="21"/>
  <c r="J114" i="21" s="1"/>
  <c r="I97" i="21"/>
  <c r="I114" i="21" s="1"/>
  <c r="H97" i="21"/>
  <c r="H114" i="21" s="1"/>
  <c r="G97" i="21"/>
  <c r="G114" i="21" s="1"/>
  <c r="F97" i="21"/>
  <c r="F114" i="21" s="1"/>
  <c r="D97" i="21"/>
  <c r="D114" i="21" s="1"/>
  <c r="C97" i="21"/>
  <c r="C114" i="21" s="1"/>
  <c r="B97" i="21"/>
  <c r="B114" i="21" s="1"/>
  <c r="O115" i="22"/>
  <c r="N115" i="22"/>
  <c r="M115" i="22"/>
  <c r="S115" i="22" s="1"/>
  <c r="L115" i="22"/>
  <c r="K115" i="22"/>
  <c r="J115" i="22"/>
  <c r="I115" i="22"/>
  <c r="H115" i="22"/>
  <c r="G115" i="22"/>
  <c r="F115" i="22"/>
  <c r="D115" i="22"/>
  <c r="C115" i="22"/>
  <c r="B115" i="22"/>
  <c r="O114" i="22"/>
  <c r="N114" i="22"/>
  <c r="U113" i="22"/>
  <c r="T113" i="22"/>
  <c r="S113" i="22"/>
  <c r="R113" i="22"/>
  <c r="S112" i="22"/>
  <c r="R112" i="22"/>
  <c r="E112" i="22"/>
  <c r="U112" i="22" s="1"/>
  <c r="S111" i="22"/>
  <c r="R111" i="22"/>
  <c r="E111" i="22"/>
  <c r="U111" i="22" s="1"/>
  <c r="S110" i="22"/>
  <c r="R110" i="22"/>
  <c r="E110" i="22"/>
  <c r="U110" i="22" s="1"/>
  <c r="S109" i="22"/>
  <c r="R109" i="22"/>
  <c r="E109" i="22"/>
  <c r="U108" i="22"/>
  <c r="T108" i="22"/>
  <c r="S108" i="22"/>
  <c r="R108" i="22"/>
  <c r="E108" i="22"/>
  <c r="S107" i="22"/>
  <c r="R107" i="22"/>
  <c r="E107" i="22"/>
  <c r="U106" i="22"/>
  <c r="T106" i="22"/>
  <c r="S106" i="22"/>
  <c r="R106" i="22"/>
  <c r="E106" i="22"/>
  <c r="S105" i="22"/>
  <c r="R105" i="22"/>
  <c r="E105" i="22"/>
  <c r="U105" i="22" s="1"/>
  <c r="T104" i="22"/>
  <c r="S104" i="22"/>
  <c r="R104" i="22"/>
  <c r="E104" i="22"/>
  <c r="U104" i="22" s="1"/>
  <c r="S103" i="22"/>
  <c r="R103" i="22"/>
  <c r="E103" i="22"/>
  <c r="U103" i="22" s="1"/>
  <c r="S102" i="22"/>
  <c r="R102" i="22"/>
  <c r="E102" i="22"/>
  <c r="T102" i="22" s="1"/>
  <c r="S101" i="22"/>
  <c r="R101" i="22"/>
  <c r="E101" i="22"/>
  <c r="T101" i="22" s="1"/>
  <c r="S100" i="22"/>
  <c r="R100" i="22"/>
  <c r="E100" i="22"/>
  <c r="U100" i="22" s="1"/>
  <c r="S99" i="22"/>
  <c r="R99" i="22"/>
  <c r="E99" i="22"/>
  <c r="S98" i="22"/>
  <c r="R98" i="22"/>
  <c r="E98" i="22"/>
  <c r="U98" i="22" s="1"/>
  <c r="M97" i="22"/>
  <c r="M114" i="22" s="1"/>
  <c r="S114" i="22" s="1"/>
  <c r="L97" i="22"/>
  <c r="K97" i="22"/>
  <c r="K114" i="22" s="1"/>
  <c r="J97" i="22"/>
  <c r="J114" i="22" s="1"/>
  <c r="I97" i="22"/>
  <c r="I114" i="22" s="1"/>
  <c r="H97" i="22"/>
  <c r="H114" i="22" s="1"/>
  <c r="G97" i="22"/>
  <c r="G114" i="22" s="1"/>
  <c r="F97" i="22"/>
  <c r="F114" i="22" s="1"/>
  <c r="D97" i="22"/>
  <c r="D114" i="22" s="1"/>
  <c r="C97" i="22"/>
  <c r="C114" i="22" s="1"/>
  <c r="B97" i="22"/>
  <c r="B114" i="22" s="1"/>
  <c r="O115" i="23"/>
  <c r="N115" i="23"/>
  <c r="M115" i="23"/>
  <c r="S115" i="23" s="1"/>
  <c r="L115" i="23"/>
  <c r="R115" i="23" s="1"/>
  <c r="K115" i="23"/>
  <c r="J115" i="23"/>
  <c r="I115" i="23"/>
  <c r="H115" i="23"/>
  <c r="G115" i="23"/>
  <c r="F115" i="23"/>
  <c r="D115" i="23"/>
  <c r="C115" i="23"/>
  <c r="B115" i="23"/>
  <c r="O114" i="23"/>
  <c r="N114" i="23"/>
  <c r="U113" i="23"/>
  <c r="T113" i="23"/>
  <c r="S113" i="23"/>
  <c r="R113" i="23"/>
  <c r="S112" i="23"/>
  <c r="R112" i="23"/>
  <c r="E112" i="23"/>
  <c r="T112" i="23" s="1"/>
  <c r="S111" i="23"/>
  <c r="R111" i="23"/>
  <c r="E111" i="23"/>
  <c r="T111" i="23" s="1"/>
  <c r="S110" i="23"/>
  <c r="R110" i="23"/>
  <c r="E110" i="23"/>
  <c r="U110" i="23" s="1"/>
  <c r="U109" i="23"/>
  <c r="S109" i="23"/>
  <c r="R109" i="23"/>
  <c r="E109" i="23"/>
  <c r="T109" i="23" s="1"/>
  <c r="S108" i="23"/>
  <c r="R108" i="23"/>
  <c r="E108" i="23"/>
  <c r="U108" i="23" s="1"/>
  <c r="S107" i="23"/>
  <c r="R107" i="23"/>
  <c r="E107" i="23"/>
  <c r="U107" i="23" s="1"/>
  <c r="S106" i="23"/>
  <c r="R106" i="23"/>
  <c r="E106" i="23"/>
  <c r="U106" i="23" s="1"/>
  <c r="S105" i="23"/>
  <c r="R105" i="23"/>
  <c r="E105" i="23"/>
  <c r="U105" i="23" s="1"/>
  <c r="S104" i="23"/>
  <c r="R104" i="23"/>
  <c r="E104" i="23"/>
  <c r="S103" i="23"/>
  <c r="R103" i="23"/>
  <c r="E103" i="23"/>
  <c r="U103" i="23" s="1"/>
  <c r="S102" i="23"/>
  <c r="R102" i="23"/>
  <c r="E102" i="23"/>
  <c r="T102" i="23" s="1"/>
  <c r="S101" i="23"/>
  <c r="R101" i="23"/>
  <c r="E101" i="23"/>
  <c r="U101" i="23" s="1"/>
  <c r="S100" i="23"/>
  <c r="R100" i="23"/>
  <c r="E100" i="23"/>
  <c r="U100" i="23" s="1"/>
  <c r="S99" i="23"/>
  <c r="R99" i="23"/>
  <c r="E99" i="23"/>
  <c r="U99" i="23" s="1"/>
  <c r="S98" i="23"/>
  <c r="R98" i="23"/>
  <c r="E98" i="23"/>
  <c r="U98" i="23" s="1"/>
  <c r="M97" i="23"/>
  <c r="S97" i="23" s="1"/>
  <c r="L97" i="23"/>
  <c r="K97" i="23"/>
  <c r="K114" i="23" s="1"/>
  <c r="J97" i="23"/>
  <c r="J114" i="23" s="1"/>
  <c r="I97" i="23"/>
  <c r="I114" i="23" s="1"/>
  <c r="H97" i="23"/>
  <c r="H114" i="23" s="1"/>
  <c r="G97" i="23"/>
  <c r="G114" i="23" s="1"/>
  <c r="F97" i="23"/>
  <c r="F114" i="23" s="1"/>
  <c r="D97" i="23"/>
  <c r="D114" i="23" s="1"/>
  <c r="C97" i="23"/>
  <c r="C114" i="23" s="1"/>
  <c r="B97" i="23"/>
  <c r="B114" i="23" s="1"/>
  <c r="O115" i="24"/>
  <c r="N115" i="24"/>
  <c r="M115" i="24"/>
  <c r="S115" i="24" s="1"/>
  <c r="L115" i="24"/>
  <c r="R115" i="24" s="1"/>
  <c r="K115" i="24"/>
  <c r="J115" i="24"/>
  <c r="I115" i="24"/>
  <c r="H115" i="24"/>
  <c r="G115" i="24"/>
  <c r="F115" i="24"/>
  <c r="D115" i="24"/>
  <c r="C115" i="24"/>
  <c r="B115" i="24"/>
  <c r="O114" i="24"/>
  <c r="N114" i="24"/>
  <c r="U113" i="24"/>
  <c r="T113" i="24"/>
  <c r="S113" i="24"/>
  <c r="R113" i="24"/>
  <c r="S112" i="24"/>
  <c r="R112" i="24"/>
  <c r="E112" i="24"/>
  <c r="U112" i="24" s="1"/>
  <c r="S111" i="24"/>
  <c r="R111" i="24"/>
  <c r="E111" i="24"/>
  <c r="S110" i="24"/>
  <c r="R110" i="24"/>
  <c r="E110" i="24"/>
  <c r="U110" i="24" s="1"/>
  <c r="S109" i="24"/>
  <c r="R109" i="24"/>
  <c r="E109" i="24"/>
  <c r="T109" i="24" s="1"/>
  <c r="S108" i="24"/>
  <c r="R108" i="24"/>
  <c r="E108" i="24"/>
  <c r="U108" i="24" s="1"/>
  <c r="S107" i="24"/>
  <c r="R107" i="24"/>
  <c r="E107" i="24"/>
  <c r="U107" i="24" s="1"/>
  <c r="U106" i="24"/>
  <c r="S106" i="24"/>
  <c r="R106" i="24"/>
  <c r="E106" i="24"/>
  <c r="T106" i="24" s="1"/>
  <c r="S105" i="24"/>
  <c r="R105" i="24"/>
  <c r="E105" i="24"/>
  <c r="U105" i="24" s="1"/>
  <c r="S104" i="24"/>
  <c r="R104" i="24"/>
  <c r="E104" i="24"/>
  <c r="T104" i="24" s="1"/>
  <c r="S103" i="24"/>
  <c r="R103" i="24"/>
  <c r="E103" i="24"/>
  <c r="U103" i="24" s="1"/>
  <c r="S102" i="24"/>
  <c r="R102" i="24"/>
  <c r="E102" i="24"/>
  <c r="U102" i="24" s="1"/>
  <c r="S101" i="24"/>
  <c r="R101" i="24"/>
  <c r="E101" i="24"/>
  <c r="U101" i="24" s="1"/>
  <c r="S100" i="24"/>
  <c r="R100" i="24"/>
  <c r="E100" i="24"/>
  <c r="U100" i="24" s="1"/>
  <c r="S99" i="24"/>
  <c r="R99" i="24"/>
  <c r="E99" i="24"/>
  <c r="U99" i="24" s="1"/>
  <c r="S98" i="24"/>
  <c r="R98" i="24"/>
  <c r="E98" i="24"/>
  <c r="U98" i="24" s="1"/>
  <c r="M97" i="24"/>
  <c r="M114" i="24" s="1"/>
  <c r="S114" i="24" s="1"/>
  <c r="L97" i="24"/>
  <c r="L114" i="24" s="1"/>
  <c r="R114" i="24" s="1"/>
  <c r="K97" i="24"/>
  <c r="K114" i="24" s="1"/>
  <c r="J97" i="24"/>
  <c r="J114" i="24" s="1"/>
  <c r="I97" i="24"/>
  <c r="I114" i="24" s="1"/>
  <c r="H97" i="24"/>
  <c r="H114" i="24" s="1"/>
  <c r="G97" i="24"/>
  <c r="G114" i="24" s="1"/>
  <c r="F97" i="24"/>
  <c r="F114" i="24" s="1"/>
  <c r="D97" i="24"/>
  <c r="D114" i="24" s="1"/>
  <c r="C97" i="24"/>
  <c r="C114" i="24" s="1"/>
  <c r="B97" i="24"/>
  <c r="B114" i="24" s="1"/>
  <c r="R115" i="25"/>
  <c r="O115" i="25"/>
  <c r="N115" i="25"/>
  <c r="M115" i="25"/>
  <c r="S115" i="25" s="1"/>
  <c r="L115" i="25"/>
  <c r="K115" i="25"/>
  <c r="J115" i="25"/>
  <c r="I115" i="25"/>
  <c r="H115" i="25"/>
  <c r="G115" i="25"/>
  <c r="F115" i="25"/>
  <c r="D115" i="25"/>
  <c r="C115" i="25"/>
  <c r="B115" i="25"/>
  <c r="O114" i="25"/>
  <c r="N114" i="25"/>
  <c r="U113" i="25"/>
  <c r="T113" i="25"/>
  <c r="S113" i="25"/>
  <c r="R113" i="25"/>
  <c r="S112" i="25"/>
  <c r="R112" i="25"/>
  <c r="E112" i="25"/>
  <c r="S111" i="25"/>
  <c r="R111" i="25"/>
  <c r="E111" i="25"/>
  <c r="U111" i="25" s="1"/>
  <c r="S110" i="25"/>
  <c r="R110" i="25"/>
  <c r="E110" i="25"/>
  <c r="U110" i="25" s="1"/>
  <c r="S109" i="25"/>
  <c r="R109" i="25"/>
  <c r="E109" i="25"/>
  <c r="U109" i="25" s="1"/>
  <c r="S108" i="25"/>
  <c r="R108" i="25"/>
  <c r="E108" i="25"/>
  <c r="U108" i="25" s="1"/>
  <c r="S107" i="25"/>
  <c r="R107" i="25"/>
  <c r="E107" i="25"/>
  <c r="T107" i="25" s="1"/>
  <c r="T106" i="25"/>
  <c r="S106" i="25"/>
  <c r="R106" i="25"/>
  <c r="E106" i="25"/>
  <c r="U106" i="25" s="1"/>
  <c r="S105" i="25"/>
  <c r="R105" i="25"/>
  <c r="E105" i="25"/>
  <c r="U105" i="25" s="1"/>
  <c r="S104" i="25"/>
  <c r="R104" i="25"/>
  <c r="E104" i="25"/>
  <c r="U104" i="25" s="1"/>
  <c r="S103" i="25"/>
  <c r="R103" i="25"/>
  <c r="E103" i="25"/>
  <c r="U103" i="25" s="1"/>
  <c r="S102" i="25"/>
  <c r="R102" i="25"/>
  <c r="E102" i="25"/>
  <c r="U102" i="25" s="1"/>
  <c r="S101" i="25"/>
  <c r="R101" i="25"/>
  <c r="E101" i="25"/>
  <c r="U101" i="25" s="1"/>
  <c r="S100" i="25"/>
  <c r="R100" i="25"/>
  <c r="E100" i="25"/>
  <c r="U100" i="25" s="1"/>
  <c r="S99" i="25"/>
  <c r="R99" i="25"/>
  <c r="E99" i="25"/>
  <c r="T99" i="25" s="1"/>
  <c r="S98" i="25"/>
  <c r="R98" i="25"/>
  <c r="E98" i="25"/>
  <c r="U98" i="25" s="1"/>
  <c r="M97" i="25"/>
  <c r="S97" i="25" s="1"/>
  <c r="L97" i="25"/>
  <c r="R97" i="25" s="1"/>
  <c r="K97" i="25"/>
  <c r="K114" i="25" s="1"/>
  <c r="J97" i="25"/>
  <c r="J114" i="25" s="1"/>
  <c r="I97" i="25"/>
  <c r="I114" i="25" s="1"/>
  <c r="H97" i="25"/>
  <c r="H114" i="25" s="1"/>
  <c r="G97" i="25"/>
  <c r="G114" i="25" s="1"/>
  <c r="F97" i="25"/>
  <c r="F114" i="25" s="1"/>
  <c r="D97" i="25"/>
  <c r="D114" i="25" s="1"/>
  <c r="C97" i="25"/>
  <c r="C114" i="25" s="1"/>
  <c r="B97" i="25"/>
  <c r="B114" i="25" s="1"/>
  <c r="O115" i="26"/>
  <c r="N115" i="26"/>
  <c r="M115" i="26"/>
  <c r="S115" i="26" s="1"/>
  <c r="L115" i="26"/>
  <c r="R115" i="26" s="1"/>
  <c r="K115" i="26"/>
  <c r="J115" i="26"/>
  <c r="I115" i="26"/>
  <c r="H115" i="26"/>
  <c r="G115" i="26"/>
  <c r="F115" i="26"/>
  <c r="D115" i="26"/>
  <c r="C115" i="26"/>
  <c r="B115" i="26"/>
  <c r="O114" i="26"/>
  <c r="N114" i="26"/>
  <c r="U113" i="26"/>
  <c r="T113" i="26"/>
  <c r="S113" i="26"/>
  <c r="R113" i="26"/>
  <c r="S112" i="26"/>
  <c r="R112" i="26"/>
  <c r="E112" i="26"/>
  <c r="U112" i="26" s="1"/>
  <c r="S111" i="26"/>
  <c r="R111" i="26"/>
  <c r="E111" i="26"/>
  <c r="U111" i="26" s="1"/>
  <c r="S110" i="26"/>
  <c r="R110" i="26"/>
  <c r="E110" i="26"/>
  <c r="T110" i="26" s="1"/>
  <c r="S109" i="26"/>
  <c r="R109" i="26"/>
  <c r="E109" i="26"/>
  <c r="S108" i="26"/>
  <c r="R108" i="26"/>
  <c r="E108" i="26"/>
  <c r="U108" i="26" s="1"/>
  <c r="S107" i="26"/>
  <c r="R107" i="26"/>
  <c r="E107" i="26"/>
  <c r="S106" i="26"/>
  <c r="R106" i="26"/>
  <c r="E106" i="26"/>
  <c r="U106" i="26" s="1"/>
  <c r="S105" i="26"/>
  <c r="R105" i="26"/>
  <c r="E105" i="26"/>
  <c r="U105" i="26" s="1"/>
  <c r="S104" i="26"/>
  <c r="R104" i="26"/>
  <c r="E104" i="26"/>
  <c r="U104" i="26" s="1"/>
  <c r="S103" i="26"/>
  <c r="R103" i="26"/>
  <c r="E103" i="26"/>
  <c r="U103" i="26" s="1"/>
  <c r="S102" i="26"/>
  <c r="R102" i="26"/>
  <c r="E102" i="26"/>
  <c r="T102" i="26" s="1"/>
  <c r="S101" i="26"/>
  <c r="R101" i="26"/>
  <c r="E101" i="26"/>
  <c r="U101" i="26" s="1"/>
  <c r="S100" i="26"/>
  <c r="R100" i="26"/>
  <c r="E100" i="26"/>
  <c r="U100" i="26" s="1"/>
  <c r="S99" i="26"/>
  <c r="R99" i="26"/>
  <c r="E99" i="26"/>
  <c r="U99" i="26" s="1"/>
  <c r="S98" i="26"/>
  <c r="R98" i="26"/>
  <c r="E98" i="26"/>
  <c r="U98" i="26" s="1"/>
  <c r="M97" i="26"/>
  <c r="M114" i="26" s="1"/>
  <c r="S114" i="26" s="1"/>
  <c r="L97" i="26"/>
  <c r="R97" i="26" s="1"/>
  <c r="K97" i="26"/>
  <c r="K114" i="26" s="1"/>
  <c r="J97" i="26"/>
  <c r="J114" i="26" s="1"/>
  <c r="I97" i="26"/>
  <c r="I114" i="26" s="1"/>
  <c r="H97" i="26"/>
  <c r="H114" i="26" s="1"/>
  <c r="G97" i="26"/>
  <c r="G114" i="26" s="1"/>
  <c r="F97" i="26"/>
  <c r="F114" i="26" s="1"/>
  <c r="D97" i="26"/>
  <c r="D114" i="26" s="1"/>
  <c r="C97" i="26"/>
  <c r="C114" i="26" s="1"/>
  <c r="B97" i="26"/>
  <c r="B114" i="26" s="1"/>
  <c r="O115" i="27"/>
  <c r="N115" i="27"/>
  <c r="M115" i="27"/>
  <c r="S115" i="27" s="1"/>
  <c r="L115" i="27"/>
  <c r="R115" i="27" s="1"/>
  <c r="K115" i="27"/>
  <c r="J115" i="27"/>
  <c r="I115" i="27"/>
  <c r="H115" i="27"/>
  <c r="G115" i="27"/>
  <c r="F115" i="27"/>
  <c r="D115" i="27"/>
  <c r="C115" i="27"/>
  <c r="B115" i="27"/>
  <c r="O114" i="27"/>
  <c r="N114" i="27"/>
  <c r="U113" i="27"/>
  <c r="T113" i="27"/>
  <c r="S113" i="27"/>
  <c r="R113" i="27"/>
  <c r="U112" i="27"/>
  <c r="T112" i="27"/>
  <c r="S112" i="27"/>
  <c r="R112" i="27"/>
  <c r="E112" i="27"/>
  <c r="S111" i="27"/>
  <c r="R111" i="27"/>
  <c r="E111" i="27"/>
  <c r="U111" i="27" s="1"/>
  <c r="U110" i="27"/>
  <c r="T110" i="27"/>
  <c r="S110" i="27"/>
  <c r="R110" i="27"/>
  <c r="E110" i="27"/>
  <c r="S109" i="27"/>
  <c r="R109" i="27"/>
  <c r="E109" i="27"/>
  <c r="U109" i="27" s="1"/>
  <c r="S108" i="27"/>
  <c r="R108" i="27"/>
  <c r="E108" i="27"/>
  <c r="U108" i="27" s="1"/>
  <c r="S107" i="27"/>
  <c r="R107" i="27"/>
  <c r="E107" i="27"/>
  <c r="U107" i="27" s="1"/>
  <c r="S106" i="27"/>
  <c r="R106" i="27"/>
  <c r="E106" i="27"/>
  <c r="U106" i="27" s="1"/>
  <c r="S105" i="27"/>
  <c r="R105" i="27"/>
  <c r="E105" i="27"/>
  <c r="T105" i="27" s="1"/>
  <c r="S104" i="27"/>
  <c r="R104" i="27"/>
  <c r="E104" i="27"/>
  <c r="U104" i="27" s="1"/>
  <c r="S103" i="27"/>
  <c r="R103" i="27"/>
  <c r="E103" i="27"/>
  <c r="U103" i="27" s="1"/>
  <c r="S102" i="27"/>
  <c r="R102" i="27"/>
  <c r="E102" i="27"/>
  <c r="U102" i="27" s="1"/>
  <c r="S101" i="27"/>
  <c r="R101" i="27"/>
  <c r="E101" i="27"/>
  <c r="U101" i="27" s="1"/>
  <c r="S100" i="27"/>
  <c r="R100" i="27"/>
  <c r="E100" i="27"/>
  <c r="U100" i="27" s="1"/>
  <c r="S99" i="27"/>
  <c r="R99" i="27"/>
  <c r="E99" i="27"/>
  <c r="U99" i="27" s="1"/>
  <c r="S98" i="27"/>
  <c r="R98" i="27"/>
  <c r="E98" i="27"/>
  <c r="U98" i="27" s="1"/>
  <c r="M97" i="27"/>
  <c r="S97" i="27" s="1"/>
  <c r="L97" i="27"/>
  <c r="R97" i="27" s="1"/>
  <c r="K97" i="27"/>
  <c r="K114" i="27" s="1"/>
  <c r="J97" i="27"/>
  <c r="J114" i="27" s="1"/>
  <c r="I97" i="27"/>
  <c r="I114" i="27" s="1"/>
  <c r="H97" i="27"/>
  <c r="H114" i="27" s="1"/>
  <c r="G97" i="27"/>
  <c r="G114" i="27" s="1"/>
  <c r="F97" i="27"/>
  <c r="F114" i="27" s="1"/>
  <c r="D97" i="27"/>
  <c r="D114" i="27" s="1"/>
  <c r="C97" i="27"/>
  <c r="C114" i="27" s="1"/>
  <c r="B97" i="27"/>
  <c r="B114" i="27" s="1"/>
  <c r="O115" i="28"/>
  <c r="N115" i="28"/>
  <c r="M115" i="28"/>
  <c r="S115" i="28" s="1"/>
  <c r="L115" i="28"/>
  <c r="K115" i="28"/>
  <c r="J115" i="28"/>
  <c r="I115" i="28"/>
  <c r="H115" i="28"/>
  <c r="G115" i="28"/>
  <c r="F115" i="28"/>
  <c r="D115" i="28"/>
  <c r="C115" i="28"/>
  <c r="B115" i="28"/>
  <c r="O114" i="28"/>
  <c r="N114" i="28"/>
  <c r="U113" i="28"/>
  <c r="T113" i="28"/>
  <c r="S113" i="28"/>
  <c r="R113" i="28"/>
  <c r="S112" i="28"/>
  <c r="R112" i="28"/>
  <c r="E112" i="28"/>
  <c r="U112" i="28" s="1"/>
  <c r="S111" i="28"/>
  <c r="R111" i="28"/>
  <c r="E111" i="28"/>
  <c r="U111" i="28" s="1"/>
  <c r="S110" i="28"/>
  <c r="R110" i="28"/>
  <c r="E110" i="28"/>
  <c r="U110" i="28" s="1"/>
  <c r="S109" i="28"/>
  <c r="R109" i="28"/>
  <c r="E109" i="28"/>
  <c r="U109" i="28" s="1"/>
  <c r="S108" i="28"/>
  <c r="R108" i="28"/>
  <c r="E108" i="28"/>
  <c r="T108" i="28" s="1"/>
  <c r="S107" i="28"/>
  <c r="R107" i="28"/>
  <c r="E107" i="28"/>
  <c r="U107" i="28" s="1"/>
  <c r="S106" i="28"/>
  <c r="R106" i="28"/>
  <c r="E106" i="28"/>
  <c r="U106" i="28" s="1"/>
  <c r="S105" i="28"/>
  <c r="R105" i="28"/>
  <c r="E105" i="28"/>
  <c r="U105" i="28" s="1"/>
  <c r="S104" i="28"/>
  <c r="R104" i="28"/>
  <c r="E104" i="28"/>
  <c r="U104" i="28" s="1"/>
  <c r="S103" i="28"/>
  <c r="R103" i="28"/>
  <c r="E103" i="28"/>
  <c r="U103" i="28" s="1"/>
  <c r="S102" i="28"/>
  <c r="R102" i="28"/>
  <c r="E102" i="28"/>
  <c r="T102" i="28" s="1"/>
  <c r="S101" i="28"/>
  <c r="R101" i="28"/>
  <c r="E101" i="28"/>
  <c r="U101" i="28" s="1"/>
  <c r="S100" i="28"/>
  <c r="R100" i="28"/>
  <c r="E100" i="28"/>
  <c r="T100" i="28" s="1"/>
  <c r="S99" i="28"/>
  <c r="R99" i="28"/>
  <c r="E99" i="28"/>
  <c r="S98" i="28"/>
  <c r="R98" i="28"/>
  <c r="E98" i="28"/>
  <c r="U98" i="28" s="1"/>
  <c r="M97" i="28"/>
  <c r="S97" i="28" s="1"/>
  <c r="L97" i="28"/>
  <c r="R97" i="28" s="1"/>
  <c r="K97" i="28"/>
  <c r="K114" i="28" s="1"/>
  <c r="J97" i="28"/>
  <c r="J114" i="28" s="1"/>
  <c r="I97" i="28"/>
  <c r="I114" i="28" s="1"/>
  <c r="H97" i="28"/>
  <c r="H114" i="28" s="1"/>
  <c r="G97" i="28"/>
  <c r="G114" i="28" s="1"/>
  <c r="F97" i="28"/>
  <c r="F114" i="28" s="1"/>
  <c r="D97" i="28"/>
  <c r="D114" i="28" s="1"/>
  <c r="C97" i="28"/>
  <c r="C114" i="28" s="1"/>
  <c r="B97" i="28"/>
  <c r="B114" i="28" s="1"/>
  <c r="O115" i="29"/>
  <c r="N115" i="29"/>
  <c r="M115" i="29"/>
  <c r="S115" i="29" s="1"/>
  <c r="L115" i="29"/>
  <c r="R115" i="29" s="1"/>
  <c r="K115" i="29"/>
  <c r="J115" i="29"/>
  <c r="I115" i="29"/>
  <c r="H115" i="29"/>
  <c r="G115" i="29"/>
  <c r="F115" i="29"/>
  <c r="D115" i="29"/>
  <c r="C115" i="29"/>
  <c r="B115" i="29"/>
  <c r="O114" i="29"/>
  <c r="N114" i="29"/>
  <c r="U113" i="29"/>
  <c r="T113" i="29"/>
  <c r="S113" i="29"/>
  <c r="R113" i="29"/>
  <c r="S112" i="29"/>
  <c r="R112" i="29"/>
  <c r="E112" i="29"/>
  <c r="U112" i="29" s="1"/>
  <c r="S111" i="29"/>
  <c r="R111" i="29"/>
  <c r="E111" i="29"/>
  <c r="T111" i="29" s="1"/>
  <c r="S110" i="29"/>
  <c r="R110" i="29"/>
  <c r="E110" i="29"/>
  <c r="S109" i="29"/>
  <c r="R109" i="29"/>
  <c r="E109" i="29"/>
  <c r="S108" i="29"/>
  <c r="R108" i="29"/>
  <c r="E108" i="29"/>
  <c r="S107" i="29"/>
  <c r="R107" i="29"/>
  <c r="E107" i="29"/>
  <c r="U107" i="29" s="1"/>
  <c r="S106" i="29"/>
  <c r="R106" i="29"/>
  <c r="E106" i="29"/>
  <c r="U106" i="29" s="1"/>
  <c r="T105" i="29"/>
  <c r="S105" i="29"/>
  <c r="R105" i="29"/>
  <c r="E105" i="29"/>
  <c r="U105" i="29" s="1"/>
  <c r="S104" i="29"/>
  <c r="R104" i="29"/>
  <c r="E104" i="29"/>
  <c r="S103" i="29"/>
  <c r="R103" i="29"/>
  <c r="E103" i="29"/>
  <c r="T103" i="29" s="1"/>
  <c r="S102" i="29"/>
  <c r="R102" i="29"/>
  <c r="E102" i="29"/>
  <c r="U102" i="29" s="1"/>
  <c r="S101" i="29"/>
  <c r="R101" i="29"/>
  <c r="E101" i="29"/>
  <c r="S100" i="29"/>
  <c r="R100" i="29"/>
  <c r="E100" i="29"/>
  <c r="U100" i="29" s="1"/>
  <c r="S99" i="29"/>
  <c r="R99" i="29"/>
  <c r="E99" i="29"/>
  <c r="U99" i="29" s="1"/>
  <c r="S98" i="29"/>
  <c r="R98" i="29"/>
  <c r="E98" i="29"/>
  <c r="U98" i="29" s="1"/>
  <c r="M97" i="29"/>
  <c r="M114" i="29" s="1"/>
  <c r="S114" i="29" s="1"/>
  <c r="L97" i="29"/>
  <c r="R97" i="29" s="1"/>
  <c r="K97" i="29"/>
  <c r="K114" i="29" s="1"/>
  <c r="J97" i="29"/>
  <c r="J114" i="29" s="1"/>
  <c r="I97" i="29"/>
  <c r="I114" i="29" s="1"/>
  <c r="H97" i="29"/>
  <c r="H114" i="29" s="1"/>
  <c r="G97" i="29"/>
  <c r="G114" i="29" s="1"/>
  <c r="F97" i="29"/>
  <c r="F114" i="29" s="1"/>
  <c r="D97" i="29"/>
  <c r="D114" i="29" s="1"/>
  <c r="C97" i="29"/>
  <c r="C114" i="29" s="1"/>
  <c r="B97" i="29"/>
  <c r="B114" i="29" s="1"/>
  <c r="O115" i="30"/>
  <c r="N115" i="30"/>
  <c r="M115" i="30"/>
  <c r="S115" i="30" s="1"/>
  <c r="L115" i="30"/>
  <c r="R115" i="30" s="1"/>
  <c r="K115" i="30"/>
  <c r="J115" i="30"/>
  <c r="I115" i="30"/>
  <c r="H115" i="30"/>
  <c r="G115" i="30"/>
  <c r="F115" i="30"/>
  <c r="D115" i="30"/>
  <c r="C115" i="30"/>
  <c r="B115" i="30"/>
  <c r="O114" i="30"/>
  <c r="N114" i="30"/>
  <c r="U113" i="30"/>
  <c r="T113" i="30"/>
  <c r="S113" i="30"/>
  <c r="R113" i="30"/>
  <c r="S112" i="30"/>
  <c r="R112" i="30"/>
  <c r="E112" i="30"/>
  <c r="S111" i="30"/>
  <c r="R111" i="30"/>
  <c r="E111" i="30"/>
  <c r="S110" i="30"/>
  <c r="R110" i="30"/>
  <c r="E110" i="30"/>
  <c r="S109" i="30"/>
  <c r="R109" i="30"/>
  <c r="E109" i="30"/>
  <c r="U109" i="30" s="1"/>
  <c r="T108" i="30"/>
  <c r="S108" i="30"/>
  <c r="R108" i="30"/>
  <c r="E108" i="30"/>
  <c r="U108" i="30" s="1"/>
  <c r="S107" i="30"/>
  <c r="R107" i="30"/>
  <c r="E107" i="30"/>
  <c r="S106" i="30"/>
  <c r="R106" i="30"/>
  <c r="E106" i="30"/>
  <c r="T106" i="30" s="1"/>
  <c r="S105" i="30"/>
  <c r="R105" i="30"/>
  <c r="E105" i="30"/>
  <c r="U105" i="30" s="1"/>
  <c r="S104" i="30"/>
  <c r="R104" i="30"/>
  <c r="E104" i="30"/>
  <c r="S103" i="30"/>
  <c r="R103" i="30"/>
  <c r="E103" i="30"/>
  <c r="U103" i="30" s="1"/>
  <c r="S102" i="30"/>
  <c r="R102" i="30"/>
  <c r="E102" i="30"/>
  <c r="S101" i="30"/>
  <c r="R101" i="30"/>
  <c r="E101" i="30"/>
  <c r="U101" i="30" s="1"/>
  <c r="S100" i="30"/>
  <c r="R100" i="30"/>
  <c r="E100" i="30"/>
  <c r="T100" i="30" s="1"/>
  <c r="S99" i="30"/>
  <c r="R99" i="30"/>
  <c r="E99" i="30"/>
  <c r="U98" i="30"/>
  <c r="S98" i="30"/>
  <c r="R98" i="30"/>
  <c r="E98" i="30"/>
  <c r="T98" i="30" s="1"/>
  <c r="M97" i="30"/>
  <c r="S97" i="30" s="1"/>
  <c r="L97" i="30"/>
  <c r="L114" i="30" s="1"/>
  <c r="R114" i="30" s="1"/>
  <c r="K97" i="30"/>
  <c r="K114" i="30" s="1"/>
  <c r="J97" i="30"/>
  <c r="J114" i="30" s="1"/>
  <c r="I97" i="30"/>
  <c r="I114" i="30" s="1"/>
  <c r="H97" i="30"/>
  <c r="H114" i="30" s="1"/>
  <c r="G97" i="30"/>
  <c r="G114" i="30" s="1"/>
  <c r="F97" i="30"/>
  <c r="F114" i="30" s="1"/>
  <c r="D97" i="30"/>
  <c r="D114" i="30" s="1"/>
  <c r="C97" i="30"/>
  <c r="C114" i="30" s="1"/>
  <c r="B97" i="30"/>
  <c r="B114" i="30" s="1"/>
  <c r="O115" i="31"/>
  <c r="N115" i="31"/>
  <c r="M115" i="31"/>
  <c r="S115" i="31" s="1"/>
  <c r="L115" i="31"/>
  <c r="K115" i="31"/>
  <c r="J115" i="31"/>
  <c r="I115" i="31"/>
  <c r="H115" i="31"/>
  <c r="G115" i="31"/>
  <c r="F115" i="31"/>
  <c r="D115" i="31"/>
  <c r="C115" i="31"/>
  <c r="B115" i="31"/>
  <c r="O114" i="31"/>
  <c r="N114" i="31"/>
  <c r="U113" i="31"/>
  <c r="T113" i="31"/>
  <c r="S113" i="31"/>
  <c r="R113" i="31"/>
  <c r="S112" i="31"/>
  <c r="R112" i="31"/>
  <c r="E112" i="31"/>
  <c r="U112" i="31" s="1"/>
  <c r="S111" i="31"/>
  <c r="R111" i="31"/>
  <c r="E111" i="31"/>
  <c r="T111" i="31" s="1"/>
  <c r="S110" i="31"/>
  <c r="R110" i="31"/>
  <c r="E110" i="31"/>
  <c r="S109" i="31"/>
  <c r="R109" i="31"/>
  <c r="E109" i="31"/>
  <c r="T109" i="31" s="1"/>
  <c r="S108" i="31"/>
  <c r="R108" i="31"/>
  <c r="E108" i="31"/>
  <c r="S107" i="31"/>
  <c r="R107" i="31"/>
  <c r="E107" i="31"/>
  <c r="S106" i="31"/>
  <c r="R106" i="31"/>
  <c r="E106" i="31"/>
  <c r="S105" i="31"/>
  <c r="R105" i="31"/>
  <c r="E105" i="31"/>
  <c r="S104" i="31"/>
  <c r="R104" i="31"/>
  <c r="E104" i="31"/>
  <c r="U104" i="31" s="1"/>
  <c r="S103" i="31"/>
  <c r="R103" i="31"/>
  <c r="E103" i="31"/>
  <c r="U103" i="31" s="1"/>
  <c r="S102" i="31"/>
  <c r="R102" i="31"/>
  <c r="E102" i="31"/>
  <c r="S101" i="31"/>
  <c r="R101" i="31"/>
  <c r="E101" i="31"/>
  <c r="T101" i="31" s="1"/>
  <c r="S100" i="31"/>
  <c r="R100" i="31"/>
  <c r="E100" i="31"/>
  <c r="U100" i="31" s="1"/>
  <c r="S99" i="31"/>
  <c r="R99" i="31"/>
  <c r="E99" i="31"/>
  <c r="U99" i="31" s="1"/>
  <c r="S98" i="31"/>
  <c r="R98" i="31"/>
  <c r="E98" i="31"/>
  <c r="U98" i="31" s="1"/>
  <c r="M97" i="31"/>
  <c r="M114" i="31" s="1"/>
  <c r="S114" i="31" s="1"/>
  <c r="L97" i="31"/>
  <c r="K97" i="31"/>
  <c r="K114" i="31" s="1"/>
  <c r="J97" i="31"/>
  <c r="J114" i="31" s="1"/>
  <c r="I97" i="31"/>
  <c r="I114" i="31" s="1"/>
  <c r="H97" i="31"/>
  <c r="H114" i="31" s="1"/>
  <c r="G97" i="31"/>
  <c r="G114" i="31" s="1"/>
  <c r="F97" i="31"/>
  <c r="F114" i="31" s="1"/>
  <c r="D97" i="31"/>
  <c r="D114" i="31" s="1"/>
  <c r="C97" i="31"/>
  <c r="C114" i="31" s="1"/>
  <c r="B97" i="31"/>
  <c r="B114" i="31" s="1"/>
  <c r="O115" i="32"/>
  <c r="N115" i="32"/>
  <c r="M115" i="32"/>
  <c r="S115" i="32" s="1"/>
  <c r="L115" i="32"/>
  <c r="R115" i="32" s="1"/>
  <c r="K115" i="32"/>
  <c r="J115" i="32"/>
  <c r="I115" i="32"/>
  <c r="H115" i="32"/>
  <c r="G115" i="32"/>
  <c r="F115" i="32"/>
  <c r="D115" i="32"/>
  <c r="C115" i="32"/>
  <c r="B115" i="32"/>
  <c r="O114" i="32"/>
  <c r="N114" i="32"/>
  <c r="U113" i="32"/>
  <c r="T113" i="32"/>
  <c r="S113" i="32"/>
  <c r="R113" i="32"/>
  <c r="S112" i="32"/>
  <c r="R112" i="32"/>
  <c r="E112" i="32"/>
  <c r="T112" i="32" s="1"/>
  <c r="S111" i="32"/>
  <c r="R111" i="32"/>
  <c r="E111" i="32"/>
  <c r="U111" i="32" s="1"/>
  <c r="S110" i="32"/>
  <c r="R110" i="32"/>
  <c r="E110" i="32"/>
  <c r="U110" i="32" s="1"/>
  <c r="S109" i="32"/>
  <c r="R109" i="32"/>
  <c r="E109" i="32"/>
  <c r="U109" i="32" s="1"/>
  <c r="S108" i="32"/>
  <c r="R108" i="32"/>
  <c r="E108" i="32"/>
  <c r="S107" i="32"/>
  <c r="R107" i="32"/>
  <c r="E107" i="32"/>
  <c r="U107" i="32" s="1"/>
  <c r="S106" i="32"/>
  <c r="R106" i="32"/>
  <c r="E106" i="32"/>
  <c r="U106" i="32" s="1"/>
  <c r="S105" i="32"/>
  <c r="R105" i="32"/>
  <c r="E105" i="32"/>
  <c r="T105" i="32" s="1"/>
  <c r="S104" i="32"/>
  <c r="R104" i="32"/>
  <c r="E104" i="32"/>
  <c r="T104" i="32" s="1"/>
  <c r="T103" i="32"/>
  <c r="S103" i="32"/>
  <c r="R103" i="32"/>
  <c r="E103" i="32"/>
  <c r="U103" i="32" s="1"/>
  <c r="S102" i="32"/>
  <c r="R102" i="32"/>
  <c r="E102" i="32"/>
  <c r="U102" i="32" s="1"/>
  <c r="U101" i="32"/>
  <c r="S101" i="32"/>
  <c r="R101" i="32"/>
  <c r="E101" i="32"/>
  <c r="T101" i="32" s="1"/>
  <c r="S100" i="32"/>
  <c r="R100" i="32"/>
  <c r="E100" i="32"/>
  <c r="U100" i="32" s="1"/>
  <c r="S99" i="32"/>
  <c r="R99" i="32"/>
  <c r="E99" i="32"/>
  <c r="S98" i="32"/>
  <c r="R98" i="32"/>
  <c r="E98" i="32"/>
  <c r="T98" i="32" s="1"/>
  <c r="M97" i="32"/>
  <c r="S97" i="32" s="1"/>
  <c r="L97" i="32"/>
  <c r="L114" i="32" s="1"/>
  <c r="R114" i="32" s="1"/>
  <c r="K97" i="32"/>
  <c r="K114" i="32" s="1"/>
  <c r="J97" i="32"/>
  <c r="J114" i="32" s="1"/>
  <c r="I97" i="32"/>
  <c r="I114" i="32" s="1"/>
  <c r="H97" i="32"/>
  <c r="H114" i="32" s="1"/>
  <c r="G97" i="32"/>
  <c r="G114" i="32" s="1"/>
  <c r="F97" i="32"/>
  <c r="F114" i="32" s="1"/>
  <c r="D97" i="32"/>
  <c r="D114" i="32" s="1"/>
  <c r="C97" i="32"/>
  <c r="C114" i="32" s="1"/>
  <c r="B97" i="32"/>
  <c r="B114" i="32" s="1"/>
  <c r="R115" i="33"/>
  <c r="O115" i="33"/>
  <c r="N115" i="33"/>
  <c r="M115" i="33"/>
  <c r="S115" i="33" s="1"/>
  <c r="L115" i="33"/>
  <c r="K115" i="33"/>
  <c r="J115" i="33"/>
  <c r="I115" i="33"/>
  <c r="H115" i="33"/>
  <c r="G115" i="33"/>
  <c r="F115" i="33"/>
  <c r="D115" i="33"/>
  <c r="C115" i="33"/>
  <c r="B115" i="33"/>
  <c r="O114" i="33"/>
  <c r="N114" i="33"/>
  <c r="U113" i="33"/>
  <c r="T113" i="33"/>
  <c r="S113" i="33"/>
  <c r="R113" i="33"/>
  <c r="S112" i="33"/>
  <c r="R112" i="33"/>
  <c r="E112" i="33"/>
  <c r="S111" i="33"/>
  <c r="R111" i="33"/>
  <c r="E111" i="33"/>
  <c r="U111" i="33" s="1"/>
  <c r="S110" i="33"/>
  <c r="R110" i="33"/>
  <c r="E110" i="33"/>
  <c r="U110" i="33" s="1"/>
  <c r="S109" i="33"/>
  <c r="R109" i="33"/>
  <c r="E109" i="33"/>
  <c r="U109" i="33" s="1"/>
  <c r="S108" i="33"/>
  <c r="R108" i="33"/>
  <c r="E108" i="33"/>
  <c r="T108" i="33" s="1"/>
  <c r="U107" i="33"/>
  <c r="S107" i="33"/>
  <c r="R107" i="33"/>
  <c r="E107" i="33"/>
  <c r="T107" i="33" s="1"/>
  <c r="S106" i="33"/>
  <c r="R106" i="33"/>
  <c r="E106" i="33"/>
  <c r="U106" i="33" s="1"/>
  <c r="S105" i="33"/>
  <c r="R105" i="33"/>
  <c r="E105" i="33"/>
  <c r="T105" i="33" s="1"/>
  <c r="S104" i="33"/>
  <c r="R104" i="33"/>
  <c r="E104" i="33"/>
  <c r="U104" i="33" s="1"/>
  <c r="S103" i="33"/>
  <c r="R103" i="33"/>
  <c r="E103" i="33"/>
  <c r="U103" i="33" s="1"/>
  <c r="S102" i="33"/>
  <c r="R102" i="33"/>
  <c r="E102" i="33"/>
  <c r="U102" i="33" s="1"/>
  <c r="S101" i="33"/>
  <c r="R101" i="33"/>
  <c r="E101" i="33"/>
  <c r="U101" i="33" s="1"/>
  <c r="S100" i="33"/>
  <c r="R100" i="33"/>
  <c r="E100" i="33"/>
  <c r="U100" i="33" s="1"/>
  <c r="S99" i="33"/>
  <c r="R99" i="33"/>
  <c r="E99" i="33"/>
  <c r="T99" i="33" s="1"/>
  <c r="S98" i="33"/>
  <c r="R98" i="33"/>
  <c r="E98" i="33"/>
  <c r="U98" i="33" s="1"/>
  <c r="M97" i="33"/>
  <c r="M114" i="33" s="1"/>
  <c r="S114" i="33" s="1"/>
  <c r="L97" i="33"/>
  <c r="L114" i="33" s="1"/>
  <c r="R114" i="33" s="1"/>
  <c r="K97" i="33"/>
  <c r="K114" i="33" s="1"/>
  <c r="J97" i="33"/>
  <c r="J114" i="33" s="1"/>
  <c r="I97" i="33"/>
  <c r="I114" i="33" s="1"/>
  <c r="H97" i="33"/>
  <c r="H114" i="33" s="1"/>
  <c r="G97" i="33"/>
  <c r="G114" i="33" s="1"/>
  <c r="F97" i="33"/>
  <c r="F114" i="33" s="1"/>
  <c r="D97" i="33"/>
  <c r="D114" i="33" s="1"/>
  <c r="C97" i="33"/>
  <c r="C114" i="33" s="1"/>
  <c r="B97" i="33"/>
  <c r="B114" i="33" s="1"/>
  <c r="O115" i="34"/>
  <c r="N115" i="34"/>
  <c r="M115" i="34"/>
  <c r="S115" i="34" s="1"/>
  <c r="L115" i="34"/>
  <c r="K115" i="34"/>
  <c r="J115" i="34"/>
  <c r="I115" i="34"/>
  <c r="H115" i="34"/>
  <c r="G115" i="34"/>
  <c r="F115" i="34"/>
  <c r="D115" i="34"/>
  <c r="C115" i="34"/>
  <c r="B115" i="34"/>
  <c r="O114" i="34"/>
  <c r="N114" i="34"/>
  <c r="U113" i="34"/>
  <c r="T113" i="34"/>
  <c r="S113" i="34"/>
  <c r="R113" i="34"/>
  <c r="S112" i="34"/>
  <c r="R112" i="34"/>
  <c r="E112" i="34"/>
  <c r="U112" i="34" s="1"/>
  <c r="S111" i="34"/>
  <c r="R111" i="34"/>
  <c r="E111" i="34"/>
  <c r="T111" i="34" s="1"/>
  <c r="S110" i="34"/>
  <c r="R110" i="34"/>
  <c r="E110" i="34"/>
  <c r="T110" i="34" s="1"/>
  <c r="T109" i="34"/>
  <c r="S109" i="34"/>
  <c r="R109" i="34"/>
  <c r="E109" i="34"/>
  <c r="U109" i="34" s="1"/>
  <c r="S108" i="34"/>
  <c r="R108" i="34"/>
  <c r="E108" i="34"/>
  <c r="U108" i="34" s="1"/>
  <c r="S107" i="34"/>
  <c r="R107" i="34"/>
  <c r="E107" i="34"/>
  <c r="U107" i="34" s="1"/>
  <c r="S106" i="34"/>
  <c r="R106" i="34"/>
  <c r="E106" i="34"/>
  <c r="T106" i="34" s="1"/>
  <c r="S105" i="34"/>
  <c r="R105" i="34"/>
  <c r="E105" i="34"/>
  <c r="U105" i="34" s="1"/>
  <c r="S104" i="34"/>
  <c r="R104" i="34"/>
  <c r="E104" i="34"/>
  <c r="U104" i="34" s="1"/>
  <c r="T103" i="34"/>
  <c r="S103" i="34"/>
  <c r="R103" i="34"/>
  <c r="E103" i="34"/>
  <c r="U103" i="34" s="1"/>
  <c r="S102" i="34"/>
  <c r="R102" i="34"/>
  <c r="E102" i="34"/>
  <c r="T102" i="34" s="1"/>
  <c r="S101" i="34"/>
  <c r="R101" i="34"/>
  <c r="E101" i="34"/>
  <c r="S100" i="34"/>
  <c r="R100" i="34"/>
  <c r="E100" i="34"/>
  <c r="U100" i="34" s="1"/>
  <c r="S99" i="34"/>
  <c r="R99" i="34"/>
  <c r="E99" i="34"/>
  <c r="U99" i="34" s="1"/>
  <c r="S98" i="34"/>
  <c r="R98" i="34"/>
  <c r="E98" i="34"/>
  <c r="T98" i="34" s="1"/>
  <c r="M97" i="34"/>
  <c r="S97" i="34" s="1"/>
  <c r="L97" i="34"/>
  <c r="R97" i="34" s="1"/>
  <c r="K97" i="34"/>
  <c r="K114" i="34" s="1"/>
  <c r="J97" i="34"/>
  <c r="J114" i="34" s="1"/>
  <c r="I97" i="34"/>
  <c r="I114" i="34" s="1"/>
  <c r="H97" i="34"/>
  <c r="H114" i="34" s="1"/>
  <c r="G97" i="34"/>
  <c r="G114" i="34" s="1"/>
  <c r="F97" i="34"/>
  <c r="F114" i="34" s="1"/>
  <c r="D97" i="34"/>
  <c r="D114" i="34" s="1"/>
  <c r="C97" i="34"/>
  <c r="C114" i="34" s="1"/>
  <c r="B97" i="34"/>
  <c r="B114" i="34" s="1"/>
  <c r="O115" i="35"/>
  <c r="N115" i="35"/>
  <c r="M115" i="35"/>
  <c r="S115" i="35" s="1"/>
  <c r="L115" i="35"/>
  <c r="R115" i="35" s="1"/>
  <c r="K115" i="35"/>
  <c r="J115" i="35"/>
  <c r="I115" i="35"/>
  <c r="H115" i="35"/>
  <c r="G115" i="35"/>
  <c r="F115" i="35"/>
  <c r="D115" i="35"/>
  <c r="C115" i="35"/>
  <c r="B115" i="35"/>
  <c r="O114" i="35"/>
  <c r="N114" i="35"/>
  <c r="U113" i="35"/>
  <c r="T113" i="35"/>
  <c r="S113" i="35"/>
  <c r="R113" i="35"/>
  <c r="S112" i="35"/>
  <c r="R112" i="35"/>
  <c r="E112" i="35"/>
  <c r="U112" i="35" s="1"/>
  <c r="S111" i="35"/>
  <c r="R111" i="35"/>
  <c r="E111" i="35"/>
  <c r="U111" i="35" s="1"/>
  <c r="S110" i="35"/>
  <c r="R110" i="35"/>
  <c r="E110" i="35"/>
  <c r="U110" i="35" s="1"/>
  <c r="S109" i="35"/>
  <c r="R109" i="35"/>
  <c r="E109" i="35"/>
  <c r="U109" i="35" s="1"/>
  <c r="S108" i="35"/>
  <c r="R108" i="35"/>
  <c r="E108" i="35"/>
  <c r="U108" i="35" s="1"/>
  <c r="S107" i="35"/>
  <c r="R107" i="35"/>
  <c r="E107" i="35"/>
  <c r="U107" i="35" s="1"/>
  <c r="S106" i="35"/>
  <c r="R106" i="35"/>
  <c r="E106" i="35"/>
  <c r="U106" i="35" s="1"/>
  <c r="S105" i="35"/>
  <c r="R105" i="35"/>
  <c r="E105" i="35"/>
  <c r="T105" i="35" s="1"/>
  <c r="S104" i="35"/>
  <c r="R104" i="35"/>
  <c r="E104" i="35"/>
  <c r="S103" i="35"/>
  <c r="R103" i="35"/>
  <c r="E103" i="35"/>
  <c r="U103" i="35" s="1"/>
  <c r="S102" i="35"/>
  <c r="R102" i="35"/>
  <c r="E102" i="35"/>
  <c r="U102" i="35" s="1"/>
  <c r="S101" i="35"/>
  <c r="R101" i="35"/>
  <c r="E101" i="35"/>
  <c r="U101" i="35" s="1"/>
  <c r="S100" i="35"/>
  <c r="R100" i="35"/>
  <c r="E100" i="35"/>
  <c r="U100" i="35" s="1"/>
  <c r="S99" i="35"/>
  <c r="R99" i="35"/>
  <c r="E99" i="35"/>
  <c r="U99" i="35" s="1"/>
  <c r="S98" i="35"/>
  <c r="R98" i="35"/>
  <c r="E98" i="35"/>
  <c r="U98" i="35" s="1"/>
  <c r="M97" i="35"/>
  <c r="M114" i="35" s="1"/>
  <c r="S114" i="35" s="1"/>
  <c r="L97" i="35"/>
  <c r="L114" i="35" s="1"/>
  <c r="R114" i="35" s="1"/>
  <c r="K97" i="35"/>
  <c r="K114" i="35" s="1"/>
  <c r="J97" i="35"/>
  <c r="J114" i="35" s="1"/>
  <c r="I97" i="35"/>
  <c r="I114" i="35" s="1"/>
  <c r="H97" i="35"/>
  <c r="H114" i="35" s="1"/>
  <c r="G97" i="35"/>
  <c r="G114" i="35" s="1"/>
  <c r="F97" i="35"/>
  <c r="F114" i="35" s="1"/>
  <c r="D97" i="35"/>
  <c r="D114" i="35" s="1"/>
  <c r="C97" i="35"/>
  <c r="C114" i="35" s="1"/>
  <c r="B97" i="35"/>
  <c r="B114" i="35" s="1"/>
  <c r="S115" i="36"/>
  <c r="O115" i="36"/>
  <c r="N115" i="36"/>
  <c r="M115" i="36"/>
  <c r="L115" i="36"/>
  <c r="R115" i="36" s="1"/>
  <c r="K115" i="36"/>
  <c r="J115" i="36"/>
  <c r="I115" i="36"/>
  <c r="H115" i="36"/>
  <c r="G115" i="36"/>
  <c r="F115" i="36"/>
  <c r="D115" i="36"/>
  <c r="C115" i="36"/>
  <c r="B115" i="36"/>
  <c r="O114" i="36"/>
  <c r="N114" i="36"/>
  <c r="U113" i="36"/>
  <c r="T113" i="36"/>
  <c r="S113" i="36"/>
  <c r="R113" i="36"/>
  <c r="S112" i="36"/>
  <c r="R112" i="36"/>
  <c r="E112" i="36"/>
  <c r="U112" i="36" s="1"/>
  <c r="S111" i="36"/>
  <c r="R111" i="36"/>
  <c r="E111" i="36"/>
  <c r="U111" i="36" s="1"/>
  <c r="S110" i="36"/>
  <c r="R110" i="36"/>
  <c r="E110" i="36"/>
  <c r="U110" i="36" s="1"/>
  <c r="S109" i="36"/>
  <c r="R109" i="36"/>
  <c r="E109" i="36"/>
  <c r="U109" i="36" s="1"/>
  <c r="S108" i="36"/>
  <c r="R108" i="36"/>
  <c r="E108" i="36"/>
  <c r="U108" i="36" s="1"/>
  <c r="S107" i="36"/>
  <c r="R107" i="36"/>
  <c r="E107" i="36"/>
  <c r="U107" i="36" s="1"/>
  <c r="S106" i="36"/>
  <c r="R106" i="36"/>
  <c r="E106" i="36"/>
  <c r="U106" i="36" s="1"/>
  <c r="S105" i="36"/>
  <c r="R105" i="36"/>
  <c r="E105" i="36"/>
  <c r="U105" i="36" s="1"/>
  <c r="S104" i="36"/>
  <c r="R104" i="36"/>
  <c r="E104" i="36"/>
  <c r="U104" i="36" s="1"/>
  <c r="S103" i="36"/>
  <c r="R103" i="36"/>
  <c r="E103" i="36"/>
  <c r="U103" i="36" s="1"/>
  <c r="S102" i="36"/>
  <c r="R102" i="36"/>
  <c r="E102" i="36"/>
  <c r="T102" i="36" s="1"/>
  <c r="S101" i="36"/>
  <c r="R101" i="36"/>
  <c r="E101" i="36"/>
  <c r="U101" i="36" s="1"/>
  <c r="S100" i="36"/>
  <c r="R100" i="36"/>
  <c r="E100" i="36"/>
  <c r="U100" i="36" s="1"/>
  <c r="S99" i="36"/>
  <c r="R99" i="36"/>
  <c r="E99" i="36"/>
  <c r="U99" i="36" s="1"/>
  <c r="S98" i="36"/>
  <c r="R98" i="36"/>
  <c r="E98" i="36"/>
  <c r="U98" i="36" s="1"/>
  <c r="M97" i="36"/>
  <c r="S97" i="36" s="1"/>
  <c r="L97" i="36"/>
  <c r="R97" i="36" s="1"/>
  <c r="K97" i="36"/>
  <c r="K114" i="36" s="1"/>
  <c r="J97" i="36"/>
  <c r="J114" i="36" s="1"/>
  <c r="I97" i="36"/>
  <c r="I114" i="36" s="1"/>
  <c r="H97" i="36"/>
  <c r="H114" i="36" s="1"/>
  <c r="G97" i="36"/>
  <c r="G114" i="36" s="1"/>
  <c r="F97" i="36"/>
  <c r="F114" i="36" s="1"/>
  <c r="D97" i="36"/>
  <c r="D114" i="36" s="1"/>
  <c r="C97" i="36"/>
  <c r="C114" i="36" s="1"/>
  <c r="B97" i="36"/>
  <c r="B114" i="36" s="1"/>
  <c r="O115" i="37"/>
  <c r="N115" i="37"/>
  <c r="M115" i="37"/>
  <c r="S115" i="37" s="1"/>
  <c r="L115" i="37"/>
  <c r="R115" i="37" s="1"/>
  <c r="K115" i="37"/>
  <c r="J115" i="37"/>
  <c r="I115" i="37"/>
  <c r="H115" i="37"/>
  <c r="G115" i="37"/>
  <c r="F115" i="37"/>
  <c r="D115" i="37"/>
  <c r="C115" i="37"/>
  <c r="B115" i="37"/>
  <c r="O114" i="37"/>
  <c r="N114" i="37"/>
  <c r="U113" i="37"/>
  <c r="T113" i="37"/>
  <c r="S113" i="37"/>
  <c r="R113" i="37"/>
  <c r="U112" i="37"/>
  <c r="S112" i="37"/>
  <c r="R112" i="37"/>
  <c r="E112" i="37"/>
  <c r="T112" i="37" s="1"/>
  <c r="S111" i="37"/>
  <c r="R111" i="37"/>
  <c r="E111" i="37"/>
  <c r="U111" i="37" s="1"/>
  <c r="U110" i="37"/>
  <c r="S110" i="37"/>
  <c r="R110" i="37"/>
  <c r="E110" i="37"/>
  <c r="T110" i="37" s="1"/>
  <c r="S109" i="37"/>
  <c r="R109" i="37"/>
  <c r="E109" i="37"/>
  <c r="U109" i="37" s="1"/>
  <c r="S108" i="37"/>
  <c r="R108" i="37"/>
  <c r="E108" i="37"/>
  <c r="U108" i="37" s="1"/>
  <c r="S107" i="37"/>
  <c r="R107" i="37"/>
  <c r="E107" i="37"/>
  <c r="U107" i="37" s="1"/>
  <c r="S106" i="37"/>
  <c r="R106" i="37"/>
  <c r="E106" i="37"/>
  <c r="U106" i="37" s="1"/>
  <c r="S105" i="37"/>
  <c r="R105" i="37"/>
  <c r="E105" i="37"/>
  <c r="T105" i="37" s="1"/>
  <c r="S104" i="37"/>
  <c r="R104" i="37"/>
  <c r="E104" i="37"/>
  <c r="U104" i="37" s="1"/>
  <c r="S103" i="37"/>
  <c r="R103" i="37"/>
  <c r="E103" i="37"/>
  <c r="U103" i="37" s="1"/>
  <c r="T102" i="37"/>
  <c r="S102" i="37"/>
  <c r="R102" i="37"/>
  <c r="E102" i="37"/>
  <c r="U102" i="37" s="1"/>
  <c r="S101" i="37"/>
  <c r="R101" i="37"/>
  <c r="E101" i="37"/>
  <c r="U101" i="37" s="1"/>
  <c r="S100" i="37"/>
  <c r="R100" i="37"/>
  <c r="E100" i="37"/>
  <c r="U100" i="37" s="1"/>
  <c r="T99" i="37"/>
  <c r="S99" i="37"/>
  <c r="R99" i="37"/>
  <c r="E99" i="37"/>
  <c r="U99" i="37" s="1"/>
  <c r="S98" i="37"/>
  <c r="R98" i="37"/>
  <c r="E98" i="37"/>
  <c r="U98" i="37" s="1"/>
  <c r="M97" i="37"/>
  <c r="S97" i="37" s="1"/>
  <c r="L97" i="37"/>
  <c r="K97" i="37"/>
  <c r="K114" i="37" s="1"/>
  <c r="J97" i="37"/>
  <c r="J114" i="37" s="1"/>
  <c r="I97" i="37"/>
  <c r="I114" i="37" s="1"/>
  <c r="H97" i="37"/>
  <c r="H114" i="37" s="1"/>
  <c r="G97" i="37"/>
  <c r="G114" i="37" s="1"/>
  <c r="F97" i="37"/>
  <c r="F114" i="37" s="1"/>
  <c r="D97" i="37"/>
  <c r="D114" i="37" s="1"/>
  <c r="C97" i="37"/>
  <c r="C114" i="37" s="1"/>
  <c r="B97" i="37"/>
  <c r="B114" i="37" s="1"/>
  <c r="O115" i="38"/>
  <c r="N115" i="38"/>
  <c r="M115" i="38"/>
  <c r="S115" i="38" s="1"/>
  <c r="L115" i="38"/>
  <c r="K115" i="38"/>
  <c r="J115" i="38"/>
  <c r="I115" i="38"/>
  <c r="H115" i="38"/>
  <c r="G115" i="38"/>
  <c r="F115" i="38"/>
  <c r="D115" i="38"/>
  <c r="C115" i="38"/>
  <c r="B115" i="38"/>
  <c r="O114" i="38"/>
  <c r="N114" i="38"/>
  <c r="U113" i="38"/>
  <c r="T113" i="38"/>
  <c r="S113" i="38"/>
  <c r="R113" i="38"/>
  <c r="S112" i="38"/>
  <c r="R112" i="38"/>
  <c r="E112" i="38"/>
  <c r="U112" i="38" s="1"/>
  <c r="S111" i="38"/>
  <c r="R111" i="38"/>
  <c r="E111" i="38"/>
  <c r="U111" i="38" s="1"/>
  <c r="S110" i="38"/>
  <c r="R110" i="38"/>
  <c r="E110" i="38"/>
  <c r="U110" i="38" s="1"/>
  <c r="S109" i="38"/>
  <c r="R109" i="38"/>
  <c r="E109" i="38"/>
  <c r="U109" i="38" s="1"/>
  <c r="S108" i="38"/>
  <c r="R108" i="38"/>
  <c r="E108" i="38"/>
  <c r="T108" i="38" s="1"/>
  <c r="S107" i="38"/>
  <c r="R107" i="38"/>
  <c r="E107" i="38"/>
  <c r="T107" i="38" s="1"/>
  <c r="S106" i="38"/>
  <c r="R106" i="38"/>
  <c r="E106" i="38"/>
  <c r="U106" i="38" s="1"/>
  <c r="U105" i="38"/>
  <c r="S105" i="38"/>
  <c r="R105" i="38"/>
  <c r="E105" i="38"/>
  <c r="T105" i="38" s="1"/>
  <c r="S104" i="38"/>
  <c r="R104" i="38"/>
  <c r="E104" i="38"/>
  <c r="U104" i="38" s="1"/>
  <c r="S103" i="38"/>
  <c r="R103" i="38"/>
  <c r="E103" i="38"/>
  <c r="U103" i="38" s="1"/>
  <c r="S102" i="38"/>
  <c r="R102" i="38"/>
  <c r="E102" i="38"/>
  <c r="U102" i="38" s="1"/>
  <c r="S101" i="38"/>
  <c r="R101" i="38"/>
  <c r="E101" i="38"/>
  <c r="U101" i="38" s="1"/>
  <c r="S100" i="38"/>
  <c r="R100" i="38"/>
  <c r="E100" i="38"/>
  <c r="T100" i="38" s="1"/>
  <c r="S99" i="38"/>
  <c r="R99" i="38"/>
  <c r="E99" i="38"/>
  <c r="U99" i="38" s="1"/>
  <c r="S98" i="38"/>
  <c r="R98" i="38"/>
  <c r="E98" i="38"/>
  <c r="U98" i="38" s="1"/>
  <c r="M97" i="38"/>
  <c r="S97" i="38" s="1"/>
  <c r="L97" i="38"/>
  <c r="R97" i="38" s="1"/>
  <c r="K97" i="38"/>
  <c r="K114" i="38" s="1"/>
  <c r="J97" i="38"/>
  <c r="J114" i="38" s="1"/>
  <c r="I97" i="38"/>
  <c r="I114" i="38" s="1"/>
  <c r="H97" i="38"/>
  <c r="H114" i="38" s="1"/>
  <c r="G97" i="38"/>
  <c r="G114" i="38" s="1"/>
  <c r="F97" i="38"/>
  <c r="F114" i="38" s="1"/>
  <c r="D97" i="38"/>
  <c r="D114" i="38" s="1"/>
  <c r="C97" i="38"/>
  <c r="C114" i="38" s="1"/>
  <c r="B97" i="38"/>
  <c r="B114" i="38" s="1"/>
  <c r="O115" i="39"/>
  <c r="N115" i="39"/>
  <c r="M115" i="39"/>
  <c r="S115" i="39" s="1"/>
  <c r="L115" i="39"/>
  <c r="R115" i="39" s="1"/>
  <c r="K115" i="39"/>
  <c r="J115" i="39"/>
  <c r="I115" i="39"/>
  <c r="H115" i="39"/>
  <c r="G115" i="39"/>
  <c r="F115" i="39"/>
  <c r="D115" i="39"/>
  <c r="C115" i="39"/>
  <c r="B115" i="39"/>
  <c r="O114" i="39"/>
  <c r="N114" i="39"/>
  <c r="U113" i="39"/>
  <c r="T113" i="39"/>
  <c r="S113" i="39"/>
  <c r="R113" i="39"/>
  <c r="S112" i="39"/>
  <c r="R112" i="39"/>
  <c r="E112" i="39"/>
  <c r="U112" i="39" s="1"/>
  <c r="S111" i="39"/>
  <c r="R111" i="39"/>
  <c r="E111" i="39"/>
  <c r="T111" i="39" s="1"/>
  <c r="U110" i="39"/>
  <c r="S110" i="39"/>
  <c r="R110" i="39"/>
  <c r="E110" i="39"/>
  <c r="T110" i="39" s="1"/>
  <c r="S109" i="39"/>
  <c r="R109" i="39"/>
  <c r="E109" i="39"/>
  <c r="U109" i="39" s="1"/>
  <c r="S108" i="39"/>
  <c r="R108" i="39"/>
  <c r="E108" i="39"/>
  <c r="T108" i="39" s="1"/>
  <c r="S107" i="39"/>
  <c r="R107" i="39"/>
  <c r="E107" i="39"/>
  <c r="S106" i="39"/>
  <c r="R106" i="39"/>
  <c r="E106" i="39"/>
  <c r="U106" i="39" s="1"/>
  <c r="S105" i="39"/>
  <c r="R105" i="39"/>
  <c r="E105" i="39"/>
  <c r="S104" i="39"/>
  <c r="R104" i="39"/>
  <c r="E104" i="39"/>
  <c r="U104" i="39" s="1"/>
  <c r="S103" i="39"/>
  <c r="R103" i="39"/>
  <c r="E103" i="39"/>
  <c r="T103" i="39" s="1"/>
  <c r="U102" i="39"/>
  <c r="T102" i="39"/>
  <c r="S102" i="39"/>
  <c r="R102" i="39"/>
  <c r="E102" i="39"/>
  <c r="S101" i="39"/>
  <c r="R101" i="39"/>
  <c r="E101" i="39"/>
  <c r="U101" i="39" s="1"/>
  <c r="U100" i="39"/>
  <c r="T100" i="39"/>
  <c r="S100" i="39"/>
  <c r="R100" i="39"/>
  <c r="E100" i="39"/>
  <c r="S99" i="39"/>
  <c r="R99" i="39"/>
  <c r="E99" i="39"/>
  <c r="S98" i="39"/>
  <c r="R98" i="39"/>
  <c r="E98" i="39"/>
  <c r="U98" i="39" s="1"/>
  <c r="M97" i="39"/>
  <c r="M114" i="39" s="1"/>
  <c r="S114" i="39" s="1"/>
  <c r="L97" i="39"/>
  <c r="R97" i="39" s="1"/>
  <c r="K97" i="39"/>
  <c r="K114" i="39" s="1"/>
  <c r="J97" i="39"/>
  <c r="J114" i="39" s="1"/>
  <c r="I97" i="39"/>
  <c r="I114" i="39" s="1"/>
  <c r="H97" i="39"/>
  <c r="H114" i="39" s="1"/>
  <c r="G97" i="39"/>
  <c r="G114" i="39" s="1"/>
  <c r="F97" i="39"/>
  <c r="F114" i="39" s="1"/>
  <c r="D97" i="39"/>
  <c r="D114" i="39" s="1"/>
  <c r="C97" i="39"/>
  <c r="C114" i="39" s="1"/>
  <c r="B97" i="39"/>
  <c r="B114" i="39" s="1"/>
  <c r="O115" i="40"/>
  <c r="N115" i="40"/>
  <c r="M115" i="40"/>
  <c r="S115" i="40" s="1"/>
  <c r="L115" i="40"/>
  <c r="R115" i="40" s="1"/>
  <c r="K115" i="40"/>
  <c r="J115" i="40"/>
  <c r="I115" i="40"/>
  <c r="H115" i="40"/>
  <c r="G115" i="40"/>
  <c r="F115" i="40"/>
  <c r="D115" i="40"/>
  <c r="C115" i="40"/>
  <c r="B115" i="40"/>
  <c r="O114" i="40"/>
  <c r="N114" i="40"/>
  <c r="U113" i="40"/>
  <c r="T113" i="40"/>
  <c r="S113" i="40"/>
  <c r="R113" i="40"/>
  <c r="S112" i="40"/>
  <c r="R112" i="40"/>
  <c r="E112" i="40"/>
  <c r="U112" i="40" s="1"/>
  <c r="S111" i="40"/>
  <c r="R111" i="40"/>
  <c r="E111" i="40"/>
  <c r="S110" i="40"/>
  <c r="R110" i="40"/>
  <c r="E110" i="40"/>
  <c r="U110" i="40" s="1"/>
  <c r="S109" i="40"/>
  <c r="R109" i="40"/>
  <c r="E109" i="40"/>
  <c r="U109" i="40" s="1"/>
  <c r="S108" i="40"/>
  <c r="R108" i="40"/>
  <c r="E108" i="40"/>
  <c r="U108" i="40" s="1"/>
  <c r="S107" i="40"/>
  <c r="R107" i="40"/>
  <c r="E107" i="40"/>
  <c r="U107" i="40" s="1"/>
  <c r="S106" i="40"/>
  <c r="R106" i="40"/>
  <c r="E106" i="40"/>
  <c r="T106" i="40" s="1"/>
  <c r="S105" i="40"/>
  <c r="R105" i="40"/>
  <c r="E105" i="40"/>
  <c r="U105" i="40" s="1"/>
  <c r="S104" i="40"/>
  <c r="R104" i="40"/>
  <c r="E104" i="40"/>
  <c r="U104" i="40" s="1"/>
  <c r="S103" i="40"/>
  <c r="R103" i="40"/>
  <c r="E103" i="40"/>
  <c r="U103" i="40" s="1"/>
  <c r="S102" i="40"/>
  <c r="R102" i="40"/>
  <c r="E102" i="40"/>
  <c r="U102" i="40" s="1"/>
  <c r="S101" i="40"/>
  <c r="R101" i="40"/>
  <c r="E101" i="40"/>
  <c r="U101" i="40" s="1"/>
  <c r="S100" i="40"/>
  <c r="R100" i="40"/>
  <c r="E100" i="40"/>
  <c r="U100" i="40" s="1"/>
  <c r="S99" i="40"/>
  <c r="R99" i="40"/>
  <c r="E99" i="40"/>
  <c r="U99" i="40" s="1"/>
  <c r="S98" i="40"/>
  <c r="R98" i="40"/>
  <c r="E98" i="40"/>
  <c r="T98" i="40" s="1"/>
  <c r="M97" i="40"/>
  <c r="L97" i="40"/>
  <c r="L114" i="40" s="1"/>
  <c r="R114" i="40" s="1"/>
  <c r="K97" i="40"/>
  <c r="K114" i="40" s="1"/>
  <c r="J97" i="40"/>
  <c r="J114" i="40" s="1"/>
  <c r="I97" i="40"/>
  <c r="I114" i="40" s="1"/>
  <c r="H97" i="40"/>
  <c r="H114" i="40" s="1"/>
  <c r="G97" i="40"/>
  <c r="G114" i="40" s="1"/>
  <c r="F97" i="40"/>
  <c r="F114" i="40" s="1"/>
  <c r="D97" i="40"/>
  <c r="D114" i="40" s="1"/>
  <c r="C97" i="40"/>
  <c r="C114" i="40" s="1"/>
  <c r="B97" i="40"/>
  <c r="B114" i="40" s="1"/>
  <c r="O115" i="1"/>
  <c r="N115" i="1"/>
  <c r="M115" i="1"/>
  <c r="S115" i="1" s="1"/>
  <c r="L115" i="1"/>
  <c r="K115" i="1"/>
  <c r="J115" i="1"/>
  <c r="I115" i="1"/>
  <c r="H115" i="1"/>
  <c r="G115" i="1"/>
  <c r="F115" i="1"/>
  <c r="D115" i="1"/>
  <c r="C115" i="1"/>
  <c r="B115" i="1"/>
  <c r="O114" i="1"/>
  <c r="N114" i="1"/>
  <c r="U113" i="1"/>
  <c r="T113" i="1"/>
  <c r="S113" i="1"/>
  <c r="R113" i="1"/>
  <c r="S112" i="1"/>
  <c r="R112" i="1"/>
  <c r="E112" i="1"/>
  <c r="U112" i="1" s="1"/>
  <c r="U111" i="1"/>
  <c r="S111" i="1"/>
  <c r="R111" i="1"/>
  <c r="E111" i="1"/>
  <c r="T111" i="1" s="1"/>
  <c r="S110" i="1"/>
  <c r="R110" i="1"/>
  <c r="E110" i="1"/>
  <c r="U110" i="1" s="1"/>
  <c r="U109" i="1"/>
  <c r="S109" i="1"/>
  <c r="R109" i="1"/>
  <c r="E109" i="1"/>
  <c r="T109" i="1" s="1"/>
  <c r="S108" i="1"/>
  <c r="R108" i="1"/>
  <c r="E108" i="1"/>
  <c r="S107" i="1"/>
  <c r="R107" i="1"/>
  <c r="E107" i="1"/>
  <c r="U107" i="1" s="1"/>
  <c r="S106" i="1"/>
  <c r="R106" i="1"/>
  <c r="E106" i="1"/>
  <c r="S105" i="1"/>
  <c r="R105" i="1"/>
  <c r="E105" i="1"/>
  <c r="U105" i="1" s="1"/>
  <c r="S104" i="1"/>
  <c r="R104" i="1"/>
  <c r="E104" i="1"/>
  <c r="U104" i="1" s="1"/>
  <c r="S103" i="1"/>
  <c r="R103" i="1"/>
  <c r="E103" i="1"/>
  <c r="T103" i="1" s="1"/>
  <c r="S102" i="1"/>
  <c r="R102" i="1"/>
  <c r="E102" i="1"/>
  <c r="U102" i="1" s="1"/>
  <c r="S101" i="1"/>
  <c r="R101" i="1"/>
  <c r="E101" i="1"/>
  <c r="T101" i="1" s="1"/>
  <c r="S100" i="1"/>
  <c r="R100" i="1"/>
  <c r="E100" i="1"/>
  <c r="S99" i="1"/>
  <c r="R99" i="1"/>
  <c r="E99" i="1"/>
  <c r="S98" i="1"/>
  <c r="R98" i="1"/>
  <c r="E98" i="1"/>
  <c r="M97" i="1"/>
  <c r="M114" i="1" s="1"/>
  <c r="S114" i="1" s="1"/>
  <c r="L97" i="1"/>
  <c r="L114" i="1" s="1"/>
  <c r="K97" i="1"/>
  <c r="K114" i="1" s="1"/>
  <c r="J97" i="1"/>
  <c r="J114" i="1" s="1"/>
  <c r="I97" i="1"/>
  <c r="I114" i="1" s="1"/>
  <c r="H97" i="1"/>
  <c r="H114" i="1" s="1"/>
  <c r="G97" i="1"/>
  <c r="G114" i="1" s="1"/>
  <c r="F97" i="1"/>
  <c r="F114" i="1" s="1"/>
  <c r="D97" i="1"/>
  <c r="D114" i="1" s="1"/>
  <c r="C97" i="1"/>
  <c r="C114" i="1" s="1"/>
  <c r="B97" i="1"/>
  <c r="B114" i="1" s="1"/>
  <c r="E86" i="2"/>
  <c r="E85" i="2"/>
  <c r="E84" i="2"/>
  <c r="E83" i="2"/>
  <c r="M82" i="2"/>
  <c r="L82" i="2"/>
  <c r="K82" i="2"/>
  <c r="J82" i="2"/>
  <c r="I82" i="2"/>
  <c r="H82" i="2"/>
  <c r="G82" i="2"/>
  <c r="F82" i="2"/>
  <c r="D82" i="2"/>
  <c r="C82" i="2"/>
  <c r="B82" i="2"/>
  <c r="A79" i="2"/>
  <c r="E86" i="3"/>
  <c r="E85" i="3"/>
  <c r="E84" i="3"/>
  <c r="E83" i="3"/>
  <c r="M82" i="3"/>
  <c r="L82" i="3"/>
  <c r="K82" i="3"/>
  <c r="J82" i="3"/>
  <c r="I82" i="3"/>
  <c r="H82" i="3"/>
  <c r="G82" i="3"/>
  <c r="F82" i="3"/>
  <c r="D82" i="3"/>
  <c r="C82" i="3"/>
  <c r="B82" i="3"/>
  <c r="A79" i="3"/>
  <c r="E86" i="4"/>
  <c r="E85" i="4"/>
  <c r="E84" i="4"/>
  <c r="E83" i="4"/>
  <c r="M82" i="4"/>
  <c r="L82" i="4"/>
  <c r="K82" i="4"/>
  <c r="J82" i="4"/>
  <c r="I82" i="4"/>
  <c r="H82" i="4"/>
  <c r="G82" i="4"/>
  <c r="F82" i="4"/>
  <c r="D82" i="4"/>
  <c r="C82" i="4"/>
  <c r="B82" i="4"/>
  <c r="A79" i="4"/>
  <c r="E86" i="5"/>
  <c r="E85" i="5"/>
  <c r="E84" i="5"/>
  <c r="E83" i="5"/>
  <c r="M82" i="5"/>
  <c r="L82" i="5"/>
  <c r="K82" i="5"/>
  <c r="J82" i="5"/>
  <c r="I82" i="5"/>
  <c r="H82" i="5"/>
  <c r="G82" i="5"/>
  <c r="F82" i="5"/>
  <c r="D82" i="5"/>
  <c r="C82" i="5"/>
  <c r="B82" i="5"/>
  <c r="A79" i="5"/>
  <c r="E86" i="6"/>
  <c r="E85" i="6"/>
  <c r="E84" i="6"/>
  <c r="E83" i="6"/>
  <c r="M82" i="6"/>
  <c r="L82" i="6"/>
  <c r="K82" i="6"/>
  <c r="J82" i="6"/>
  <c r="I82" i="6"/>
  <c r="H82" i="6"/>
  <c r="G82" i="6"/>
  <c r="F82" i="6"/>
  <c r="D82" i="6"/>
  <c r="C82" i="6"/>
  <c r="B82" i="6"/>
  <c r="A79" i="6"/>
  <c r="E86" i="7"/>
  <c r="E85" i="7"/>
  <c r="E84" i="7"/>
  <c r="E83" i="7"/>
  <c r="M82" i="7"/>
  <c r="L82" i="7"/>
  <c r="K82" i="7"/>
  <c r="J82" i="7"/>
  <c r="I82" i="7"/>
  <c r="H82" i="7"/>
  <c r="G82" i="7"/>
  <c r="F82" i="7"/>
  <c r="D82" i="7"/>
  <c r="C82" i="7"/>
  <c r="B82" i="7"/>
  <c r="A79" i="7"/>
  <c r="E86" i="8"/>
  <c r="E85" i="8"/>
  <c r="E84" i="8"/>
  <c r="E83" i="8"/>
  <c r="M82" i="8"/>
  <c r="L82" i="8"/>
  <c r="K82" i="8"/>
  <c r="J82" i="8"/>
  <c r="I82" i="8"/>
  <c r="H82" i="8"/>
  <c r="G82" i="8"/>
  <c r="F82" i="8"/>
  <c r="D82" i="8"/>
  <c r="C82" i="8"/>
  <c r="B82" i="8"/>
  <c r="A79" i="8"/>
  <c r="E86" i="9"/>
  <c r="E82" i="9" s="1"/>
  <c r="E85" i="9"/>
  <c r="E84" i="9"/>
  <c r="E83" i="9"/>
  <c r="M82" i="9"/>
  <c r="L82" i="9"/>
  <c r="K82" i="9"/>
  <c r="J82" i="9"/>
  <c r="I82" i="9"/>
  <c r="H82" i="9"/>
  <c r="G82" i="9"/>
  <c r="F82" i="9"/>
  <c r="D82" i="9"/>
  <c r="C82" i="9"/>
  <c r="B82" i="9"/>
  <c r="A79" i="9"/>
  <c r="E86" i="10"/>
  <c r="E82" i="10" s="1"/>
  <c r="E85" i="10"/>
  <c r="E84" i="10"/>
  <c r="E83" i="10"/>
  <c r="M82" i="10"/>
  <c r="L82" i="10"/>
  <c r="K82" i="10"/>
  <c r="J82" i="10"/>
  <c r="I82" i="10"/>
  <c r="H82" i="10"/>
  <c r="G82" i="10"/>
  <c r="F82" i="10"/>
  <c r="D82" i="10"/>
  <c r="C82" i="10"/>
  <c r="B82" i="10"/>
  <c r="A79" i="10"/>
  <c r="E86" i="11"/>
  <c r="E85" i="11"/>
  <c r="E84" i="11"/>
  <c r="E83" i="11"/>
  <c r="M82" i="11"/>
  <c r="L82" i="11"/>
  <c r="K82" i="11"/>
  <c r="J82" i="11"/>
  <c r="I82" i="11"/>
  <c r="H82" i="11"/>
  <c r="G82" i="11"/>
  <c r="F82" i="11"/>
  <c r="D82" i="11"/>
  <c r="C82" i="11"/>
  <c r="B82" i="11"/>
  <c r="A79" i="11"/>
  <c r="E86" i="12"/>
  <c r="E85" i="12"/>
  <c r="E84" i="12"/>
  <c r="E83" i="12"/>
  <c r="M82" i="12"/>
  <c r="L82" i="12"/>
  <c r="K82" i="12"/>
  <c r="J82" i="12"/>
  <c r="I82" i="12"/>
  <c r="H82" i="12"/>
  <c r="G82" i="12"/>
  <c r="F82" i="12"/>
  <c r="D82" i="12"/>
  <c r="C82" i="12"/>
  <c r="B82" i="12"/>
  <c r="A79" i="12"/>
  <c r="E86" i="13"/>
  <c r="E85" i="13"/>
  <c r="E84" i="13"/>
  <c r="E83" i="13"/>
  <c r="M82" i="13"/>
  <c r="L82" i="13"/>
  <c r="K82" i="13"/>
  <c r="J82" i="13"/>
  <c r="I82" i="13"/>
  <c r="H82" i="13"/>
  <c r="G82" i="13"/>
  <c r="F82" i="13"/>
  <c r="D82" i="13"/>
  <c r="C82" i="13"/>
  <c r="B82" i="13"/>
  <c r="A79" i="13"/>
  <c r="E86" i="14"/>
  <c r="E85" i="14"/>
  <c r="E84" i="14"/>
  <c r="E83" i="14"/>
  <c r="M82" i="14"/>
  <c r="L82" i="14"/>
  <c r="K82" i="14"/>
  <c r="J82" i="14"/>
  <c r="I82" i="14"/>
  <c r="H82" i="14"/>
  <c r="G82" i="14"/>
  <c r="F82" i="14"/>
  <c r="D82" i="14"/>
  <c r="C82" i="14"/>
  <c r="B82" i="14"/>
  <c r="A79" i="14"/>
  <c r="E86" i="15"/>
  <c r="E85" i="15"/>
  <c r="E84" i="15"/>
  <c r="E83" i="15"/>
  <c r="M82" i="15"/>
  <c r="L82" i="15"/>
  <c r="K82" i="15"/>
  <c r="J82" i="15"/>
  <c r="I82" i="15"/>
  <c r="H82" i="15"/>
  <c r="G82" i="15"/>
  <c r="F82" i="15"/>
  <c r="D82" i="15"/>
  <c r="C82" i="15"/>
  <c r="B82" i="15"/>
  <c r="A79" i="15"/>
  <c r="E86" i="16"/>
  <c r="E85" i="16"/>
  <c r="E84" i="16"/>
  <c r="E83" i="16"/>
  <c r="M82" i="16"/>
  <c r="L82" i="16"/>
  <c r="K82" i="16"/>
  <c r="J82" i="16"/>
  <c r="I82" i="16"/>
  <c r="H82" i="16"/>
  <c r="G82" i="16"/>
  <c r="F82" i="16"/>
  <c r="D82" i="16"/>
  <c r="C82" i="16"/>
  <c r="B82" i="16"/>
  <c r="A79" i="16"/>
  <c r="E86" i="17"/>
  <c r="E85" i="17"/>
  <c r="E84" i="17"/>
  <c r="E83" i="17"/>
  <c r="M82" i="17"/>
  <c r="L82" i="17"/>
  <c r="K82" i="17"/>
  <c r="J82" i="17"/>
  <c r="I82" i="17"/>
  <c r="H82" i="17"/>
  <c r="G82" i="17"/>
  <c r="F82" i="17"/>
  <c r="D82" i="17"/>
  <c r="C82" i="17"/>
  <c r="B82" i="17"/>
  <c r="A79" i="17"/>
  <c r="E86" i="18"/>
  <c r="E85" i="18"/>
  <c r="E84" i="18"/>
  <c r="E83" i="18"/>
  <c r="M82" i="18"/>
  <c r="L82" i="18"/>
  <c r="K82" i="18"/>
  <c r="J82" i="18"/>
  <c r="I82" i="18"/>
  <c r="H82" i="18"/>
  <c r="G82" i="18"/>
  <c r="F82" i="18"/>
  <c r="D82" i="18"/>
  <c r="C82" i="18"/>
  <c r="B82" i="18"/>
  <c r="A79" i="18"/>
  <c r="E86" i="19"/>
  <c r="E85" i="19"/>
  <c r="E84" i="19"/>
  <c r="E83" i="19"/>
  <c r="M82" i="19"/>
  <c r="L82" i="19"/>
  <c r="K82" i="19"/>
  <c r="J82" i="19"/>
  <c r="I82" i="19"/>
  <c r="H82" i="19"/>
  <c r="G82" i="19"/>
  <c r="F82" i="19"/>
  <c r="D82" i="19"/>
  <c r="C82" i="19"/>
  <c r="B82" i="19"/>
  <c r="A79" i="19"/>
  <c r="E86" i="20"/>
  <c r="E85" i="20"/>
  <c r="E84" i="20"/>
  <c r="E83" i="20"/>
  <c r="M82" i="20"/>
  <c r="L82" i="20"/>
  <c r="K82" i="20"/>
  <c r="J82" i="20"/>
  <c r="I82" i="20"/>
  <c r="H82" i="20"/>
  <c r="G82" i="20"/>
  <c r="F82" i="20"/>
  <c r="D82" i="20"/>
  <c r="C82" i="20"/>
  <c r="B82" i="20"/>
  <c r="A79" i="20"/>
  <c r="E86" i="21"/>
  <c r="E85" i="21"/>
  <c r="E84" i="21"/>
  <c r="E83" i="21"/>
  <c r="M82" i="21"/>
  <c r="L82" i="21"/>
  <c r="K82" i="21"/>
  <c r="J82" i="21"/>
  <c r="I82" i="21"/>
  <c r="H82" i="21"/>
  <c r="G82" i="21"/>
  <c r="F82" i="21"/>
  <c r="D82" i="21"/>
  <c r="C82" i="21"/>
  <c r="B82" i="21"/>
  <c r="A79" i="21"/>
  <c r="E86" i="22"/>
  <c r="E85" i="22"/>
  <c r="E84" i="22"/>
  <c r="E83" i="22"/>
  <c r="M82" i="22"/>
  <c r="L82" i="22"/>
  <c r="K82" i="22"/>
  <c r="J82" i="22"/>
  <c r="I82" i="22"/>
  <c r="H82" i="22"/>
  <c r="G82" i="22"/>
  <c r="F82" i="22"/>
  <c r="D82" i="22"/>
  <c r="C82" i="22"/>
  <c r="B82" i="22"/>
  <c r="A79" i="22"/>
  <c r="E86" i="23"/>
  <c r="E85" i="23"/>
  <c r="E84" i="23"/>
  <c r="E83" i="23"/>
  <c r="M82" i="23"/>
  <c r="L82" i="23"/>
  <c r="K82" i="23"/>
  <c r="J82" i="23"/>
  <c r="I82" i="23"/>
  <c r="H82" i="23"/>
  <c r="G82" i="23"/>
  <c r="F82" i="23"/>
  <c r="D82" i="23"/>
  <c r="C82" i="23"/>
  <c r="B82" i="23"/>
  <c r="A79" i="23"/>
  <c r="E86" i="24"/>
  <c r="E85" i="24"/>
  <c r="E84" i="24"/>
  <c r="E83" i="24"/>
  <c r="M82" i="24"/>
  <c r="L82" i="24"/>
  <c r="K82" i="24"/>
  <c r="J82" i="24"/>
  <c r="I82" i="24"/>
  <c r="H82" i="24"/>
  <c r="G82" i="24"/>
  <c r="F82" i="24"/>
  <c r="D82" i="24"/>
  <c r="C82" i="24"/>
  <c r="B82" i="24"/>
  <c r="A79" i="24"/>
  <c r="E86" i="25"/>
  <c r="E82" i="25" s="1"/>
  <c r="E85" i="25"/>
  <c r="E84" i="25"/>
  <c r="E83" i="25"/>
  <c r="M82" i="25"/>
  <c r="L82" i="25"/>
  <c r="K82" i="25"/>
  <c r="J82" i="25"/>
  <c r="I82" i="25"/>
  <c r="H82" i="25"/>
  <c r="G82" i="25"/>
  <c r="F82" i="25"/>
  <c r="D82" i="25"/>
  <c r="C82" i="25"/>
  <c r="B82" i="25"/>
  <c r="A79" i="25"/>
  <c r="E86" i="26"/>
  <c r="E85" i="26"/>
  <c r="E84" i="26"/>
  <c r="E83" i="26"/>
  <c r="M82" i="26"/>
  <c r="L82" i="26"/>
  <c r="K82" i="26"/>
  <c r="J82" i="26"/>
  <c r="I82" i="26"/>
  <c r="H82" i="26"/>
  <c r="G82" i="26"/>
  <c r="F82" i="26"/>
  <c r="D82" i="26"/>
  <c r="C82" i="26"/>
  <c r="B82" i="26"/>
  <c r="A79" i="26"/>
  <c r="E86" i="27"/>
  <c r="E85" i="27"/>
  <c r="E84" i="27"/>
  <c r="E83" i="27"/>
  <c r="M82" i="27"/>
  <c r="L82" i="27"/>
  <c r="K82" i="27"/>
  <c r="J82" i="27"/>
  <c r="I82" i="27"/>
  <c r="H82" i="27"/>
  <c r="G82" i="27"/>
  <c r="F82" i="27"/>
  <c r="D82" i="27"/>
  <c r="C82" i="27"/>
  <c r="B82" i="27"/>
  <c r="A79" i="27"/>
  <c r="E86" i="28"/>
  <c r="E85" i="28"/>
  <c r="E84" i="28"/>
  <c r="E83" i="28"/>
  <c r="M82" i="28"/>
  <c r="L82" i="28"/>
  <c r="K82" i="28"/>
  <c r="J82" i="28"/>
  <c r="I82" i="28"/>
  <c r="H82" i="28"/>
  <c r="G82" i="28"/>
  <c r="F82" i="28"/>
  <c r="D82" i="28"/>
  <c r="C82" i="28"/>
  <c r="B82" i="28"/>
  <c r="A79" i="28"/>
  <c r="E86" i="29"/>
  <c r="E85" i="29"/>
  <c r="E84" i="29"/>
  <c r="E83" i="29"/>
  <c r="M82" i="29"/>
  <c r="L82" i="29"/>
  <c r="K82" i="29"/>
  <c r="J82" i="29"/>
  <c r="I82" i="29"/>
  <c r="H82" i="29"/>
  <c r="G82" i="29"/>
  <c r="F82" i="29"/>
  <c r="D82" i="29"/>
  <c r="C82" i="29"/>
  <c r="B82" i="29"/>
  <c r="A79" i="29"/>
  <c r="E86" i="30"/>
  <c r="E85" i="30"/>
  <c r="E84" i="30"/>
  <c r="E83" i="30"/>
  <c r="M82" i="30"/>
  <c r="L82" i="30"/>
  <c r="K82" i="30"/>
  <c r="J82" i="30"/>
  <c r="I82" i="30"/>
  <c r="H82" i="30"/>
  <c r="G82" i="30"/>
  <c r="F82" i="30"/>
  <c r="D82" i="30"/>
  <c r="C82" i="30"/>
  <c r="B82" i="30"/>
  <c r="A79" i="30"/>
  <c r="E86" i="31"/>
  <c r="E85" i="31"/>
  <c r="E84" i="31"/>
  <c r="E82" i="31" s="1"/>
  <c r="E83" i="31"/>
  <c r="M82" i="31"/>
  <c r="L82" i="31"/>
  <c r="K82" i="31"/>
  <c r="J82" i="31"/>
  <c r="I82" i="31"/>
  <c r="H82" i="31"/>
  <c r="G82" i="31"/>
  <c r="F82" i="31"/>
  <c r="D82" i="31"/>
  <c r="C82" i="31"/>
  <c r="B82" i="31"/>
  <c r="A79" i="31"/>
  <c r="E86" i="32"/>
  <c r="E85" i="32"/>
  <c r="E84" i="32"/>
  <c r="E83" i="32"/>
  <c r="M82" i="32"/>
  <c r="L82" i="32"/>
  <c r="K82" i="32"/>
  <c r="J82" i="32"/>
  <c r="I82" i="32"/>
  <c r="H82" i="32"/>
  <c r="G82" i="32"/>
  <c r="F82" i="32"/>
  <c r="D82" i="32"/>
  <c r="C82" i="32"/>
  <c r="B82" i="32"/>
  <c r="A79" i="32"/>
  <c r="E86" i="33"/>
  <c r="E85" i="33"/>
  <c r="E84" i="33"/>
  <c r="E83" i="33"/>
  <c r="M82" i="33"/>
  <c r="L82" i="33"/>
  <c r="K82" i="33"/>
  <c r="J82" i="33"/>
  <c r="I82" i="33"/>
  <c r="H82" i="33"/>
  <c r="G82" i="33"/>
  <c r="F82" i="33"/>
  <c r="D82" i="33"/>
  <c r="C82" i="33"/>
  <c r="B82" i="33"/>
  <c r="A79" i="33"/>
  <c r="E86" i="34"/>
  <c r="E85" i="34"/>
  <c r="E84" i="34"/>
  <c r="E82" i="34" s="1"/>
  <c r="E83" i="34"/>
  <c r="M82" i="34"/>
  <c r="L82" i="34"/>
  <c r="K82" i="34"/>
  <c r="J82" i="34"/>
  <c r="I82" i="34"/>
  <c r="H82" i="34"/>
  <c r="G82" i="34"/>
  <c r="F82" i="34"/>
  <c r="D82" i="34"/>
  <c r="C82" i="34"/>
  <c r="B82" i="34"/>
  <c r="A79" i="34"/>
  <c r="E86" i="35"/>
  <c r="E85" i="35"/>
  <c r="E84" i="35"/>
  <c r="E83" i="35"/>
  <c r="M82" i="35"/>
  <c r="L82" i="35"/>
  <c r="K82" i="35"/>
  <c r="J82" i="35"/>
  <c r="I82" i="35"/>
  <c r="H82" i="35"/>
  <c r="G82" i="35"/>
  <c r="F82" i="35"/>
  <c r="D82" i="35"/>
  <c r="C82" i="35"/>
  <c r="B82" i="35"/>
  <c r="A79" i="35"/>
  <c r="E86" i="36"/>
  <c r="E85" i="36"/>
  <c r="E84" i="36"/>
  <c r="E83" i="36"/>
  <c r="M82" i="36"/>
  <c r="L82" i="36"/>
  <c r="K82" i="36"/>
  <c r="J82" i="36"/>
  <c r="I82" i="36"/>
  <c r="H82" i="36"/>
  <c r="G82" i="36"/>
  <c r="F82" i="36"/>
  <c r="D82" i="36"/>
  <c r="C82" i="36"/>
  <c r="B82" i="36"/>
  <c r="A79" i="36"/>
  <c r="E86" i="37"/>
  <c r="E85" i="37"/>
  <c r="E84" i="37"/>
  <c r="E83" i="37"/>
  <c r="M82" i="37"/>
  <c r="L82" i="37"/>
  <c r="K82" i="37"/>
  <c r="J82" i="37"/>
  <c r="I82" i="37"/>
  <c r="H82" i="37"/>
  <c r="G82" i="37"/>
  <c r="F82" i="37"/>
  <c r="D82" i="37"/>
  <c r="C82" i="37"/>
  <c r="B82" i="37"/>
  <c r="A79" i="37"/>
  <c r="E86" i="38"/>
  <c r="E85" i="38"/>
  <c r="E84" i="38"/>
  <c r="E83" i="38"/>
  <c r="M82" i="38"/>
  <c r="L82" i="38"/>
  <c r="K82" i="38"/>
  <c r="J82" i="38"/>
  <c r="I82" i="38"/>
  <c r="H82" i="38"/>
  <c r="G82" i="38"/>
  <c r="F82" i="38"/>
  <c r="D82" i="38"/>
  <c r="C82" i="38"/>
  <c r="B82" i="38"/>
  <c r="A79" i="38"/>
  <c r="E86" i="39"/>
  <c r="E85" i="39"/>
  <c r="E84" i="39"/>
  <c r="E83" i="39"/>
  <c r="M82" i="39"/>
  <c r="L82" i="39"/>
  <c r="K82" i="39"/>
  <c r="J82" i="39"/>
  <c r="I82" i="39"/>
  <c r="H82" i="39"/>
  <c r="G82" i="39"/>
  <c r="F82" i="39"/>
  <c r="D82" i="39"/>
  <c r="C82" i="39"/>
  <c r="B82" i="39"/>
  <c r="A79" i="39"/>
  <c r="E86" i="40"/>
  <c r="E85" i="40"/>
  <c r="E84" i="40"/>
  <c r="E83" i="40"/>
  <c r="M82" i="40"/>
  <c r="L82" i="40"/>
  <c r="K82" i="40"/>
  <c r="J82" i="40"/>
  <c r="I82" i="40"/>
  <c r="H82" i="40"/>
  <c r="G82" i="40"/>
  <c r="F82" i="40"/>
  <c r="D82" i="40"/>
  <c r="C82" i="40"/>
  <c r="B82" i="40"/>
  <c r="A79" i="40"/>
  <c r="E86" i="1"/>
  <c r="E85" i="1"/>
  <c r="E84" i="1"/>
  <c r="E83" i="1"/>
  <c r="M82" i="1"/>
  <c r="L82" i="1"/>
  <c r="K82" i="1"/>
  <c r="J82" i="1"/>
  <c r="I82" i="1"/>
  <c r="H82" i="1"/>
  <c r="G82" i="1"/>
  <c r="F82" i="1"/>
  <c r="D82" i="1"/>
  <c r="C82" i="1"/>
  <c r="B82" i="1"/>
  <c r="A79" i="1"/>
  <c r="S96" i="40"/>
  <c r="R96" i="40"/>
  <c r="Q96" i="40"/>
  <c r="P96" i="40"/>
  <c r="E96" i="40"/>
  <c r="S95" i="40"/>
  <c r="R95" i="40"/>
  <c r="Q95" i="40"/>
  <c r="P95" i="40"/>
  <c r="E95" i="40"/>
  <c r="U95" i="40" s="1"/>
  <c r="S94" i="40"/>
  <c r="R94" i="40"/>
  <c r="Q94" i="40"/>
  <c r="P94" i="40"/>
  <c r="E94" i="40"/>
  <c r="U94" i="40" s="1"/>
  <c r="S93" i="40"/>
  <c r="R93" i="40"/>
  <c r="Q93" i="40"/>
  <c r="P93" i="40"/>
  <c r="E93" i="40"/>
  <c r="U93" i="40" s="1"/>
  <c r="S92" i="40"/>
  <c r="R92" i="40"/>
  <c r="Q92" i="40"/>
  <c r="P92" i="40"/>
  <c r="E92" i="40"/>
  <c r="T92" i="40" s="1"/>
  <c r="T91" i="40"/>
  <c r="S91" i="40"/>
  <c r="R91" i="40"/>
  <c r="Q91" i="40"/>
  <c r="P91" i="40"/>
  <c r="E91" i="40"/>
  <c r="U91" i="40" s="1"/>
  <c r="S90" i="40"/>
  <c r="R90" i="40"/>
  <c r="Q90" i="40"/>
  <c r="P90" i="40"/>
  <c r="E90" i="40"/>
  <c r="S89" i="40"/>
  <c r="R89" i="40"/>
  <c r="Q89" i="40"/>
  <c r="P89" i="40"/>
  <c r="E89" i="40"/>
  <c r="T89" i="40" s="1"/>
  <c r="T88" i="40"/>
  <c r="S88" i="40"/>
  <c r="R88" i="40"/>
  <c r="Q88" i="40"/>
  <c r="P88" i="40"/>
  <c r="E88" i="40"/>
  <c r="U88" i="40" s="1"/>
  <c r="O75" i="40"/>
  <c r="N75" i="40"/>
  <c r="M75" i="40"/>
  <c r="S75" i="40" s="1"/>
  <c r="L75" i="40"/>
  <c r="R75" i="40" s="1"/>
  <c r="K75" i="40"/>
  <c r="J75" i="40"/>
  <c r="I75" i="40"/>
  <c r="H75" i="40"/>
  <c r="G75" i="40"/>
  <c r="F75" i="40"/>
  <c r="C75" i="40"/>
  <c r="B75" i="40"/>
  <c r="R74" i="40"/>
  <c r="O74" i="40"/>
  <c r="N74" i="40"/>
  <c r="M74" i="40"/>
  <c r="S74" i="40" s="1"/>
  <c r="L74" i="40"/>
  <c r="K74" i="40"/>
  <c r="J74" i="40"/>
  <c r="I74" i="40"/>
  <c r="H74" i="40"/>
  <c r="P74" i="40" s="1"/>
  <c r="G74" i="40"/>
  <c r="F74" i="40"/>
  <c r="C74" i="40"/>
  <c r="B74" i="40"/>
  <c r="S73" i="40"/>
  <c r="O73" i="40"/>
  <c r="N73" i="40"/>
  <c r="M73" i="40"/>
  <c r="L73" i="40"/>
  <c r="R73" i="40" s="1"/>
  <c r="K73" i="40"/>
  <c r="J73" i="40"/>
  <c r="I73" i="40"/>
  <c r="H73" i="40"/>
  <c r="G73" i="40"/>
  <c r="F73" i="40"/>
  <c r="C73" i="40"/>
  <c r="B73" i="40"/>
  <c r="S72" i="40"/>
  <c r="R72" i="40"/>
  <c r="Q72" i="40"/>
  <c r="P72" i="40"/>
  <c r="E72" i="40"/>
  <c r="S71" i="40"/>
  <c r="R71" i="40"/>
  <c r="Q71" i="40"/>
  <c r="P71" i="40"/>
  <c r="E71" i="40"/>
  <c r="U71" i="40" s="1"/>
  <c r="O69" i="40"/>
  <c r="N69" i="40"/>
  <c r="M69" i="40"/>
  <c r="L69" i="40"/>
  <c r="K69" i="40"/>
  <c r="J69" i="40"/>
  <c r="I69" i="40"/>
  <c r="H69" i="40"/>
  <c r="G69" i="40"/>
  <c r="F69" i="40"/>
  <c r="C69" i="40"/>
  <c r="B69" i="40"/>
  <c r="O68" i="40"/>
  <c r="N68" i="40"/>
  <c r="M68" i="40"/>
  <c r="S68" i="40" s="1"/>
  <c r="L68" i="40"/>
  <c r="R68" i="40" s="1"/>
  <c r="K68" i="40"/>
  <c r="J68" i="40"/>
  <c r="I68" i="40"/>
  <c r="H68" i="40"/>
  <c r="G68" i="40"/>
  <c r="F68" i="40"/>
  <c r="C68" i="40"/>
  <c r="B68" i="40"/>
  <c r="S67" i="40"/>
  <c r="R67" i="40"/>
  <c r="Q67" i="40"/>
  <c r="P67" i="40"/>
  <c r="E67" i="40"/>
  <c r="S66" i="40"/>
  <c r="R66" i="40"/>
  <c r="Q66" i="40"/>
  <c r="P66" i="40"/>
  <c r="E66" i="40"/>
  <c r="U66" i="40" s="1"/>
  <c r="S65" i="40"/>
  <c r="R65" i="40"/>
  <c r="Q65" i="40"/>
  <c r="P65" i="40"/>
  <c r="E65" i="40"/>
  <c r="T65" i="40" s="1"/>
  <c r="S64" i="40"/>
  <c r="R64" i="40"/>
  <c r="Q64" i="40"/>
  <c r="P64" i="40"/>
  <c r="E64" i="40"/>
  <c r="U64" i="40" s="1"/>
  <c r="S63" i="40"/>
  <c r="R63" i="40"/>
  <c r="Q63" i="40"/>
  <c r="P63" i="40"/>
  <c r="E63" i="40"/>
  <c r="U63" i="40" s="1"/>
  <c r="O61" i="40"/>
  <c r="N61" i="40"/>
  <c r="M61" i="40"/>
  <c r="S61" i="40" s="1"/>
  <c r="L61" i="40"/>
  <c r="R61" i="40" s="1"/>
  <c r="K61" i="40"/>
  <c r="J61" i="40"/>
  <c r="I61" i="40"/>
  <c r="H61" i="40"/>
  <c r="C61" i="40"/>
  <c r="B61" i="40"/>
  <c r="S60" i="40"/>
  <c r="R60" i="40"/>
  <c r="Q60" i="40"/>
  <c r="P60" i="40"/>
  <c r="E60" i="40"/>
  <c r="U60" i="40" s="1"/>
  <c r="S59" i="40"/>
  <c r="R59" i="40"/>
  <c r="Q59" i="40"/>
  <c r="P59" i="40"/>
  <c r="E59" i="40"/>
  <c r="U59" i="40" s="1"/>
  <c r="S58" i="40"/>
  <c r="R58" i="40"/>
  <c r="Q58" i="40"/>
  <c r="P58" i="40"/>
  <c r="E58" i="40"/>
  <c r="S57" i="40"/>
  <c r="R57" i="40"/>
  <c r="Q57" i="40"/>
  <c r="P57" i="40"/>
  <c r="E57" i="40"/>
  <c r="U57" i="40" s="1"/>
  <c r="O55" i="40"/>
  <c r="N55" i="40"/>
  <c r="M55" i="40"/>
  <c r="L55" i="40"/>
  <c r="K55" i="40"/>
  <c r="J55" i="40"/>
  <c r="I55" i="40"/>
  <c r="H55" i="40"/>
  <c r="G55" i="40"/>
  <c r="F55" i="40"/>
  <c r="C55" i="40"/>
  <c r="B55" i="40"/>
  <c r="S54" i="40"/>
  <c r="R54" i="40"/>
  <c r="Q54" i="40"/>
  <c r="P54" i="40"/>
  <c r="E54" i="40"/>
  <c r="U54" i="40" s="1"/>
  <c r="S53" i="40"/>
  <c r="R53" i="40"/>
  <c r="Q53" i="40"/>
  <c r="P53" i="40"/>
  <c r="E53" i="40"/>
  <c r="S52" i="40"/>
  <c r="R52" i="40"/>
  <c r="Q52" i="40"/>
  <c r="P52" i="40"/>
  <c r="E52" i="40"/>
  <c r="U52" i="40" s="1"/>
  <c r="S51" i="40"/>
  <c r="R51" i="40"/>
  <c r="Q51" i="40"/>
  <c r="P51" i="40"/>
  <c r="E51" i="40"/>
  <c r="U51" i="40" s="1"/>
  <c r="S50" i="40"/>
  <c r="R50" i="40"/>
  <c r="Q50" i="40"/>
  <c r="P50" i="40"/>
  <c r="E50" i="40"/>
  <c r="U50" i="40" s="1"/>
  <c r="U49" i="40"/>
  <c r="S49" i="40"/>
  <c r="R49" i="40"/>
  <c r="Q49" i="40"/>
  <c r="P49" i="40"/>
  <c r="E49" i="40"/>
  <c r="T49" i="40" s="1"/>
  <c r="S48" i="40"/>
  <c r="R48" i="40"/>
  <c r="Q48" i="40"/>
  <c r="P48" i="40"/>
  <c r="E48" i="40"/>
  <c r="U48" i="40" s="1"/>
  <c r="S47" i="40"/>
  <c r="R47" i="40"/>
  <c r="Q47" i="40"/>
  <c r="P47" i="40"/>
  <c r="E47" i="40"/>
  <c r="S46" i="40"/>
  <c r="R46" i="40"/>
  <c r="Q46" i="40"/>
  <c r="U46" i="40" s="1"/>
  <c r="P46" i="40"/>
  <c r="E46" i="40"/>
  <c r="S45" i="40"/>
  <c r="R45" i="40"/>
  <c r="Q45" i="40"/>
  <c r="P45" i="40"/>
  <c r="E45" i="40"/>
  <c r="U45" i="40" s="1"/>
  <c r="S44" i="40"/>
  <c r="R44" i="40"/>
  <c r="Q44" i="40"/>
  <c r="P44" i="40"/>
  <c r="E44" i="40"/>
  <c r="O42" i="40"/>
  <c r="N42" i="40"/>
  <c r="M42" i="40"/>
  <c r="S42" i="40" s="1"/>
  <c r="L42" i="40"/>
  <c r="R42" i="40" s="1"/>
  <c r="K42" i="40"/>
  <c r="J42" i="40"/>
  <c r="I42" i="40"/>
  <c r="H42" i="40"/>
  <c r="G42" i="40"/>
  <c r="F42" i="40"/>
  <c r="C42" i="40"/>
  <c r="B42" i="40"/>
  <c r="E42" i="40" s="1"/>
  <c r="S41" i="40"/>
  <c r="R41" i="40"/>
  <c r="Q41" i="40"/>
  <c r="P41" i="40"/>
  <c r="E41" i="40"/>
  <c r="U41" i="40" s="1"/>
  <c r="S40" i="40"/>
  <c r="R40" i="40"/>
  <c r="Q40" i="40"/>
  <c r="P40" i="40"/>
  <c r="E40" i="40"/>
  <c r="U40" i="40" s="1"/>
  <c r="S39" i="40"/>
  <c r="R39" i="40"/>
  <c r="Q39" i="40"/>
  <c r="P39" i="40"/>
  <c r="E39" i="40"/>
  <c r="T39" i="40" s="1"/>
  <c r="S38" i="40"/>
  <c r="R38" i="40"/>
  <c r="Q38" i="40"/>
  <c r="P38" i="40"/>
  <c r="E38" i="40"/>
  <c r="U38" i="40" s="1"/>
  <c r="S37" i="40"/>
  <c r="R37" i="40"/>
  <c r="Q37" i="40"/>
  <c r="P37" i="40"/>
  <c r="E37" i="40"/>
  <c r="O35" i="40"/>
  <c r="N35" i="40"/>
  <c r="M35" i="40"/>
  <c r="S35" i="40" s="1"/>
  <c r="L35" i="40"/>
  <c r="K35" i="40"/>
  <c r="J35" i="40"/>
  <c r="I35" i="40"/>
  <c r="H35" i="40"/>
  <c r="P35" i="40" s="1"/>
  <c r="G35" i="40"/>
  <c r="F35" i="40"/>
  <c r="E35" i="40"/>
  <c r="C35" i="40"/>
  <c r="B35" i="40"/>
  <c r="S34" i="40"/>
  <c r="R34" i="40"/>
  <c r="Q34" i="40"/>
  <c r="P34" i="40"/>
  <c r="T34" i="40" s="1"/>
  <c r="E34" i="40"/>
  <c r="O32" i="40"/>
  <c r="N32" i="40"/>
  <c r="M32" i="40"/>
  <c r="S32" i="40" s="1"/>
  <c r="L32" i="40"/>
  <c r="R32" i="40" s="1"/>
  <c r="K32" i="40"/>
  <c r="J32" i="40"/>
  <c r="I32" i="40"/>
  <c r="H32" i="40"/>
  <c r="G32" i="40"/>
  <c r="F32" i="40"/>
  <c r="C32" i="40"/>
  <c r="B32" i="40"/>
  <c r="E32" i="40" s="1"/>
  <c r="S31" i="40"/>
  <c r="R31" i="40"/>
  <c r="Q31" i="40"/>
  <c r="P31" i="40"/>
  <c r="E31" i="40"/>
  <c r="U31" i="40" s="1"/>
  <c r="S30" i="40"/>
  <c r="R30" i="40"/>
  <c r="Q30" i="40"/>
  <c r="P30" i="40"/>
  <c r="E30" i="40"/>
  <c r="S29" i="40"/>
  <c r="R29" i="40"/>
  <c r="Q29" i="40"/>
  <c r="P29" i="40"/>
  <c r="E29" i="40"/>
  <c r="U29" i="40" s="1"/>
  <c r="S28" i="40"/>
  <c r="R28" i="40"/>
  <c r="Q28" i="40"/>
  <c r="P28" i="40"/>
  <c r="E28" i="40"/>
  <c r="T28" i="40" s="1"/>
  <c r="R26" i="40"/>
  <c r="O26" i="40"/>
  <c r="N26" i="40"/>
  <c r="M26" i="40"/>
  <c r="S26" i="40" s="1"/>
  <c r="L26" i="40"/>
  <c r="K26" i="40"/>
  <c r="J26" i="40"/>
  <c r="I26" i="40"/>
  <c r="H26" i="40"/>
  <c r="P26" i="40" s="1"/>
  <c r="G26" i="40"/>
  <c r="F26" i="40"/>
  <c r="C26" i="40"/>
  <c r="B26" i="40"/>
  <c r="U25" i="40"/>
  <c r="S25" i="40"/>
  <c r="R25" i="40"/>
  <c r="Q25" i="40"/>
  <c r="P25" i="40"/>
  <c r="E25" i="40"/>
  <c r="T25" i="40" s="1"/>
  <c r="S24" i="40"/>
  <c r="R24" i="40"/>
  <c r="Q24" i="40"/>
  <c r="P24" i="40"/>
  <c r="E24" i="40"/>
  <c r="U24" i="40" s="1"/>
  <c r="S23" i="40"/>
  <c r="R23" i="40"/>
  <c r="Q23" i="40"/>
  <c r="P23" i="40"/>
  <c r="E23" i="40"/>
  <c r="S22" i="40"/>
  <c r="R22" i="40"/>
  <c r="Q22" i="40"/>
  <c r="P22" i="40"/>
  <c r="E22" i="40"/>
  <c r="U22" i="40" s="1"/>
  <c r="S21" i="40"/>
  <c r="R21" i="40"/>
  <c r="Q21" i="40"/>
  <c r="P21" i="40"/>
  <c r="E21" i="40"/>
  <c r="T20" i="40"/>
  <c r="S20" i="40"/>
  <c r="R20" i="40"/>
  <c r="Q20" i="40"/>
  <c r="P20" i="40"/>
  <c r="E20" i="40"/>
  <c r="U20" i="40" s="1"/>
  <c r="S19" i="40"/>
  <c r="R19" i="40"/>
  <c r="Q19" i="40"/>
  <c r="P19" i="40"/>
  <c r="E19" i="40"/>
  <c r="O17" i="40"/>
  <c r="N17" i="40"/>
  <c r="M17" i="40"/>
  <c r="S17" i="40" s="1"/>
  <c r="L17" i="40"/>
  <c r="R17" i="40" s="1"/>
  <c r="K17" i="40"/>
  <c r="J17" i="40"/>
  <c r="I17" i="40"/>
  <c r="H17" i="40"/>
  <c r="G17" i="40"/>
  <c r="F17" i="40"/>
  <c r="C17" i="40"/>
  <c r="B17" i="40"/>
  <c r="U16" i="40"/>
  <c r="S16" i="40"/>
  <c r="R16" i="40"/>
  <c r="Q16" i="40"/>
  <c r="P16" i="40"/>
  <c r="E16" i="40"/>
  <c r="T16" i="40" s="1"/>
  <c r="U15" i="40"/>
  <c r="S15" i="40"/>
  <c r="R15" i="40"/>
  <c r="Q15" i="40"/>
  <c r="P15" i="40"/>
  <c r="E15" i="40"/>
  <c r="T15" i="40" s="1"/>
  <c r="T14" i="40"/>
  <c r="S14" i="40"/>
  <c r="R14" i="40"/>
  <c r="Q14" i="40"/>
  <c r="P14" i="40"/>
  <c r="E14" i="40"/>
  <c r="U14" i="40" s="1"/>
  <c r="S13" i="40"/>
  <c r="R13" i="40"/>
  <c r="Q13" i="40"/>
  <c r="P13" i="40"/>
  <c r="E13" i="40"/>
  <c r="U13" i="40" s="1"/>
  <c r="S12" i="40"/>
  <c r="R12" i="40"/>
  <c r="Q12" i="40"/>
  <c r="P12" i="40"/>
  <c r="E12" i="40"/>
  <c r="S11" i="40"/>
  <c r="R11" i="40"/>
  <c r="Q11" i="40"/>
  <c r="P11" i="40"/>
  <c r="E11" i="40"/>
  <c r="S10" i="40"/>
  <c r="R10" i="40"/>
  <c r="Q10" i="40"/>
  <c r="U10" i="40" s="1"/>
  <c r="P10" i="40"/>
  <c r="T10" i="40" s="1"/>
  <c r="E10" i="40"/>
  <c r="S9" i="40"/>
  <c r="R9" i="40"/>
  <c r="Q9" i="40"/>
  <c r="P9" i="40"/>
  <c r="E9" i="40"/>
  <c r="U9" i="40" s="1"/>
  <c r="S96" i="39"/>
  <c r="R96" i="39"/>
  <c r="Q96" i="39"/>
  <c r="P96" i="39"/>
  <c r="E96" i="39"/>
  <c r="S95" i="39"/>
  <c r="R95" i="39"/>
  <c r="Q95" i="39"/>
  <c r="P95" i="39"/>
  <c r="E95" i="39"/>
  <c r="U95" i="39" s="1"/>
  <c r="S94" i="39"/>
  <c r="R94" i="39"/>
  <c r="Q94" i="39"/>
  <c r="P94" i="39"/>
  <c r="E94" i="39"/>
  <c r="U94" i="39" s="1"/>
  <c r="S93" i="39"/>
  <c r="R93" i="39"/>
  <c r="Q93" i="39"/>
  <c r="U93" i="39" s="1"/>
  <c r="P93" i="39"/>
  <c r="E93" i="39"/>
  <c r="T92" i="39"/>
  <c r="S92" i="39"/>
  <c r="R92" i="39"/>
  <c r="Q92" i="39"/>
  <c r="P92" i="39"/>
  <c r="E92" i="39"/>
  <c r="U92" i="39" s="1"/>
  <c r="S91" i="39"/>
  <c r="R91" i="39"/>
  <c r="Q91" i="39"/>
  <c r="P91" i="39"/>
  <c r="E91" i="39"/>
  <c r="U90" i="39"/>
  <c r="S90" i="39"/>
  <c r="R90" i="39"/>
  <c r="Q90" i="39"/>
  <c r="P90" i="39"/>
  <c r="E90" i="39"/>
  <c r="T90" i="39" s="1"/>
  <c r="S89" i="39"/>
  <c r="R89" i="39"/>
  <c r="Q89" i="39"/>
  <c r="P89" i="39"/>
  <c r="E89" i="39"/>
  <c r="T89" i="39" s="1"/>
  <c r="T88" i="39"/>
  <c r="S88" i="39"/>
  <c r="R88" i="39"/>
  <c r="Q88" i="39"/>
  <c r="P88" i="39"/>
  <c r="E88" i="39"/>
  <c r="U88" i="39" s="1"/>
  <c r="W75" i="39"/>
  <c r="V75" i="39"/>
  <c r="O75" i="39"/>
  <c r="N75" i="39"/>
  <c r="M75" i="39"/>
  <c r="L75" i="39"/>
  <c r="K75" i="39"/>
  <c r="J75" i="39"/>
  <c r="I75" i="39"/>
  <c r="H75" i="39"/>
  <c r="G75" i="39"/>
  <c r="F75" i="39"/>
  <c r="C75" i="39"/>
  <c r="B75" i="39"/>
  <c r="O74" i="39"/>
  <c r="N74" i="39"/>
  <c r="M74" i="39"/>
  <c r="L74" i="39"/>
  <c r="R74" i="39" s="1"/>
  <c r="K74" i="39"/>
  <c r="J74" i="39"/>
  <c r="I74" i="39"/>
  <c r="H74" i="39"/>
  <c r="P74" i="39" s="1"/>
  <c r="G74" i="39"/>
  <c r="F74" i="39"/>
  <c r="C74" i="39"/>
  <c r="B74" i="39"/>
  <c r="O73" i="39"/>
  <c r="N73" i="39"/>
  <c r="M73" i="39"/>
  <c r="L73" i="39"/>
  <c r="R73" i="39" s="1"/>
  <c r="K73" i="39"/>
  <c r="J73" i="39"/>
  <c r="I73" i="39"/>
  <c r="H73" i="39"/>
  <c r="G73" i="39"/>
  <c r="F73" i="39"/>
  <c r="C73" i="39"/>
  <c r="E73" i="39" s="1"/>
  <c r="B73" i="39"/>
  <c r="S72" i="39"/>
  <c r="R72" i="39"/>
  <c r="Q72" i="39"/>
  <c r="P72" i="39"/>
  <c r="E72" i="39"/>
  <c r="U72" i="39" s="1"/>
  <c r="S71" i="39"/>
  <c r="R71" i="39"/>
  <c r="Q71" i="39"/>
  <c r="P71" i="39"/>
  <c r="E71" i="39"/>
  <c r="W69" i="39"/>
  <c r="V69" i="39"/>
  <c r="O69" i="39"/>
  <c r="N69" i="39"/>
  <c r="M69" i="39"/>
  <c r="L69" i="39"/>
  <c r="K69" i="39"/>
  <c r="J69" i="39"/>
  <c r="I69" i="39"/>
  <c r="H69" i="39"/>
  <c r="G69" i="39"/>
  <c r="F69" i="39"/>
  <c r="C69" i="39"/>
  <c r="B69" i="39"/>
  <c r="R68" i="39"/>
  <c r="O68" i="39"/>
  <c r="N68" i="39"/>
  <c r="M68" i="39"/>
  <c r="S68" i="39" s="1"/>
  <c r="L68" i="39"/>
  <c r="K68" i="39"/>
  <c r="J68" i="39"/>
  <c r="I68" i="39"/>
  <c r="H68" i="39"/>
  <c r="P68" i="39" s="1"/>
  <c r="G68" i="39"/>
  <c r="F68" i="39"/>
  <c r="C68" i="39"/>
  <c r="B68" i="39"/>
  <c r="U67" i="39"/>
  <c r="S67" i="39"/>
  <c r="R67" i="39"/>
  <c r="Q67" i="39"/>
  <c r="P67" i="39"/>
  <c r="E67" i="39"/>
  <c r="T67" i="39" s="1"/>
  <c r="U66" i="39"/>
  <c r="S66" i="39"/>
  <c r="R66" i="39"/>
  <c r="Q66" i="39"/>
  <c r="P66" i="39"/>
  <c r="E66" i="39"/>
  <c r="T66" i="39" s="1"/>
  <c r="S65" i="39"/>
  <c r="R65" i="39"/>
  <c r="Q65" i="39"/>
  <c r="P65" i="39"/>
  <c r="E65" i="39"/>
  <c r="U65" i="39" s="1"/>
  <c r="S64" i="39"/>
  <c r="R64" i="39"/>
  <c r="Q64" i="39"/>
  <c r="P64" i="39"/>
  <c r="E64" i="39"/>
  <c r="S63" i="39"/>
  <c r="R63" i="39"/>
  <c r="Q63" i="39"/>
  <c r="P63" i="39"/>
  <c r="E63" i="39"/>
  <c r="U63" i="39" s="1"/>
  <c r="O61" i="39"/>
  <c r="N61" i="39"/>
  <c r="M61" i="39"/>
  <c r="S61" i="39" s="1"/>
  <c r="L61" i="39"/>
  <c r="R61" i="39" s="1"/>
  <c r="K61" i="39"/>
  <c r="J61" i="39"/>
  <c r="I61" i="39"/>
  <c r="H61" i="39"/>
  <c r="C61" i="39"/>
  <c r="B61" i="39"/>
  <c r="S60" i="39"/>
  <c r="R60" i="39"/>
  <c r="Q60" i="39"/>
  <c r="P60" i="39"/>
  <c r="E60" i="39"/>
  <c r="U60" i="39" s="1"/>
  <c r="S59" i="39"/>
  <c r="R59" i="39"/>
  <c r="Q59" i="39"/>
  <c r="P59" i="39"/>
  <c r="E59" i="39"/>
  <c r="U59" i="39" s="1"/>
  <c r="S58" i="39"/>
  <c r="R58" i="39"/>
  <c r="Q58" i="39"/>
  <c r="P58" i="39"/>
  <c r="E58" i="39"/>
  <c r="U58" i="39" s="1"/>
  <c r="S57" i="39"/>
  <c r="R57" i="39"/>
  <c r="Q57" i="39"/>
  <c r="P57" i="39"/>
  <c r="E57" i="39"/>
  <c r="T57" i="39" s="1"/>
  <c r="O55" i="39"/>
  <c r="N55" i="39"/>
  <c r="M55" i="39"/>
  <c r="S55" i="39" s="1"/>
  <c r="L55" i="39"/>
  <c r="R55" i="39" s="1"/>
  <c r="K55" i="39"/>
  <c r="J55" i="39"/>
  <c r="I55" i="39"/>
  <c r="H55" i="39"/>
  <c r="G55" i="39"/>
  <c r="F55" i="39"/>
  <c r="C55" i="39"/>
  <c r="E55" i="39" s="1"/>
  <c r="B55" i="39"/>
  <c r="S54" i="39"/>
  <c r="R54" i="39"/>
  <c r="Q54" i="39"/>
  <c r="P54" i="39"/>
  <c r="E54" i="39"/>
  <c r="S53" i="39"/>
  <c r="R53" i="39"/>
  <c r="Q53" i="39"/>
  <c r="P53" i="39"/>
  <c r="E53" i="39"/>
  <c r="S52" i="39"/>
  <c r="R52" i="39"/>
  <c r="Q52" i="39"/>
  <c r="P52" i="39"/>
  <c r="E52" i="39"/>
  <c r="S51" i="39"/>
  <c r="R51" i="39"/>
  <c r="Q51" i="39"/>
  <c r="P51" i="39"/>
  <c r="E51" i="39"/>
  <c r="U51" i="39" s="1"/>
  <c r="S50" i="39"/>
  <c r="R50" i="39"/>
  <c r="Q50" i="39"/>
  <c r="P50" i="39"/>
  <c r="E50" i="39"/>
  <c r="T50" i="39" s="1"/>
  <c r="S49" i="39"/>
  <c r="R49" i="39"/>
  <c r="Q49" i="39"/>
  <c r="P49" i="39"/>
  <c r="E49" i="39"/>
  <c r="U49" i="39" s="1"/>
  <c r="S48" i="39"/>
  <c r="R48" i="39"/>
  <c r="Q48" i="39"/>
  <c r="P48" i="39"/>
  <c r="E48" i="39"/>
  <c r="U48" i="39" s="1"/>
  <c r="S47" i="39"/>
  <c r="R47" i="39"/>
  <c r="Q47" i="39"/>
  <c r="P47" i="39"/>
  <c r="E47" i="39"/>
  <c r="U47" i="39" s="1"/>
  <c r="S46" i="39"/>
  <c r="R46" i="39"/>
  <c r="Q46" i="39"/>
  <c r="P46" i="39"/>
  <c r="E46" i="39"/>
  <c r="T46" i="39" s="1"/>
  <c r="S45" i="39"/>
  <c r="R45" i="39"/>
  <c r="Q45" i="39"/>
  <c r="P45" i="39"/>
  <c r="E45" i="39"/>
  <c r="S44" i="39"/>
  <c r="R44" i="39"/>
  <c r="Q44" i="39"/>
  <c r="P44" i="39"/>
  <c r="E44" i="39"/>
  <c r="O42" i="39"/>
  <c r="N42" i="39"/>
  <c r="M42" i="39"/>
  <c r="L42" i="39"/>
  <c r="R42" i="39" s="1"/>
  <c r="K42" i="39"/>
  <c r="J42" i="39"/>
  <c r="I42" i="39"/>
  <c r="H42" i="39"/>
  <c r="G42" i="39"/>
  <c r="F42" i="39"/>
  <c r="C42" i="39"/>
  <c r="B42" i="39"/>
  <c r="S41" i="39"/>
  <c r="R41" i="39"/>
  <c r="Q41" i="39"/>
  <c r="P41" i="39"/>
  <c r="E41" i="39"/>
  <c r="T40" i="39"/>
  <c r="S40" i="39"/>
  <c r="R40" i="39"/>
  <c r="Q40" i="39"/>
  <c r="P40" i="39"/>
  <c r="E40" i="39"/>
  <c r="U40" i="39" s="1"/>
  <c r="S39" i="39"/>
  <c r="R39" i="39"/>
  <c r="Q39" i="39"/>
  <c r="P39" i="39"/>
  <c r="E39" i="39"/>
  <c r="T39" i="39" s="1"/>
  <c r="S38" i="39"/>
  <c r="R38" i="39"/>
  <c r="Q38" i="39"/>
  <c r="P38" i="39"/>
  <c r="E38" i="39"/>
  <c r="S37" i="39"/>
  <c r="R37" i="39"/>
  <c r="Q37" i="39"/>
  <c r="P37" i="39"/>
  <c r="E37" i="39"/>
  <c r="O35" i="39"/>
  <c r="N35" i="39"/>
  <c r="M35" i="39"/>
  <c r="L35" i="39"/>
  <c r="R35" i="39" s="1"/>
  <c r="K35" i="39"/>
  <c r="J35" i="39"/>
  <c r="I35" i="39"/>
  <c r="H35" i="39"/>
  <c r="G35" i="39"/>
  <c r="F35" i="39"/>
  <c r="C35" i="39"/>
  <c r="B35" i="39"/>
  <c r="S34" i="39"/>
  <c r="R34" i="39"/>
  <c r="Q34" i="39"/>
  <c r="P34" i="39"/>
  <c r="E34" i="39"/>
  <c r="U34" i="39" s="1"/>
  <c r="O32" i="39"/>
  <c r="N32" i="39"/>
  <c r="M32" i="39"/>
  <c r="S32" i="39" s="1"/>
  <c r="L32" i="39"/>
  <c r="R32" i="39" s="1"/>
  <c r="K32" i="39"/>
  <c r="J32" i="39"/>
  <c r="I32" i="39"/>
  <c r="H32" i="39"/>
  <c r="G32" i="39"/>
  <c r="F32" i="39"/>
  <c r="C32" i="39"/>
  <c r="B32" i="39"/>
  <c r="S31" i="39"/>
  <c r="R31" i="39"/>
  <c r="Q31" i="39"/>
  <c r="P31" i="39"/>
  <c r="E31" i="39"/>
  <c r="U31" i="39" s="1"/>
  <c r="U30" i="39"/>
  <c r="S30" i="39"/>
  <c r="R30" i="39"/>
  <c r="Q30" i="39"/>
  <c r="P30" i="39"/>
  <c r="E30" i="39"/>
  <c r="T30" i="39" s="1"/>
  <c r="U29" i="39"/>
  <c r="S29" i="39"/>
  <c r="R29" i="39"/>
  <c r="Q29" i="39"/>
  <c r="P29" i="39"/>
  <c r="E29" i="39"/>
  <c r="T29" i="39" s="1"/>
  <c r="S28" i="39"/>
  <c r="R28" i="39"/>
  <c r="Q28" i="39"/>
  <c r="P28" i="39"/>
  <c r="E28" i="39"/>
  <c r="U28" i="39" s="1"/>
  <c r="W26" i="39"/>
  <c r="V26" i="39"/>
  <c r="O26" i="39"/>
  <c r="N26" i="39"/>
  <c r="R26" i="39" s="1"/>
  <c r="M26" i="39"/>
  <c r="S26" i="39" s="1"/>
  <c r="L26" i="39"/>
  <c r="K26" i="39"/>
  <c r="J26" i="39"/>
  <c r="I26" i="39"/>
  <c r="H26" i="39"/>
  <c r="G26" i="39"/>
  <c r="F26" i="39"/>
  <c r="C26" i="39"/>
  <c r="B26" i="39"/>
  <c r="S25" i="39"/>
  <c r="R25" i="39"/>
  <c r="Q25" i="39"/>
  <c r="P25" i="39"/>
  <c r="E25" i="39"/>
  <c r="T25" i="39" s="1"/>
  <c r="S24" i="39"/>
  <c r="R24" i="39"/>
  <c r="Q24" i="39"/>
  <c r="P24" i="39"/>
  <c r="E24" i="39"/>
  <c r="T24" i="39" s="1"/>
  <c r="S23" i="39"/>
  <c r="R23" i="39"/>
  <c r="Q23" i="39"/>
  <c r="P23" i="39"/>
  <c r="E23" i="39"/>
  <c r="U23" i="39" s="1"/>
  <c r="S22" i="39"/>
  <c r="R22" i="39"/>
  <c r="Q22" i="39"/>
  <c r="P22" i="39"/>
  <c r="E22" i="39"/>
  <c r="T21" i="39"/>
  <c r="S21" i="39"/>
  <c r="R21" i="39"/>
  <c r="Q21" i="39"/>
  <c r="P21" i="39"/>
  <c r="E21" i="39"/>
  <c r="U21" i="39" s="1"/>
  <c r="S20" i="39"/>
  <c r="R20" i="39"/>
  <c r="Q20" i="39"/>
  <c r="P20" i="39"/>
  <c r="E20" i="39"/>
  <c r="S19" i="39"/>
  <c r="R19" i="39"/>
  <c r="Q19" i="39"/>
  <c r="P19" i="39"/>
  <c r="E19" i="39"/>
  <c r="O17" i="39"/>
  <c r="N17" i="39"/>
  <c r="M17" i="39"/>
  <c r="S17" i="39" s="1"/>
  <c r="L17" i="39"/>
  <c r="K17" i="39"/>
  <c r="J17" i="39"/>
  <c r="I17" i="39"/>
  <c r="H17" i="39"/>
  <c r="G17" i="39"/>
  <c r="F17" i="39"/>
  <c r="C17" i="39"/>
  <c r="B17" i="39"/>
  <c r="E17" i="39" s="1"/>
  <c r="S16" i="39"/>
  <c r="R16" i="39"/>
  <c r="Q16" i="39"/>
  <c r="P16" i="39"/>
  <c r="E16" i="39"/>
  <c r="U16" i="39" s="1"/>
  <c r="S15" i="39"/>
  <c r="R15" i="39"/>
  <c r="Q15" i="39"/>
  <c r="P15" i="39"/>
  <c r="E15" i="39"/>
  <c r="U15" i="39" s="1"/>
  <c r="T14" i="39"/>
  <c r="S14" i="39"/>
  <c r="R14" i="39"/>
  <c r="Q14" i="39"/>
  <c r="P14" i="39"/>
  <c r="E14" i="39"/>
  <c r="U14" i="39" s="1"/>
  <c r="U13" i="39"/>
  <c r="S13" i="39"/>
  <c r="R13" i="39"/>
  <c r="Q13" i="39"/>
  <c r="P13" i="39"/>
  <c r="E13" i="39"/>
  <c r="T13" i="39" s="1"/>
  <c r="S12" i="39"/>
  <c r="R12" i="39"/>
  <c r="Q12" i="39"/>
  <c r="P12" i="39"/>
  <c r="E12" i="39"/>
  <c r="U12" i="39" s="1"/>
  <c r="S11" i="39"/>
  <c r="R11" i="39"/>
  <c r="Q11" i="39"/>
  <c r="P11" i="39"/>
  <c r="E11" i="39"/>
  <c r="U10" i="39"/>
  <c r="S10" i="39"/>
  <c r="R10" i="39"/>
  <c r="Q10" i="39"/>
  <c r="P10" i="39"/>
  <c r="T10" i="39" s="1"/>
  <c r="E10" i="39"/>
  <c r="U9" i="39"/>
  <c r="S9" i="39"/>
  <c r="R9" i="39"/>
  <c r="Q9" i="39"/>
  <c r="P9" i="39"/>
  <c r="E9" i="39"/>
  <c r="S96" i="38"/>
  <c r="R96" i="38"/>
  <c r="Q96" i="38"/>
  <c r="P96" i="38"/>
  <c r="E96" i="38"/>
  <c r="S95" i="38"/>
  <c r="R95" i="38"/>
  <c r="Q95" i="38"/>
  <c r="P95" i="38"/>
  <c r="E95" i="38"/>
  <c r="U95" i="38" s="1"/>
  <c r="U94" i="38"/>
  <c r="T94" i="38"/>
  <c r="S94" i="38"/>
  <c r="R94" i="38"/>
  <c r="Q94" i="38"/>
  <c r="P94" i="38"/>
  <c r="E94" i="38"/>
  <c r="S93" i="38"/>
  <c r="R93" i="38"/>
  <c r="Q93" i="38"/>
  <c r="P93" i="38"/>
  <c r="E93" i="38"/>
  <c r="S92" i="38"/>
  <c r="R92" i="38"/>
  <c r="Q92" i="38"/>
  <c r="P92" i="38"/>
  <c r="E92" i="38"/>
  <c r="U92" i="38" s="1"/>
  <c r="S91" i="38"/>
  <c r="R91" i="38"/>
  <c r="Q91" i="38"/>
  <c r="P91" i="38"/>
  <c r="E91" i="38"/>
  <c r="T90" i="38"/>
  <c r="S90" i="38"/>
  <c r="R90" i="38"/>
  <c r="Q90" i="38"/>
  <c r="P90" i="38"/>
  <c r="E90" i="38"/>
  <c r="U90" i="38" s="1"/>
  <c r="S89" i="38"/>
  <c r="R89" i="38"/>
  <c r="Q89" i="38"/>
  <c r="P89" i="38"/>
  <c r="E89" i="38"/>
  <c r="T89" i="38" s="1"/>
  <c r="S88" i="38"/>
  <c r="R88" i="38"/>
  <c r="Q88" i="38"/>
  <c r="P88" i="38"/>
  <c r="E88" i="38"/>
  <c r="U88" i="38" s="1"/>
  <c r="W75" i="38"/>
  <c r="V75" i="38"/>
  <c r="O75" i="38"/>
  <c r="N75" i="38"/>
  <c r="M75" i="38"/>
  <c r="S75" i="38" s="1"/>
  <c r="L75" i="38"/>
  <c r="K75" i="38"/>
  <c r="J75" i="38"/>
  <c r="I75" i="38"/>
  <c r="H75" i="38"/>
  <c r="G75" i="38"/>
  <c r="F75" i="38"/>
  <c r="C75" i="38"/>
  <c r="B75" i="38"/>
  <c r="S74" i="38"/>
  <c r="O74" i="38"/>
  <c r="N74" i="38"/>
  <c r="M74" i="38"/>
  <c r="L74" i="38"/>
  <c r="K74" i="38"/>
  <c r="J74" i="38"/>
  <c r="I74" i="38"/>
  <c r="H74" i="38"/>
  <c r="G74" i="38"/>
  <c r="F74" i="38"/>
  <c r="C74" i="38"/>
  <c r="B74" i="38"/>
  <c r="O73" i="38"/>
  <c r="N73" i="38"/>
  <c r="M73" i="38"/>
  <c r="L73" i="38"/>
  <c r="R73" i="38" s="1"/>
  <c r="K73" i="38"/>
  <c r="J73" i="38"/>
  <c r="I73" i="38"/>
  <c r="H73" i="38"/>
  <c r="G73" i="38"/>
  <c r="F73" i="38"/>
  <c r="C73" i="38"/>
  <c r="E73" i="38" s="1"/>
  <c r="B73" i="38"/>
  <c r="T72" i="38"/>
  <c r="S72" i="38"/>
  <c r="R72" i="38"/>
  <c r="Q72" i="38"/>
  <c r="P72" i="38"/>
  <c r="E72" i="38"/>
  <c r="U72" i="38" s="1"/>
  <c r="S71" i="38"/>
  <c r="R71" i="38"/>
  <c r="Q71" i="38"/>
  <c r="P71" i="38"/>
  <c r="E71" i="38"/>
  <c r="W69" i="38"/>
  <c r="V69" i="38"/>
  <c r="O69" i="38"/>
  <c r="N69" i="38"/>
  <c r="M69" i="38"/>
  <c r="L69" i="38"/>
  <c r="K69" i="38"/>
  <c r="J69" i="38"/>
  <c r="I69" i="38"/>
  <c r="H69" i="38"/>
  <c r="G69" i="38"/>
  <c r="F69" i="38"/>
  <c r="C69" i="38"/>
  <c r="B69" i="38"/>
  <c r="O68" i="38"/>
  <c r="N68" i="38"/>
  <c r="M68" i="38"/>
  <c r="S68" i="38" s="1"/>
  <c r="L68" i="38"/>
  <c r="R68" i="38" s="1"/>
  <c r="K68" i="38"/>
  <c r="J68" i="38"/>
  <c r="I68" i="38"/>
  <c r="H68" i="38"/>
  <c r="G68" i="38"/>
  <c r="F68" i="38"/>
  <c r="C68" i="38"/>
  <c r="B68" i="38"/>
  <c r="T67" i="38"/>
  <c r="S67" i="38"/>
  <c r="R67" i="38"/>
  <c r="Q67" i="38"/>
  <c r="P67" i="38"/>
  <c r="E67" i="38"/>
  <c r="U67" i="38" s="1"/>
  <c r="S66" i="38"/>
  <c r="R66" i="38"/>
  <c r="Q66" i="38"/>
  <c r="P66" i="38"/>
  <c r="E66" i="38"/>
  <c r="T66" i="38" s="1"/>
  <c r="S65" i="38"/>
  <c r="R65" i="38"/>
  <c r="Q65" i="38"/>
  <c r="P65" i="38"/>
  <c r="E65" i="38"/>
  <c r="U65" i="38" s="1"/>
  <c r="S64" i="38"/>
  <c r="R64" i="38"/>
  <c r="Q64" i="38"/>
  <c r="P64" i="38"/>
  <c r="E64" i="38"/>
  <c r="T63" i="38"/>
  <c r="S63" i="38"/>
  <c r="R63" i="38"/>
  <c r="Q63" i="38"/>
  <c r="P63" i="38"/>
  <c r="E63" i="38"/>
  <c r="U63" i="38" s="1"/>
  <c r="O61" i="38"/>
  <c r="N61" i="38"/>
  <c r="M61" i="38"/>
  <c r="S61" i="38" s="1"/>
  <c r="L61" i="38"/>
  <c r="R61" i="38" s="1"/>
  <c r="K61" i="38"/>
  <c r="J61" i="38"/>
  <c r="I61" i="38"/>
  <c r="H61" i="38"/>
  <c r="C61" i="38"/>
  <c r="B61" i="38"/>
  <c r="T60" i="38"/>
  <c r="S60" i="38"/>
  <c r="R60" i="38"/>
  <c r="Q60" i="38"/>
  <c r="P60" i="38"/>
  <c r="E60" i="38"/>
  <c r="U60" i="38" s="1"/>
  <c r="S59" i="38"/>
  <c r="R59" i="38"/>
  <c r="Q59" i="38"/>
  <c r="P59" i="38"/>
  <c r="E59" i="38"/>
  <c r="U59" i="38" s="1"/>
  <c r="S58" i="38"/>
  <c r="R58" i="38"/>
  <c r="Q58" i="38"/>
  <c r="P58" i="38"/>
  <c r="E58" i="38"/>
  <c r="U58" i="38" s="1"/>
  <c r="S57" i="38"/>
  <c r="R57" i="38"/>
  <c r="Q57" i="38"/>
  <c r="P57" i="38"/>
  <c r="E57" i="38"/>
  <c r="T57" i="38" s="1"/>
  <c r="R55" i="38"/>
  <c r="O55" i="38"/>
  <c r="N55" i="38"/>
  <c r="M55" i="38"/>
  <c r="S55" i="38" s="1"/>
  <c r="L55" i="38"/>
  <c r="K55" i="38"/>
  <c r="J55" i="38"/>
  <c r="I55" i="38"/>
  <c r="H55" i="38"/>
  <c r="G55" i="38"/>
  <c r="F55" i="38"/>
  <c r="C55" i="38"/>
  <c r="B55" i="38"/>
  <c r="S54" i="38"/>
  <c r="R54" i="38"/>
  <c r="Q54" i="38"/>
  <c r="P54" i="38"/>
  <c r="E54" i="38"/>
  <c r="T54" i="38" s="1"/>
  <c r="T53" i="38"/>
  <c r="S53" i="38"/>
  <c r="R53" i="38"/>
  <c r="Q53" i="38"/>
  <c r="P53" i="38"/>
  <c r="E53" i="38"/>
  <c r="U53" i="38" s="1"/>
  <c r="S52" i="38"/>
  <c r="R52" i="38"/>
  <c r="Q52" i="38"/>
  <c r="P52" i="38"/>
  <c r="E52" i="38"/>
  <c r="S51" i="38"/>
  <c r="R51" i="38"/>
  <c r="Q51" i="38"/>
  <c r="P51" i="38"/>
  <c r="E51" i="38"/>
  <c r="S50" i="38"/>
  <c r="R50" i="38"/>
  <c r="Q50" i="38"/>
  <c r="P50" i="38"/>
  <c r="E50" i="38"/>
  <c r="U50" i="38" s="1"/>
  <c r="T49" i="38"/>
  <c r="S49" i="38"/>
  <c r="R49" i="38"/>
  <c r="Q49" i="38"/>
  <c r="P49" i="38"/>
  <c r="E49" i="38"/>
  <c r="U49" i="38" s="1"/>
  <c r="S48" i="38"/>
  <c r="R48" i="38"/>
  <c r="Q48" i="38"/>
  <c r="P48" i="38"/>
  <c r="E48" i="38"/>
  <c r="U48" i="38" s="1"/>
  <c r="U47" i="38"/>
  <c r="S47" i="38"/>
  <c r="R47" i="38"/>
  <c r="Q47" i="38"/>
  <c r="P47" i="38"/>
  <c r="E47" i="38"/>
  <c r="T47" i="38" s="1"/>
  <c r="S46" i="38"/>
  <c r="R46" i="38"/>
  <c r="Q46" i="38"/>
  <c r="P46" i="38"/>
  <c r="E46" i="38"/>
  <c r="T46" i="38" s="1"/>
  <c r="T45" i="38"/>
  <c r="S45" i="38"/>
  <c r="R45" i="38"/>
  <c r="Q45" i="38"/>
  <c r="P45" i="38"/>
  <c r="E45" i="38"/>
  <c r="U45" i="38" s="1"/>
  <c r="S44" i="38"/>
  <c r="R44" i="38"/>
  <c r="Q44" i="38"/>
  <c r="P44" i="38"/>
  <c r="E44" i="38"/>
  <c r="O42" i="38"/>
  <c r="S42" i="38" s="1"/>
  <c r="N42" i="38"/>
  <c r="M42" i="38"/>
  <c r="L42" i="38"/>
  <c r="R42" i="38" s="1"/>
  <c r="K42" i="38"/>
  <c r="J42" i="38"/>
  <c r="I42" i="38"/>
  <c r="H42" i="38"/>
  <c r="G42" i="38"/>
  <c r="F42" i="38"/>
  <c r="C42" i="38"/>
  <c r="B42" i="38"/>
  <c r="S41" i="38"/>
  <c r="R41" i="38"/>
  <c r="Q41" i="38"/>
  <c r="P41" i="38"/>
  <c r="E41" i="38"/>
  <c r="T40" i="38"/>
  <c r="S40" i="38"/>
  <c r="R40" i="38"/>
  <c r="Q40" i="38"/>
  <c r="P40" i="38"/>
  <c r="E40" i="38"/>
  <c r="U40" i="38" s="1"/>
  <c r="S39" i="38"/>
  <c r="R39" i="38"/>
  <c r="Q39" i="38"/>
  <c r="P39" i="38"/>
  <c r="E39" i="38"/>
  <c r="S38" i="38"/>
  <c r="R38" i="38"/>
  <c r="Q38" i="38"/>
  <c r="P38" i="38"/>
  <c r="E38" i="38"/>
  <c r="S37" i="38"/>
  <c r="R37" i="38"/>
  <c r="Q37" i="38"/>
  <c r="P37" i="38"/>
  <c r="E37" i="38"/>
  <c r="U37" i="38" s="1"/>
  <c r="O35" i="38"/>
  <c r="N35" i="38"/>
  <c r="M35" i="38"/>
  <c r="S35" i="38" s="1"/>
  <c r="L35" i="38"/>
  <c r="K35" i="38"/>
  <c r="J35" i="38"/>
  <c r="I35" i="38"/>
  <c r="Q35" i="38" s="1"/>
  <c r="H35" i="38"/>
  <c r="G35" i="38"/>
  <c r="F35" i="38"/>
  <c r="C35" i="38"/>
  <c r="B35" i="38"/>
  <c r="E35" i="38" s="1"/>
  <c r="S34" i="38"/>
  <c r="R34" i="38"/>
  <c r="Q34" i="38"/>
  <c r="P34" i="38"/>
  <c r="E34" i="38"/>
  <c r="O32" i="38"/>
  <c r="N32" i="38"/>
  <c r="M32" i="38"/>
  <c r="S32" i="38" s="1"/>
  <c r="L32" i="38"/>
  <c r="R32" i="38" s="1"/>
  <c r="K32" i="38"/>
  <c r="J32" i="38"/>
  <c r="I32" i="38"/>
  <c r="H32" i="38"/>
  <c r="G32" i="38"/>
  <c r="F32" i="38"/>
  <c r="C32" i="38"/>
  <c r="B32" i="38"/>
  <c r="S31" i="38"/>
  <c r="R31" i="38"/>
  <c r="Q31" i="38"/>
  <c r="P31" i="38"/>
  <c r="E31" i="38"/>
  <c r="U31" i="38" s="1"/>
  <c r="T30" i="38"/>
  <c r="S30" i="38"/>
  <c r="R30" i="38"/>
  <c r="Q30" i="38"/>
  <c r="P30" i="38"/>
  <c r="E30" i="38"/>
  <c r="U30" i="38" s="1"/>
  <c r="U29" i="38"/>
  <c r="S29" i="38"/>
  <c r="R29" i="38"/>
  <c r="Q29" i="38"/>
  <c r="P29" i="38"/>
  <c r="E29" i="38"/>
  <c r="T29" i="38" s="1"/>
  <c r="T28" i="38"/>
  <c r="S28" i="38"/>
  <c r="R28" i="38"/>
  <c r="Q28" i="38"/>
  <c r="P28" i="38"/>
  <c r="E28" i="38"/>
  <c r="U28" i="38" s="1"/>
  <c r="W26" i="38"/>
  <c r="V26" i="38"/>
  <c r="R26" i="38"/>
  <c r="O26" i="38"/>
  <c r="N26" i="38"/>
  <c r="M26" i="38"/>
  <c r="S26" i="38" s="1"/>
  <c r="L26" i="38"/>
  <c r="K26" i="38"/>
  <c r="J26" i="38"/>
  <c r="I26" i="38"/>
  <c r="H26" i="38"/>
  <c r="G26" i="38"/>
  <c r="F26" i="38"/>
  <c r="C26" i="38"/>
  <c r="B26" i="38"/>
  <c r="S25" i="38"/>
  <c r="R25" i="38"/>
  <c r="Q25" i="38"/>
  <c r="P25" i="38"/>
  <c r="E25" i="38"/>
  <c r="U25" i="38" s="1"/>
  <c r="S24" i="38"/>
  <c r="R24" i="38"/>
  <c r="Q24" i="38"/>
  <c r="P24" i="38"/>
  <c r="E24" i="38"/>
  <c r="U24" i="38" s="1"/>
  <c r="S23" i="38"/>
  <c r="R23" i="38"/>
  <c r="Q23" i="38"/>
  <c r="P23" i="38"/>
  <c r="E23" i="38"/>
  <c r="U23" i="38" s="1"/>
  <c r="S22" i="38"/>
  <c r="R22" i="38"/>
  <c r="Q22" i="38"/>
  <c r="P22" i="38"/>
  <c r="E22" i="38"/>
  <c r="U21" i="38"/>
  <c r="T21" i="38"/>
  <c r="S21" i="38"/>
  <c r="R21" i="38"/>
  <c r="Q21" i="38"/>
  <c r="P21" i="38"/>
  <c r="E21" i="38"/>
  <c r="T20" i="38"/>
  <c r="S20" i="38"/>
  <c r="R20" i="38"/>
  <c r="Q20" i="38"/>
  <c r="P20" i="38"/>
  <c r="E20" i="38"/>
  <c r="U20" i="38" s="1"/>
  <c r="S19" i="38"/>
  <c r="R19" i="38"/>
  <c r="Q19" i="38"/>
  <c r="P19" i="38"/>
  <c r="E19" i="38"/>
  <c r="U19" i="38" s="1"/>
  <c r="O17" i="38"/>
  <c r="N17" i="38"/>
  <c r="M17" i="38"/>
  <c r="L17" i="38"/>
  <c r="R17" i="38" s="1"/>
  <c r="K17" i="38"/>
  <c r="J17" i="38"/>
  <c r="I17" i="38"/>
  <c r="Q17" i="38" s="1"/>
  <c r="H17" i="38"/>
  <c r="G17" i="38"/>
  <c r="F17" i="38"/>
  <c r="C17" i="38"/>
  <c r="E17" i="38" s="1"/>
  <c r="B17" i="38"/>
  <c r="T16" i="38"/>
  <c r="S16" i="38"/>
  <c r="R16" i="38"/>
  <c r="Q16" i="38"/>
  <c r="P16" i="38"/>
  <c r="E16" i="38"/>
  <c r="U16" i="38" s="1"/>
  <c r="S15" i="38"/>
  <c r="R15" i="38"/>
  <c r="Q15" i="38"/>
  <c r="P15" i="38"/>
  <c r="E15" i="38"/>
  <c r="U15" i="38" s="1"/>
  <c r="U14" i="38"/>
  <c r="S14" i="38"/>
  <c r="R14" i="38"/>
  <c r="Q14" i="38"/>
  <c r="P14" i="38"/>
  <c r="E14" i="38"/>
  <c r="T14" i="38" s="1"/>
  <c r="S13" i="38"/>
  <c r="R13" i="38"/>
  <c r="Q13" i="38"/>
  <c r="P13" i="38"/>
  <c r="E13" i="38"/>
  <c r="S12" i="38"/>
  <c r="R12" i="38"/>
  <c r="Q12" i="38"/>
  <c r="P12" i="38"/>
  <c r="E12" i="38"/>
  <c r="S11" i="38"/>
  <c r="R11" i="38"/>
  <c r="Q11" i="38"/>
  <c r="P11" i="38"/>
  <c r="E11" i="38"/>
  <c r="S10" i="38"/>
  <c r="R10" i="38"/>
  <c r="Q10" i="38"/>
  <c r="P10" i="38"/>
  <c r="T10" i="38" s="1"/>
  <c r="E10" i="38"/>
  <c r="U10" i="38" s="1"/>
  <c r="S9" i="38"/>
  <c r="R9" i="38"/>
  <c r="Q9" i="38"/>
  <c r="P9" i="38"/>
  <c r="E9" i="38"/>
  <c r="S96" i="37"/>
  <c r="R96" i="37"/>
  <c r="Q96" i="37"/>
  <c r="P96" i="37"/>
  <c r="E96" i="37"/>
  <c r="S95" i="37"/>
  <c r="R95" i="37"/>
  <c r="Q95" i="37"/>
  <c r="P95" i="37"/>
  <c r="E95" i="37"/>
  <c r="U95" i="37" s="1"/>
  <c r="T94" i="37"/>
  <c r="S94" i="37"/>
  <c r="R94" i="37"/>
  <c r="Q94" i="37"/>
  <c r="P94" i="37"/>
  <c r="E94" i="37"/>
  <c r="U94" i="37" s="1"/>
  <c r="S93" i="37"/>
  <c r="R93" i="37"/>
  <c r="Q93" i="37"/>
  <c r="U93" i="37" s="1"/>
  <c r="P93" i="37"/>
  <c r="T93" i="37" s="1"/>
  <c r="E93" i="37"/>
  <c r="T92" i="37"/>
  <c r="S92" i="37"/>
  <c r="R92" i="37"/>
  <c r="Q92" i="37"/>
  <c r="P92" i="37"/>
  <c r="E92" i="37"/>
  <c r="U92" i="37" s="1"/>
  <c r="S91" i="37"/>
  <c r="R91" i="37"/>
  <c r="Q91" i="37"/>
  <c r="P91" i="37"/>
  <c r="E91" i="37"/>
  <c r="U90" i="37"/>
  <c r="S90" i="37"/>
  <c r="R90" i="37"/>
  <c r="Q90" i="37"/>
  <c r="P90" i="37"/>
  <c r="E90" i="37"/>
  <c r="T90" i="37" s="1"/>
  <c r="S89" i="37"/>
  <c r="R89" i="37"/>
  <c r="Q89" i="37"/>
  <c r="P89" i="37"/>
  <c r="E89" i="37"/>
  <c r="S88" i="37"/>
  <c r="R88" i="37"/>
  <c r="Q88" i="37"/>
  <c r="P88" i="37"/>
  <c r="E88" i="37"/>
  <c r="W75" i="37"/>
  <c r="V75" i="37"/>
  <c r="O75" i="37"/>
  <c r="N75" i="37"/>
  <c r="M75" i="37"/>
  <c r="L75" i="37"/>
  <c r="K75" i="37"/>
  <c r="J75" i="37"/>
  <c r="I75" i="37"/>
  <c r="H75" i="37"/>
  <c r="G75" i="37"/>
  <c r="F75" i="37"/>
  <c r="C75" i="37"/>
  <c r="B75" i="37"/>
  <c r="O74" i="37"/>
  <c r="N74" i="37"/>
  <c r="M74" i="37"/>
  <c r="S74" i="37" s="1"/>
  <c r="L74" i="37"/>
  <c r="R74" i="37" s="1"/>
  <c r="K74" i="37"/>
  <c r="J74" i="37"/>
  <c r="I74" i="37"/>
  <c r="H74" i="37"/>
  <c r="G74" i="37"/>
  <c r="F74" i="37"/>
  <c r="C74" i="37"/>
  <c r="B74" i="37"/>
  <c r="O73" i="37"/>
  <c r="N73" i="37"/>
  <c r="M73" i="37"/>
  <c r="S73" i="37" s="1"/>
  <c r="L73" i="37"/>
  <c r="K73" i="37"/>
  <c r="J73" i="37"/>
  <c r="I73" i="37"/>
  <c r="Q73" i="37" s="1"/>
  <c r="H73" i="37"/>
  <c r="G73" i="37"/>
  <c r="F73" i="37"/>
  <c r="C73" i="37"/>
  <c r="B73" i="37"/>
  <c r="E73" i="37" s="1"/>
  <c r="S72" i="37"/>
  <c r="R72" i="37"/>
  <c r="Q72" i="37"/>
  <c r="P72" i="37"/>
  <c r="E72" i="37"/>
  <c r="U72" i="37" s="1"/>
  <c r="S71" i="37"/>
  <c r="R71" i="37"/>
  <c r="Q71" i="37"/>
  <c r="P71" i="37"/>
  <c r="E71" i="37"/>
  <c r="W69" i="37"/>
  <c r="V69" i="37"/>
  <c r="O69" i="37"/>
  <c r="N69" i="37"/>
  <c r="M69" i="37"/>
  <c r="L69" i="37"/>
  <c r="K69" i="37"/>
  <c r="J69" i="37"/>
  <c r="I69" i="37"/>
  <c r="H69" i="37"/>
  <c r="G69" i="37"/>
  <c r="F69" i="37"/>
  <c r="C69" i="37"/>
  <c r="B69" i="37"/>
  <c r="S68" i="37"/>
  <c r="O68" i="37"/>
  <c r="N68" i="37"/>
  <c r="M68" i="37"/>
  <c r="L68" i="37"/>
  <c r="R68" i="37" s="1"/>
  <c r="K68" i="37"/>
  <c r="J68" i="37"/>
  <c r="I68" i="37"/>
  <c r="H68" i="37"/>
  <c r="G68" i="37"/>
  <c r="F68" i="37"/>
  <c r="C68" i="37"/>
  <c r="B68" i="37"/>
  <c r="U67" i="37"/>
  <c r="S67" i="37"/>
  <c r="R67" i="37"/>
  <c r="Q67" i="37"/>
  <c r="P67" i="37"/>
  <c r="E67" i="37"/>
  <c r="T67" i="37" s="1"/>
  <c r="S66" i="37"/>
  <c r="R66" i="37"/>
  <c r="Q66" i="37"/>
  <c r="P66" i="37"/>
  <c r="E66" i="37"/>
  <c r="U66" i="37" s="1"/>
  <c r="S65" i="37"/>
  <c r="R65" i="37"/>
  <c r="Q65" i="37"/>
  <c r="P65" i="37"/>
  <c r="E65" i="37"/>
  <c r="U65" i="37" s="1"/>
  <c r="S64" i="37"/>
  <c r="R64" i="37"/>
  <c r="Q64" i="37"/>
  <c r="P64" i="37"/>
  <c r="E64" i="37"/>
  <c r="U63" i="37"/>
  <c r="S63" i="37"/>
  <c r="R63" i="37"/>
  <c r="Q63" i="37"/>
  <c r="P63" i="37"/>
  <c r="E63" i="37"/>
  <c r="T63" i="37" s="1"/>
  <c r="R61" i="37"/>
  <c r="O61" i="37"/>
  <c r="N61" i="37"/>
  <c r="M61" i="37"/>
  <c r="S61" i="37" s="1"/>
  <c r="L61" i="37"/>
  <c r="K61" i="37"/>
  <c r="J61" i="37"/>
  <c r="I61" i="37"/>
  <c r="H61" i="37"/>
  <c r="C61" i="37"/>
  <c r="B61" i="37"/>
  <c r="T60" i="37"/>
  <c r="S60" i="37"/>
  <c r="R60" i="37"/>
  <c r="Q60" i="37"/>
  <c r="P60" i="37"/>
  <c r="E60" i="37"/>
  <c r="U60" i="37" s="1"/>
  <c r="S59" i="37"/>
  <c r="R59" i="37"/>
  <c r="Q59" i="37"/>
  <c r="P59" i="37"/>
  <c r="E59" i="37"/>
  <c r="U59" i="37" s="1"/>
  <c r="U58" i="37"/>
  <c r="T58" i="37"/>
  <c r="S58" i="37"/>
  <c r="R58" i="37"/>
  <c r="Q58" i="37"/>
  <c r="P58" i="37"/>
  <c r="E58" i="37"/>
  <c r="S57" i="37"/>
  <c r="R57" i="37"/>
  <c r="Q57" i="37"/>
  <c r="P57" i="37"/>
  <c r="E57" i="37"/>
  <c r="U57" i="37" s="1"/>
  <c r="O55" i="37"/>
  <c r="N55" i="37"/>
  <c r="M55" i="37"/>
  <c r="S55" i="37" s="1"/>
  <c r="L55" i="37"/>
  <c r="R55" i="37" s="1"/>
  <c r="K55" i="37"/>
  <c r="J55" i="37"/>
  <c r="I55" i="37"/>
  <c r="H55" i="37"/>
  <c r="G55" i="37"/>
  <c r="F55" i="37"/>
  <c r="C55" i="37"/>
  <c r="B55" i="37"/>
  <c r="E55" i="37" s="1"/>
  <c r="U54" i="37"/>
  <c r="T54" i="37"/>
  <c r="S54" i="37"/>
  <c r="R54" i="37"/>
  <c r="Q54" i="37"/>
  <c r="P54" i="37"/>
  <c r="E54" i="37"/>
  <c r="T53" i="37"/>
  <c r="S53" i="37"/>
  <c r="R53" i="37"/>
  <c r="Q53" i="37"/>
  <c r="P53" i="37"/>
  <c r="E53" i="37"/>
  <c r="U53" i="37" s="1"/>
  <c r="S52" i="37"/>
  <c r="R52" i="37"/>
  <c r="Q52" i="37"/>
  <c r="P52" i="37"/>
  <c r="E52" i="37"/>
  <c r="T51" i="37"/>
  <c r="S51" i="37"/>
  <c r="R51" i="37"/>
  <c r="Q51" i="37"/>
  <c r="P51" i="37"/>
  <c r="E51" i="37"/>
  <c r="U51" i="37" s="1"/>
  <c r="S50" i="37"/>
  <c r="R50" i="37"/>
  <c r="Q50" i="37"/>
  <c r="P50" i="37"/>
  <c r="E50" i="37"/>
  <c r="U50" i="37" s="1"/>
  <c r="S49" i="37"/>
  <c r="R49" i="37"/>
  <c r="Q49" i="37"/>
  <c r="P49" i="37"/>
  <c r="E49" i="37"/>
  <c r="U49" i="37" s="1"/>
  <c r="S48" i="37"/>
  <c r="R48" i="37"/>
  <c r="Q48" i="37"/>
  <c r="P48" i="37"/>
  <c r="E48" i="37"/>
  <c r="U48" i="37" s="1"/>
  <c r="S47" i="37"/>
  <c r="R47" i="37"/>
  <c r="Q47" i="37"/>
  <c r="P47" i="37"/>
  <c r="E47" i="37"/>
  <c r="U47" i="37" s="1"/>
  <c r="T46" i="37"/>
  <c r="S46" i="37"/>
  <c r="R46" i="37"/>
  <c r="Q46" i="37"/>
  <c r="P46" i="37"/>
  <c r="E46" i="37"/>
  <c r="U46" i="37" s="1"/>
  <c r="T45" i="37"/>
  <c r="S45" i="37"/>
  <c r="R45" i="37"/>
  <c r="Q45" i="37"/>
  <c r="P45" i="37"/>
  <c r="E45" i="37"/>
  <c r="U45" i="37" s="1"/>
  <c r="S44" i="37"/>
  <c r="R44" i="37"/>
  <c r="Q44" i="37"/>
  <c r="P44" i="37"/>
  <c r="E44" i="37"/>
  <c r="O42" i="37"/>
  <c r="N42" i="37"/>
  <c r="M42" i="37"/>
  <c r="S42" i="37" s="1"/>
  <c r="L42" i="37"/>
  <c r="K42" i="37"/>
  <c r="J42" i="37"/>
  <c r="I42" i="37"/>
  <c r="H42" i="37"/>
  <c r="P42" i="37" s="1"/>
  <c r="G42" i="37"/>
  <c r="F42" i="37"/>
  <c r="C42" i="37"/>
  <c r="B42" i="37"/>
  <c r="S41" i="37"/>
  <c r="R41" i="37"/>
  <c r="Q41" i="37"/>
  <c r="P41" i="37"/>
  <c r="E41" i="37"/>
  <c r="S40" i="37"/>
  <c r="R40" i="37"/>
  <c r="Q40" i="37"/>
  <c r="P40" i="37"/>
  <c r="E40" i="37"/>
  <c r="S39" i="37"/>
  <c r="R39" i="37"/>
  <c r="Q39" i="37"/>
  <c r="P39" i="37"/>
  <c r="E39" i="37"/>
  <c r="U39" i="37" s="1"/>
  <c r="S38" i="37"/>
  <c r="R38" i="37"/>
  <c r="Q38" i="37"/>
  <c r="P38" i="37"/>
  <c r="E38" i="37"/>
  <c r="S37" i="37"/>
  <c r="R37" i="37"/>
  <c r="Q37" i="37"/>
  <c r="P37" i="37"/>
  <c r="E37" i="37"/>
  <c r="U37" i="37" s="1"/>
  <c r="O35" i="37"/>
  <c r="N35" i="37"/>
  <c r="M35" i="37"/>
  <c r="S35" i="37" s="1"/>
  <c r="L35" i="37"/>
  <c r="R35" i="37" s="1"/>
  <c r="K35" i="37"/>
  <c r="J35" i="37"/>
  <c r="I35" i="37"/>
  <c r="Q35" i="37" s="1"/>
  <c r="H35" i="37"/>
  <c r="G35" i="37"/>
  <c r="F35" i="37"/>
  <c r="C35" i="37"/>
  <c r="B35" i="37"/>
  <c r="E35" i="37" s="1"/>
  <c r="S34" i="37"/>
  <c r="R34" i="37"/>
  <c r="Q34" i="37"/>
  <c r="P34" i="37"/>
  <c r="E34" i="37"/>
  <c r="S32" i="37"/>
  <c r="O32" i="37"/>
  <c r="N32" i="37"/>
  <c r="M32" i="37"/>
  <c r="L32" i="37"/>
  <c r="R32" i="37" s="1"/>
  <c r="K32" i="37"/>
  <c r="J32" i="37"/>
  <c r="I32" i="37"/>
  <c r="H32" i="37"/>
  <c r="G32" i="37"/>
  <c r="F32" i="37"/>
  <c r="C32" i="37"/>
  <c r="B32" i="37"/>
  <c r="S31" i="37"/>
  <c r="R31" i="37"/>
  <c r="Q31" i="37"/>
  <c r="P31" i="37"/>
  <c r="E31" i="37"/>
  <c r="U31" i="37" s="1"/>
  <c r="S30" i="37"/>
  <c r="R30" i="37"/>
  <c r="Q30" i="37"/>
  <c r="P30" i="37"/>
  <c r="E30" i="37"/>
  <c r="T29" i="37"/>
  <c r="S29" i="37"/>
  <c r="R29" i="37"/>
  <c r="Q29" i="37"/>
  <c r="P29" i="37"/>
  <c r="E29" i="37"/>
  <c r="U29" i="37" s="1"/>
  <c r="S28" i="37"/>
  <c r="R28" i="37"/>
  <c r="Q28" i="37"/>
  <c r="P28" i="37"/>
  <c r="E28" i="37"/>
  <c r="U28" i="37" s="1"/>
  <c r="W26" i="37"/>
  <c r="V26" i="37"/>
  <c r="O26" i="37"/>
  <c r="S26" i="37" s="1"/>
  <c r="N26" i="37"/>
  <c r="R26" i="37" s="1"/>
  <c r="M26" i="37"/>
  <c r="L26" i="37"/>
  <c r="K26" i="37"/>
  <c r="J26" i="37"/>
  <c r="I26" i="37"/>
  <c r="H26" i="37"/>
  <c r="G26" i="37"/>
  <c r="F26" i="37"/>
  <c r="C26" i="37"/>
  <c r="B26" i="37"/>
  <c r="S25" i="37"/>
  <c r="R25" i="37"/>
  <c r="Q25" i="37"/>
  <c r="P25" i="37"/>
  <c r="E25" i="37"/>
  <c r="S24" i="37"/>
  <c r="R24" i="37"/>
  <c r="Q24" i="37"/>
  <c r="P24" i="37"/>
  <c r="E24" i="37"/>
  <c r="U24" i="37" s="1"/>
  <c r="S23" i="37"/>
  <c r="R23" i="37"/>
  <c r="Q23" i="37"/>
  <c r="P23" i="37"/>
  <c r="E23" i="37"/>
  <c r="S22" i="37"/>
  <c r="R22" i="37"/>
  <c r="Q22" i="37"/>
  <c r="P22" i="37"/>
  <c r="E22" i="37"/>
  <c r="U21" i="37"/>
  <c r="S21" i="37"/>
  <c r="R21" i="37"/>
  <c r="Q21" i="37"/>
  <c r="P21" i="37"/>
  <c r="E21" i="37"/>
  <c r="T21" i="37" s="1"/>
  <c r="T20" i="37"/>
  <c r="S20" i="37"/>
  <c r="R20" i="37"/>
  <c r="Q20" i="37"/>
  <c r="P20" i="37"/>
  <c r="E20" i="37"/>
  <c r="U20" i="37" s="1"/>
  <c r="T19" i="37"/>
  <c r="S19" i="37"/>
  <c r="R19" i="37"/>
  <c r="Q19" i="37"/>
  <c r="P19" i="37"/>
  <c r="E19" i="37"/>
  <c r="U19" i="37" s="1"/>
  <c r="O17" i="37"/>
  <c r="N17" i="37"/>
  <c r="M17" i="37"/>
  <c r="L17" i="37"/>
  <c r="K17" i="37"/>
  <c r="J17" i="37"/>
  <c r="I17" i="37"/>
  <c r="Q17" i="37" s="1"/>
  <c r="H17" i="37"/>
  <c r="G17" i="37"/>
  <c r="F17" i="37"/>
  <c r="C17" i="37"/>
  <c r="E17" i="37" s="1"/>
  <c r="B17" i="37"/>
  <c r="S16" i="37"/>
  <c r="R16" i="37"/>
  <c r="Q16" i="37"/>
  <c r="P16" i="37"/>
  <c r="E16" i="37"/>
  <c r="U16" i="37" s="1"/>
  <c r="S15" i="37"/>
  <c r="R15" i="37"/>
  <c r="Q15" i="37"/>
  <c r="P15" i="37"/>
  <c r="E15" i="37"/>
  <c r="U15" i="37" s="1"/>
  <c r="T14" i="37"/>
  <c r="S14" i="37"/>
  <c r="R14" i="37"/>
  <c r="Q14" i="37"/>
  <c r="P14" i="37"/>
  <c r="E14" i="37"/>
  <c r="U14" i="37" s="1"/>
  <c r="T13" i="37"/>
  <c r="S13" i="37"/>
  <c r="R13" i="37"/>
  <c r="Q13" i="37"/>
  <c r="P13" i="37"/>
  <c r="E13" i="37"/>
  <c r="U13" i="37" s="1"/>
  <c r="T12" i="37"/>
  <c r="S12" i="37"/>
  <c r="R12" i="37"/>
  <c r="Q12" i="37"/>
  <c r="P12" i="37"/>
  <c r="E12" i="37"/>
  <c r="U12" i="37" s="1"/>
  <c r="S11" i="37"/>
  <c r="R11" i="37"/>
  <c r="Q11" i="37"/>
  <c r="P11" i="37"/>
  <c r="E11" i="37"/>
  <c r="U10" i="37"/>
  <c r="S10" i="37"/>
  <c r="R10" i="37"/>
  <c r="Q10" i="37"/>
  <c r="P10" i="37"/>
  <c r="T10" i="37" s="1"/>
  <c r="E10" i="37"/>
  <c r="T9" i="37"/>
  <c r="S9" i="37"/>
  <c r="R9" i="37"/>
  <c r="Q9" i="37"/>
  <c r="P9" i="37"/>
  <c r="E9" i="37"/>
  <c r="U9" i="37" s="1"/>
  <c r="S96" i="36"/>
  <c r="R96" i="36"/>
  <c r="Q96" i="36"/>
  <c r="P96" i="36"/>
  <c r="E96" i="36"/>
  <c r="S95" i="36"/>
  <c r="R95" i="36"/>
  <c r="Q95" i="36"/>
  <c r="P95" i="36"/>
  <c r="E95" i="36"/>
  <c r="U95" i="36" s="1"/>
  <c r="T94" i="36"/>
  <c r="S94" i="36"/>
  <c r="R94" i="36"/>
  <c r="Q94" i="36"/>
  <c r="P94" i="36"/>
  <c r="E94" i="36"/>
  <c r="U94" i="36" s="1"/>
  <c r="S93" i="36"/>
  <c r="R93" i="36"/>
  <c r="Q93" i="36"/>
  <c r="U93" i="36" s="1"/>
  <c r="P93" i="36"/>
  <c r="E93" i="36"/>
  <c r="T92" i="36"/>
  <c r="S92" i="36"/>
  <c r="R92" i="36"/>
  <c r="Q92" i="36"/>
  <c r="P92" i="36"/>
  <c r="E92" i="36"/>
  <c r="U92" i="36" s="1"/>
  <c r="S91" i="36"/>
  <c r="R91" i="36"/>
  <c r="Q91" i="36"/>
  <c r="P91" i="36"/>
  <c r="E91" i="36"/>
  <c r="U90" i="36"/>
  <c r="T90" i="36"/>
  <c r="S90" i="36"/>
  <c r="R90" i="36"/>
  <c r="Q90" i="36"/>
  <c r="P90" i="36"/>
  <c r="E90" i="36"/>
  <c r="S89" i="36"/>
  <c r="R89" i="36"/>
  <c r="Q89" i="36"/>
  <c r="P89" i="36"/>
  <c r="E89" i="36"/>
  <c r="U89" i="36" s="1"/>
  <c r="S88" i="36"/>
  <c r="R88" i="36"/>
  <c r="Q88" i="36"/>
  <c r="P88" i="36"/>
  <c r="E88" i="36"/>
  <c r="U88" i="36" s="1"/>
  <c r="W75" i="36"/>
  <c r="V75" i="36"/>
  <c r="O75" i="36"/>
  <c r="N75" i="36"/>
  <c r="M75" i="36"/>
  <c r="L75" i="36"/>
  <c r="K75" i="36"/>
  <c r="J75" i="36"/>
  <c r="I75" i="36"/>
  <c r="H75" i="36"/>
  <c r="G75" i="36"/>
  <c r="F75" i="36"/>
  <c r="C75" i="36"/>
  <c r="B75" i="36"/>
  <c r="O74" i="36"/>
  <c r="N74" i="36"/>
  <c r="M74" i="36"/>
  <c r="S74" i="36" s="1"/>
  <c r="L74" i="36"/>
  <c r="R74" i="36" s="1"/>
  <c r="K74" i="36"/>
  <c r="J74" i="36"/>
  <c r="I74" i="36"/>
  <c r="H74" i="36"/>
  <c r="G74" i="36"/>
  <c r="F74" i="36"/>
  <c r="C74" i="36"/>
  <c r="B74" i="36"/>
  <c r="O73" i="36"/>
  <c r="N73" i="36"/>
  <c r="M73" i="36"/>
  <c r="S73" i="36" s="1"/>
  <c r="L73" i="36"/>
  <c r="R73" i="36" s="1"/>
  <c r="K73" i="36"/>
  <c r="J73" i="36"/>
  <c r="I73" i="36"/>
  <c r="Q73" i="36" s="1"/>
  <c r="H73" i="36"/>
  <c r="G73" i="36"/>
  <c r="F73" i="36"/>
  <c r="C73" i="36"/>
  <c r="E73" i="36" s="1"/>
  <c r="B73" i="36"/>
  <c r="S72" i="36"/>
  <c r="R72" i="36"/>
  <c r="Q72" i="36"/>
  <c r="P72" i="36"/>
  <c r="E72" i="36"/>
  <c r="U72" i="36" s="1"/>
  <c r="S71" i="36"/>
  <c r="R71" i="36"/>
  <c r="Q71" i="36"/>
  <c r="P71" i="36"/>
  <c r="E71" i="36"/>
  <c r="W69" i="36"/>
  <c r="V69" i="36"/>
  <c r="O69" i="36"/>
  <c r="N69" i="36"/>
  <c r="M69" i="36"/>
  <c r="L69" i="36"/>
  <c r="K69" i="36"/>
  <c r="J69" i="36"/>
  <c r="I69" i="36"/>
  <c r="H69" i="36"/>
  <c r="G69" i="36"/>
  <c r="F69" i="36"/>
  <c r="C69" i="36"/>
  <c r="B69" i="36"/>
  <c r="O68" i="36"/>
  <c r="N68" i="36"/>
  <c r="M68" i="36"/>
  <c r="S68" i="36" s="1"/>
  <c r="L68" i="36"/>
  <c r="R68" i="36" s="1"/>
  <c r="K68" i="36"/>
  <c r="J68" i="36"/>
  <c r="I68" i="36"/>
  <c r="H68" i="36"/>
  <c r="G68" i="36"/>
  <c r="F68" i="36"/>
  <c r="C68" i="36"/>
  <c r="B68" i="36"/>
  <c r="S67" i="36"/>
  <c r="R67" i="36"/>
  <c r="Q67" i="36"/>
  <c r="P67" i="36"/>
  <c r="E67" i="36"/>
  <c r="U66" i="36"/>
  <c r="T66" i="36"/>
  <c r="S66" i="36"/>
  <c r="R66" i="36"/>
  <c r="Q66" i="36"/>
  <c r="P66" i="36"/>
  <c r="E66" i="36"/>
  <c r="T65" i="36"/>
  <c r="S65" i="36"/>
  <c r="R65" i="36"/>
  <c r="Q65" i="36"/>
  <c r="P65" i="36"/>
  <c r="E65" i="36"/>
  <c r="U65" i="36" s="1"/>
  <c r="S64" i="36"/>
  <c r="R64" i="36"/>
  <c r="Q64" i="36"/>
  <c r="P64" i="36"/>
  <c r="E64" i="36"/>
  <c r="S63" i="36"/>
  <c r="R63" i="36"/>
  <c r="Q63" i="36"/>
  <c r="P63" i="36"/>
  <c r="E63" i="36"/>
  <c r="U63" i="36" s="1"/>
  <c r="R61" i="36"/>
  <c r="O61" i="36"/>
  <c r="N61" i="36"/>
  <c r="M61" i="36"/>
  <c r="S61" i="36" s="1"/>
  <c r="L61" i="36"/>
  <c r="K61" i="36"/>
  <c r="J61" i="36"/>
  <c r="I61" i="36"/>
  <c r="H61" i="36"/>
  <c r="C61" i="36"/>
  <c r="B61" i="36"/>
  <c r="E61" i="36" s="1"/>
  <c r="S60" i="36"/>
  <c r="R60" i="36"/>
  <c r="Q60" i="36"/>
  <c r="P60" i="36"/>
  <c r="E60" i="36"/>
  <c r="S59" i="36"/>
  <c r="R59" i="36"/>
  <c r="Q59" i="36"/>
  <c r="P59" i="36"/>
  <c r="E59" i="36"/>
  <c r="U59" i="36" s="1"/>
  <c r="S58" i="36"/>
  <c r="R58" i="36"/>
  <c r="Q58" i="36"/>
  <c r="P58" i="36"/>
  <c r="E58" i="36"/>
  <c r="U58" i="36" s="1"/>
  <c r="S57" i="36"/>
  <c r="R57" i="36"/>
  <c r="Q57" i="36"/>
  <c r="P57" i="36"/>
  <c r="E57" i="36"/>
  <c r="U57" i="36" s="1"/>
  <c r="O55" i="36"/>
  <c r="N55" i="36"/>
  <c r="M55" i="36"/>
  <c r="S55" i="36" s="1"/>
  <c r="L55" i="36"/>
  <c r="R55" i="36" s="1"/>
  <c r="K55" i="36"/>
  <c r="J55" i="36"/>
  <c r="I55" i="36"/>
  <c r="H55" i="36"/>
  <c r="G55" i="36"/>
  <c r="F55" i="36"/>
  <c r="C55" i="36"/>
  <c r="B55" i="36"/>
  <c r="E55" i="36" s="1"/>
  <c r="U54" i="36"/>
  <c r="T54" i="36"/>
  <c r="S54" i="36"/>
  <c r="R54" i="36"/>
  <c r="Q54" i="36"/>
  <c r="P54" i="36"/>
  <c r="E54" i="36"/>
  <c r="S53" i="36"/>
  <c r="R53" i="36"/>
  <c r="Q53" i="36"/>
  <c r="P53" i="36"/>
  <c r="E53" i="36"/>
  <c r="U53" i="36" s="1"/>
  <c r="S52" i="36"/>
  <c r="R52" i="36"/>
  <c r="Q52" i="36"/>
  <c r="P52" i="36"/>
  <c r="E52" i="36"/>
  <c r="S51" i="36"/>
  <c r="R51" i="36"/>
  <c r="Q51" i="36"/>
  <c r="P51" i="36"/>
  <c r="E51" i="36"/>
  <c r="U50" i="36"/>
  <c r="T50" i="36"/>
  <c r="S50" i="36"/>
  <c r="R50" i="36"/>
  <c r="Q50" i="36"/>
  <c r="P50" i="36"/>
  <c r="E50" i="36"/>
  <c r="S49" i="36"/>
  <c r="R49" i="36"/>
  <c r="Q49" i="36"/>
  <c r="P49" i="36"/>
  <c r="E49" i="36"/>
  <c r="U49" i="36" s="1"/>
  <c r="S48" i="36"/>
  <c r="R48" i="36"/>
  <c r="Q48" i="36"/>
  <c r="P48" i="36"/>
  <c r="E48" i="36"/>
  <c r="U48" i="36" s="1"/>
  <c r="S47" i="36"/>
  <c r="R47" i="36"/>
  <c r="Q47" i="36"/>
  <c r="P47" i="36"/>
  <c r="E47" i="36"/>
  <c r="T47" i="36" s="1"/>
  <c r="T46" i="36"/>
  <c r="S46" i="36"/>
  <c r="R46" i="36"/>
  <c r="Q46" i="36"/>
  <c r="P46" i="36"/>
  <c r="E46" i="36"/>
  <c r="U46" i="36" s="1"/>
  <c r="S45" i="36"/>
  <c r="R45" i="36"/>
  <c r="Q45" i="36"/>
  <c r="P45" i="36"/>
  <c r="E45" i="36"/>
  <c r="U45" i="36" s="1"/>
  <c r="S44" i="36"/>
  <c r="R44" i="36"/>
  <c r="Q44" i="36"/>
  <c r="P44" i="36"/>
  <c r="E44" i="36"/>
  <c r="O42" i="36"/>
  <c r="N42" i="36"/>
  <c r="M42" i="36"/>
  <c r="S42" i="36" s="1"/>
  <c r="L42" i="36"/>
  <c r="K42" i="36"/>
  <c r="J42" i="36"/>
  <c r="I42" i="36"/>
  <c r="H42" i="36"/>
  <c r="G42" i="36"/>
  <c r="F42" i="36"/>
  <c r="C42" i="36"/>
  <c r="B42" i="36"/>
  <c r="E42" i="36" s="1"/>
  <c r="S41" i="36"/>
  <c r="R41" i="36"/>
  <c r="Q41" i="36"/>
  <c r="P41" i="36"/>
  <c r="E41" i="36"/>
  <c r="S40" i="36"/>
  <c r="R40" i="36"/>
  <c r="Q40" i="36"/>
  <c r="P40" i="36"/>
  <c r="E40" i="36"/>
  <c r="T39" i="36"/>
  <c r="S39" i="36"/>
  <c r="R39" i="36"/>
  <c r="Q39" i="36"/>
  <c r="P39" i="36"/>
  <c r="E39" i="36"/>
  <c r="U39" i="36" s="1"/>
  <c r="S38" i="36"/>
  <c r="R38" i="36"/>
  <c r="Q38" i="36"/>
  <c r="P38" i="36"/>
  <c r="E38" i="36"/>
  <c r="T38" i="36" s="1"/>
  <c r="S37" i="36"/>
  <c r="R37" i="36"/>
  <c r="Q37" i="36"/>
  <c r="P37" i="36"/>
  <c r="E37" i="36"/>
  <c r="O35" i="36"/>
  <c r="S35" i="36" s="1"/>
  <c r="N35" i="36"/>
  <c r="M35" i="36"/>
  <c r="L35" i="36"/>
  <c r="R35" i="36" s="1"/>
  <c r="K35" i="36"/>
  <c r="J35" i="36"/>
  <c r="I35" i="36"/>
  <c r="H35" i="36"/>
  <c r="G35" i="36"/>
  <c r="F35" i="36"/>
  <c r="C35" i="36"/>
  <c r="B35" i="36"/>
  <c r="E35" i="36" s="1"/>
  <c r="S34" i="36"/>
  <c r="R34" i="36"/>
  <c r="Q34" i="36"/>
  <c r="P34" i="36"/>
  <c r="E34" i="36"/>
  <c r="U34" i="36" s="1"/>
  <c r="O32" i="36"/>
  <c r="N32" i="36"/>
  <c r="M32" i="36"/>
  <c r="S32" i="36" s="1"/>
  <c r="L32" i="36"/>
  <c r="R32" i="36" s="1"/>
  <c r="K32" i="36"/>
  <c r="J32" i="36"/>
  <c r="I32" i="36"/>
  <c r="H32" i="36"/>
  <c r="G32" i="36"/>
  <c r="F32" i="36"/>
  <c r="C32" i="36"/>
  <c r="B32" i="36"/>
  <c r="S31" i="36"/>
  <c r="R31" i="36"/>
  <c r="Q31" i="36"/>
  <c r="P31" i="36"/>
  <c r="E31" i="36"/>
  <c r="U31" i="36" s="1"/>
  <c r="S30" i="36"/>
  <c r="R30" i="36"/>
  <c r="Q30" i="36"/>
  <c r="P30" i="36"/>
  <c r="E30" i="36"/>
  <c r="S29" i="36"/>
  <c r="R29" i="36"/>
  <c r="Q29" i="36"/>
  <c r="P29" i="36"/>
  <c r="E29" i="36"/>
  <c r="U29" i="36" s="1"/>
  <c r="S28" i="36"/>
  <c r="R28" i="36"/>
  <c r="Q28" i="36"/>
  <c r="P28" i="36"/>
  <c r="E28" i="36"/>
  <c r="U28" i="36" s="1"/>
  <c r="W26" i="36"/>
  <c r="V26" i="36"/>
  <c r="O26" i="36"/>
  <c r="N26" i="36"/>
  <c r="R26" i="36" s="1"/>
  <c r="M26" i="36"/>
  <c r="L26" i="36"/>
  <c r="K26" i="36"/>
  <c r="J26" i="36"/>
  <c r="I26" i="36"/>
  <c r="H26" i="36"/>
  <c r="G26" i="36"/>
  <c r="F26" i="36"/>
  <c r="C26" i="36"/>
  <c r="B26" i="36"/>
  <c r="S25" i="36"/>
  <c r="R25" i="36"/>
  <c r="Q25" i="36"/>
  <c r="P25" i="36"/>
  <c r="E25" i="36"/>
  <c r="U25" i="36" s="1"/>
  <c r="S24" i="36"/>
  <c r="R24" i="36"/>
  <c r="Q24" i="36"/>
  <c r="P24" i="36"/>
  <c r="E24" i="36"/>
  <c r="T24" i="36" s="1"/>
  <c r="S23" i="36"/>
  <c r="R23" i="36"/>
  <c r="Q23" i="36"/>
  <c r="P23" i="36"/>
  <c r="T23" i="36" s="1"/>
  <c r="E23" i="36"/>
  <c r="S22" i="36"/>
  <c r="R22" i="36"/>
  <c r="Q22" i="36"/>
  <c r="P22" i="36"/>
  <c r="E22" i="36"/>
  <c r="T21" i="36"/>
  <c r="S21" i="36"/>
  <c r="R21" i="36"/>
  <c r="Q21" i="36"/>
  <c r="P21" i="36"/>
  <c r="E21" i="36"/>
  <c r="U21" i="36" s="1"/>
  <c r="U20" i="36"/>
  <c r="T20" i="36"/>
  <c r="S20" i="36"/>
  <c r="R20" i="36"/>
  <c r="Q20" i="36"/>
  <c r="P20" i="36"/>
  <c r="E20" i="36"/>
  <c r="T19" i="36"/>
  <c r="S19" i="36"/>
  <c r="R19" i="36"/>
  <c r="Q19" i="36"/>
  <c r="P19" i="36"/>
  <c r="E19" i="36"/>
  <c r="U19" i="36" s="1"/>
  <c r="Q17" i="36"/>
  <c r="O17" i="36"/>
  <c r="N17" i="36"/>
  <c r="M17" i="36"/>
  <c r="S17" i="36" s="1"/>
  <c r="L17" i="36"/>
  <c r="R17" i="36" s="1"/>
  <c r="K17" i="36"/>
  <c r="J17" i="36"/>
  <c r="I17" i="36"/>
  <c r="H17" i="36"/>
  <c r="P17" i="36" s="1"/>
  <c r="G17" i="36"/>
  <c r="F17" i="36"/>
  <c r="C17" i="36"/>
  <c r="B17" i="36"/>
  <c r="E17" i="36" s="1"/>
  <c r="S16" i="36"/>
  <c r="R16" i="36"/>
  <c r="Q16" i="36"/>
  <c r="P16" i="36"/>
  <c r="E16" i="36"/>
  <c r="S15" i="36"/>
  <c r="R15" i="36"/>
  <c r="Q15" i="36"/>
  <c r="P15" i="36"/>
  <c r="E15" i="36"/>
  <c r="U15" i="36" s="1"/>
  <c r="T14" i="36"/>
  <c r="S14" i="36"/>
  <c r="R14" i="36"/>
  <c r="Q14" i="36"/>
  <c r="P14" i="36"/>
  <c r="E14" i="36"/>
  <c r="U14" i="36" s="1"/>
  <c r="U13" i="36"/>
  <c r="S13" i="36"/>
  <c r="R13" i="36"/>
  <c r="Q13" i="36"/>
  <c r="P13" i="36"/>
  <c r="E13" i="36"/>
  <c r="T13" i="36" s="1"/>
  <c r="S12" i="36"/>
  <c r="R12" i="36"/>
  <c r="Q12" i="36"/>
  <c r="P12" i="36"/>
  <c r="E12" i="36"/>
  <c r="U12" i="36" s="1"/>
  <c r="S11" i="36"/>
  <c r="R11" i="36"/>
  <c r="Q11" i="36"/>
  <c r="P11" i="36"/>
  <c r="E11" i="36"/>
  <c r="S10" i="36"/>
  <c r="R10" i="36"/>
  <c r="Q10" i="36"/>
  <c r="P10" i="36"/>
  <c r="E10" i="36"/>
  <c r="U10" i="36" s="1"/>
  <c r="S9" i="36"/>
  <c r="R9" i="36"/>
  <c r="Q9" i="36"/>
  <c r="P9" i="36"/>
  <c r="E9" i="36"/>
  <c r="U9" i="36" s="1"/>
  <c r="T96" i="35"/>
  <c r="S96" i="35"/>
  <c r="R96" i="35"/>
  <c r="Q96" i="35"/>
  <c r="P96" i="35"/>
  <c r="E96" i="35"/>
  <c r="U96" i="35" s="1"/>
  <c r="S95" i="35"/>
  <c r="R95" i="35"/>
  <c r="Q95" i="35"/>
  <c r="P95" i="35"/>
  <c r="E95" i="35"/>
  <c r="U95" i="35" s="1"/>
  <c r="U94" i="35"/>
  <c r="T94" i="35"/>
  <c r="S94" i="35"/>
  <c r="R94" i="35"/>
  <c r="Q94" i="35"/>
  <c r="P94" i="35"/>
  <c r="E94" i="35"/>
  <c r="S93" i="35"/>
  <c r="R93" i="35"/>
  <c r="Q93" i="35"/>
  <c r="P93" i="35"/>
  <c r="E93" i="35"/>
  <c r="S92" i="35"/>
  <c r="R92" i="35"/>
  <c r="Q92" i="35"/>
  <c r="P92" i="35"/>
  <c r="E92" i="35"/>
  <c r="U92" i="35" s="1"/>
  <c r="S91" i="35"/>
  <c r="R91" i="35"/>
  <c r="Q91" i="35"/>
  <c r="P91" i="35"/>
  <c r="E91" i="35"/>
  <c r="T90" i="35"/>
  <c r="S90" i="35"/>
  <c r="R90" i="35"/>
  <c r="Q90" i="35"/>
  <c r="P90" i="35"/>
  <c r="E90" i="35"/>
  <c r="U90" i="35" s="1"/>
  <c r="U89" i="35"/>
  <c r="T89" i="35"/>
  <c r="S89" i="35"/>
  <c r="R89" i="35"/>
  <c r="Q89" i="35"/>
  <c r="P89" i="35"/>
  <c r="E89" i="35"/>
  <c r="S88" i="35"/>
  <c r="R88" i="35"/>
  <c r="Q88" i="35"/>
  <c r="P88" i="35"/>
  <c r="E88" i="35"/>
  <c r="U88" i="35" s="1"/>
  <c r="O75" i="35"/>
  <c r="N75" i="35"/>
  <c r="M75" i="35"/>
  <c r="S75" i="35" s="1"/>
  <c r="L75" i="35"/>
  <c r="K75" i="35"/>
  <c r="J75" i="35"/>
  <c r="I75" i="35"/>
  <c r="H75" i="35"/>
  <c r="G75" i="35"/>
  <c r="F75" i="35"/>
  <c r="C75" i="35"/>
  <c r="B75" i="35"/>
  <c r="E75" i="35" s="1"/>
  <c r="R74" i="35"/>
  <c r="O74" i="35"/>
  <c r="N74" i="35"/>
  <c r="M74" i="35"/>
  <c r="S74" i="35" s="1"/>
  <c r="L74" i="35"/>
  <c r="K74" i="35"/>
  <c r="J74" i="35"/>
  <c r="I74" i="35"/>
  <c r="H74" i="35"/>
  <c r="P74" i="35" s="1"/>
  <c r="G74" i="35"/>
  <c r="F74" i="35"/>
  <c r="E74" i="35"/>
  <c r="C74" i="35"/>
  <c r="B74" i="35"/>
  <c r="S73" i="35"/>
  <c r="O73" i="35"/>
  <c r="N73" i="35"/>
  <c r="R73" i="35" s="1"/>
  <c r="M73" i="35"/>
  <c r="L73" i="35"/>
  <c r="K73" i="35"/>
  <c r="J73" i="35"/>
  <c r="I73" i="35"/>
  <c r="H73" i="35"/>
  <c r="G73" i="35"/>
  <c r="F73" i="35"/>
  <c r="C73" i="35"/>
  <c r="B73" i="35"/>
  <c r="E73" i="35" s="1"/>
  <c r="U72" i="35"/>
  <c r="T72" i="35"/>
  <c r="S72" i="35"/>
  <c r="R72" i="35"/>
  <c r="Q72" i="35"/>
  <c r="P72" i="35"/>
  <c r="E72" i="35"/>
  <c r="S71" i="35"/>
  <c r="R71" i="35"/>
  <c r="Q71" i="35"/>
  <c r="P71" i="35"/>
  <c r="T71" i="35" s="1"/>
  <c r="E71" i="35"/>
  <c r="U71" i="35" s="1"/>
  <c r="O69" i="35"/>
  <c r="N69" i="35"/>
  <c r="M69" i="35"/>
  <c r="S69" i="35" s="1"/>
  <c r="L69" i="35"/>
  <c r="K69" i="35"/>
  <c r="J69" i="35"/>
  <c r="I69" i="35"/>
  <c r="H69" i="35"/>
  <c r="G69" i="35"/>
  <c r="F69" i="35"/>
  <c r="C69" i="35"/>
  <c r="B69" i="35"/>
  <c r="O68" i="35"/>
  <c r="N68" i="35"/>
  <c r="M68" i="35"/>
  <c r="S68" i="35" s="1"/>
  <c r="L68" i="35"/>
  <c r="R68" i="35" s="1"/>
  <c r="K68" i="35"/>
  <c r="J68" i="35"/>
  <c r="I68" i="35"/>
  <c r="H68" i="35"/>
  <c r="G68" i="35"/>
  <c r="F68" i="35"/>
  <c r="C68" i="35"/>
  <c r="B68" i="35"/>
  <c r="T67" i="35"/>
  <c r="S67" i="35"/>
  <c r="R67" i="35"/>
  <c r="Q67" i="35"/>
  <c r="P67" i="35"/>
  <c r="E67" i="35"/>
  <c r="U67" i="35" s="1"/>
  <c r="U66" i="35"/>
  <c r="T66" i="35"/>
  <c r="S66" i="35"/>
  <c r="R66" i="35"/>
  <c r="Q66" i="35"/>
  <c r="P66" i="35"/>
  <c r="E66" i="35"/>
  <c r="S65" i="35"/>
  <c r="R65" i="35"/>
  <c r="Q65" i="35"/>
  <c r="P65" i="35"/>
  <c r="E65" i="35"/>
  <c r="U65" i="35" s="1"/>
  <c r="S64" i="35"/>
  <c r="R64" i="35"/>
  <c r="Q64" i="35"/>
  <c r="P64" i="35"/>
  <c r="E64" i="35"/>
  <c r="U64" i="35" s="1"/>
  <c r="S63" i="35"/>
  <c r="R63" i="35"/>
  <c r="Q63" i="35"/>
  <c r="P63" i="35"/>
  <c r="E63" i="35"/>
  <c r="U63" i="35" s="1"/>
  <c r="O61" i="35"/>
  <c r="N61" i="35"/>
  <c r="M61" i="35"/>
  <c r="S61" i="35" s="1"/>
  <c r="L61" i="35"/>
  <c r="R61" i="35" s="1"/>
  <c r="K61" i="35"/>
  <c r="J61" i="35"/>
  <c r="I61" i="35"/>
  <c r="H61" i="35"/>
  <c r="C61" i="35"/>
  <c r="B61" i="35"/>
  <c r="E61" i="35" s="1"/>
  <c r="S60" i="35"/>
  <c r="R60" i="35"/>
  <c r="Q60" i="35"/>
  <c r="P60" i="35"/>
  <c r="E60" i="35"/>
  <c r="S59" i="35"/>
  <c r="R59" i="35"/>
  <c r="Q59" i="35"/>
  <c r="P59" i="35"/>
  <c r="E59" i="35"/>
  <c r="S58" i="35"/>
  <c r="R58" i="35"/>
  <c r="Q58" i="35"/>
  <c r="P58" i="35"/>
  <c r="E58" i="35"/>
  <c r="T58" i="35" s="1"/>
  <c r="T57" i="35"/>
  <c r="S57" i="35"/>
  <c r="R57" i="35"/>
  <c r="Q57" i="35"/>
  <c r="P57" i="35"/>
  <c r="E57" i="35"/>
  <c r="U57" i="35" s="1"/>
  <c r="O55" i="35"/>
  <c r="N55" i="35"/>
  <c r="M55" i="35"/>
  <c r="S55" i="35" s="1"/>
  <c r="L55" i="35"/>
  <c r="R55" i="35" s="1"/>
  <c r="K55" i="35"/>
  <c r="J55" i="35"/>
  <c r="I55" i="35"/>
  <c r="H55" i="35"/>
  <c r="G55" i="35"/>
  <c r="F55" i="35"/>
  <c r="C55" i="35"/>
  <c r="B55" i="35"/>
  <c r="S54" i="35"/>
  <c r="R54" i="35"/>
  <c r="Q54" i="35"/>
  <c r="P54" i="35"/>
  <c r="E54" i="35"/>
  <c r="U54" i="35" s="1"/>
  <c r="S53" i="35"/>
  <c r="R53" i="35"/>
  <c r="Q53" i="35"/>
  <c r="P53" i="35"/>
  <c r="E53" i="35"/>
  <c r="U53" i="35" s="1"/>
  <c r="S52" i="35"/>
  <c r="R52" i="35"/>
  <c r="Q52" i="35"/>
  <c r="P52" i="35"/>
  <c r="E52" i="35"/>
  <c r="U52" i="35" s="1"/>
  <c r="U51" i="35"/>
  <c r="S51" i="35"/>
  <c r="R51" i="35"/>
  <c r="Q51" i="35"/>
  <c r="P51" i="35"/>
  <c r="E51" i="35"/>
  <c r="T51" i="35" s="1"/>
  <c r="S50" i="35"/>
  <c r="R50" i="35"/>
  <c r="Q50" i="35"/>
  <c r="P50" i="35"/>
  <c r="E50" i="35"/>
  <c r="U50" i="35" s="1"/>
  <c r="S49" i="35"/>
  <c r="R49" i="35"/>
  <c r="Q49" i="35"/>
  <c r="P49" i="35"/>
  <c r="E49" i="35"/>
  <c r="U49" i="35" s="1"/>
  <c r="S48" i="35"/>
  <c r="R48" i="35"/>
  <c r="Q48" i="35"/>
  <c r="P48" i="35"/>
  <c r="E48" i="35"/>
  <c r="S47" i="35"/>
  <c r="R47" i="35"/>
  <c r="Q47" i="35"/>
  <c r="P47" i="35"/>
  <c r="E47" i="35"/>
  <c r="U47" i="35" s="1"/>
  <c r="U46" i="35"/>
  <c r="S46" i="35"/>
  <c r="R46" i="35"/>
  <c r="Q46" i="35"/>
  <c r="P46" i="35"/>
  <c r="E46" i="35"/>
  <c r="T46" i="35" s="1"/>
  <c r="S45" i="35"/>
  <c r="R45" i="35"/>
  <c r="Q45" i="35"/>
  <c r="P45" i="35"/>
  <c r="E45" i="35"/>
  <c r="U45" i="35" s="1"/>
  <c r="S44" i="35"/>
  <c r="R44" i="35"/>
  <c r="Q44" i="35"/>
  <c r="P44" i="35"/>
  <c r="E44" i="35"/>
  <c r="U44" i="35" s="1"/>
  <c r="O42" i="35"/>
  <c r="N42" i="35"/>
  <c r="M42" i="35"/>
  <c r="S42" i="35" s="1"/>
  <c r="L42" i="35"/>
  <c r="R42" i="35" s="1"/>
  <c r="K42" i="35"/>
  <c r="J42" i="35"/>
  <c r="I42" i="35"/>
  <c r="H42" i="35"/>
  <c r="G42" i="35"/>
  <c r="F42" i="35"/>
  <c r="C42" i="35"/>
  <c r="B42" i="35"/>
  <c r="S41" i="35"/>
  <c r="R41" i="35"/>
  <c r="Q41" i="35"/>
  <c r="P41" i="35"/>
  <c r="E41" i="35"/>
  <c r="U40" i="35"/>
  <c r="T40" i="35"/>
  <c r="S40" i="35"/>
  <c r="R40" i="35"/>
  <c r="Q40" i="35"/>
  <c r="P40" i="35"/>
  <c r="E40" i="35"/>
  <c r="T39" i="35"/>
  <c r="S39" i="35"/>
  <c r="R39" i="35"/>
  <c r="Q39" i="35"/>
  <c r="P39" i="35"/>
  <c r="E39" i="35"/>
  <c r="U39" i="35" s="1"/>
  <c r="S38" i="35"/>
  <c r="R38" i="35"/>
  <c r="Q38" i="35"/>
  <c r="P38" i="35"/>
  <c r="E38" i="35"/>
  <c r="U38" i="35" s="1"/>
  <c r="S37" i="35"/>
  <c r="R37" i="35"/>
  <c r="Q37" i="35"/>
  <c r="P37" i="35"/>
  <c r="E37" i="35"/>
  <c r="S35" i="35"/>
  <c r="O35" i="35"/>
  <c r="N35" i="35"/>
  <c r="M35" i="35"/>
  <c r="L35" i="35"/>
  <c r="R35" i="35" s="1"/>
  <c r="K35" i="35"/>
  <c r="J35" i="35"/>
  <c r="I35" i="35"/>
  <c r="H35" i="35"/>
  <c r="G35" i="35"/>
  <c r="F35" i="35"/>
  <c r="C35" i="35"/>
  <c r="B35" i="35"/>
  <c r="S34" i="35"/>
  <c r="R34" i="35"/>
  <c r="Q34" i="35"/>
  <c r="P34" i="35"/>
  <c r="E34" i="35"/>
  <c r="S32" i="35"/>
  <c r="O32" i="35"/>
  <c r="N32" i="35"/>
  <c r="M32" i="35"/>
  <c r="L32" i="35"/>
  <c r="K32" i="35"/>
  <c r="J32" i="35"/>
  <c r="I32" i="35"/>
  <c r="H32" i="35"/>
  <c r="G32" i="35"/>
  <c r="F32" i="35"/>
  <c r="C32" i="35"/>
  <c r="B32" i="35"/>
  <c r="E32" i="35" s="1"/>
  <c r="S31" i="35"/>
  <c r="R31" i="35"/>
  <c r="Q31" i="35"/>
  <c r="P31" i="35"/>
  <c r="E31" i="35"/>
  <c r="U30" i="35"/>
  <c r="S30" i="35"/>
  <c r="R30" i="35"/>
  <c r="Q30" i="35"/>
  <c r="P30" i="35"/>
  <c r="E30" i="35"/>
  <c r="T30" i="35" s="1"/>
  <c r="S29" i="35"/>
  <c r="R29" i="35"/>
  <c r="Q29" i="35"/>
  <c r="P29" i="35"/>
  <c r="E29" i="35"/>
  <c r="T29" i="35" s="1"/>
  <c r="T28" i="35"/>
  <c r="S28" i="35"/>
  <c r="R28" i="35"/>
  <c r="Q28" i="35"/>
  <c r="P28" i="35"/>
  <c r="E28" i="35"/>
  <c r="U28" i="35" s="1"/>
  <c r="O26" i="35"/>
  <c r="N26" i="35"/>
  <c r="M26" i="35"/>
  <c r="S26" i="35" s="1"/>
  <c r="L26" i="35"/>
  <c r="R26" i="35" s="1"/>
  <c r="K26" i="35"/>
  <c r="J26" i="35"/>
  <c r="I26" i="35"/>
  <c r="H26" i="35"/>
  <c r="G26" i="35"/>
  <c r="F26" i="35"/>
  <c r="E26" i="35"/>
  <c r="C26" i="35"/>
  <c r="B26" i="35"/>
  <c r="S25" i="35"/>
  <c r="R25" i="35"/>
  <c r="Q25" i="35"/>
  <c r="P25" i="35"/>
  <c r="E25" i="35"/>
  <c r="U25" i="35" s="1"/>
  <c r="S24" i="35"/>
  <c r="R24" i="35"/>
  <c r="Q24" i="35"/>
  <c r="P24" i="35"/>
  <c r="E24" i="35"/>
  <c r="S23" i="35"/>
  <c r="R23" i="35"/>
  <c r="Q23" i="35"/>
  <c r="P23" i="35"/>
  <c r="E23" i="35"/>
  <c r="T22" i="35"/>
  <c r="S22" i="35"/>
  <c r="R22" i="35"/>
  <c r="Q22" i="35"/>
  <c r="P22" i="35"/>
  <c r="E22" i="35"/>
  <c r="U22" i="35" s="1"/>
  <c r="S21" i="35"/>
  <c r="R21" i="35"/>
  <c r="Q21" i="35"/>
  <c r="P21" i="35"/>
  <c r="T21" i="35" s="1"/>
  <c r="E21" i="35"/>
  <c r="U21" i="35" s="1"/>
  <c r="S20" i="35"/>
  <c r="R20" i="35"/>
  <c r="Q20" i="35"/>
  <c r="P20" i="35"/>
  <c r="E20" i="35"/>
  <c r="S19" i="35"/>
  <c r="R19" i="35"/>
  <c r="Q19" i="35"/>
  <c r="P19" i="35"/>
  <c r="E19" i="35"/>
  <c r="O17" i="35"/>
  <c r="N17" i="35"/>
  <c r="M17" i="35"/>
  <c r="S17" i="35" s="1"/>
  <c r="L17" i="35"/>
  <c r="R17" i="35" s="1"/>
  <c r="K17" i="35"/>
  <c r="J17" i="35"/>
  <c r="I17" i="35"/>
  <c r="H17" i="35"/>
  <c r="G17" i="35"/>
  <c r="F17" i="35"/>
  <c r="C17" i="35"/>
  <c r="B17" i="35"/>
  <c r="S16" i="35"/>
  <c r="R16" i="35"/>
  <c r="Q16" i="35"/>
  <c r="P16" i="35"/>
  <c r="E16" i="35"/>
  <c r="S15" i="35"/>
  <c r="R15" i="35"/>
  <c r="Q15" i="35"/>
  <c r="P15" i="35"/>
  <c r="E15" i="35"/>
  <c r="U15" i="35" s="1"/>
  <c r="T14" i="35"/>
  <c r="S14" i="35"/>
  <c r="R14" i="35"/>
  <c r="Q14" i="35"/>
  <c r="P14" i="35"/>
  <c r="E14" i="35"/>
  <c r="U14" i="35" s="1"/>
  <c r="S13" i="35"/>
  <c r="R13" i="35"/>
  <c r="Q13" i="35"/>
  <c r="P13" i="35"/>
  <c r="E13" i="35"/>
  <c r="U12" i="35"/>
  <c r="S12" i="35"/>
  <c r="R12" i="35"/>
  <c r="Q12" i="35"/>
  <c r="P12" i="35"/>
  <c r="E12" i="35"/>
  <c r="T12" i="35" s="1"/>
  <c r="S11" i="35"/>
  <c r="R11" i="35"/>
  <c r="Q11" i="35"/>
  <c r="P11" i="35"/>
  <c r="E11" i="35"/>
  <c r="U11" i="35" s="1"/>
  <c r="S10" i="35"/>
  <c r="R10" i="35"/>
  <c r="Q10" i="35"/>
  <c r="P10" i="35"/>
  <c r="E10" i="35"/>
  <c r="S9" i="35"/>
  <c r="R9" i="35"/>
  <c r="Q9" i="35"/>
  <c r="P9" i="35"/>
  <c r="E9" i="35"/>
  <c r="T96" i="34"/>
  <c r="S96" i="34"/>
  <c r="R96" i="34"/>
  <c r="Q96" i="34"/>
  <c r="P96" i="34"/>
  <c r="E96" i="34"/>
  <c r="U96" i="34" s="1"/>
  <c r="S95" i="34"/>
  <c r="R95" i="34"/>
  <c r="Q95" i="34"/>
  <c r="U95" i="34" s="1"/>
  <c r="P95" i="34"/>
  <c r="E95" i="34"/>
  <c r="S94" i="34"/>
  <c r="R94" i="34"/>
  <c r="Q94" i="34"/>
  <c r="P94" i="34"/>
  <c r="E94" i="34"/>
  <c r="S93" i="34"/>
  <c r="R93" i="34"/>
  <c r="Q93" i="34"/>
  <c r="P93" i="34"/>
  <c r="E93" i="34"/>
  <c r="T92" i="34"/>
  <c r="S92" i="34"/>
  <c r="R92" i="34"/>
  <c r="Q92" i="34"/>
  <c r="P92" i="34"/>
  <c r="E92" i="34"/>
  <c r="U92" i="34" s="1"/>
  <c r="S91" i="34"/>
  <c r="R91" i="34"/>
  <c r="Q91" i="34"/>
  <c r="U91" i="34" s="1"/>
  <c r="P91" i="34"/>
  <c r="E91" i="34"/>
  <c r="T91" i="34" s="1"/>
  <c r="S90" i="34"/>
  <c r="R90" i="34"/>
  <c r="Q90" i="34"/>
  <c r="P90" i="34"/>
  <c r="E90" i="34"/>
  <c r="S89" i="34"/>
  <c r="R89" i="34"/>
  <c r="Q89" i="34"/>
  <c r="P89" i="34"/>
  <c r="E89" i="34"/>
  <c r="T88" i="34"/>
  <c r="S88" i="34"/>
  <c r="R88" i="34"/>
  <c r="Q88" i="34"/>
  <c r="P88" i="34"/>
  <c r="E88" i="34"/>
  <c r="U88" i="34" s="1"/>
  <c r="W75" i="34"/>
  <c r="V75" i="34"/>
  <c r="O75" i="34"/>
  <c r="N75" i="34"/>
  <c r="M75" i="34"/>
  <c r="L75" i="34"/>
  <c r="K75" i="34"/>
  <c r="J75" i="34"/>
  <c r="I75" i="34"/>
  <c r="H75" i="34"/>
  <c r="G75" i="34"/>
  <c r="F75" i="34"/>
  <c r="C75" i="34"/>
  <c r="B75" i="34"/>
  <c r="O74" i="34"/>
  <c r="N74" i="34"/>
  <c r="M74" i="34"/>
  <c r="S74" i="34" s="1"/>
  <c r="L74" i="34"/>
  <c r="K74" i="34"/>
  <c r="J74" i="34"/>
  <c r="I74" i="34"/>
  <c r="H74" i="34"/>
  <c r="G74" i="34"/>
  <c r="F74" i="34"/>
  <c r="E74" i="34"/>
  <c r="C74" i="34"/>
  <c r="B74" i="34"/>
  <c r="O73" i="34"/>
  <c r="N73" i="34"/>
  <c r="R73" i="34" s="1"/>
  <c r="M73" i="34"/>
  <c r="L73" i="34"/>
  <c r="K73" i="34"/>
  <c r="J73" i="34"/>
  <c r="I73" i="34"/>
  <c r="H73" i="34"/>
  <c r="G73" i="34"/>
  <c r="F73" i="34"/>
  <c r="C73" i="34"/>
  <c r="B73" i="34"/>
  <c r="T72" i="34"/>
  <c r="S72" i="34"/>
  <c r="R72" i="34"/>
  <c r="Q72" i="34"/>
  <c r="P72" i="34"/>
  <c r="E72" i="34"/>
  <c r="U72" i="34" s="1"/>
  <c r="S71" i="34"/>
  <c r="R71" i="34"/>
  <c r="Q71" i="34"/>
  <c r="P71" i="34"/>
  <c r="E71" i="34"/>
  <c r="U71" i="34" s="1"/>
  <c r="W69" i="34"/>
  <c r="V69" i="34"/>
  <c r="O69" i="34"/>
  <c r="N69" i="34"/>
  <c r="M69" i="34"/>
  <c r="L69" i="34"/>
  <c r="K69" i="34"/>
  <c r="J69" i="34"/>
  <c r="I69" i="34"/>
  <c r="H69" i="34"/>
  <c r="G69" i="34"/>
  <c r="F69" i="34"/>
  <c r="C69" i="34"/>
  <c r="B69" i="34"/>
  <c r="O68" i="34"/>
  <c r="N68" i="34"/>
  <c r="M68" i="34"/>
  <c r="S68" i="34" s="1"/>
  <c r="L68" i="34"/>
  <c r="R68" i="34" s="1"/>
  <c r="K68" i="34"/>
  <c r="J68" i="34"/>
  <c r="I68" i="34"/>
  <c r="H68" i="34"/>
  <c r="G68" i="34"/>
  <c r="F68" i="34"/>
  <c r="C68" i="34"/>
  <c r="B68" i="34"/>
  <c r="S67" i="34"/>
  <c r="R67" i="34"/>
  <c r="Q67" i="34"/>
  <c r="P67" i="34"/>
  <c r="E67" i="34"/>
  <c r="S66" i="34"/>
  <c r="R66" i="34"/>
  <c r="Q66" i="34"/>
  <c r="P66" i="34"/>
  <c r="E66" i="34"/>
  <c r="S65" i="34"/>
  <c r="R65" i="34"/>
  <c r="Q65" i="34"/>
  <c r="P65" i="34"/>
  <c r="E65" i="34"/>
  <c r="U65" i="34" s="1"/>
  <c r="S64" i="34"/>
  <c r="R64" i="34"/>
  <c r="Q64" i="34"/>
  <c r="P64" i="34"/>
  <c r="E64" i="34"/>
  <c r="T64" i="34" s="1"/>
  <c r="T63" i="34"/>
  <c r="S63" i="34"/>
  <c r="R63" i="34"/>
  <c r="Q63" i="34"/>
  <c r="P63" i="34"/>
  <c r="E63" i="34"/>
  <c r="O61" i="34"/>
  <c r="N61" i="34"/>
  <c r="M61" i="34"/>
  <c r="S61" i="34" s="1"/>
  <c r="L61" i="34"/>
  <c r="R61" i="34" s="1"/>
  <c r="K61" i="34"/>
  <c r="J61" i="34"/>
  <c r="I61" i="34"/>
  <c r="H61" i="34"/>
  <c r="C61" i="34"/>
  <c r="B61" i="34"/>
  <c r="S60" i="34"/>
  <c r="R60" i="34"/>
  <c r="Q60" i="34"/>
  <c r="P60" i="34"/>
  <c r="E60" i="34"/>
  <c r="U59" i="34"/>
  <c r="T59" i="34"/>
  <c r="S59" i="34"/>
  <c r="R59" i="34"/>
  <c r="Q59" i="34"/>
  <c r="P59" i="34"/>
  <c r="E59" i="34"/>
  <c r="S58" i="34"/>
  <c r="R58" i="34"/>
  <c r="Q58" i="34"/>
  <c r="P58" i="34"/>
  <c r="E58" i="34"/>
  <c r="U58" i="34" s="1"/>
  <c r="S57" i="34"/>
  <c r="R57" i="34"/>
  <c r="Q57" i="34"/>
  <c r="P57" i="34"/>
  <c r="E57" i="34"/>
  <c r="S55" i="34"/>
  <c r="O55" i="34"/>
  <c r="N55" i="34"/>
  <c r="M55" i="34"/>
  <c r="L55" i="34"/>
  <c r="R55" i="34" s="1"/>
  <c r="K55" i="34"/>
  <c r="J55" i="34"/>
  <c r="I55" i="34"/>
  <c r="H55" i="34"/>
  <c r="P55" i="34" s="1"/>
  <c r="G55" i="34"/>
  <c r="F55" i="34"/>
  <c r="C55" i="34"/>
  <c r="B55" i="34"/>
  <c r="S54" i="34"/>
  <c r="R54" i="34"/>
  <c r="Q54" i="34"/>
  <c r="P54" i="34"/>
  <c r="E54" i="34"/>
  <c r="S53" i="34"/>
  <c r="R53" i="34"/>
  <c r="Q53" i="34"/>
  <c r="P53" i="34"/>
  <c r="E53" i="34"/>
  <c r="U53" i="34" s="1"/>
  <c r="S52" i="34"/>
  <c r="R52" i="34"/>
  <c r="Q52" i="34"/>
  <c r="P52" i="34"/>
  <c r="E52" i="34"/>
  <c r="S51" i="34"/>
  <c r="R51" i="34"/>
  <c r="Q51" i="34"/>
  <c r="P51" i="34"/>
  <c r="E51" i="34"/>
  <c r="S50" i="34"/>
  <c r="R50" i="34"/>
  <c r="Q50" i="34"/>
  <c r="P50" i="34"/>
  <c r="E50" i="34"/>
  <c r="S49" i="34"/>
  <c r="R49" i="34"/>
  <c r="Q49" i="34"/>
  <c r="P49" i="34"/>
  <c r="E49" i="34"/>
  <c r="U49" i="34" s="1"/>
  <c r="T48" i="34"/>
  <c r="S48" i="34"/>
  <c r="R48" i="34"/>
  <c r="Q48" i="34"/>
  <c r="P48" i="34"/>
  <c r="E48" i="34"/>
  <c r="U48" i="34" s="1"/>
  <c r="S47" i="34"/>
  <c r="R47" i="34"/>
  <c r="Q47" i="34"/>
  <c r="P47" i="34"/>
  <c r="E47" i="34"/>
  <c r="U47" i="34" s="1"/>
  <c r="S46" i="34"/>
  <c r="R46" i="34"/>
  <c r="Q46" i="34"/>
  <c r="P46" i="34"/>
  <c r="E46" i="34"/>
  <c r="U45" i="34"/>
  <c r="T45" i="34"/>
  <c r="S45" i="34"/>
  <c r="R45" i="34"/>
  <c r="Q45" i="34"/>
  <c r="P45" i="34"/>
  <c r="E45" i="34"/>
  <c r="S44" i="34"/>
  <c r="R44" i="34"/>
  <c r="Q44" i="34"/>
  <c r="P44" i="34"/>
  <c r="E44" i="34"/>
  <c r="O42" i="34"/>
  <c r="N42" i="34"/>
  <c r="M42" i="34"/>
  <c r="S42" i="34" s="1"/>
  <c r="L42" i="34"/>
  <c r="R42" i="34" s="1"/>
  <c r="K42" i="34"/>
  <c r="J42" i="34"/>
  <c r="I42" i="34"/>
  <c r="H42" i="34"/>
  <c r="G42" i="34"/>
  <c r="F42" i="34"/>
  <c r="C42" i="34"/>
  <c r="E42" i="34" s="1"/>
  <c r="B42" i="34"/>
  <c r="U41" i="34"/>
  <c r="S41" i="34"/>
  <c r="R41" i="34"/>
  <c r="Q41" i="34"/>
  <c r="P41" i="34"/>
  <c r="E41" i="34"/>
  <c r="T41" i="34" s="1"/>
  <c r="S40" i="34"/>
  <c r="R40" i="34"/>
  <c r="Q40" i="34"/>
  <c r="P40" i="34"/>
  <c r="E40" i="34"/>
  <c r="S39" i="34"/>
  <c r="R39" i="34"/>
  <c r="Q39" i="34"/>
  <c r="P39" i="34"/>
  <c r="E39" i="34"/>
  <c r="T39" i="34" s="1"/>
  <c r="U38" i="34"/>
  <c r="S38" i="34"/>
  <c r="R38" i="34"/>
  <c r="Q38" i="34"/>
  <c r="P38" i="34"/>
  <c r="E38" i="34"/>
  <c r="T38" i="34" s="1"/>
  <c r="T37" i="34"/>
  <c r="S37" i="34"/>
  <c r="R37" i="34"/>
  <c r="Q37" i="34"/>
  <c r="U37" i="34" s="1"/>
  <c r="P37" i="34"/>
  <c r="E37" i="34"/>
  <c r="R35" i="34"/>
  <c r="O35" i="34"/>
  <c r="N35" i="34"/>
  <c r="M35" i="34"/>
  <c r="L35" i="34"/>
  <c r="K35" i="34"/>
  <c r="J35" i="34"/>
  <c r="I35" i="34"/>
  <c r="H35" i="34"/>
  <c r="P35" i="34" s="1"/>
  <c r="G35" i="34"/>
  <c r="F35" i="34"/>
  <c r="C35" i="34"/>
  <c r="B35" i="34"/>
  <c r="E35" i="34" s="1"/>
  <c r="T34" i="34"/>
  <c r="S34" i="34"/>
  <c r="R34" i="34"/>
  <c r="Q34" i="34"/>
  <c r="P34" i="34"/>
  <c r="E34" i="34"/>
  <c r="R32" i="34"/>
  <c r="O32" i="34"/>
  <c r="N32" i="34"/>
  <c r="M32" i="34"/>
  <c r="S32" i="34" s="1"/>
  <c r="L32" i="34"/>
  <c r="K32" i="34"/>
  <c r="J32" i="34"/>
  <c r="I32" i="34"/>
  <c r="H32" i="34"/>
  <c r="G32" i="34"/>
  <c r="F32" i="34"/>
  <c r="C32" i="34"/>
  <c r="B32" i="34"/>
  <c r="U31" i="34"/>
  <c r="S31" i="34"/>
  <c r="R31" i="34"/>
  <c r="Q31" i="34"/>
  <c r="P31" i="34"/>
  <c r="E31" i="34"/>
  <c r="T31" i="34" s="1"/>
  <c r="S30" i="34"/>
  <c r="R30" i="34"/>
  <c r="Q30" i="34"/>
  <c r="P30" i="34"/>
  <c r="E30" i="34"/>
  <c r="S29" i="34"/>
  <c r="R29" i="34"/>
  <c r="Q29" i="34"/>
  <c r="P29" i="34"/>
  <c r="E29" i="34"/>
  <c r="T29" i="34" s="1"/>
  <c r="S28" i="34"/>
  <c r="R28" i="34"/>
  <c r="Q28" i="34"/>
  <c r="P28" i="34"/>
  <c r="E28" i="34"/>
  <c r="W26" i="34"/>
  <c r="V26" i="34"/>
  <c r="O26" i="34"/>
  <c r="N26" i="34"/>
  <c r="M26" i="34"/>
  <c r="S26" i="34" s="1"/>
  <c r="L26" i="34"/>
  <c r="K26" i="34"/>
  <c r="J26" i="34"/>
  <c r="I26" i="34"/>
  <c r="H26" i="34"/>
  <c r="G26" i="34"/>
  <c r="F26" i="34"/>
  <c r="C26" i="34"/>
  <c r="B26" i="34"/>
  <c r="S25" i="34"/>
  <c r="R25" i="34"/>
  <c r="Q25" i="34"/>
  <c r="P25" i="34"/>
  <c r="E25" i="34"/>
  <c r="U25" i="34" s="1"/>
  <c r="S24" i="34"/>
  <c r="R24" i="34"/>
  <c r="Q24" i="34"/>
  <c r="P24" i="34"/>
  <c r="E24" i="34"/>
  <c r="T24" i="34" s="1"/>
  <c r="T23" i="34"/>
  <c r="S23" i="34"/>
  <c r="R23" i="34"/>
  <c r="Q23" i="34"/>
  <c r="U23" i="34" s="1"/>
  <c r="P23" i="34"/>
  <c r="E23" i="34"/>
  <c r="T22" i="34"/>
  <c r="S22" i="34"/>
  <c r="R22" i="34"/>
  <c r="Q22" i="34"/>
  <c r="P22" i="34"/>
  <c r="E22" i="34"/>
  <c r="U22" i="34" s="1"/>
  <c r="S21" i="34"/>
  <c r="R21" i="34"/>
  <c r="Q21" i="34"/>
  <c r="P21" i="34"/>
  <c r="E21" i="34"/>
  <c r="U21" i="34" s="1"/>
  <c r="S20" i="34"/>
  <c r="R20" i="34"/>
  <c r="Q20" i="34"/>
  <c r="P20" i="34"/>
  <c r="E20" i="34"/>
  <c r="T19" i="34"/>
  <c r="S19" i="34"/>
  <c r="R19" i="34"/>
  <c r="Q19" i="34"/>
  <c r="P19" i="34"/>
  <c r="E19" i="34"/>
  <c r="U19" i="34" s="1"/>
  <c r="R17" i="34"/>
  <c r="O17" i="34"/>
  <c r="N17" i="34"/>
  <c r="M17" i="34"/>
  <c r="L17" i="34"/>
  <c r="K17" i="34"/>
  <c r="J17" i="34"/>
  <c r="I17" i="34"/>
  <c r="H17" i="34"/>
  <c r="P17" i="34" s="1"/>
  <c r="G17" i="34"/>
  <c r="F17" i="34"/>
  <c r="C17" i="34"/>
  <c r="B17" i="34"/>
  <c r="E17" i="34" s="1"/>
  <c r="U16" i="34"/>
  <c r="S16" i="34"/>
  <c r="R16" i="34"/>
  <c r="Q16" i="34"/>
  <c r="P16" i="34"/>
  <c r="E16" i="34"/>
  <c r="T16" i="34" s="1"/>
  <c r="S15" i="34"/>
  <c r="R15" i="34"/>
  <c r="Q15" i="34"/>
  <c r="P15" i="34"/>
  <c r="E15" i="34"/>
  <c r="T15" i="34" s="1"/>
  <c r="S14" i="34"/>
  <c r="R14" i="34"/>
  <c r="Q14" i="34"/>
  <c r="P14" i="34"/>
  <c r="E14" i="34"/>
  <c r="S13" i="34"/>
  <c r="R13" i="34"/>
  <c r="Q13" i="34"/>
  <c r="P13" i="34"/>
  <c r="E13" i="34"/>
  <c r="T13" i="34" s="1"/>
  <c r="S12" i="34"/>
  <c r="R12" i="34"/>
  <c r="Q12" i="34"/>
  <c r="P12" i="34"/>
  <c r="E12" i="34"/>
  <c r="U12" i="34" s="1"/>
  <c r="S11" i="34"/>
  <c r="R11" i="34"/>
  <c r="Q11" i="34"/>
  <c r="U11" i="34" s="1"/>
  <c r="P11" i="34"/>
  <c r="E11" i="34"/>
  <c r="T11" i="34" s="1"/>
  <c r="S10" i="34"/>
  <c r="R10" i="34"/>
  <c r="Q10" i="34"/>
  <c r="P10" i="34"/>
  <c r="E10" i="34"/>
  <c r="S9" i="34"/>
  <c r="R9" i="34"/>
  <c r="Q9" i="34"/>
  <c r="P9" i="34"/>
  <c r="E9" i="34"/>
  <c r="S96" i="33"/>
  <c r="R96" i="33"/>
  <c r="Q96" i="33"/>
  <c r="U96" i="33" s="1"/>
  <c r="P96" i="33"/>
  <c r="T96" i="33" s="1"/>
  <c r="E96" i="33"/>
  <c r="S95" i="33"/>
  <c r="R95" i="33"/>
  <c r="Q95" i="33"/>
  <c r="P95" i="33"/>
  <c r="E95" i="33"/>
  <c r="T95" i="33" s="1"/>
  <c r="S94" i="33"/>
  <c r="R94" i="33"/>
  <c r="Q94" i="33"/>
  <c r="P94" i="33"/>
  <c r="E94" i="33"/>
  <c r="U94" i="33" s="1"/>
  <c r="S93" i="33"/>
  <c r="R93" i="33"/>
  <c r="Q93" i="33"/>
  <c r="P93" i="33"/>
  <c r="E93" i="33"/>
  <c r="T92" i="33"/>
  <c r="S92" i="33"/>
  <c r="R92" i="33"/>
  <c r="Q92" i="33"/>
  <c r="P92" i="33"/>
  <c r="E92" i="33"/>
  <c r="U92" i="33" s="1"/>
  <c r="S91" i="33"/>
  <c r="R91" i="33"/>
  <c r="Q91" i="33"/>
  <c r="P91" i="33"/>
  <c r="E91" i="33"/>
  <c r="S90" i="33"/>
  <c r="R90" i="33"/>
  <c r="Q90" i="33"/>
  <c r="P90" i="33"/>
  <c r="E90" i="33"/>
  <c r="U90" i="33" s="1"/>
  <c r="S89" i="33"/>
  <c r="R89" i="33"/>
  <c r="Q89" i="33"/>
  <c r="P89" i="33"/>
  <c r="E89" i="33"/>
  <c r="T89" i="33" s="1"/>
  <c r="U88" i="33"/>
  <c r="T88" i="33"/>
  <c r="S88" i="33"/>
  <c r="R88" i="33"/>
  <c r="Q88" i="33"/>
  <c r="P88" i="33"/>
  <c r="E88" i="33"/>
  <c r="V75" i="33"/>
  <c r="O75" i="33"/>
  <c r="S75" i="33" s="1"/>
  <c r="N75" i="33"/>
  <c r="M75" i="33"/>
  <c r="L75" i="33"/>
  <c r="K75" i="33"/>
  <c r="J75" i="33"/>
  <c r="I75" i="33"/>
  <c r="H75" i="33"/>
  <c r="G75" i="33"/>
  <c r="F75" i="33"/>
  <c r="C75" i="33"/>
  <c r="B75" i="33"/>
  <c r="O74" i="33"/>
  <c r="N74" i="33"/>
  <c r="M74" i="33"/>
  <c r="S74" i="33" s="1"/>
  <c r="L74" i="33"/>
  <c r="R74" i="33" s="1"/>
  <c r="K74" i="33"/>
  <c r="J74" i="33"/>
  <c r="I74" i="33"/>
  <c r="H74" i="33"/>
  <c r="G74" i="33"/>
  <c r="F74" i="33"/>
  <c r="C74" i="33"/>
  <c r="B74" i="33"/>
  <c r="O73" i="33"/>
  <c r="N73" i="33"/>
  <c r="R73" i="33" s="1"/>
  <c r="M73" i="33"/>
  <c r="S73" i="33" s="1"/>
  <c r="L73" i="33"/>
  <c r="K73" i="33"/>
  <c r="J73" i="33"/>
  <c r="I73" i="33"/>
  <c r="H73" i="33"/>
  <c r="G73" i="33"/>
  <c r="F73" i="33"/>
  <c r="C73" i="33"/>
  <c r="E73" i="33" s="1"/>
  <c r="B73" i="33"/>
  <c r="U72" i="33"/>
  <c r="S72" i="33"/>
  <c r="R72" i="33"/>
  <c r="Q72" i="33"/>
  <c r="P72" i="33"/>
  <c r="E72" i="33"/>
  <c r="T72" i="33" s="1"/>
  <c r="S71" i="33"/>
  <c r="R71" i="33"/>
  <c r="Q71" i="33"/>
  <c r="P71" i="33"/>
  <c r="E71" i="33"/>
  <c r="V69" i="33"/>
  <c r="O69" i="33"/>
  <c r="N69" i="33"/>
  <c r="M69" i="33"/>
  <c r="L69" i="33"/>
  <c r="K69" i="33"/>
  <c r="J69" i="33"/>
  <c r="I69" i="33"/>
  <c r="H69" i="33"/>
  <c r="G69" i="33"/>
  <c r="F69" i="33"/>
  <c r="C69" i="33"/>
  <c r="B69" i="33"/>
  <c r="O68" i="33"/>
  <c r="N68" i="33"/>
  <c r="M68" i="33"/>
  <c r="S68" i="33" s="1"/>
  <c r="L68" i="33"/>
  <c r="R68" i="33" s="1"/>
  <c r="K68" i="33"/>
  <c r="J68" i="33"/>
  <c r="I68" i="33"/>
  <c r="H68" i="33"/>
  <c r="G68" i="33"/>
  <c r="F68" i="33"/>
  <c r="C68" i="33"/>
  <c r="B68" i="33"/>
  <c r="S67" i="33"/>
  <c r="R67" i="33"/>
  <c r="Q67" i="33"/>
  <c r="P67" i="33"/>
  <c r="E67" i="33"/>
  <c r="S66" i="33"/>
  <c r="R66" i="33"/>
  <c r="Q66" i="33"/>
  <c r="P66" i="33"/>
  <c r="E66" i="33"/>
  <c r="U66" i="33" s="1"/>
  <c r="S65" i="33"/>
  <c r="R65" i="33"/>
  <c r="Q65" i="33"/>
  <c r="P65" i="33"/>
  <c r="E65" i="33"/>
  <c r="S64" i="33"/>
  <c r="R64" i="33"/>
  <c r="Q64" i="33"/>
  <c r="P64" i="33"/>
  <c r="E64" i="33"/>
  <c r="T64" i="33" s="1"/>
  <c r="S63" i="33"/>
  <c r="R63" i="33"/>
  <c r="Q63" i="33"/>
  <c r="P63" i="33"/>
  <c r="E63" i="33"/>
  <c r="U63" i="33" s="1"/>
  <c r="O61" i="33"/>
  <c r="N61" i="33"/>
  <c r="M61" i="33"/>
  <c r="S61" i="33" s="1"/>
  <c r="L61" i="33"/>
  <c r="R61" i="33" s="1"/>
  <c r="K61" i="33"/>
  <c r="J61" i="33"/>
  <c r="I61" i="33"/>
  <c r="H61" i="33"/>
  <c r="C61" i="33"/>
  <c r="B61" i="33"/>
  <c r="E61" i="33" s="1"/>
  <c r="S60" i="33"/>
  <c r="R60" i="33"/>
  <c r="Q60" i="33"/>
  <c r="P60" i="33"/>
  <c r="E60" i="33"/>
  <c r="U60" i="33" s="1"/>
  <c r="S59" i="33"/>
  <c r="R59" i="33"/>
  <c r="Q59" i="33"/>
  <c r="P59" i="33"/>
  <c r="E59" i="33"/>
  <c r="T59" i="33" s="1"/>
  <c r="S58" i="33"/>
  <c r="R58" i="33"/>
  <c r="Q58" i="33"/>
  <c r="P58" i="33"/>
  <c r="E58" i="33"/>
  <c r="U57" i="33"/>
  <c r="S57" i="33"/>
  <c r="R57" i="33"/>
  <c r="Q57" i="33"/>
  <c r="P57" i="33"/>
  <c r="E57" i="33"/>
  <c r="T57" i="33" s="1"/>
  <c r="O55" i="33"/>
  <c r="N55" i="33"/>
  <c r="M55" i="33"/>
  <c r="S55" i="33" s="1"/>
  <c r="L55" i="33"/>
  <c r="R55" i="33" s="1"/>
  <c r="K55" i="33"/>
  <c r="J55" i="33"/>
  <c r="I55" i="33"/>
  <c r="H55" i="33"/>
  <c r="G55" i="33"/>
  <c r="F55" i="33"/>
  <c r="C55" i="33"/>
  <c r="B55" i="33"/>
  <c r="E55" i="33" s="1"/>
  <c r="S54" i="33"/>
  <c r="R54" i="33"/>
  <c r="Q54" i="33"/>
  <c r="P54" i="33"/>
  <c r="E54" i="33"/>
  <c r="S53" i="33"/>
  <c r="R53" i="33"/>
  <c r="Q53" i="33"/>
  <c r="P53" i="33"/>
  <c r="E53" i="33"/>
  <c r="U53" i="33" s="1"/>
  <c r="S52" i="33"/>
  <c r="R52" i="33"/>
  <c r="Q52" i="33"/>
  <c r="P52" i="33"/>
  <c r="E52" i="33"/>
  <c r="T52" i="33" s="1"/>
  <c r="S51" i="33"/>
  <c r="R51" i="33"/>
  <c r="Q51" i="33"/>
  <c r="P51" i="33"/>
  <c r="E51" i="33"/>
  <c r="T50" i="33"/>
  <c r="S50" i="33"/>
  <c r="R50" i="33"/>
  <c r="Q50" i="33"/>
  <c r="P50" i="33"/>
  <c r="E50" i="33"/>
  <c r="U50" i="33" s="1"/>
  <c r="S49" i="33"/>
  <c r="R49" i="33"/>
  <c r="Q49" i="33"/>
  <c r="P49" i="33"/>
  <c r="E49" i="33"/>
  <c r="U49" i="33" s="1"/>
  <c r="S48" i="33"/>
  <c r="R48" i="33"/>
  <c r="Q48" i="33"/>
  <c r="P48" i="33"/>
  <c r="E48" i="33"/>
  <c r="T48" i="33" s="1"/>
  <c r="S47" i="33"/>
  <c r="R47" i="33"/>
  <c r="Q47" i="33"/>
  <c r="P47" i="33"/>
  <c r="E47" i="33"/>
  <c r="U47" i="33" s="1"/>
  <c r="U46" i="33"/>
  <c r="T46" i="33"/>
  <c r="S46" i="33"/>
  <c r="R46" i="33"/>
  <c r="Q46" i="33"/>
  <c r="P46" i="33"/>
  <c r="E46" i="33"/>
  <c r="T45" i="33"/>
  <c r="S45" i="33"/>
  <c r="R45" i="33"/>
  <c r="Q45" i="33"/>
  <c r="P45" i="33"/>
  <c r="E45" i="33"/>
  <c r="S44" i="33"/>
  <c r="R44" i="33"/>
  <c r="Q44" i="33"/>
  <c r="P44" i="33"/>
  <c r="E44" i="33"/>
  <c r="T44" i="33" s="1"/>
  <c r="O42" i="33"/>
  <c r="N42" i="33"/>
  <c r="M42" i="33"/>
  <c r="S42" i="33" s="1"/>
  <c r="L42" i="33"/>
  <c r="K42" i="33"/>
  <c r="J42" i="33"/>
  <c r="I42" i="33"/>
  <c r="H42" i="33"/>
  <c r="G42" i="33"/>
  <c r="F42" i="33"/>
  <c r="C42" i="33"/>
  <c r="B42" i="33"/>
  <c r="E42" i="33" s="1"/>
  <c r="S41" i="33"/>
  <c r="R41" i="33"/>
  <c r="Q41" i="33"/>
  <c r="P41" i="33"/>
  <c r="E41" i="33"/>
  <c r="T41" i="33" s="1"/>
  <c r="U40" i="33"/>
  <c r="S40" i="33"/>
  <c r="R40" i="33"/>
  <c r="Q40" i="33"/>
  <c r="P40" i="33"/>
  <c r="E40" i="33"/>
  <c r="T40" i="33" s="1"/>
  <c r="S39" i="33"/>
  <c r="R39" i="33"/>
  <c r="Q39" i="33"/>
  <c r="P39" i="33"/>
  <c r="E39" i="33"/>
  <c r="U39" i="33" s="1"/>
  <c r="S38" i="33"/>
  <c r="R38" i="33"/>
  <c r="Q38" i="33"/>
  <c r="P38" i="33"/>
  <c r="E38" i="33"/>
  <c r="U38" i="33" s="1"/>
  <c r="S37" i="33"/>
  <c r="R37" i="33"/>
  <c r="Q37" i="33"/>
  <c r="P37" i="33"/>
  <c r="E37" i="33"/>
  <c r="O35" i="33"/>
  <c r="N35" i="33"/>
  <c r="M35" i="33"/>
  <c r="L35" i="33"/>
  <c r="K35" i="33"/>
  <c r="J35" i="33"/>
  <c r="I35" i="33"/>
  <c r="H35" i="33"/>
  <c r="P35" i="33" s="1"/>
  <c r="G35" i="33"/>
  <c r="F35" i="33"/>
  <c r="C35" i="33"/>
  <c r="B35" i="33"/>
  <c r="S34" i="33"/>
  <c r="R34" i="33"/>
  <c r="Q34" i="33"/>
  <c r="U34" i="33" s="1"/>
  <c r="P34" i="33"/>
  <c r="E34" i="33"/>
  <c r="T34" i="33" s="1"/>
  <c r="S32" i="33"/>
  <c r="O32" i="33"/>
  <c r="N32" i="33"/>
  <c r="M32" i="33"/>
  <c r="L32" i="33"/>
  <c r="R32" i="33" s="1"/>
  <c r="K32" i="33"/>
  <c r="J32" i="33"/>
  <c r="I32" i="33"/>
  <c r="H32" i="33"/>
  <c r="G32" i="33"/>
  <c r="F32" i="33"/>
  <c r="C32" i="33"/>
  <c r="B32" i="33"/>
  <c r="E32" i="33" s="1"/>
  <c r="S31" i="33"/>
  <c r="R31" i="33"/>
  <c r="Q31" i="33"/>
  <c r="P31" i="33"/>
  <c r="E31" i="33"/>
  <c r="T31" i="33" s="1"/>
  <c r="T30" i="33"/>
  <c r="S30" i="33"/>
  <c r="R30" i="33"/>
  <c r="Q30" i="33"/>
  <c r="P30" i="33"/>
  <c r="E30" i="33"/>
  <c r="U30" i="33" s="1"/>
  <c r="S29" i="33"/>
  <c r="R29" i="33"/>
  <c r="Q29" i="33"/>
  <c r="P29" i="33"/>
  <c r="E29" i="33"/>
  <c r="S28" i="33"/>
  <c r="R28" i="33"/>
  <c r="Q28" i="33"/>
  <c r="P28" i="33"/>
  <c r="E28" i="33"/>
  <c r="U28" i="33" s="1"/>
  <c r="V26" i="33"/>
  <c r="O26" i="33"/>
  <c r="N26" i="33"/>
  <c r="M26" i="33"/>
  <c r="S26" i="33" s="1"/>
  <c r="L26" i="33"/>
  <c r="K26" i="33"/>
  <c r="J26" i="33"/>
  <c r="I26" i="33"/>
  <c r="H26" i="33"/>
  <c r="G26" i="33"/>
  <c r="F26" i="33"/>
  <c r="C26" i="33"/>
  <c r="B26" i="33"/>
  <c r="S25" i="33"/>
  <c r="R25" i="33"/>
  <c r="Q25" i="33"/>
  <c r="P25" i="33"/>
  <c r="E25" i="33"/>
  <c r="S24" i="33"/>
  <c r="R24" i="33"/>
  <c r="Q24" i="33"/>
  <c r="P24" i="33"/>
  <c r="E24" i="33"/>
  <c r="U24" i="33" s="1"/>
  <c r="U23" i="33"/>
  <c r="S23" i="33"/>
  <c r="R23" i="33"/>
  <c r="Q23" i="33"/>
  <c r="P23" i="33"/>
  <c r="E23" i="33"/>
  <c r="T22" i="33"/>
  <c r="S22" i="33"/>
  <c r="R22" i="33"/>
  <c r="Q22" i="33"/>
  <c r="P22" i="33"/>
  <c r="E22" i="33"/>
  <c r="U22" i="33" s="1"/>
  <c r="S21" i="33"/>
  <c r="R21" i="33"/>
  <c r="Q21" i="33"/>
  <c r="P21" i="33"/>
  <c r="E21" i="33"/>
  <c r="U21" i="33" s="1"/>
  <c r="S20" i="33"/>
  <c r="R20" i="33"/>
  <c r="Q20" i="33"/>
  <c r="P20" i="33"/>
  <c r="E20" i="33"/>
  <c r="U20" i="33" s="1"/>
  <c r="S19" i="33"/>
  <c r="R19" i="33"/>
  <c r="Q19" i="33"/>
  <c r="P19" i="33"/>
  <c r="E19" i="33"/>
  <c r="O17" i="33"/>
  <c r="N17" i="33"/>
  <c r="M17" i="33"/>
  <c r="L17" i="33"/>
  <c r="R17" i="33" s="1"/>
  <c r="K17" i="33"/>
  <c r="J17" i="33"/>
  <c r="I17" i="33"/>
  <c r="H17" i="33"/>
  <c r="G17" i="33"/>
  <c r="F17" i="33"/>
  <c r="C17" i="33"/>
  <c r="B17" i="33"/>
  <c r="E17" i="33" s="1"/>
  <c r="S16" i="33"/>
  <c r="R16" i="33"/>
  <c r="Q16" i="33"/>
  <c r="P16" i="33"/>
  <c r="E16" i="33"/>
  <c r="T16" i="33" s="1"/>
  <c r="T15" i="33"/>
  <c r="S15" i="33"/>
  <c r="R15" i="33"/>
  <c r="Q15" i="33"/>
  <c r="P15" i="33"/>
  <c r="E15" i="33"/>
  <c r="U15" i="33" s="1"/>
  <c r="S14" i="33"/>
  <c r="R14" i="33"/>
  <c r="Q14" i="33"/>
  <c r="P14" i="33"/>
  <c r="E14" i="33"/>
  <c r="U14" i="33" s="1"/>
  <c r="S13" i="33"/>
  <c r="R13" i="33"/>
  <c r="Q13" i="33"/>
  <c r="P13" i="33"/>
  <c r="E13" i="33"/>
  <c r="T13" i="33" s="1"/>
  <c r="U12" i="33"/>
  <c r="S12" i="33"/>
  <c r="R12" i="33"/>
  <c r="Q12" i="33"/>
  <c r="P12" i="33"/>
  <c r="E12" i="33"/>
  <c r="T12" i="33" s="1"/>
  <c r="T11" i="33"/>
  <c r="S11" i="33"/>
  <c r="R11" i="33"/>
  <c r="Q11" i="33"/>
  <c r="P11" i="33"/>
  <c r="E11" i="33"/>
  <c r="U11" i="33" s="1"/>
  <c r="S10" i="33"/>
  <c r="R10" i="33"/>
  <c r="Q10" i="33"/>
  <c r="P10" i="33"/>
  <c r="E10" i="33"/>
  <c r="S9" i="33"/>
  <c r="R9" i="33"/>
  <c r="Q9" i="33"/>
  <c r="P9" i="33"/>
  <c r="E9" i="33"/>
  <c r="U96" i="32"/>
  <c r="S96" i="32"/>
  <c r="R96" i="32"/>
  <c r="Q96" i="32"/>
  <c r="P96" i="32"/>
  <c r="E96" i="32"/>
  <c r="T96" i="32" s="1"/>
  <c r="U95" i="32"/>
  <c r="T95" i="32"/>
  <c r="S95" i="32"/>
  <c r="R95" i="32"/>
  <c r="Q95" i="32"/>
  <c r="P95" i="32"/>
  <c r="E95" i="32"/>
  <c r="S94" i="32"/>
  <c r="R94" i="32"/>
  <c r="Q94" i="32"/>
  <c r="P94" i="32"/>
  <c r="E94" i="32"/>
  <c r="U94" i="32" s="1"/>
  <c r="T93" i="32"/>
  <c r="S93" i="32"/>
  <c r="R93" i="32"/>
  <c r="Q93" i="32"/>
  <c r="P93" i="32"/>
  <c r="E93" i="32"/>
  <c r="S92" i="32"/>
  <c r="R92" i="32"/>
  <c r="Q92" i="32"/>
  <c r="P92" i="32"/>
  <c r="E92" i="32"/>
  <c r="S91" i="32"/>
  <c r="R91" i="32"/>
  <c r="Q91" i="32"/>
  <c r="P91" i="32"/>
  <c r="E91" i="32"/>
  <c r="S90" i="32"/>
  <c r="R90" i="32"/>
  <c r="Q90" i="32"/>
  <c r="P90" i="32"/>
  <c r="E90" i="32"/>
  <c r="S89" i="32"/>
  <c r="R89" i="32"/>
  <c r="Q89" i="32"/>
  <c r="P89" i="32"/>
  <c r="E89" i="32"/>
  <c r="U89" i="32" s="1"/>
  <c r="U88" i="32"/>
  <c r="S88" i="32"/>
  <c r="R88" i="32"/>
  <c r="Q88" i="32"/>
  <c r="P88" i="32"/>
  <c r="E88" i="32"/>
  <c r="V75" i="32"/>
  <c r="O75" i="32"/>
  <c r="N75" i="32"/>
  <c r="M75" i="32"/>
  <c r="S75" i="32" s="1"/>
  <c r="L75" i="32"/>
  <c r="K75" i="32"/>
  <c r="J75" i="32"/>
  <c r="I75" i="32"/>
  <c r="H75" i="32"/>
  <c r="G75" i="32"/>
  <c r="F75" i="32"/>
  <c r="C75" i="32"/>
  <c r="B75" i="32"/>
  <c r="O74" i="32"/>
  <c r="N74" i="32"/>
  <c r="M74" i="32"/>
  <c r="S74" i="32" s="1"/>
  <c r="L74" i="32"/>
  <c r="R74" i="32" s="1"/>
  <c r="K74" i="32"/>
  <c r="J74" i="32"/>
  <c r="I74" i="32"/>
  <c r="H74" i="32"/>
  <c r="G74" i="32"/>
  <c r="F74" i="32"/>
  <c r="C74" i="32"/>
  <c r="E74" i="32" s="1"/>
  <c r="B74" i="32"/>
  <c r="O73" i="32"/>
  <c r="N73" i="32"/>
  <c r="M73" i="32"/>
  <c r="S73" i="32" s="1"/>
  <c r="L73" i="32"/>
  <c r="K73" i="32"/>
  <c r="J73" i="32"/>
  <c r="I73" i="32"/>
  <c r="Q73" i="32" s="1"/>
  <c r="H73" i="32"/>
  <c r="G73" i="32"/>
  <c r="F73" i="32"/>
  <c r="C73" i="32"/>
  <c r="B73" i="32"/>
  <c r="E73" i="32" s="1"/>
  <c r="S72" i="32"/>
  <c r="R72" i="32"/>
  <c r="Q72" i="32"/>
  <c r="P72" i="32"/>
  <c r="E72" i="32"/>
  <c r="S71" i="32"/>
  <c r="R71" i="32"/>
  <c r="Q71" i="32"/>
  <c r="P71" i="32"/>
  <c r="E71" i="32"/>
  <c r="V69" i="32"/>
  <c r="O69" i="32"/>
  <c r="N69" i="32"/>
  <c r="M69" i="32"/>
  <c r="L69" i="32"/>
  <c r="K69" i="32"/>
  <c r="J69" i="32"/>
  <c r="I69" i="32"/>
  <c r="H69" i="32"/>
  <c r="G69" i="32"/>
  <c r="F69" i="32"/>
  <c r="C69" i="32"/>
  <c r="B69" i="32"/>
  <c r="O68" i="32"/>
  <c r="N68" i="32"/>
  <c r="M68" i="32"/>
  <c r="S68" i="32" s="1"/>
  <c r="L68" i="32"/>
  <c r="R68" i="32" s="1"/>
  <c r="K68" i="32"/>
  <c r="J68" i="32"/>
  <c r="I68" i="32"/>
  <c r="H68" i="32"/>
  <c r="G68" i="32"/>
  <c r="F68" i="32"/>
  <c r="C68" i="32"/>
  <c r="B68" i="32"/>
  <c r="U67" i="32"/>
  <c r="S67" i="32"/>
  <c r="R67" i="32"/>
  <c r="Q67" i="32"/>
  <c r="P67" i="32"/>
  <c r="E67" i="32"/>
  <c r="T67" i="32" s="1"/>
  <c r="T66" i="32"/>
  <c r="S66" i="32"/>
  <c r="R66" i="32"/>
  <c r="Q66" i="32"/>
  <c r="P66" i="32"/>
  <c r="E66" i="32"/>
  <c r="U66" i="32" s="1"/>
  <c r="S65" i="32"/>
  <c r="R65" i="32"/>
  <c r="Q65" i="32"/>
  <c r="P65" i="32"/>
  <c r="E65" i="32"/>
  <c r="S64" i="32"/>
  <c r="R64" i="32"/>
  <c r="Q64" i="32"/>
  <c r="P64" i="32"/>
  <c r="E64" i="32"/>
  <c r="U64" i="32" s="1"/>
  <c r="S63" i="32"/>
  <c r="R63" i="32"/>
  <c r="Q63" i="32"/>
  <c r="P63" i="32"/>
  <c r="E63" i="32"/>
  <c r="U63" i="32" s="1"/>
  <c r="O61" i="32"/>
  <c r="N61" i="32"/>
  <c r="M61" i="32"/>
  <c r="S61" i="32" s="1"/>
  <c r="L61" i="32"/>
  <c r="R61" i="32" s="1"/>
  <c r="K61" i="32"/>
  <c r="J61" i="32"/>
  <c r="I61" i="32"/>
  <c r="H61" i="32"/>
  <c r="C61" i="32"/>
  <c r="B61" i="32"/>
  <c r="S60" i="32"/>
  <c r="R60" i="32"/>
  <c r="Q60" i="32"/>
  <c r="P60" i="32"/>
  <c r="E60" i="32"/>
  <c r="U60" i="32" s="1"/>
  <c r="S59" i="32"/>
  <c r="R59" i="32"/>
  <c r="Q59" i="32"/>
  <c r="P59" i="32"/>
  <c r="E59" i="32"/>
  <c r="U59" i="32" s="1"/>
  <c r="U58" i="32"/>
  <c r="S58" i="32"/>
  <c r="R58" i="32"/>
  <c r="Q58" i="32"/>
  <c r="P58" i="32"/>
  <c r="E58" i="32"/>
  <c r="T58" i="32" s="1"/>
  <c r="S57" i="32"/>
  <c r="R57" i="32"/>
  <c r="Q57" i="32"/>
  <c r="P57" i="32"/>
  <c r="E57" i="32"/>
  <c r="U57" i="32" s="1"/>
  <c r="O55" i="32"/>
  <c r="N55" i="32"/>
  <c r="M55" i="32"/>
  <c r="S55" i="32" s="1"/>
  <c r="L55" i="32"/>
  <c r="R55" i="32" s="1"/>
  <c r="K55" i="32"/>
  <c r="J55" i="32"/>
  <c r="I55" i="32"/>
  <c r="H55" i="32"/>
  <c r="P55" i="32" s="1"/>
  <c r="G55" i="32"/>
  <c r="F55" i="32"/>
  <c r="C55" i="32"/>
  <c r="B55" i="32"/>
  <c r="T54" i="32"/>
  <c r="S54" i="32"/>
  <c r="R54" i="32"/>
  <c r="Q54" i="32"/>
  <c r="P54" i="32"/>
  <c r="E54" i="32"/>
  <c r="U54" i="32" s="1"/>
  <c r="S53" i="32"/>
  <c r="R53" i="32"/>
  <c r="Q53" i="32"/>
  <c r="P53" i="32"/>
  <c r="E53" i="32"/>
  <c r="S52" i="32"/>
  <c r="R52" i="32"/>
  <c r="Q52" i="32"/>
  <c r="P52" i="32"/>
  <c r="E52" i="32"/>
  <c r="U52" i="32" s="1"/>
  <c r="U51" i="32"/>
  <c r="S51" i="32"/>
  <c r="R51" i="32"/>
  <c r="Q51" i="32"/>
  <c r="P51" i="32"/>
  <c r="E51" i="32"/>
  <c r="T51" i="32" s="1"/>
  <c r="S50" i="32"/>
  <c r="R50" i="32"/>
  <c r="Q50" i="32"/>
  <c r="P50" i="32"/>
  <c r="E50" i="32"/>
  <c r="U50" i="32" s="1"/>
  <c r="S49" i="32"/>
  <c r="R49" i="32"/>
  <c r="Q49" i="32"/>
  <c r="P49" i="32"/>
  <c r="E49" i="32"/>
  <c r="U49" i="32" s="1"/>
  <c r="T48" i="32"/>
  <c r="S48" i="32"/>
  <c r="R48" i="32"/>
  <c r="Q48" i="32"/>
  <c r="P48" i="32"/>
  <c r="E48" i="32"/>
  <c r="U48" i="32" s="1"/>
  <c r="S47" i="32"/>
  <c r="R47" i="32"/>
  <c r="Q47" i="32"/>
  <c r="P47" i="32"/>
  <c r="E47" i="32"/>
  <c r="S46" i="32"/>
  <c r="R46" i="32"/>
  <c r="Q46" i="32"/>
  <c r="P46" i="32"/>
  <c r="E46" i="32"/>
  <c r="S45" i="32"/>
  <c r="R45" i="32"/>
  <c r="Q45" i="32"/>
  <c r="P45" i="32"/>
  <c r="E45" i="32"/>
  <c r="S44" i="32"/>
  <c r="R44" i="32"/>
  <c r="Q44" i="32"/>
  <c r="P44" i="32"/>
  <c r="E44" i="32"/>
  <c r="U44" i="32" s="1"/>
  <c r="O42" i="32"/>
  <c r="N42" i="32"/>
  <c r="M42" i="32"/>
  <c r="S42" i="32" s="1"/>
  <c r="L42" i="32"/>
  <c r="K42" i="32"/>
  <c r="J42" i="32"/>
  <c r="I42" i="32"/>
  <c r="H42" i="32"/>
  <c r="G42" i="32"/>
  <c r="F42" i="32"/>
  <c r="C42" i="32"/>
  <c r="B42" i="32"/>
  <c r="E42" i="32" s="1"/>
  <c r="S41" i="32"/>
  <c r="R41" i="32"/>
  <c r="Q41" i="32"/>
  <c r="P41" i="32"/>
  <c r="E41" i="32"/>
  <c r="U41" i="32" s="1"/>
  <c r="U40" i="32"/>
  <c r="S40" i="32"/>
  <c r="R40" i="32"/>
  <c r="Q40" i="32"/>
  <c r="P40" i="32"/>
  <c r="E40" i="32"/>
  <c r="T40" i="32" s="1"/>
  <c r="U39" i="32"/>
  <c r="S39" i="32"/>
  <c r="R39" i="32"/>
  <c r="Q39" i="32"/>
  <c r="P39" i="32"/>
  <c r="E39" i="32"/>
  <c r="T39" i="32" s="1"/>
  <c r="S38" i="32"/>
  <c r="R38" i="32"/>
  <c r="Q38" i="32"/>
  <c r="P38" i="32"/>
  <c r="E38" i="32"/>
  <c r="S37" i="32"/>
  <c r="R37" i="32"/>
  <c r="Q37" i="32"/>
  <c r="P37" i="32"/>
  <c r="T37" i="32" s="1"/>
  <c r="E37" i="32"/>
  <c r="U37" i="32" s="1"/>
  <c r="S35" i="32"/>
  <c r="O35" i="32"/>
  <c r="N35" i="32"/>
  <c r="M35" i="32"/>
  <c r="L35" i="32"/>
  <c r="R35" i="32" s="1"/>
  <c r="K35" i="32"/>
  <c r="J35" i="32"/>
  <c r="I35" i="32"/>
  <c r="H35" i="32"/>
  <c r="G35" i="32"/>
  <c r="F35" i="32"/>
  <c r="C35" i="32"/>
  <c r="B35" i="32"/>
  <c r="E35" i="32" s="1"/>
  <c r="U34" i="32"/>
  <c r="S34" i="32"/>
  <c r="R34" i="32"/>
  <c r="Q34" i="32"/>
  <c r="P34" i="32"/>
  <c r="E34" i="32"/>
  <c r="T34" i="32" s="1"/>
  <c r="O32" i="32"/>
  <c r="N32" i="32"/>
  <c r="M32" i="32"/>
  <c r="S32" i="32" s="1"/>
  <c r="L32" i="32"/>
  <c r="R32" i="32" s="1"/>
  <c r="K32" i="32"/>
  <c r="J32" i="32"/>
  <c r="I32" i="32"/>
  <c r="H32" i="32"/>
  <c r="G32" i="32"/>
  <c r="F32" i="32"/>
  <c r="C32" i="32"/>
  <c r="B32" i="32"/>
  <c r="E32" i="32" s="1"/>
  <c r="T31" i="32"/>
  <c r="S31" i="32"/>
  <c r="R31" i="32"/>
  <c r="Q31" i="32"/>
  <c r="P31" i="32"/>
  <c r="E31" i="32"/>
  <c r="U31" i="32" s="1"/>
  <c r="U30" i="32"/>
  <c r="S30" i="32"/>
  <c r="R30" i="32"/>
  <c r="Q30" i="32"/>
  <c r="P30" i="32"/>
  <c r="E30" i="32"/>
  <c r="T30" i="32" s="1"/>
  <c r="U29" i="32"/>
  <c r="S29" i="32"/>
  <c r="R29" i="32"/>
  <c r="Q29" i="32"/>
  <c r="P29" i="32"/>
  <c r="E29" i="32"/>
  <c r="T29" i="32" s="1"/>
  <c r="S28" i="32"/>
  <c r="R28" i="32"/>
  <c r="Q28" i="32"/>
  <c r="P28" i="32"/>
  <c r="E28" i="32"/>
  <c r="V26" i="32"/>
  <c r="O26" i="32"/>
  <c r="N26" i="32"/>
  <c r="M26" i="32"/>
  <c r="S26" i="32" s="1"/>
  <c r="L26" i="32"/>
  <c r="K26" i="32"/>
  <c r="J26" i="32"/>
  <c r="I26" i="32"/>
  <c r="H26" i="32"/>
  <c r="G26" i="32"/>
  <c r="F26" i="32"/>
  <c r="C26" i="32"/>
  <c r="B26" i="32"/>
  <c r="E26" i="32" s="1"/>
  <c r="S25" i="32"/>
  <c r="R25" i="32"/>
  <c r="Q25" i="32"/>
  <c r="P25" i="32"/>
  <c r="E25" i="32"/>
  <c r="U25" i="32" s="1"/>
  <c r="S24" i="32"/>
  <c r="R24" i="32"/>
  <c r="Q24" i="32"/>
  <c r="P24" i="32"/>
  <c r="E24" i="32"/>
  <c r="S23" i="32"/>
  <c r="R23" i="32"/>
  <c r="Q23" i="32"/>
  <c r="P23" i="32"/>
  <c r="E23" i="32"/>
  <c r="U23" i="32" s="1"/>
  <c r="U22" i="32"/>
  <c r="S22" i="32"/>
  <c r="R22" i="32"/>
  <c r="Q22" i="32"/>
  <c r="P22" i="32"/>
  <c r="E22" i="32"/>
  <c r="T22" i="32" s="1"/>
  <c r="T21" i="32"/>
  <c r="S21" i="32"/>
  <c r="R21" i="32"/>
  <c r="Q21" i="32"/>
  <c r="P21" i="32"/>
  <c r="E21" i="32"/>
  <c r="U21" i="32" s="1"/>
  <c r="S20" i="32"/>
  <c r="R20" i="32"/>
  <c r="Q20" i="32"/>
  <c r="P20" i="32"/>
  <c r="E20" i="32"/>
  <c r="T20" i="32" s="1"/>
  <c r="U19" i="32"/>
  <c r="S19" i="32"/>
  <c r="R19" i="32"/>
  <c r="Q19" i="32"/>
  <c r="P19" i="32"/>
  <c r="E19" i="32"/>
  <c r="T19" i="32" s="1"/>
  <c r="R17" i="32"/>
  <c r="O17" i="32"/>
  <c r="N17" i="32"/>
  <c r="M17" i="32"/>
  <c r="S17" i="32" s="1"/>
  <c r="L17" i="32"/>
  <c r="K17" i="32"/>
  <c r="J17" i="32"/>
  <c r="I17" i="32"/>
  <c r="H17" i="32"/>
  <c r="P17" i="32" s="1"/>
  <c r="G17" i="32"/>
  <c r="F17" i="32"/>
  <c r="C17" i="32"/>
  <c r="B17" i="32"/>
  <c r="E17" i="32" s="1"/>
  <c r="U16" i="32"/>
  <c r="T16" i="32"/>
  <c r="S16" i="32"/>
  <c r="R16" i="32"/>
  <c r="Q16" i="32"/>
  <c r="P16" i="32"/>
  <c r="E16" i="32"/>
  <c r="S15" i="32"/>
  <c r="R15" i="32"/>
  <c r="Q15" i="32"/>
  <c r="P15" i="32"/>
  <c r="E15" i="32"/>
  <c r="T15" i="32" s="1"/>
  <c r="S14" i="32"/>
  <c r="R14" i="32"/>
  <c r="Q14" i="32"/>
  <c r="P14" i="32"/>
  <c r="E14" i="32"/>
  <c r="U14" i="32" s="1"/>
  <c r="S13" i="32"/>
  <c r="R13" i="32"/>
  <c r="Q13" i="32"/>
  <c r="P13" i="32"/>
  <c r="E13" i="32"/>
  <c r="S12" i="32"/>
  <c r="R12" i="32"/>
  <c r="Q12" i="32"/>
  <c r="P12" i="32"/>
  <c r="E12" i="32"/>
  <c r="U12" i="32" s="1"/>
  <c r="S11" i="32"/>
  <c r="R11" i="32"/>
  <c r="Q11" i="32"/>
  <c r="P11" i="32"/>
  <c r="E11" i="32"/>
  <c r="U10" i="32"/>
  <c r="S10" i="32"/>
  <c r="R10" i="32"/>
  <c r="Q10" i="32"/>
  <c r="P10" i="32"/>
  <c r="E10" i="32"/>
  <c r="S9" i="32"/>
  <c r="R9" i="32"/>
  <c r="Q9" i="32"/>
  <c r="P9" i="32"/>
  <c r="E9" i="32"/>
  <c r="U9" i="32" s="1"/>
  <c r="S96" i="31"/>
  <c r="R96" i="31"/>
  <c r="Q96" i="31"/>
  <c r="P96" i="31"/>
  <c r="E96" i="31"/>
  <c r="S95" i="31"/>
  <c r="R95" i="31"/>
  <c r="Q95" i="31"/>
  <c r="U95" i="31" s="1"/>
  <c r="P95" i="31"/>
  <c r="E95" i="31"/>
  <c r="T95" i="31" s="1"/>
  <c r="T94" i="31"/>
  <c r="S94" i="31"/>
  <c r="R94" i="31"/>
  <c r="Q94" i="31"/>
  <c r="P94" i="31"/>
  <c r="E94" i="31"/>
  <c r="U94" i="31" s="1"/>
  <c r="S93" i="31"/>
  <c r="R93" i="31"/>
  <c r="Q93" i="31"/>
  <c r="P93" i="31"/>
  <c r="E93" i="31"/>
  <c r="S92" i="31"/>
  <c r="R92" i="31"/>
  <c r="Q92" i="31"/>
  <c r="P92" i="31"/>
  <c r="E92" i="31"/>
  <c r="U92" i="31" s="1"/>
  <c r="S91" i="31"/>
  <c r="R91" i="31"/>
  <c r="Q91" i="31"/>
  <c r="P91" i="31"/>
  <c r="E91" i="31"/>
  <c r="U90" i="31"/>
  <c r="S90" i="31"/>
  <c r="R90" i="31"/>
  <c r="Q90" i="31"/>
  <c r="P90" i="31"/>
  <c r="E90" i="31"/>
  <c r="T90" i="31" s="1"/>
  <c r="U89" i="31"/>
  <c r="S89" i="31"/>
  <c r="R89" i="31"/>
  <c r="Q89" i="31"/>
  <c r="P89" i="31"/>
  <c r="E89" i="31"/>
  <c r="T89" i="31" s="1"/>
  <c r="S88" i="31"/>
  <c r="R88" i="31"/>
  <c r="Q88" i="31"/>
  <c r="P88" i="31"/>
  <c r="E88" i="31"/>
  <c r="T88" i="31" s="1"/>
  <c r="V75" i="31"/>
  <c r="O75" i="31"/>
  <c r="N75" i="31"/>
  <c r="M75" i="31"/>
  <c r="L75" i="31"/>
  <c r="K75" i="31"/>
  <c r="J75" i="31"/>
  <c r="I75" i="31"/>
  <c r="H75" i="31"/>
  <c r="G75" i="31"/>
  <c r="F75" i="31"/>
  <c r="C75" i="31"/>
  <c r="B75" i="31"/>
  <c r="O74" i="31"/>
  <c r="N74" i="31"/>
  <c r="M74" i="31"/>
  <c r="S74" i="31" s="1"/>
  <c r="L74" i="31"/>
  <c r="R74" i="31" s="1"/>
  <c r="K74" i="31"/>
  <c r="J74" i="31"/>
  <c r="I74" i="31"/>
  <c r="H74" i="31"/>
  <c r="G74" i="31"/>
  <c r="F74" i="31"/>
  <c r="C74" i="31"/>
  <c r="B74" i="31"/>
  <c r="E74" i="31" s="1"/>
  <c r="S73" i="31"/>
  <c r="O73" i="31"/>
  <c r="N73" i="31"/>
  <c r="R73" i="31" s="1"/>
  <c r="M73" i="31"/>
  <c r="L73" i="31"/>
  <c r="K73" i="31"/>
  <c r="J73" i="31"/>
  <c r="I73" i="31"/>
  <c r="H73" i="31"/>
  <c r="G73" i="31"/>
  <c r="F73" i="31"/>
  <c r="C73" i="31"/>
  <c r="B73" i="31"/>
  <c r="S72" i="31"/>
  <c r="R72" i="31"/>
  <c r="Q72" i="31"/>
  <c r="P72" i="31"/>
  <c r="E72" i="31"/>
  <c r="S71" i="31"/>
  <c r="R71" i="31"/>
  <c r="Q71" i="31"/>
  <c r="P71" i="31"/>
  <c r="E71" i="31"/>
  <c r="U71" i="31" s="1"/>
  <c r="V69" i="31"/>
  <c r="O69" i="31"/>
  <c r="N69" i="31"/>
  <c r="M69" i="31"/>
  <c r="L69" i="31"/>
  <c r="K69" i="31"/>
  <c r="J69" i="31"/>
  <c r="I69" i="31"/>
  <c r="H69" i="31"/>
  <c r="G69" i="31"/>
  <c r="F69" i="31"/>
  <c r="C69" i="31"/>
  <c r="B69" i="31"/>
  <c r="O68" i="31"/>
  <c r="N68" i="31"/>
  <c r="M68" i="31"/>
  <c r="S68" i="31" s="1"/>
  <c r="L68" i="31"/>
  <c r="R68" i="31" s="1"/>
  <c r="K68" i="31"/>
  <c r="J68" i="31"/>
  <c r="I68" i="31"/>
  <c r="H68" i="31"/>
  <c r="G68" i="31"/>
  <c r="F68" i="31"/>
  <c r="C68" i="31"/>
  <c r="B68" i="31"/>
  <c r="S67" i="31"/>
  <c r="R67" i="31"/>
  <c r="Q67" i="31"/>
  <c r="P67" i="31"/>
  <c r="E67" i="31"/>
  <c r="S66" i="31"/>
  <c r="R66" i="31"/>
  <c r="Q66" i="31"/>
  <c r="P66" i="31"/>
  <c r="E66" i="31"/>
  <c r="T66" i="31" s="1"/>
  <c r="U65" i="31"/>
  <c r="T65" i="31"/>
  <c r="S65" i="31"/>
  <c r="R65" i="31"/>
  <c r="Q65" i="31"/>
  <c r="P65" i="31"/>
  <c r="E65" i="31"/>
  <c r="S64" i="31"/>
  <c r="R64" i="31"/>
  <c r="Q64" i="31"/>
  <c r="P64" i="31"/>
  <c r="E64" i="31"/>
  <c r="U64" i="31" s="1"/>
  <c r="T63" i="31"/>
  <c r="S63" i="31"/>
  <c r="R63" i="31"/>
  <c r="Q63" i="31"/>
  <c r="P63" i="31"/>
  <c r="E63" i="31"/>
  <c r="U63" i="31" s="1"/>
  <c r="S61" i="31"/>
  <c r="O61" i="31"/>
  <c r="N61" i="31"/>
  <c r="M61" i="31"/>
  <c r="L61" i="31"/>
  <c r="R61" i="31" s="1"/>
  <c r="K61" i="31"/>
  <c r="J61" i="31"/>
  <c r="I61" i="31"/>
  <c r="H61" i="31"/>
  <c r="C61" i="31"/>
  <c r="B61" i="31"/>
  <c r="E61" i="31" s="1"/>
  <c r="S60" i="31"/>
  <c r="R60" i="31"/>
  <c r="Q60" i="31"/>
  <c r="P60" i="31"/>
  <c r="E60" i="31"/>
  <c r="S59" i="31"/>
  <c r="R59" i="31"/>
  <c r="Q59" i="31"/>
  <c r="P59" i="31"/>
  <c r="E59" i="31"/>
  <c r="S58" i="31"/>
  <c r="R58" i="31"/>
  <c r="Q58" i="31"/>
  <c r="P58" i="31"/>
  <c r="E58" i="31"/>
  <c r="S57" i="31"/>
  <c r="R57" i="31"/>
  <c r="Q57" i="31"/>
  <c r="P57" i="31"/>
  <c r="E57" i="31"/>
  <c r="T57" i="31" s="1"/>
  <c r="O55" i="31"/>
  <c r="N55" i="31"/>
  <c r="M55" i="31"/>
  <c r="S55" i="31" s="1"/>
  <c r="L55" i="31"/>
  <c r="R55" i="31" s="1"/>
  <c r="K55" i="31"/>
  <c r="J55" i="31"/>
  <c r="I55" i="31"/>
  <c r="H55" i="31"/>
  <c r="G55" i="31"/>
  <c r="F55" i="31"/>
  <c r="C55" i="31"/>
  <c r="B55" i="31"/>
  <c r="S54" i="31"/>
  <c r="R54" i="31"/>
  <c r="Q54" i="31"/>
  <c r="P54" i="31"/>
  <c r="E54" i="31"/>
  <c r="T54" i="31" s="1"/>
  <c r="U53" i="31"/>
  <c r="S53" i="31"/>
  <c r="R53" i="31"/>
  <c r="Q53" i="31"/>
  <c r="P53" i="31"/>
  <c r="E53" i="31"/>
  <c r="T53" i="31" s="1"/>
  <c r="S52" i="31"/>
  <c r="R52" i="31"/>
  <c r="Q52" i="31"/>
  <c r="P52" i="31"/>
  <c r="E52" i="31"/>
  <c r="U52" i="31" s="1"/>
  <c r="S51" i="31"/>
  <c r="R51" i="31"/>
  <c r="Q51" i="31"/>
  <c r="P51" i="31"/>
  <c r="E51" i="31"/>
  <c r="U51" i="31" s="1"/>
  <c r="S50" i="31"/>
  <c r="R50" i="31"/>
  <c r="Q50" i="31"/>
  <c r="P50" i="31"/>
  <c r="E50" i="31"/>
  <c r="T50" i="31" s="1"/>
  <c r="S49" i="31"/>
  <c r="R49" i="31"/>
  <c r="Q49" i="31"/>
  <c r="P49" i="31"/>
  <c r="E49" i="31"/>
  <c r="T49" i="31" s="1"/>
  <c r="S48" i="31"/>
  <c r="R48" i="31"/>
  <c r="Q48" i="31"/>
  <c r="P48" i="31"/>
  <c r="E48" i="31"/>
  <c r="S47" i="31"/>
  <c r="R47" i="31"/>
  <c r="Q47" i="31"/>
  <c r="P47" i="31"/>
  <c r="E47" i="31"/>
  <c r="S46" i="31"/>
  <c r="R46" i="31"/>
  <c r="Q46" i="31"/>
  <c r="P46" i="31"/>
  <c r="E46" i="31"/>
  <c r="T46" i="31" s="1"/>
  <c r="U45" i="31"/>
  <c r="S45" i="31"/>
  <c r="R45" i="31"/>
  <c r="Q45" i="31"/>
  <c r="P45" i="31"/>
  <c r="E45" i="31"/>
  <c r="T45" i="31" s="1"/>
  <c r="U44" i="31"/>
  <c r="T44" i="31"/>
  <c r="S44" i="31"/>
  <c r="R44" i="31"/>
  <c r="Q44" i="31"/>
  <c r="P44" i="31"/>
  <c r="E44" i="31"/>
  <c r="O42" i="31"/>
  <c r="N42" i="31"/>
  <c r="M42" i="31"/>
  <c r="S42" i="31" s="1"/>
  <c r="L42" i="31"/>
  <c r="K42" i="31"/>
  <c r="J42" i="31"/>
  <c r="I42" i="31"/>
  <c r="H42" i="31"/>
  <c r="G42" i="31"/>
  <c r="F42" i="31"/>
  <c r="C42" i="31"/>
  <c r="B42" i="31"/>
  <c r="T41" i="31"/>
  <c r="S41" i="31"/>
  <c r="R41" i="31"/>
  <c r="Q41" i="31"/>
  <c r="P41" i="31"/>
  <c r="E41" i="31"/>
  <c r="U41" i="31" s="1"/>
  <c r="U40" i="31"/>
  <c r="S40" i="31"/>
  <c r="R40" i="31"/>
  <c r="Q40" i="31"/>
  <c r="P40" i="31"/>
  <c r="E40" i="31"/>
  <c r="T40" i="31" s="1"/>
  <c r="U39" i="31"/>
  <c r="S39" i="31"/>
  <c r="R39" i="31"/>
  <c r="Q39" i="31"/>
  <c r="P39" i="31"/>
  <c r="E39" i="31"/>
  <c r="T39" i="31" s="1"/>
  <c r="S38" i="31"/>
  <c r="R38" i="31"/>
  <c r="Q38" i="31"/>
  <c r="U38" i="31" s="1"/>
  <c r="P38" i="31"/>
  <c r="T38" i="31" s="1"/>
  <c r="E38" i="31"/>
  <c r="S37" i="31"/>
  <c r="R37" i="31"/>
  <c r="Q37" i="31"/>
  <c r="P37" i="31"/>
  <c r="E37" i="31"/>
  <c r="O35" i="31"/>
  <c r="N35" i="31"/>
  <c r="M35" i="31"/>
  <c r="L35" i="31"/>
  <c r="K35" i="31"/>
  <c r="J35" i="31"/>
  <c r="I35" i="31"/>
  <c r="H35" i="31"/>
  <c r="G35" i="31"/>
  <c r="F35" i="31"/>
  <c r="C35" i="31"/>
  <c r="E35" i="31" s="1"/>
  <c r="B35" i="31"/>
  <c r="S34" i="31"/>
  <c r="R34" i="31"/>
  <c r="Q34" i="31"/>
  <c r="P34" i="31"/>
  <c r="E34" i="31"/>
  <c r="O32" i="31"/>
  <c r="N32" i="31"/>
  <c r="M32" i="31"/>
  <c r="S32" i="31" s="1"/>
  <c r="L32" i="31"/>
  <c r="R32" i="31" s="1"/>
  <c r="K32" i="31"/>
  <c r="J32" i="31"/>
  <c r="I32" i="31"/>
  <c r="H32" i="31"/>
  <c r="P32" i="31" s="1"/>
  <c r="G32" i="31"/>
  <c r="F32" i="31"/>
  <c r="C32" i="31"/>
  <c r="E32" i="31" s="1"/>
  <c r="B32" i="31"/>
  <c r="S31" i="31"/>
  <c r="R31" i="31"/>
  <c r="Q31" i="31"/>
  <c r="P31" i="31"/>
  <c r="E31" i="31"/>
  <c r="S30" i="31"/>
  <c r="R30" i="31"/>
  <c r="Q30" i="31"/>
  <c r="P30" i="31"/>
  <c r="E30" i="31"/>
  <c r="U29" i="31"/>
  <c r="S29" i="31"/>
  <c r="R29" i="31"/>
  <c r="Q29" i="31"/>
  <c r="P29" i="31"/>
  <c r="E29" i="31"/>
  <c r="T29" i="31" s="1"/>
  <c r="S28" i="31"/>
  <c r="R28" i="31"/>
  <c r="Q28" i="31"/>
  <c r="P28" i="31"/>
  <c r="E28" i="31"/>
  <c r="U28" i="31" s="1"/>
  <c r="V26" i="31"/>
  <c r="O26" i="31"/>
  <c r="N26" i="31"/>
  <c r="M26" i="31"/>
  <c r="S26" i="31" s="1"/>
  <c r="L26" i="31"/>
  <c r="K26" i="31"/>
  <c r="J26" i="31"/>
  <c r="I26" i="31"/>
  <c r="H26" i="31"/>
  <c r="G26" i="31"/>
  <c r="F26" i="31"/>
  <c r="C26" i="31"/>
  <c r="B26" i="31"/>
  <c r="S25" i="31"/>
  <c r="R25" i="31"/>
  <c r="Q25" i="31"/>
  <c r="P25" i="31"/>
  <c r="E25" i="31"/>
  <c r="T25" i="31" s="1"/>
  <c r="S24" i="31"/>
  <c r="R24" i="31"/>
  <c r="Q24" i="31"/>
  <c r="P24" i="31"/>
  <c r="E24" i="31"/>
  <c r="T24" i="31" s="1"/>
  <c r="S23" i="31"/>
  <c r="R23" i="31"/>
  <c r="Q23" i="31"/>
  <c r="P23" i="31"/>
  <c r="E23" i="31"/>
  <c r="T22" i="31"/>
  <c r="S22" i="31"/>
  <c r="R22" i="31"/>
  <c r="Q22" i="31"/>
  <c r="P22" i="31"/>
  <c r="E22" i="31"/>
  <c r="U22" i="31" s="1"/>
  <c r="S21" i="31"/>
  <c r="R21" i="31"/>
  <c r="Q21" i="31"/>
  <c r="P21" i="31"/>
  <c r="E21" i="31"/>
  <c r="T21" i="31" s="1"/>
  <c r="S20" i="31"/>
  <c r="R20" i="31"/>
  <c r="Q20" i="31"/>
  <c r="P20" i="31"/>
  <c r="E20" i="31"/>
  <c r="S19" i="31"/>
  <c r="R19" i="31"/>
  <c r="Q19" i="31"/>
  <c r="P19" i="31"/>
  <c r="E19" i="31"/>
  <c r="O17" i="31"/>
  <c r="N17" i="31"/>
  <c r="M17" i="31"/>
  <c r="S17" i="31" s="1"/>
  <c r="L17" i="31"/>
  <c r="K17" i="31"/>
  <c r="J17" i="31"/>
  <c r="I17" i="31"/>
  <c r="H17" i="31"/>
  <c r="G17" i="31"/>
  <c r="F17" i="31"/>
  <c r="C17" i="31"/>
  <c r="E17" i="31" s="1"/>
  <c r="B17" i="31"/>
  <c r="S16" i="31"/>
  <c r="R16" i="31"/>
  <c r="Q16" i="31"/>
  <c r="P16" i="31"/>
  <c r="E16" i="31"/>
  <c r="T16" i="31" s="1"/>
  <c r="T15" i="31"/>
  <c r="S15" i="31"/>
  <c r="R15" i="31"/>
  <c r="Q15" i="31"/>
  <c r="P15" i="31"/>
  <c r="E15" i="31"/>
  <c r="U15" i="31" s="1"/>
  <c r="U14" i="31"/>
  <c r="S14" i="31"/>
  <c r="R14" i="31"/>
  <c r="Q14" i="31"/>
  <c r="P14" i="31"/>
  <c r="E14" i="31"/>
  <c r="T14" i="31" s="1"/>
  <c r="U13" i="31"/>
  <c r="T13" i="31"/>
  <c r="S13" i="31"/>
  <c r="R13" i="31"/>
  <c r="Q13" i="31"/>
  <c r="P13" i="31"/>
  <c r="E13" i="31"/>
  <c r="S12" i="31"/>
  <c r="R12" i="31"/>
  <c r="Q12" i="31"/>
  <c r="P12" i="31"/>
  <c r="E12" i="31"/>
  <c r="U11" i="31"/>
  <c r="S11" i="31"/>
  <c r="R11" i="31"/>
  <c r="Q11" i="31"/>
  <c r="P11" i="31"/>
  <c r="E11" i="31"/>
  <c r="T11" i="31" s="1"/>
  <c r="S10" i="31"/>
  <c r="R10" i="31"/>
  <c r="Q10" i="31"/>
  <c r="P10" i="31"/>
  <c r="E10" i="31"/>
  <c r="U10" i="31" s="1"/>
  <c r="T9" i="31"/>
  <c r="S9" i="31"/>
  <c r="R9" i="31"/>
  <c r="Q9" i="31"/>
  <c r="P9" i="31"/>
  <c r="E9" i="31"/>
  <c r="U9" i="31" s="1"/>
  <c r="S96" i="30"/>
  <c r="R96" i="30"/>
  <c r="Q96" i="30"/>
  <c r="P96" i="30"/>
  <c r="E96" i="30"/>
  <c r="T96" i="30" s="1"/>
  <c r="S95" i="30"/>
  <c r="R95" i="30"/>
  <c r="Q95" i="30"/>
  <c r="P95" i="30"/>
  <c r="E95" i="30"/>
  <c r="U95" i="30" s="1"/>
  <c r="S94" i="30"/>
  <c r="R94" i="30"/>
  <c r="Q94" i="30"/>
  <c r="P94" i="30"/>
  <c r="E94" i="30"/>
  <c r="S93" i="30"/>
  <c r="R93" i="30"/>
  <c r="Q93" i="30"/>
  <c r="P93" i="30"/>
  <c r="E93" i="30"/>
  <c r="U93" i="30" s="1"/>
  <c r="S92" i="30"/>
  <c r="R92" i="30"/>
  <c r="Q92" i="30"/>
  <c r="P92" i="30"/>
  <c r="E92" i="30"/>
  <c r="U91" i="30"/>
  <c r="T91" i="30"/>
  <c r="S91" i="30"/>
  <c r="R91" i="30"/>
  <c r="Q91" i="30"/>
  <c r="P91" i="30"/>
  <c r="E91" i="30"/>
  <c r="T90" i="30"/>
  <c r="S90" i="30"/>
  <c r="R90" i="30"/>
  <c r="Q90" i="30"/>
  <c r="P90" i="30"/>
  <c r="E90" i="30"/>
  <c r="U90" i="30" s="1"/>
  <c r="U89" i="30"/>
  <c r="T89" i="30"/>
  <c r="S89" i="30"/>
  <c r="R89" i="30"/>
  <c r="Q89" i="30"/>
  <c r="P89" i="30"/>
  <c r="E89" i="30"/>
  <c r="S88" i="30"/>
  <c r="R88" i="30"/>
  <c r="Q88" i="30"/>
  <c r="Q87" i="30" s="1"/>
  <c r="P88" i="30"/>
  <c r="E88" i="30"/>
  <c r="V75" i="30"/>
  <c r="O75" i="30"/>
  <c r="N75" i="30"/>
  <c r="M75" i="30"/>
  <c r="L75" i="30"/>
  <c r="K75" i="30"/>
  <c r="J75" i="30"/>
  <c r="I75" i="30"/>
  <c r="H75" i="30"/>
  <c r="G75" i="30"/>
  <c r="F75" i="30"/>
  <c r="C75" i="30"/>
  <c r="B75" i="30"/>
  <c r="O74" i="30"/>
  <c r="S74" i="30" s="1"/>
  <c r="N74" i="30"/>
  <c r="M74" i="30"/>
  <c r="L74" i="30"/>
  <c r="R74" i="30" s="1"/>
  <c r="K74" i="30"/>
  <c r="J74" i="30"/>
  <c r="I74" i="30"/>
  <c r="H74" i="30"/>
  <c r="G74" i="30"/>
  <c r="F74" i="30"/>
  <c r="C74" i="30"/>
  <c r="B74" i="30"/>
  <c r="O73" i="30"/>
  <c r="N73" i="30"/>
  <c r="M73" i="30"/>
  <c r="L73" i="30"/>
  <c r="R73" i="30" s="1"/>
  <c r="K73" i="30"/>
  <c r="J73" i="30"/>
  <c r="I73" i="30"/>
  <c r="H73" i="30"/>
  <c r="P73" i="30" s="1"/>
  <c r="G73" i="30"/>
  <c r="F73" i="30"/>
  <c r="C73" i="30"/>
  <c r="B73" i="30"/>
  <c r="E73" i="30" s="1"/>
  <c r="S72" i="30"/>
  <c r="R72" i="30"/>
  <c r="Q72" i="30"/>
  <c r="P72" i="30"/>
  <c r="E72" i="30"/>
  <c r="U72" i="30" s="1"/>
  <c r="S71" i="30"/>
  <c r="R71" i="30"/>
  <c r="Q71" i="30"/>
  <c r="P71" i="30"/>
  <c r="E71" i="30"/>
  <c r="T71" i="30" s="1"/>
  <c r="V69" i="30"/>
  <c r="O69" i="30"/>
  <c r="N69" i="30"/>
  <c r="M69" i="30"/>
  <c r="L69" i="30"/>
  <c r="R69" i="30" s="1"/>
  <c r="K69" i="30"/>
  <c r="J69" i="30"/>
  <c r="I69" i="30"/>
  <c r="H69" i="30"/>
  <c r="G69" i="30"/>
  <c r="F69" i="30"/>
  <c r="C69" i="30"/>
  <c r="B69" i="30"/>
  <c r="O68" i="30"/>
  <c r="N68" i="30"/>
  <c r="M68" i="30"/>
  <c r="S68" i="30" s="1"/>
  <c r="L68" i="30"/>
  <c r="R68" i="30" s="1"/>
  <c r="K68" i="30"/>
  <c r="J68" i="30"/>
  <c r="I68" i="30"/>
  <c r="H68" i="30"/>
  <c r="G68" i="30"/>
  <c r="F68" i="30"/>
  <c r="C68" i="30"/>
  <c r="B68" i="30"/>
  <c r="S67" i="30"/>
  <c r="R67" i="30"/>
  <c r="Q67" i="30"/>
  <c r="P67" i="30"/>
  <c r="E67" i="30"/>
  <c r="S66" i="30"/>
  <c r="R66" i="30"/>
  <c r="Q66" i="30"/>
  <c r="P66" i="30"/>
  <c r="E66" i="30"/>
  <c r="U66" i="30" s="1"/>
  <c r="U65" i="30"/>
  <c r="S65" i="30"/>
  <c r="R65" i="30"/>
  <c r="Q65" i="30"/>
  <c r="P65" i="30"/>
  <c r="E65" i="30"/>
  <c r="T65" i="30" s="1"/>
  <c r="S64" i="30"/>
  <c r="R64" i="30"/>
  <c r="Q64" i="30"/>
  <c r="P64" i="30"/>
  <c r="E64" i="30"/>
  <c r="T64" i="30" s="1"/>
  <c r="S63" i="30"/>
  <c r="R63" i="30"/>
  <c r="Q63" i="30"/>
  <c r="P63" i="30"/>
  <c r="E63" i="30"/>
  <c r="U63" i="30" s="1"/>
  <c r="O61" i="30"/>
  <c r="N61" i="30"/>
  <c r="M61" i="30"/>
  <c r="S61" i="30" s="1"/>
  <c r="L61" i="30"/>
  <c r="R61" i="30" s="1"/>
  <c r="K61" i="30"/>
  <c r="J61" i="30"/>
  <c r="I61" i="30"/>
  <c r="H61" i="30"/>
  <c r="C61" i="30"/>
  <c r="B61" i="30"/>
  <c r="S60" i="30"/>
  <c r="R60" i="30"/>
  <c r="Q60" i="30"/>
  <c r="P60" i="30"/>
  <c r="E60" i="30"/>
  <c r="U60" i="30" s="1"/>
  <c r="S59" i="30"/>
  <c r="R59" i="30"/>
  <c r="Q59" i="30"/>
  <c r="P59" i="30"/>
  <c r="E59" i="30"/>
  <c r="T59" i="30" s="1"/>
  <c r="U58" i="30"/>
  <c r="T58" i="30"/>
  <c r="S58" i="30"/>
  <c r="R58" i="30"/>
  <c r="Q58" i="30"/>
  <c r="P58" i="30"/>
  <c r="E58" i="30"/>
  <c r="S57" i="30"/>
  <c r="R57" i="30"/>
  <c r="Q57" i="30"/>
  <c r="P57" i="30"/>
  <c r="E57" i="30"/>
  <c r="U57" i="30" s="1"/>
  <c r="O55" i="30"/>
  <c r="N55" i="30"/>
  <c r="M55" i="30"/>
  <c r="S55" i="30" s="1"/>
  <c r="L55" i="30"/>
  <c r="R55" i="30" s="1"/>
  <c r="K55" i="30"/>
  <c r="J55" i="30"/>
  <c r="I55" i="30"/>
  <c r="H55" i="30"/>
  <c r="G55" i="30"/>
  <c r="F55" i="30"/>
  <c r="C55" i="30"/>
  <c r="B55" i="30"/>
  <c r="E55" i="30" s="1"/>
  <c r="S54" i="30"/>
  <c r="R54" i="30"/>
  <c r="Q54" i="30"/>
  <c r="P54" i="30"/>
  <c r="E54" i="30"/>
  <c r="U54" i="30" s="1"/>
  <c r="S53" i="30"/>
  <c r="R53" i="30"/>
  <c r="Q53" i="30"/>
  <c r="P53" i="30"/>
  <c r="E53" i="30"/>
  <c r="U53" i="30" s="1"/>
  <c r="U52" i="30"/>
  <c r="S52" i="30"/>
  <c r="R52" i="30"/>
  <c r="Q52" i="30"/>
  <c r="P52" i="30"/>
  <c r="E52" i="30"/>
  <c r="T52" i="30" s="1"/>
  <c r="T51" i="30"/>
  <c r="S51" i="30"/>
  <c r="R51" i="30"/>
  <c r="Q51" i="30"/>
  <c r="P51" i="30"/>
  <c r="E51" i="30"/>
  <c r="U51" i="30" s="1"/>
  <c r="S50" i="30"/>
  <c r="R50" i="30"/>
  <c r="Q50" i="30"/>
  <c r="P50" i="30"/>
  <c r="E50" i="30"/>
  <c r="S49" i="30"/>
  <c r="R49" i="30"/>
  <c r="Q49" i="30"/>
  <c r="P49" i="30"/>
  <c r="E49" i="30"/>
  <c r="U49" i="30" s="1"/>
  <c r="U48" i="30"/>
  <c r="S48" i="30"/>
  <c r="R48" i="30"/>
  <c r="Q48" i="30"/>
  <c r="P48" i="30"/>
  <c r="E48" i="30"/>
  <c r="T48" i="30" s="1"/>
  <c r="S47" i="30"/>
  <c r="R47" i="30"/>
  <c r="Q47" i="30"/>
  <c r="P47" i="30"/>
  <c r="E47" i="30"/>
  <c r="U47" i="30" s="1"/>
  <c r="S46" i="30"/>
  <c r="R46" i="30"/>
  <c r="Q46" i="30"/>
  <c r="P46" i="30"/>
  <c r="E46" i="30"/>
  <c r="U46" i="30" s="1"/>
  <c r="T45" i="30"/>
  <c r="S45" i="30"/>
  <c r="R45" i="30"/>
  <c r="Q45" i="30"/>
  <c r="P45" i="30"/>
  <c r="E45" i="30"/>
  <c r="U45" i="30" s="1"/>
  <c r="S44" i="30"/>
  <c r="R44" i="30"/>
  <c r="Q44" i="30"/>
  <c r="P44" i="30"/>
  <c r="E44" i="30"/>
  <c r="T44" i="30" s="1"/>
  <c r="V42" i="30"/>
  <c r="O42" i="30"/>
  <c r="N42" i="30"/>
  <c r="M42" i="30"/>
  <c r="L42" i="30"/>
  <c r="R42" i="30" s="1"/>
  <c r="K42" i="30"/>
  <c r="J42" i="30"/>
  <c r="I42" i="30"/>
  <c r="H42" i="30"/>
  <c r="G42" i="30"/>
  <c r="F42" i="30"/>
  <c r="C42" i="30"/>
  <c r="B42" i="30"/>
  <c r="S41" i="30"/>
  <c r="R41" i="30"/>
  <c r="Q41" i="30"/>
  <c r="P41" i="30"/>
  <c r="E41" i="30"/>
  <c r="U41" i="30" s="1"/>
  <c r="U40" i="30"/>
  <c r="S40" i="30"/>
  <c r="R40" i="30"/>
  <c r="Q40" i="30"/>
  <c r="P40" i="30"/>
  <c r="E40" i="30"/>
  <c r="T40" i="30" s="1"/>
  <c r="S39" i="30"/>
  <c r="R39" i="30"/>
  <c r="Q39" i="30"/>
  <c r="P39" i="30"/>
  <c r="E39" i="30"/>
  <c r="U39" i="30" s="1"/>
  <c r="S38" i="30"/>
  <c r="R38" i="30"/>
  <c r="Q38" i="30"/>
  <c r="P38" i="30"/>
  <c r="E38" i="30"/>
  <c r="S37" i="30"/>
  <c r="R37" i="30"/>
  <c r="Q37" i="30"/>
  <c r="P37" i="30"/>
  <c r="E37" i="30"/>
  <c r="O35" i="30"/>
  <c r="N35" i="30"/>
  <c r="M35" i="30"/>
  <c r="S35" i="30" s="1"/>
  <c r="L35" i="30"/>
  <c r="R35" i="30" s="1"/>
  <c r="K35" i="30"/>
  <c r="J35" i="30"/>
  <c r="I35" i="30"/>
  <c r="Q35" i="30" s="1"/>
  <c r="H35" i="30"/>
  <c r="G35" i="30"/>
  <c r="F35" i="30"/>
  <c r="C35" i="30"/>
  <c r="B35" i="30"/>
  <c r="E35" i="30" s="1"/>
  <c r="S34" i="30"/>
  <c r="R34" i="30"/>
  <c r="Q34" i="30"/>
  <c r="P34" i="30"/>
  <c r="E34" i="30"/>
  <c r="O32" i="30"/>
  <c r="N32" i="30"/>
  <c r="M32" i="30"/>
  <c r="S32" i="30" s="1"/>
  <c r="L32" i="30"/>
  <c r="R32" i="30" s="1"/>
  <c r="K32" i="30"/>
  <c r="J32" i="30"/>
  <c r="I32" i="30"/>
  <c r="H32" i="30"/>
  <c r="G32" i="30"/>
  <c r="F32" i="30"/>
  <c r="C32" i="30"/>
  <c r="B32" i="30"/>
  <c r="S31" i="30"/>
  <c r="R31" i="30"/>
  <c r="Q31" i="30"/>
  <c r="P31" i="30"/>
  <c r="E31" i="30"/>
  <c r="U31" i="30" s="1"/>
  <c r="T30" i="30"/>
  <c r="S30" i="30"/>
  <c r="R30" i="30"/>
  <c r="Q30" i="30"/>
  <c r="P30" i="30"/>
  <c r="E30" i="30"/>
  <c r="U30" i="30" s="1"/>
  <c r="S29" i="30"/>
  <c r="R29" i="30"/>
  <c r="Q29" i="30"/>
  <c r="P29" i="30"/>
  <c r="E29" i="30"/>
  <c r="U29" i="30" s="1"/>
  <c r="S28" i="30"/>
  <c r="R28" i="30"/>
  <c r="Q28" i="30"/>
  <c r="P28" i="30"/>
  <c r="E28" i="30"/>
  <c r="U28" i="30" s="1"/>
  <c r="V26" i="30"/>
  <c r="O26" i="30"/>
  <c r="N26" i="30"/>
  <c r="M26" i="30"/>
  <c r="L26" i="30"/>
  <c r="K26" i="30"/>
  <c r="J26" i="30"/>
  <c r="I26" i="30"/>
  <c r="H26" i="30"/>
  <c r="G26" i="30"/>
  <c r="F26" i="30"/>
  <c r="C26" i="30"/>
  <c r="B26" i="30"/>
  <c r="E26" i="30" s="1"/>
  <c r="S25" i="30"/>
  <c r="R25" i="30"/>
  <c r="Q25" i="30"/>
  <c r="P25" i="30"/>
  <c r="E25" i="30"/>
  <c r="U25" i="30" s="1"/>
  <c r="S24" i="30"/>
  <c r="R24" i="30"/>
  <c r="Q24" i="30"/>
  <c r="P24" i="30"/>
  <c r="E24" i="30"/>
  <c r="U24" i="30" s="1"/>
  <c r="T23" i="30"/>
  <c r="S23" i="30"/>
  <c r="R23" i="30"/>
  <c r="Q23" i="30"/>
  <c r="P23" i="30"/>
  <c r="E23" i="30"/>
  <c r="S22" i="30"/>
  <c r="R22" i="30"/>
  <c r="Q22" i="30"/>
  <c r="P22" i="30"/>
  <c r="E22" i="30"/>
  <c r="T22" i="30" s="1"/>
  <c r="S21" i="30"/>
  <c r="R21" i="30"/>
  <c r="Q21" i="30"/>
  <c r="P21" i="30"/>
  <c r="E21" i="30"/>
  <c r="U21" i="30" s="1"/>
  <c r="S20" i="30"/>
  <c r="R20" i="30"/>
  <c r="Q20" i="30"/>
  <c r="P20" i="30"/>
  <c r="E20" i="30"/>
  <c r="S19" i="30"/>
  <c r="R19" i="30"/>
  <c r="Q19" i="30"/>
  <c r="P19" i="30"/>
  <c r="E19" i="30"/>
  <c r="U19" i="30" s="1"/>
  <c r="O17" i="30"/>
  <c r="N17" i="30"/>
  <c r="M17" i="30"/>
  <c r="S17" i="30" s="1"/>
  <c r="L17" i="30"/>
  <c r="R17" i="30" s="1"/>
  <c r="K17" i="30"/>
  <c r="J17" i="30"/>
  <c r="I17" i="30"/>
  <c r="H17" i="30"/>
  <c r="G17" i="30"/>
  <c r="F17" i="30"/>
  <c r="C17" i="30"/>
  <c r="B17" i="30"/>
  <c r="E17" i="30" s="1"/>
  <c r="S16" i="30"/>
  <c r="R16" i="30"/>
  <c r="Q16" i="30"/>
  <c r="P16" i="30"/>
  <c r="E16" i="30"/>
  <c r="U16" i="30" s="1"/>
  <c r="U15" i="30"/>
  <c r="T15" i="30"/>
  <c r="S15" i="30"/>
  <c r="R15" i="30"/>
  <c r="Q15" i="30"/>
  <c r="P15" i="30"/>
  <c r="E15" i="30"/>
  <c r="S14" i="30"/>
  <c r="R14" i="30"/>
  <c r="Q14" i="30"/>
  <c r="P14" i="30"/>
  <c r="E14" i="30"/>
  <c r="U14" i="30" s="1"/>
  <c r="S13" i="30"/>
  <c r="R13" i="30"/>
  <c r="Q13" i="30"/>
  <c r="P13" i="30"/>
  <c r="E13" i="30"/>
  <c r="U13" i="30" s="1"/>
  <c r="T12" i="30"/>
  <c r="S12" i="30"/>
  <c r="R12" i="30"/>
  <c r="Q12" i="30"/>
  <c r="P12" i="30"/>
  <c r="E12" i="30"/>
  <c r="U12" i="30" s="1"/>
  <c r="U11" i="30"/>
  <c r="S11" i="30"/>
  <c r="R11" i="30"/>
  <c r="Q11" i="30"/>
  <c r="P11" i="30"/>
  <c r="E11" i="30"/>
  <c r="T11" i="30" s="1"/>
  <c r="S10" i="30"/>
  <c r="R10" i="30"/>
  <c r="Q10" i="30"/>
  <c r="P10" i="30"/>
  <c r="E10" i="30"/>
  <c r="U10" i="30" s="1"/>
  <c r="S9" i="30"/>
  <c r="R9" i="30"/>
  <c r="Q9" i="30"/>
  <c r="P9" i="30"/>
  <c r="E9" i="30"/>
  <c r="S96" i="29"/>
  <c r="R96" i="29"/>
  <c r="Q96" i="29"/>
  <c r="P96" i="29"/>
  <c r="E96" i="29"/>
  <c r="U96" i="29" s="1"/>
  <c r="S95" i="29"/>
  <c r="R95" i="29"/>
  <c r="Q95" i="29"/>
  <c r="P95" i="29"/>
  <c r="E95" i="29"/>
  <c r="U95" i="29" s="1"/>
  <c r="S94" i="29"/>
  <c r="R94" i="29"/>
  <c r="Q94" i="29"/>
  <c r="P94" i="29"/>
  <c r="E94" i="29"/>
  <c r="S93" i="29"/>
  <c r="R93" i="29"/>
  <c r="Q93" i="29"/>
  <c r="P93" i="29"/>
  <c r="E93" i="29"/>
  <c r="U93" i="29" s="1"/>
  <c r="U92" i="29"/>
  <c r="S92" i="29"/>
  <c r="R92" i="29"/>
  <c r="Q92" i="29"/>
  <c r="P92" i="29"/>
  <c r="E92" i="29"/>
  <c r="T92" i="29" s="1"/>
  <c r="T91" i="29"/>
  <c r="S91" i="29"/>
  <c r="R91" i="29"/>
  <c r="Q91" i="29"/>
  <c r="P91" i="29"/>
  <c r="E91" i="29"/>
  <c r="U91" i="29" s="1"/>
  <c r="S90" i="29"/>
  <c r="R90" i="29"/>
  <c r="Q90" i="29"/>
  <c r="P90" i="29"/>
  <c r="E90" i="29"/>
  <c r="U90" i="29" s="1"/>
  <c r="S89" i="29"/>
  <c r="R89" i="29"/>
  <c r="Q89" i="29"/>
  <c r="P89" i="29"/>
  <c r="E89" i="29"/>
  <c r="S88" i="29"/>
  <c r="R88" i="29"/>
  <c r="Q88" i="29"/>
  <c r="P88" i="29"/>
  <c r="E88" i="29"/>
  <c r="O75" i="29"/>
  <c r="N75" i="29"/>
  <c r="M75" i="29"/>
  <c r="L75" i="29"/>
  <c r="K75" i="29"/>
  <c r="J75" i="29"/>
  <c r="I75" i="29"/>
  <c r="H75" i="29"/>
  <c r="G75" i="29"/>
  <c r="F75" i="29"/>
  <c r="C75" i="29"/>
  <c r="B75" i="29"/>
  <c r="O74" i="29"/>
  <c r="N74" i="29"/>
  <c r="M74" i="29"/>
  <c r="L74" i="29"/>
  <c r="K74" i="29"/>
  <c r="J74" i="29"/>
  <c r="I74" i="29"/>
  <c r="H74" i="29"/>
  <c r="G74" i="29"/>
  <c r="F74" i="29"/>
  <c r="C74" i="29"/>
  <c r="B74" i="29"/>
  <c r="O73" i="29"/>
  <c r="N73" i="29"/>
  <c r="M73" i="29"/>
  <c r="S73" i="29" s="1"/>
  <c r="L73" i="29"/>
  <c r="R73" i="29" s="1"/>
  <c r="K73" i="29"/>
  <c r="J73" i="29"/>
  <c r="I73" i="29"/>
  <c r="H73" i="29"/>
  <c r="P73" i="29" s="1"/>
  <c r="G73" i="29"/>
  <c r="F73" i="29"/>
  <c r="C73" i="29"/>
  <c r="B73" i="29"/>
  <c r="E73" i="29" s="1"/>
  <c r="S72" i="29"/>
  <c r="R72" i="29"/>
  <c r="Q72" i="29"/>
  <c r="P72" i="29"/>
  <c r="E72" i="29"/>
  <c r="S71" i="29"/>
  <c r="R71" i="29"/>
  <c r="Q71" i="29"/>
  <c r="P71" i="29"/>
  <c r="E71" i="29"/>
  <c r="O69" i="29"/>
  <c r="N69" i="29"/>
  <c r="M69" i="29"/>
  <c r="L69" i="29"/>
  <c r="K69" i="29"/>
  <c r="J69" i="29"/>
  <c r="I69" i="29"/>
  <c r="H69" i="29"/>
  <c r="G69" i="29"/>
  <c r="F69" i="29"/>
  <c r="C69" i="29"/>
  <c r="B69" i="29"/>
  <c r="O68" i="29"/>
  <c r="N68" i="29"/>
  <c r="M68" i="29"/>
  <c r="S68" i="29" s="1"/>
  <c r="L68" i="29"/>
  <c r="R68" i="29" s="1"/>
  <c r="K68" i="29"/>
  <c r="J68" i="29"/>
  <c r="I68" i="29"/>
  <c r="H68" i="29"/>
  <c r="G68" i="29"/>
  <c r="F68" i="29"/>
  <c r="C68" i="29"/>
  <c r="B68" i="29"/>
  <c r="E68" i="29" s="1"/>
  <c r="T67" i="29"/>
  <c r="S67" i="29"/>
  <c r="R67" i="29"/>
  <c r="Q67" i="29"/>
  <c r="P67" i="29"/>
  <c r="E67" i="29"/>
  <c r="U67" i="29" s="1"/>
  <c r="S66" i="29"/>
  <c r="R66" i="29"/>
  <c r="Q66" i="29"/>
  <c r="P66" i="29"/>
  <c r="E66" i="29"/>
  <c r="S65" i="29"/>
  <c r="R65" i="29"/>
  <c r="Q65" i="29"/>
  <c r="P65" i="29"/>
  <c r="E65" i="29"/>
  <c r="U65" i="29" s="1"/>
  <c r="S64" i="29"/>
  <c r="R64" i="29"/>
  <c r="Q64" i="29"/>
  <c r="P64" i="29"/>
  <c r="E64" i="29"/>
  <c r="U64" i="29" s="1"/>
  <c r="S63" i="29"/>
  <c r="R63" i="29"/>
  <c r="Q63" i="29"/>
  <c r="P63" i="29"/>
  <c r="E63" i="29"/>
  <c r="U63" i="29" s="1"/>
  <c r="O61" i="29"/>
  <c r="N61" i="29"/>
  <c r="M61" i="29"/>
  <c r="S61" i="29" s="1"/>
  <c r="L61" i="29"/>
  <c r="R61" i="29" s="1"/>
  <c r="K61" i="29"/>
  <c r="J61" i="29"/>
  <c r="I61" i="29"/>
  <c r="H61" i="29"/>
  <c r="C61" i="29"/>
  <c r="B61" i="29"/>
  <c r="S60" i="29"/>
  <c r="R60" i="29"/>
  <c r="Q60" i="29"/>
  <c r="P60" i="29"/>
  <c r="E60" i="29"/>
  <c r="U60" i="29" s="1"/>
  <c r="U59" i="29"/>
  <c r="S59" i="29"/>
  <c r="R59" i="29"/>
  <c r="Q59" i="29"/>
  <c r="P59" i="29"/>
  <c r="E59" i="29"/>
  <c r="T59" i="29" s="1"/>
  <c r="T58" i="29"/>
  <c r="S58" i="29"/>
  <c r="R58" i="29"/>
  <c r="Q58" i="29"/>
  <c r="P58" i="29"/>
  <c r="E58" i="29"/>
  <c r="U58" i="29" s="1"/>
  <c r="S57" i="29"/>
  <c r="R57" i="29"/>
  <c r="Q57" i="29"/>
  <c r="P57" i="29"/>
  <c r="E57" i="29"/>
  <c r="O55" i="29"/>
  <c r="N55" i="29"/>
  <c r="M55" i="29"/>
  <c r="L55" i="29"/>
  <c r="K55" i="29"/>
  <c r="J55" i="29"/>
  <c r="I55" i="29"/>
  <c r="H55" i="29"/>
  <c r="G55" i="29"/>
  <c r="F55" i="29"/>
  <c r="C55" i="29"/>
  <c r="B55" i="29"/>
  <c r="S54" i="29"/>
  <c r="R54" i="29"/>
  <c r="Q54" i="29"/>
  <c r="P54" i="29"/>
  <c r="E54" i="29"/>
  <c r="S53" i="29"/>
  <c r="R53" i="29"/>
  <c r="Q53" i="29"/>
  <c r="P53" i="29"/>
  <c r="E53" i="29"/>
  <c r="U53" i="29" s="1"/>
  <c r="S52" i="29"/>
  <c r="R52" i="29"/>
  <c r="Q52" i="29"/>
  <c r="P52" i="29"/>
  <c r="E52" i="29"/>
  <c r="U52" i="29" s="1"/>
  <c r="U51" i="29"/>
  <c r="S51" i="29"/>
  <c r="R51" i="29"/>
  <c r="Q51" i="29"/>
  <c r="P51" i="29"/>
  <c r="E51" i="29"/>
  <c r="T51" i="29" s="1"/>
  <c r="S50" i="29"/>
  <c r="R50" i="29"/>
  <c r="Q50" i="29"/>
  <c r="P50" i="29"/>
  <c r="E50" i="29"/>
  <c r="S49" i="29"/>
  <c r="R49" i="29"/>
  <c r="Q49" i="29"/>
  <c r="P49" i="29"/>
  <c r="E49" i="29"/>
  <c r="U49" i="29" s="1"/>
  <c r="U48" i="29"/>
  <c r="S48" i="29"/>
  <c r="R48" i="29"/>
  <c r="Q48" i="29"/>
  <c r="P48" i="29"/>
  <c r="E48" i="29"/>
  <c r="T48" i="29" s="1"/>
  <c r="S47" i="29"/>
  <c r="R47" i="29"/>
  <c r="Q47" i="29"/>
  <c r="P47" i="29"/>
  <c r="E47" i="29"/>
  <c r="U47" i="29" s="1"/>
  <c r="S46" i="29"/>
  <c r="R46" i="29"/>
  <c r="Q46" i="29"/>
  <c r="P46" i="29"/>
  <c r="E46" i="29"/>
  <c r="S45" i="29"/>
  <c r="R45" i="29"/>
  <c r="Q45" i="29"/>
  <c r="P45" i="29"/>
  <c r="E45" i="29"/>
  <c r="U44" i="29"/>
  <c r="T44" i="29"/>
  <c r="S44" i="29"/>
  <c r="R44" i="29"/>
  <c r="Q44" i="29"/>
  <c r="P44" i="29"/>
  <c r="E44" i="29"/>
  <c r="O42" i="29"/>
  <c r="N42" i="29"/>
  <c r="M42" i="29"/>
  <c r="S42" i="29" s="1"/>
  <c r="L42" i="29"/>
  <c r="R42" i="29" s="1"/>
  <c r="K42" i="29"/>
  <c r="J42" i="29"/>
  <c r="I42" i="29"/>
  <c r="H42" i="29"/>
  <c r="G42" i="29"/>
  <c r="F42" i="29"/>
  <c r="C42" i="29"/>
  <c r="B42" i="29"/>
  <c r="E42" i="29" s="1"/>
  <c r="S41" i="29"/>
  <c r="R41" i="29"/>
  <c r="Q41" i="29"/>
  <c r="P41" i="29"/>
  <c r="E41" i="29"/>
  <c r="U41" i="29" s="1"/>
  <c r="U40" i="29"/>
  <c r="S40" i="29"/>
  <c r="R40" i="29"/>
  <c r="Q40" i="29"/>
  <c r="P40" i="29"/>
  <c r="E40" i="29"/>
  <c r="T40" i="29" s="1"/>
  <c r="T39" i="29"/>
  <c r="S39" i="29"/>
  <c r="R39" i="29"/>
  <c r="Q39" i="29"/>
  <c r="P39" i="29"/>
  <c r="E39" i="29"/>
  <c r="U39" i="29" s="1"/>
  <c r="T38" i="29"/>
  <c r="S38" i="29"/>
  <c r="R38" i="29"/>
  <c r="Q38" i="29"/>
  <c r="P38" i="29"/>
  <c r="E38" i="29"/>
  <c r="U38" i="29" s="1"/>
  <c r="U37" i="29"/>
  <c r="T37" i="29"/>
  <c r="S37" i="29"/>
  <c r="R37" i="29"/>
  <c r="Q37" i="29"/>
  <c r="P37" i="29"/>
  <c r="E37" i="29"/>
  <c r="O35" i="29"/>
  <c r="N35" i="29"/>
  <c r="M35" i="29"/>
  <c r="L35" i="29"/>
  <c r="K35" i="29"/>
  <c r="J35" i="29"/>
  <c r="I35" i="29"/>
  <c r="H35" i="29"/>
  <c r="G35" i="29"/>
  <c r="F35" i="29"/>
  <c r="C35" i="29"/>
  <c r="B35" i="29"/>
  <c r="S34" i="29"/>
  <c r="R34" i="29"/>
  <c r="Q34" i="29"/>
  <c r="P34" i="29"/>
  <c r="E34" i="29"/>
  <c r="O32" i="29"/>
  <c r="N32" i="29"/>
  <c r="M32" i="29"/>
  <c r="S32" i="29" s="1"/>
  <c r="L32" i="29"/>
  <c r="K32" i="29"/>
  <c r="J32" i="29"/>
  <c r="I32" i="29"/>
  <c r="H32" i="29"/>
  <c r="G32" i="29"/>
  <c r="F32" i="29"/>
  <c r="C32" i="29"/>
  <c r="B32" i="29"/>
  <c r="E32" i="29" s="1"/>
  <c r="S31" i="29"/>
  <c r="R31" i="29"/>
  <c r="Q31" i="29"/>
  <c r="U31" i="29" s="1"/>
  <c r="P31" i="29"/>
  <c r="T31" i="29" s="1"/>
  <c r="E31" i="29"/>
  <c r="T30" i="29"/>
  <c r="S30" i="29"/>
  <c r="R30" i="29"/>
  <c r="Q30" i="29"/>
  <c r="P30" i="29"/>
  <c r="E30" i="29"/>
  <c r="U30" i="29" s="1"/>
  <c r="S29" i="29"/>
  <c r="R29" i="29"/>
  <c r="Q29" i="29"/>
  <c r="P29" i="29"/>
  <c r="E29" i="29"/>
  <c r="S28" i="29"/>
  <c r="R28" i="29"/>
  <c r="Q28" i="29"/>
  <c r="P28" i="29"/>
  <c r="E28" i="29"/>
  <c r="U28" i="29" s="1"/>
  <c r="O26" i="29"/>
  <c r="N26" i="29"/>
  <c r="M26" i="29"/>
  <c r="S26" i="29" s="1"/>
  <c r="L26" i="29"/>
  <c r="R26" i="29" s="1"/>
  <c r="K26" i="29"/>
  <c r="J26" i="29"/>
  <c r="I26" i="29"/>
  <c r="H26" i="29"/>
  <c r="G26" i="29"/>
  <c r="F26" i="29"/>
  <c r="C26" i="29"/>
  <c r="B26" i="29"/>
  <c r="S25" i="29"/>
  <c r="R25" i="29"/>
  <c r="Q25" i="29"/>
  <c r="P25" i="29"/>
  <c r="E25" i="29"/>
  <c r="U25" i="29" s="1"/>
  <c r="T24" i="29"/>
  <c r="S24" i="29"/>
  <c r="R24" i="29"/>
  <c r="Q24" i="29"/>
  <c r="P24" i="29"/>
  <c r="E24" i="29"/>
  <c r="U24" i="29" s="1"/>
  <c r="U23" i="29"/>
  <c r="S23" i="29"/>
  <c r="R23" i="29"/>
  <c r="Q23" i="29"/>
  <c r="P23" i="29"/>
  <c r="E23" i="29"/>
  <c r="T23" i="29" s="1"/>
  <c r="T22" i="29"/>
  <c r="S22" i="29"/>
  <c r="R22" i="29"/>
  <c r="Q22" i="29"/>
  <c r="P22" i="29"/>
  <c r="E22" i="29"/>
  <c r="U22" i="29" s="1"/>
  <c r="U21" i="29"/>
  <c r="S21" i="29"/>
  <c r="R21" i="29"/>
  <c r="Q21" i="29"/>
  <c r="P21" i="29"/>
  <c r="T21" i="29" s="1"/>
  <c r="E21" i="29"/>
  <c r="S20" i="29"/>
  <c r="R20" i="29"/>
  <c r="Q20" i="29"/>
  <c r="P20" i="29"/>
  <c r="E20" i="29"/>
  <c r="S19" i="29"/>
  <c r="R19" i="29"/>
  <c r="Q19" i="29"/>
  <c r="P19" i="29"/>
  <c r="E19" i="29"/>
  <c r="O17" i="29"/>
  <c r="N17" i="29"/>
  <c r="M17" i="29"/>
  <c r="L17" i="29"/>
  <c r="R17" i="29" s="1"/>
  <c r="K17" i="29"/>
  <c r="J17" i="29"/>
  <c r="I17" i="29"/>
  <c r="H17" i="29"/>
  <c r="G17" i="29"/>
  <c r="F17" i="29"/>
  <c r="C17" i="29"/>
  <c r="B17" i="29"/>
  <c r="E17" i="29" s="1"/>
  <c r="T16" i="29"/>
  <c r="S16" i="29"/>
  <c r="R16" i="29"/>
  <c r="Q16" i="29"/>
  <c r="P16" i="29"/>
  <c r="E16" i="29"/>
  <c r="U16" i="29" s="1"/>
  <c r="S15" i="29"/>
  <c r="R15" i="29"/>
  <c r="Q15" i="29"/>
  <c r="P15" i="29"/>
  <c r="E15" i="29"/>
  <c r="S14" i="29"/>
  <c r="R14" i="29"/>
  <c r="Q14" i="29"/>
  <c r="P14" i="29"/>
  <c r="E14" i="29"/>
  <c r="U14" i="29" s="1"/>
  <c r="U13" i="29"/>
  <c r="T13" i="29"/>
  <c r="S13" i="29"/>
  <c r="R13" i="29"/>
  <c r="Q13" i="29"/>
  <c r="P13" i="29"/>
  <c r="E13" i="29"/>
  <c r="S12" i="29"/>
  <c r="R12" i="29"/>
  <c r="Q12" i="29"/>
  <c r="P12" i="29"/>
  <c r="E12" i="29"/>
  <c r="S11" i="29"/>
  <c r="R11" i="29"/>
  <c r="Q11" i="29"/>
  <c r="P11" i="29"/>
  <c r="E11" i="29"/>
  <c r="T10" i="29"/>
  <c r="S10" i="29"/>
  <c r="R10" i="29"/>
  <c r="Q10" i="29"/>
  <c r="P10" i="29"/>
  <c r="E10" i="29"/>
  <c r="U10" i="29" s="1"/>
  <c r="U9" i="29"/>
  <c r="S9" i="29"/>
  <c r="R9" i="29"/>
  <c r="Q9" i="29"/>
  <c r="P9" i="29"/>
  <c r="E9" i="29"/>
  <c r="T9" i="29" s="1"/>
  <c r="T96" i="28"/>
  <c r="S96" i="28"/>
  <c r="R96" i="28"/>
  <c r="Q96" i="28"/>
  <c r="P96" i="28"/>
  <c r="E96" i="28"/>
  <c r="U96" i="28" s="1"/>
  <c r="S95" i="28"/>
  <c r="R95" i="28"/>
  <c r="Q95" i="28"/>
  <c r="P95" i="28"/>
  <c r="E95" i="28"/>
  <c r="S94" i="28"/>
  <c r="R94" i="28"/>
  <c r="Q94" i="28"/>
  <c r="P94" i="28"/>
  <c r="E94" i="28"/>
  <c r="U94" i="28" s="1"/>
  <c r="S93" i="28"/>
  <c r="R93" i="28"/>
  <c r="Q93" i="28"/>
  <c r="U93" i="28" s="1"/>
  <c r="P93" i="28"/>
  <c r="T93" i="28" s="1"/>
  <c r="E93" i="28"/>
  <c r="S92" i="28"/>
  <c r="R92" i="28"/>
  <c r="Q92" i="28"/>
  <c r="P92" i="28"/>
  <c r="E92" i="28"/>
  <c r="S91" i="28"/>
  <c r="R91" i="28"/>
  <c r="Q91" i="28"/>
  <c r="P91" i="28"/>
  <c r="E91" i="28"/>
  <c r="T90" i="28"/>
  <c r="S90" i="28"/>
  <c r="R90" i="28"/>
  <c r="Q90" i="28"/>
  <c r="P90" i="28"/>
  <c r="E90" i="28"/>
  <c r="U90" i="28" s="1"/>
  <c r="U89" i="28"/>
  <c r="S89" i="28"/>
  <c r="R89" i="28"/>
  <c r="Q89" i="28"/>
  <c r="P89" i="28"/>
  <c r="E89" i="28"/>
  <c r="T89" i="28" s="1"/>
  <c r="T88" i="28"/>
  <c r="S88" i="28"/>
  <c r="R88" i="28"/>
  <c r="Q88" i="28"/>
  <c r="P88" i="28"/>
  <c r="E88" i="28"/>
  <c r="U88" i="28" s="1"/>
  <c r="O75" i="28"/>
  <c r="N75" i="28"/>
  <c r="M75" i="28"/>
  <c r="L75" i="28"/>
  <c r="K75" i="28"/>
  <c r="J75" i="28"/>
  <c r="I75" i="28"/>
  <c r="H75" i="28"/>
  <c r="G75" i="28"/>
  <c r="F75" i="28"/>
  <c r="C75" i="28"/>
  <c r="B75" i="28"/>
  <c r="O74" i="28"/>
  <c r="N74" i="28"/>
  <c r="R74" i="28" s="1"/>
  <c r="M74" i="28"/>
  <c r="S74" i="28" s="1"/>
  <c r="L74" i="28"/>
  <c r="K74" i="28"/>
  <c r="J74" i="28"/>
  <c r="I74" i="28"/>
  <c r="Q74" i="28" s="1"/>
  <c r="H74" i="28"/>
  <c r="P74" i="28" s="1"/>
  <c r="G74" i="28"/>
  <c r="F74" i="28"/>
  <c r="E74" i="28"/>
  <c r="C74" i="28"/>
  <c r="B74" i="28"/>
  <c r="O73" i="28"/>
  <c r="S73" i="28" s="1"/>
  <c r="N73" i="28"/>
  <c r="M73" i="28"/>
  <c r="L73" i="28"/>
  <c r="K73" i="28"/>
  <c r="J73" i="28"/>
  <c r="I73" i="28"/>
  <c r="H73" i="28"/>
  <c r="G73" i="28"/>
  <c r="F73" i="28"/>
  <c r="C73" i="28"/>
  <c r="B73" i="28"/>
  <c r="E73" i="28" s="1"/>
  <c r="U72" i="28"/>
  <c r="S72" i="28"/>
  <c r="R72" i="28"/>
  <c r="Q72" i="28"/>
  <c r="P72" i="28"/>
  <c r="E72" i="28"/>
  <c r="T72" i="28" s="1"/>
  <c r="T71" i="28"/>
  <c r="S71" i="28"/>
  <c r="R71" i="28"/>
  <c r="Q71" i="28"/>
  <c r="P71" i="28"/>
  <c r="E71" i="28"/>
  <c r="O69" i="28"/>
  <c r="N69" i="28"/>
  <c r="M69" i="28"/>
  <c r="L69" i="28"/>
  <c r="K69" i="28"/>
  <c r="J69" i="28"/>
  <c r="I69" i="28"/>
  <c r="H69" i="28"/>
  <c r="G69" i="28"/>
  <c r="F69" i="28"/>
  <c r="C69" i="28"/>
  <c r="B69" i="28"/>
  <c r="O68" i="28"/>
  <c r="N68" i="28"/>
  <c r="M68" i="28"/>
  <c r="S68" i="28" s="1"/>
  <c r="L68" i="28"/>
  <c r="R68" i="28" s="1"/>
  <c r="K68" i="28"/>
  <c r="J68" i="28"/>
  <c r="I68" i="28"/>
  <c r="H68" i="28"/>
  <c r="G68" i="28"/>
  <c r="F68" i="28"/>
  <c r="C68" i="28"/>
  <c r="B68" i="28"/>
  <c r="E68" i="28" s="1"/>
  <c r="T67" i="28"/>
  <c r="S67" i="28"/>
  <c r="R67" i="28"/>
  <c r="Q67" i="28"/>
  <c r="P67" i="28"/>
  <c r="E67" i="28"/>
  <c r="U67" i="28" s="1"/>
  <c r="U66" i="28"/>
  <c r="S66" i="28"/>
  <c r="R66" i="28"/>
  <c r="Q66" i="28"/>
  <c r="P66" i="28"/>
  <c r="E66" i="28"/>
  <c r="T66" i="28" s="1"/>
  <c r="T65" i="28"/>
  <c r="S65" i="28"/>
  <c r="R65" i="28"/>
  <c r="Q65" i="28"/>
  <c r="P65" i="28"/>
  <c r="E65" i="28"/>
  <c r="U65" i="28" s="1"/>
  <c r="S64" i="28"/>
  <c r="R64" i="28"/>
  <c r="Q64" i="28"/>
  <c r="P64" i="28"/>
  <c r="E64" i="28"/>
  <c r="S63" i="28"/>
  <c r="R63" i="28"/>
  <c r="Q63" i="28"/>
  <c r="P63" i="28"/>
  <c r="E63" i="28"/>
  <c r="O61" i="28"/>
  <c r="N61" i="28"/>
  <c r="M61" i="28"/>
  <c r="S61" i="28" s="1"/>
  <c r="L61" i="28"/>
  <c r="R61" i="28" s="1"/>
  <c r="K61" i="28"/>
  <c r="J61" i="28"/>
  <c r="I61" i="28"/>
  <c r="H61" i="28"/>
  <c r="C61" i="28"/>
  <c r="B61" i="28"/>
  <c r="S60" i="28"/>
  <c r="R60" i="28"/>
  <c r="Q60" i="28"/>
  <c r="P60" i="28"/>
  <c r="E60" i="28"/>
  <c r="U60" i="28" s="1"/>
  <c r="S59" i="28"/>
  <c r="R59" i="28"/>
  <c r="Q59" i="28"/>
  <c r="P59" i="28"/>
  <c r="E59" i="28"/>
  <c r="U59" i="28" s="1"/>
  <c r="S58" i="28"/>
  <c r="R58" i="28"/>
  <c r="Q58" i="28"/>
  <c r="P58" i="28"/>
  <c r="E58" i="28"/>
  <c r="T58" i="28" s="1"/>
  <c r="S57" i="28"/>
  <c r="R57" i="28"/>
  <c r="Q57" i="28"/>
  <c r="P57" i="28"/>
  <c r="E57" i="28"/>
  <c r="U57" i="28" s="1"/>
  <c r="O55" i="28"/>
  <c r="N55" i="28"/>
  <c r="M55" i="28"/>
  <c r="S55" i="28" s="1"/>
  <c r="L55" i="28"/>
  <c r="R55" i="28" s="1"/>
  <c r="K55" i="28"/>
  <c r="J55" i="28"/>
  <c r="I55" i="28"/>
  <c r="H55" i="28"/>
  <c r="G55" i="28"/>
  <c r="F55" i="28"/>
  <c r="C55" i="28"/>
  <c r="B55" i="28"/>
  <c r="U54" i="28"/>
  <c r="S54" i="28"/>
  <c r="R54" i="28"/>
  <c r="Q54" i="28"/>
  <c r="P54" i="28"/>
  <c r="E54" i="28"/>
  <c r="T54" i="28" s="1"/>
  <c r="T53" i="28"/>
  <c r="S53" i="28"/>
  <c r="R53" i="28"/>
  <c r="Q53" i="28"/>
  <c r="P53" i="28"/>
  <c r="E53" i="28"/>
  <c r="U53" i="28" s="1"/>
  <c r="S52" i="28"/>
  <c r="R52" i="28"/>
  <c r="Q52" i="28"/>
  <c r="P52" i="28"/>
  <c r="E52" i="28"/>
  <c r="S51" i="28"/>
  <c r="R51" i="28"/>
  <c r="Q51" i="28"/>
  <c r="P51" i="28"/>
  <c r="E51" i="28"/>
  <c r="U51" i="28" s="1"/>
  <c r="S50" i="28"/>
  <c r="R50" i="28"/>
  <c r="Q50" i="28"/>
  <c r="P50" i="28"/>
  <c r="E50" i="28"/>
  <c r="S49" i="28"/>
  <c r="R49" i="28"/>
  <c r="Q49" i="28"/>
  <c r="P49" i="28"/>
  <c r="E49" i="28"/>
  <c r="U49" i="28" s="1"/>
  <c r="S48" i="28"/>
  <c r="R48" i="28"/>
  <c r="Q48" i="28"/>
  <c r="P48" i="28"/>
  <c r="E48" i="28"/>
  <c r="U48" i="28" s="1"/>
  <c r="S47" i="28"/>
  <c r="R47" i="28"/>
  <c r="Q47" i="28"/>
  <c r="P47" i="28"/>
  <c r="E47" i="28"/>
  <c r="U46" i="28"/>
  <c r="S46" i="28"/>
  <c r="R46" i="28"/>
  <c r="Q46" i="28"/>
  <c r="P46" i="28"/>
  <c r="E46" i="28"/>
  <c r="T46" i="28" s="1"/>
  <c r="T45" i="28"/>
  <c r="S45" i="28"/>
  <c r="R45" i="28"/>
  <c r="Q45" i="28"/>
  <c r="P45" i="28"/>
  <c r="E45" i="28"/>
  <c r="U45" i="28" s="1"/>
  <c r="S44" i="28"/>
  <c r="R44" i="28"/>
  <c r="Q44" i="28"/>
  <c r="P44" i="28"/>
  <c r="E44" i="28"/>
  <c r="O42" i="28"/>
  <c r="N42" i="28"/>
  <c r="M42" i="28"/>
  <c r="L42" i="28"/>
  <c r="K42" i="28"/>
  <c r="J42" i="28"/>
  <c r="I42" i="28"/>
  <c r="H42" i="28"/>
  <c r="G42" i="28"/>
  <c r="F42" i="28"/>
  <c r="C42" i="28"/>
  <c r="B42" i="28"/>
  <c r="S41" i="28"/>
  <c r="R41" i="28"/>
  <c r="Q41" i="28"/>
  <c r="P41" i="28"/>
  <c r="E41" i="28"/>
  <c r="S40" i="28"/>
  <c r="R40" i="28"/>
  <c r="Q40" i="28"/>
  <c r="P40" i="28"/>
  <c r="E40" i="28"/>
  <c r="U39" i="28"/>
  <c r="S39" i="28"/>
  <c r="R39" i="28"/>
  <c r="Q39" i="28"/>
  <c r="P39" i="28"/>
  <c r="E39" i="28"/>
  <c r="T39" i="28" s="1"/>
  <c r="T38" i="28"/>
  <c r="S38" i="28"/>
  <c r="R38" i="28"/>
  <c r="Q38" i="28"/>
  <c r="P38" i="28"/>
  <c r="E38" i="28"/>
  <c r="U38" i="28" s="1"/>
  <c r="T37" i="28"/>
  <c r="S37" i="28"/>
  <c r="R37" i="28"/>
  <c r="Q37" i="28"/>
  <c r="P37" i="28"/>
  <c r="E37" i="28"/>
  <c r="O35" i="28"/>
  <c r="S35" i="28" s="1"/>
  <c r="N35" i="28"/>
  <c r="M35" i="28"/>
  <c r="L35" i="28"/>
  <c r="R35" i="28" s="1"/>
  <c r="K35" i="28"/>
  <c r="J35" i="28"/>
  <c r="I35" i="28"/>
  <c r="H35" i="28"/>
  <c r="G35" i="28"/>
  <c r="F35" i="28"/>
  <c r="C35" i="28"/>
  <c r="B35" i="28"/>
  <c r="E35" i="28" s="1"/>
  <c r="S34" i="28"/>
  <c r="R34" i="28"/>
  <c r="Q34" i="28"/>
  <c r="P34" i="28"/>
  <c r="E34" i="28"/>
  <c r="O32" i="28"/>
  <c r="N32" i="28"/>
  <c r="M32" i="28"/>
  <c r="S32" i="28" s="1"/>
  <c r="L32" i="28"/>
  <c r="R32" i="28" s="1"/>
  <c r="K32" i="28"/>
  <c r="J32" i="28"/>
  <c r="I32" i="28"/>
  <c r="H32" i="28"/>
  <c r="G32" i="28"/>
  <c r="F32" i="28"/>
  <c r="C32" i="28"/>
  <c r="B32" i="28"/>
  <c r="S31" i="28"/>
  <c r="R31" i="28"/>
  <c r="Q31" i="28"/>
  <c r="P31" i="28"/>
  <c r="E31" i="28"/>
  <c r="U30" i="28"/>
  <c r="S30" i="28"/>
  <c r="R30" i="28"/>
  <c r="Q30" i="28"/>
  <c r="P30" i="28"/>
  <c r="E30" i="28"/>
  <c r="T30" i="28" s="1"/>
  <c r="U29" i="28"/>
  <c r="S29" i="28"/>
  <c r="R29" i="28"/>
  <c r="Q29" i="28"/>
  <c r="P29" i="28"/>
  <c r="E29" i="28"/>
  <c r="T29" i="28" s="1"/>
  <c r="S28" i="28"/>
  <c r="R28" i="28"/>
  <c r="Q28" i="28"/>
  <c r="P28" i="28"/>
  <c r="E28" i="28"/>
  <c r="U28" i="28" s="1"/>
  <c r="O26" i="28"/>
  <c r="N26" i="28"/>
  <c r="M26" i="28"/>
  <c r="S26" i="28" s="1"/>
  <c r="L26" i="28"/>
  <c r="R26" i="28" s="1"/>
  <c r="K26" i="28"/>
  <c r="J26" i="28"/>
  <c r="I26" i="28"/>
  <c r="H26" i="28"/>
  <c r="G26" i="28"/>
  <c r="F26" i="28"/>
  <c r="C26" i="28"/>
  <c r="B26" i="28"/>
  <c r="E26" i="28" s="1"/>
  <c r="S25" i="28"/>
  <c r="R25" i="28"/>
  <c r="Q25" i="28"/>
  <c r="P25" i="28"/>
  <c r="E25" i="28"/>
  <c r="S24" i="28"/>
  <c r="R24" i="28"/>
  <c r="Q24" i="28"/>
  <c r="P24" i="28"/>
  <c r="E24" i="28"/>
  <c r="S23" i="28"/>
  <c r="R23" i="28"/>
  <c r="Q23" i="28"/>
  <c r="P23" i="28"/>
  <c r="E23" i="28"/>
  <c r="U23" i="28" s="1"/>
  <c r="U22" i="28"/>
  <c r="S22" i="28"/>
  <c r="R22" i="28"/>
  <c r="Q22" i="28"/>
  <c r="P22" i="28"/>
  <c r="E22" i="28"/>
  <c r="T22" i="28" s="1"/>
  <c r="T21" i="28"/>
  <c r="S21" i="28"/>
  <c r="R21" i="28"/>
  <c r="Q21" i="28"/>
  <c r="P21" i="28"/>
  <c r="E21" i="28"/>
  <c r="U21" i="28" s="1"/>
  <c r="T20" i="28"/>
  <c r="S20" i="28"/>
  <c r="R20" i="28"/>
  <c r="Q20" i="28"/>
  <c r="P20" i="28"/>
  <c r="E20" i="28"/>
  <c r="U20" i="28" s="1"/>
  <c r="U19" i="28"/>
  <c r="T19" i="28"/>
  <c r="S19" i="28"/>
  <c r="R19" i="28"/>
  <c r="Q19" i="28"/>
  <c r="P19" i="28"/>
  <c r="E19" i="28"/>
  <c r="R17" i="28"/>
  <c r="O17" i="28"/>
  <c r="N17" i="28"/>
  <c r="M17" i="28"/>
  <c r="L17" i="28"/>
  <c r="K17" i="28"/>
  <c r="J17" i="28"/>
  <c r="I17" i="28"/>
  <c r="H17" i="28"/>
  <c r="P17" i="28" s="1"/>
  <c r="G17" i="28"/>
  <c r="F17" i="28"/>
  <c r="C17" i="28"/>
  <c r="B17" i="28"/>
  <c r="U16" i="28"/>
  <c r="S16" i="28"/>
  <c r="R16" i="28"/>
  <c r="Q16" i="28"/>
  <c r="P16" i="28"/>
  <c r="E16" i="28"/>
  <c r="T16" i="28" s="1"/>
  <c r="T15" i="28"/>
  <c r="S15" i="28"/>
  <c r="R15" i="28"/>
  <c r="Q15" i="28"/>
  <c r="P15" i="28"/>
  <c r="E15" i="28"/>
  <c r="U15" i="28" s="1"/>
  <c r="T14" i="28"/>
  <c r="S14" i="28"/>
  <c r="R14" i="28"/>
  <c r="Q14" i="28"/>
  <c r="P14" i="28"/>
  <c r="E14" i="28"/>
  <c r="U14" i="28" s="1"/>
  <c r="S13" i="28"/>
  <c r="R13" i="28"/>
  <c r="Q13" i="28"/>
  <c r="P13" i="28"/>
  <c r="E13" i="28"/>
  <c r="S12" i="28"/>
  <c r="R12" i="28"/>
  <c r="Q12" i="28"/>
  <c r="P12" i="28"/>
  <c r="E12" i="28"/>
  <c r="U12" i="28" s="1"/>
  <c r="U11" i="28"/>
  <c r="S11" i="28"/>
  <c r="R11" i="28"/>
  <c r="Q11" i="28"/>
  <c r="P11" i="28"/>
  <c r="E11" i="28"/>
  <c r="T11" i="28" s="1"/>
  <c r="T10" i="28"/>
  <c r="S10" i="28"/>
  <c r="R10" i="28"/>
  <c r="Q10" i="28"/>
  <c r="P10" i="28"/>
  <c r="E10" i="28"/>
  <c r="S9" i="28"/>
  <c r="R9" i="28"/>
  <c r="Q9" i="28"/>
  <c r="P9" i="28"/>
  <c r="E9" i="28"/>
  <c r="U96" i="27"/>
  <c r="S96" i="27"/>
  <c r="R96" i="27"/>
  <c r="Q96" i="27"/>
  <c r="P96" i="27"/>
  <c r="E96" i="27"/>
  <c r="T96" i="27" s="1"/>
  <c r="U95" i="27"/>
  <c r="S95" i="27"/>
  <c r="R95" i="27"/>
  <c r="Q95" i="27"/>
  <c r="P95" i="27"/>
  <c r="E95" i="27"/>
  <c r="T95" i="27" s="1"/>
  <c r="S94" i="27"/>
  <c r="R94" i="27"/>
  <c r="Q94" i="27"/>
  <c r="P94" i="27"/>
  <c r="E94" i="27"/>
  <c r="U94" i="27" s="1"/>
  <c r="S93" i="27"/>
  <c r="R93" i="27"/>
  <c r="Q93" i="27"/>
  <c r="P93" i="27"/>
  <c r="E93" i="27"/>
  <c r="S92" i="27"/>
  <c r="R92" i="27"/>
  <c r="Q92" i="27"/>
  <c r="P92" i="27"/>
  <c r="E92" i="27"/>
  <c r="U92" i="27" s="1"/>
  <c r="S91" i="27"/>
  <c r="R91" i="27"/>
  <c r="Q91" i="27"/>
  <c r="P91" i="27"/>
  <c r="E91" i="27"/>
  <c r="U91" i="27" s="1"/>
  <c r="T90" i="27"/>
  <c r="S90" i="27"/>
  <c r="R90" i="27"/>
  <c r="Q90" i="27"/>
  <c r="P90" i="27"/>
  <c r="E90" i="27"/>
  <c r="U90" i="27" s="1"/>
  <c r="S89" i="27"/>
  <c r="R89" i="27"/>
  <c r="Q89" i="27"/>
  <c r="P89" i="27"/>
  <c r="E89" i="27"/>
  <c r="U88" i="27"/>
  <c r="S88" i="27"/>
  <c r="R88" i="27"/>
  <c r="Q88" i="27"/>
  <c r="P88" i="27"/>
  <c r="E88" i="27"/>
  <c r="T88" i="27" s="1"/>
  <c r="W75" i="27"/>
  <c r="V75" i="27"/>
  <c r="O75" i="27"/>
  <c r="N75" i="27"/>
  <c r="M75" i="27"/>
  <c r="L75" i="27"/>
  <c r="K75" i="27"/>
  <c r="J75" i="27"/>
  <c r="I75" i="27"/>
  <c r="H75" i="27"/>
  <c r="G75" i="27"/>
  <c r="F75" i="27"/>
  <c r="C75" i="27"/>
  <c r="B75" i="27"/>
  <c r="R74" i="27"/>
  <c r="O74" i="27"/>
  <c r="N74" i="27"/>
  <c r="M74" i="27"/>
  <c r="S74" i="27" s="1"/>
  <c r="L74" i="27"/>
  <c r="K74" i="27"/>
  <c r="J74" i="27"/>
  <c r="I74" i="27"/>
  <c r="Q74" i="27" s="1"/>
  <c r="H74" i="27"/>
  <c r="G74" i="27"/>
  <c r="F74" i="27"/>
  <c r="C74" i="27"/>
  <c r="B74" i="27"/>
  <c r="E74" i="27" s="1"/>
  <c r="S73" i="27"/>
  <c r="O73" i="27"/>
  <c r="N73" i="27"/>
  <c r="M73" i="27"/>
  <c r="L73" i="27"/>
  <c r="K73" i="27"/>
  <c r="J73" i="27"/>
  <c r="I73" i="27"/>
  <c r="H73" i="27"/>
  <c r="G73" i="27"/>
  <c r="F73" i="27"/>
  <c r="C73" i="27"/>
  <c r="B73" i="27"/>
  <c r="E73" i="27" s="1"/>
  <c r="S72" i="27"/>
  <c r="R72" i="27"/>
  <c r="Q72" i="27"/>
  <c r="P72" i="27"/>
  <c r="E72" i="27"/>
  <c r="U72" i="27" s="1"/>
  <c r="U71" i="27"/>
  <c r="S71" i="27"/>
  <c r="R71" i="27"/>
  <c r="Q71" i="27"/>
  <c r="P71" i="27"/>
  <c r="E71" i="27"/>
  <c r="W69" i="27"/>
  <c r="V69" i="27"/>
  <c r="O69" i="27"/>
  <c r="N69" i="27"/>
  <c r="M69" i="27"/>
  <c r="L69" i="27"/>
  <c r="K69" i="27"/>
  <c r="J69" i="27"/>
  <c r="I69" i="27"/>
  <c r="H69" i="27"/>
  <c r="G69" i="27"/>
  <c r="F69" i="27"/>
  <c r="C69" i="27"/>
  <c r="B69" i="27"/>
  <c r="O68" i="27"/>
  <c r="N68" i="27"/>
  <c r="M68" i="27"/>
  <c r="S68" i="27" s="1"/>
  <c r="L68" i="27"/>
  <c r="R68" i="27" s="1"/>
  <c r="K68" i="27"/>
  <c r="J68" i="27"/>
  <c r="I68" i="27"/>
  <c r="H68" i="27"/>
  <c r="G68" i="27"/>
  <c r="F68" i="27"/>
  <c r="C68" i="27"/>
  <c r="B68" i="27"/>
  <c r="T67" i="27"/>
  <c r="S67" i="27"/>
  <c r="R67" i="27"/>
  <c r="Q67" i="27"/>
  <c r="P67" i="27"/>
  <c r="E67" i="27"/>
  <c r="U67" i="27" s="1"/>
  <c r="S66" i="27"/>
  <c r="R66" i="27"/>
  <c r="Q66" i="27"/>
  <c r="P66" i="27"/>
  <c r="E66" i="27"/>
  <c r="S65" i="27"/>
  <c r="R65" i="27"/>
  <c r="Q65" i="27"/>
  <c r="P65" i="27"/>
  <c r="E65" i="27"/>
  <c r="U65" i="27" s="1"/>
  <c r="U64" i="27"/>
  <c r="S64" i="27"/>
  <c r="R64" i="27"/>
  <c r="Q64" i="27"/>
  <c r="P64" i="27"/>
  <c r="E64" i="27"/>
  <c r="T64" i="27" s="1"/>
  <c r="T63" i="27"/>
  <c r="S63" i="27"/>
  <c r="R63" i="27"/>
  <c r="Q63" i="27"/>
  <c r="P63" i="27"/>
  <c r="E63" i="27"/>
  <c r="U63" i="27" s="1"/>
  <c r="O61" i="27"/>
  <c r="N61" i="27"/>
  <c r="M61" i="27"/>
  <c r="S61" i="27" s="1"/>
  <c r="L61" i="27"/>
  <c r="R61" i="27" s="1"/>
  <c r="K61" i="27"/>
  <c r="J61" i="27"/>
  <c r="I61" i="27"/>
  <c r="H61" i="27"/>
  <c r="C61" i="27"/>
  <c r="B61" i="27"/>
  <c r="E61" i="27" s="1"/>
  <c r="U60" i="27"/>
  <c r="T60" i="27"/>
  <c r="S60" i="27"/>
  <c r="R60" i="27"/>
  <c r="Q60" i="27"/>
  <c r="P60" i="27"/>
  <c r="E60" i="27"/>
  <c r="S59" i="27"/>
  <c r="R59" i="27"/>
  <c r="Q59" i="27"/>
  <c r="P59" i="27"/>
  <c r="E59" i="27"/>
  <c r="S58" i="27"/>
  <c r="R58" i="27"/>
  <c r="Q58" i="27"/>
  <c r="P58" i="27"/>
  <c r="E58" i="27"/>
  <c r="U58" i="27" s="1"/>
  <c r="S57" i="27"/>
  <c r="R57" i="27"/>
  <c r="Q57" i="27"/>
  <c r="P57" i="27"/>
  <c r="E57" i="27"/>
  <c r="O55" i="27"/>
  <c r="N55" i="27"/>
  <c r="M55" i="27"/>
  <c r="S55" i="27" s="1"/>
  <c r="L55" i="27"/>
  <c r="R55" i="27" s="1"/>
  <c r="K55" i="27"/>
  <c r="J55" i="27"/>
  <c r="I55" i="27"/>
  <c r="H55" i="27"/>
  <c r="G55" i="27"/>
  <c r="F55" i="27"/>
  <c r="C55" i="27"/>
  <c r="B55" i="27"/>
  <c r="S54" i="27"/>
  <c r="R54" i="27"/>
  <c r="Q54" i="27"/>
  <c r="P54" i="27"/>
  <c r="E54" i="27"/>
  <c r="S53" i="27"/>
  <c r="R53" i="27"/>
  <c r="Q53" i="27"/>
  <c r="P53" i="27"/>
  <c r="E53" i="27"/>
  <c r="U53" i="27" s="1"/>
  <c r="U52" i="27"/>
  <c r="S52" i="27"/>
  <c r="R52" i="27"/>
  <c r="Q52" i="27"/>
  <c r="P52" i="27"/>
  <c r="E52" i="27"/>
  <c r="T52" i="27" s="1"/>
  <c r="S51" i="27"/>
  <c r="R51" i="27"/>
  <c r="Q51" i="27"/>
  <c r="P51" i="27"/>
  <c r="E51" i="27"/>
  <c r="U51" i="27" s="1"/>
  <c r="S50" i="27"/>
  <c r="R50" i="27"/>
  <c r="Q50" i="27"/>
  <c r="P50" i="27"/>
  <c r="E50" i="27"/>
  <c r="U50" i="27" s="1"/>
  <c r="S49" i="27"/>
  <c r="R49" i="27"/>
  <c r="Q49" i="27"/>
  <c r="P49" i="27"/>
  <c r="E49" i="27"/>
  <c r="T49" i="27" s="1"/>
  <c r="S48" i="27"/>
  <c r="R48" i="27"/>
  <c r="Q48" i="27"/>
  <c r="P48" i="27"/>
  <c r="E48" i="27"/>
  <c r="T48" i="27" s="1"/>
  <c r="S47" i="27"/>
  <c r="R47" i="27"/>
  <c r="Q47" i="27"/>
  <c r="P47" i="27"/>
  <c r="E47" i="27"/>
  <c r="U47" i="27" s="1"/>
  <c r="S46" i="27"/>
  <c r="R46" i="27"/>
  <c r="Q46" i="27"/>
  <c r="P46" i="27"/>
  <c r="E46" i="27"/>
  <c r="S45" i="27"/>
  <c r="R45" i="27"/>
  <c r="Q45" i="27"/>
  <c r="P45" i="27"/>
  <c r="E45" i="27"/>
  <c r="U44" i="27"/>
  <c r="S44" i="27"/>
  <c r="R44" i="27"/>
  <c r="Q44" i="27"/>
  <c r="P44" i="27"/>
  <c r="E44" i="27"/>
  <c r="T44" i="27" s="1"/>
  <c r="O42" i="27"/>
  <c r="N42" i="27"/>
  <c r="M42" i="27"/>
  <c r="S42" i="27" s="1"/>
  <c r="L42" i="27"/>
  <c r="R42" i="27" s="1"/>
  <c r="K42" i="27"/>
  <c r="J42" i="27"/>
  <c r="I42" i="27"/>
  <c r="H42" i="27"/>
  <c r="G42" i="27"/>
  <c r="F42" i="27"/>
  <c r="C42" i="27"/>
  <c r="B42" i="27"/>
  <c r="U41" i="27"/>
  <c r="S41" i="27"/>
  <c r="R41" i="27"/>
  <c r="Q41" i="27"/>
  <c r="P41" i="27"/>
  <c r="E41" i="27"/>
  <c r="T41" i="27" s="1"/>
  <c r="T40" i="27"/>
  <c r="S40" i="27"/>
  <c r="R40" i="27"/>
  <c r="Q40" i="27"/>
  <c r="P40" i="27"/>
  <c r="E40" i="27"/>
  <c r="U40" i="27" s="1"/>
  <c r="T39" i="27"/>
  <c r="S39" i="27"/>
  <c r="R39" i="27"/>
  <c r="Q39" i="27"/>
  <c r="P39" i="27"/>
  <c r="E39" i="27"/>
  <c r="U39" i="27" s="1"/>
  <c r="T38" i="27"/>
  <c r="S38" i="27"/>
  <c r="R38" i="27"/>
  <c r="Q38" i="27"/>
  <c r="U38" i="27" s="1"/>
  <c r="P38" i="27"/>
  <c r="E38" i="27"/>
  <c r="S37" i="27"/>
  <c r="R37" i="27"/>
  <c r="Q37" i="27"/>
  <c r="U37" i="27" s="1"/>
  <c r="P37" i="27"/>
  <c r="E37" i="27"/>
  <c r="T37" i="27" s="1"/>
  <c r="O35" i="27"/>
  <c r="N35" i="27"/>
  <c r="M35" i="27"/>
  <c r="L35" i="27"/>
  <c r="K35" i="27"/>
  <c r="J35" i="27"/>
  <c r="I35" i="27"/>
  <c r="H35" i="27"/>
  <c r="G35" i="27"/>
  <c r="F35" i="27"/>
  <c r="C35" i="27"/>
  <c r="B35" i="27"/>
  <c r="E35" i="27" s="1"/>
  <c r="T34" i="27"/>
  <c r="S34" i="27"/>
  <c r="R34" i="27"/>
  <c r="Q34" i="27"/>
  <c r="U34" i="27" s="1"/>
  <c r="P34" i="27"/>
  <c r="E34" i="27"/>
  <c r="O32" i="27"/>
  <c r="N32" i="27"/>
  <c r="M32" i="27"/>
  <c r="S32" i="27" s="1"/>
  <c r="L32" i="27"/>
  <c r="R32" i="27" s="1"/>
  <c r="K32" i="27"/>
  <c r="J32" i="27"/>
  <c r="I32" i="27"/>
  <c r="H32" i="27"/>
  <c r="G32" i="27"/>
  <c r="F32" i="27"/>
  <c r="C32" i="27"/>
  <c r="B32" i="27"/>
  <c r="E32" i="27" s="1"/>
  <c r="S31" i="27"/>
  <c r="R31" i="27"/>
  <c r="Q31" i="27"/>
  <c r="P31" i="27"/>
  <c r="E31" i="27"/>
  <c r="S30" i="27"/>
  <c r="R30" i="27"/>
  <c r="Q30" i="27"/>
  <c r="P30" i="27"/>
  <c r="E30" i="27"/>
  <c r="S29" i="27"/>
  <c r="R29" i="27"/>
  <c r="Q29" i="27"/>
  <c r="P29" i="27"/>
  <c r="E29" i="27"/>
  <c r="S28" i="27"/>
  <c r="R28" i="27"/>
  <c r="Q28" i="27"/>
  <c r="P28" i="27"/>
  <c r="E28" i="27"/>
  <c r="U28" i="27" s="1"/>
  <c r="W26" i="27"/>
  <c r="V26" i="27"/>
  <c r="O26" i="27"/>
  <c r="N26" i="27"/>
  <c r="M26" i="27"/>
  <c r="S26" i="27" s="1"/>
  <c r="L26" i="27"/>
  <c r="R26" i="27" s="1"/>
  <c r="K26" i="27"/>
  <c r="J26" i="27"/>
  <c r="I26" i="27"/>
  <c r="H26" i="27"/>
  <c r="G26" i="27"/>
  <c r="F26" i="27"/>
  <c r="C26" i="27"/>
  <c r="B26" i="27"/>
  <c r="E26" i="27" s="1"/>
  <c r="S25" i="27"/>
  <c r="R25" i="27"/>
  <c r="Q25" i="27"/>
  <c r="P25" i="27"/>
  <c r="E25" i="27"/>
  <c r="U25" i="27" s="1"/>
  <c r="S24" i="27"/>
  <c r="R24" i="27"/>
  <c r="Q24" i="27"/>
  <c r="P24" i="27"/>
  <c r="E24" i="27"/>
  <c r="S23" i="27"/>
  <c r="R23" i="27"/>
  <c r="Q23" i="27"/>
  <c r="P23" i="27"/>
  <c r="E23" i="27"/>
  <c r="U23" i="27" s="1"/>
  <c r="U22" i="27"/>
  <c r="S22" i="27"/>
  <c r="R22" i="27"/>
  <c r="Q22" i="27"/>
  <c r="P22" i="27"/>
  <c r="E22" i="27"/>
  <c r="T22" i="27" s="1"/>
  <c r="T21" i="27"/>
  <c r="S21" i="27"/>
  <c r="R21" i="27"/>
  <c r="Q21" i="27"/>
  <c r="P21" i="27"/>
  <c r="E21" i="27"/>
  <c r="U21" i="27" s="1"/>
  <c r="S20" i="27"/>
  <c r="R20" i="27"/>
  <c r="Q20" i="27"/>
  <c r="P20" i="27"/>
  <c r="E20" i="27"/>
  <c r="U20" i="27" s="1"/>
  <c r="S19" i="27"/>
  <c r="R19" i="27"/>
  <c r="Q19" i="27"/>
  <c r="P19" i="27"/>
  <c r="E19" i="27"/>
  <c r="O17" i="27"/>
  <c r="S17" i="27" s="1"/>
  <c r="N17" i="27"/>
  <c r="M17" i="27"/>
  <c r="L17" i="27"/>
  <c r="R17" i="27" s="1"/>
  <c r="K17" i="27"/>
  <c r="J17" i="27"/>
  <c r="I17" i="27"/>
  <c r="H17" i="27"/>
  <c r="G17" i="27"/>
  <c r="F17" i="27"/>
  <c r="C17" i="27"/>
  <c r="B17" i="27"/>
  <c r="E17" i="27" s="1"/>
  <c r="U16" i="27"/>
  <c r="T16" i="27"/>
  <c r="S16" i="27"/>
  <c r="R16" i="27"/>
  <c r="Q16" i="27"/>
  <c r="P16" i="27"/>
  <c r="E16" i="27"/>
  <c r="T15" i="27"/>
  <c r="S15" i="27"/>
  <c r="R15" i="27"/>
  <c r="Q15" i="27"/>
  <c r="P15" i="27"/>
  <c r="E15" i="27"/>
  <c r="U15" i="27" s="1"/>
  <c r="S14" i="27"/>
  <c r="R14" i="27"/>
  <c r="Q14" i="27"/>
  <c r="P14" i="27"/>
  <c r="E14" i="27"/>
  <c r="U14" i="27" s="1"/>
  <c r="S13" i="27"/>
  <c r="R13" i="27"/>
  <c r="Q13" i="27"/>
  <c r="P13" i="27"/>
  <c r="E13" i="27"/>
  <c r="S12" i="27"/>
  <c r="R12" i="27"/>
  <c r="Q12" i="27"/>
  <c r="P12" i="27"/>
  <c r="E12" i="27"/>
  <c r="U12" i="27" s="1"/>
  <c r="S11" i="27"/>
  <c r="R11" i="27"/>
  <c r="Q11" i="27"/>
  <c r="P11" i="27"/>
  <c r="E11" i="27"/>
  <c r="T11" i="27" s="1"/>
  <c r="T10" i="27"/>
  <c r="S10" i="27"/>
  <c r="R10" i="27"/>
  <c r="Q10" i="27"/>
  <c r="P10" i="27"/>
  <c r="E10" i="27"/>
  <c r="U10" i="27" s="1"/>
  <c r="S9" i="27"/>
  <c r="R9" i="27"/>
  <c r="Q9" i="27"/>
  <c r="P9" i="27"/>
  <c r="E9" i="27"/>
  <c r="U9" i="27" s="1"/>
  <c r="S96" i="26"/>
  <c r="R96" i="26"/>
  <c r="Q96" i="26"/>
  <c r="P96" i="26"/>
  <c r="T96" i="26" s="1"/>
  <c r="E96" i="26"/>
  <c r="U96" i="26" s="1"/>
  <c r="S95" i="26"/>
  <c r="R95" i="26"/>
  <c r="Q95" i="26"/>
  <c r="P95" i="26"/>
  <c r="E95" i="26"/>
  <c r="S94" i="26"/>
  <c r="R94" i="26"/>
  <c r="Q94" i="26"/>
  <c r="P94" i="26"/>
  <c r="E94" i="26"/>
  <c r="S93" i="26"/>
  <c r="R93" i="26"/>
  <c r="Q93" i="26"/>
  <c r="P93" i="26"/>
  <c r="E93" i="26"/>
  <c r="S92" i="26"/>
  <c r="R92" i="26"/>
  <c r="Q92" i="26"/>
  <c r="P92" i="26"/>
  <c r="E92" i="26"/>
  <c r="U92" i="26" s="1"/>
  <c r="S91" i="26"/>
  <c r="R91" i="26"/>
  <c r="Q91" i="26"/>
  <c r="P91" i="26"/>
  <c r="E91" i="26"/>
  <c r="S90" i="26"/>
  <c r="R90" i="26"/>
  <c r="Q90" i="26"/>
  <c r="P90" i="26"/>
  <c r="E90" i="26"/>
  <c r="U90" i="26" s="1"/>
  <c r="S89" i="26"/>
  <c r="R89" i="26"/>
  <c r="Q89" i="26"/>
  <c r="P89" i="26"/>
  <c r="E89" i="26"/>
  <c r="U89" i="26" s="1"/>
  <c r="S88" i="26"/>
  <c r="R88" i="26"/>
  <c r="Q88" i="26"/>
  <c r="P88" i="26"/>
  <c r="E88" i="26"/>
  <c r="W75" i="26"/>
  <c r="V75" i="26"/>
  <c r="O75" i="26"/>
  <c r="N75" i="26"/>
  <c r="M75" i="26"/>
  <c r="L75" i="26"/>
  <c r="K75" i="26"/>
  <c r="J75" i="26"/>
  <c r="I75" i="26"/>
  <c r="H75" i="26"/>
  <c r="G75" i="26"/>
  <c r="F75" i="26"/>
  <c r="C75" i="26"/>
  <c r="B75" i="26"/>
  <c r="O74" i="26"/>
  <c r="N74" i="26"/>
  <c r="M74" i="26"/>
  <c r="L74" i="26"/>
  <c r="R74" i="26" s="1"/>
  <c r="K74" i="26"/>
  <c r="J74" i="26"/>
  <c r="I74" i="26"/>
  <c r="H74" i="26"/>
  <c r="G74" i="26"/>
  <c r="F74" i="26"/>
  <c r="C74" i="26"/>
  <c r="B74" i="26"/>
  <c r="E74" i="26" s="1"/>
  <c r="O73" i="26"/>
  <c r="N73" i="26"/>
  <c r="M73" i="26"/>
  <c r="L73" i="26"/>
  <c r="R73" i="26" s="1"/>
  <c r="K73" i="26"/>
  <c r="J73" i="26"/>
  <c r="I73" i="26"/>
  <c r="H73" i="26"/>
  <c r="P73" i="26" s="1"/>
  <c r="G73" i="26"/>
  <c r="F73" i="26"/>
  <c r="C73" i="26"/>
  <c r="B73" i="26"/>
  <c r="S72" i="26"/>
  <c r="R72" i="26"/>
  <c r="Q72" i="26"/>
  <c r="P72" i="26"/>
  <c r="E72" i="26"/>
  <c r="U72" i="26" s="1"/>
  <c r="S71" i="26"/>
  <c r="R71" i="26"/>
  <c r="Q71" i="26"/>
  <c r="P71" i="26"/>
  <c r="E71" i="26"/>
  <c r="U71" i="26" s="1"/>
  <c r="W69" i="26"/>
  <c r="V69" i="26"/>
  <c r="O69" i="26"/>
  <c r="N69" i="26"/>
  <c r="M69" i="26"/>
  <c r="L69" i="26"/>
  <c r="K69" i="26"/>
  <c r="J69" i="26"/>
  <c r="I69" i="26"/>
  <c r="H69" i="26"/>
  <c r="G69" i="26"/>
  <c r="F69" i="26"/>
  <c r="C69" i="26"/>
  <c r="B69" i="26"/>
  <c r="O68" i="26"/>
  <c r="N68" i="26"/>
  <c r="M68" i="26"/>
  <c r="S68" i="26" s="1"/>
  <c r="L68" i="26"/>
  <c r="R68" i="26" s="1"/>
  <c r="K68" i="26"/>
  <c r="J68" i="26"/>
  <c r="I68" i="26"/>
  <c r="H68" i="26"/>
  <c r="G68" i="26"/>
  <c r="F68" i="26"/>
  <c r="C68" i="26"/>
  <c r="B68" i="26"/>
  <c r="E68" i="26" s="1"/>
  <c r="S67" i="26"/>
  <c r="R67" i="26"/>
  <c r="Q67" i="26"/>
  <c r="P67" i="26"/>
  <c r="E67" i="26"/>
  <c r="U67" i="26" s="1"/>
  <c r="S66" i="26"/>
  <c r="R66" i="26"/>
  <c r="Q66" i="26"/>
  <c r="P66" i="26"/>
  <c r="E66" i="26"/>
  <c r="S65" i="26"/>
  <c r="R65" i="26"/>
  <c r="Q65" i="26"/>
  <c r="P65" i="26"/>
  <c r="E65" i="26"/>
  <c r="U65" i="26" s="1"/>
  <c r="S64" i="26"/>
  <c r="R64" i="26"/>
  <c r="Q64" i="26"/>
  <c r="P64" i="26"/>
  <c r="E64" i="26"/>
  <c r="T64" i="26" s="1"/>
  <c r="S63" i="26"/>
  <c r="R63" i="26"/>
  <c r="Q63" i="26"/>
  <c r="P63" i="26"/>
  <c r="E63" i="26"/>
  <c r="U63" i="26" s="1"/>
  <c r="O61" i="26"/>
  <c r="N61" i="26"/>
  <c r="M61" i="26"/>
  <c r="S61" i="26" s="1"/>
  <c r="L61" i="26"/>
  <c r="R61" i="26" s="1"/>
  <c r="K61" i="26"/>
  <c r="J61" i="26"/>
  <c r="I61" i="26"/>
  <c r="H61" i="26"/>
  <c r="C61" i="26"/>
  <c r="B61" i="26"/>
  <c r="U60" i="26"/>
  <c r="T60" i="26"/>
  <c r="S60" i="26"/>
  <c r="R60" i="26"/>
  <c r="Q60" i="26"/>
  <c r="P60" i="26"/>
  <c r="E60" i="26"/>
  <c r="S59" i="26"/>
  <c r="R59" i="26"/>
  <c r="Q59" i="26"/>
  <c r="P59" i="26"/>
  <c r="E59" i="26"/>
  <c r="U59" i="26" s="1"/>
  <c r="S58" i="26"/>
  <c r="R58" i="26"/>
  <c r="Q58" i="26"/>
  <c r="P58" i="26"/>
  <c r="E58" i="26"/>
  <c r="U58" i="26" s="1"/>
  <c r="S57" i="26"/>
  <c r="R57" i="26"/>
  <c r="Q57" i="26"/>
  <c r="P57" i="26"/>
  <c r="E57" i="26"/>
  <c r="O55" i="26"/>
  <c r="N55" i="26"/>
  <c r="M55" i="26"/>
  <c r="S55" i="26" s="1"/>
  <c r="L55" i="26"/>
  <c r="R55" i="26" s="1"/>
  <c r="K55" i="26"/>
  <c r="J55" i="26"/>
  <c r="I55" i="26"/>
  <c r="H55" i="26"/>
  <c r="G55" i="26"/>
  <c r="F55" i="26"/>
  <c r="C55" i="26"/>
  <c r="B55" i="26"/>
  <c r="S54" i="26"/>
  <c r="R54" i="26"/>
  <c r="Q54" i="26"/>
  <c r="P54" i="26"/>
  <c r="E54" i="26"/>
  <c r="S53" i="26"/>
  <c r="R53" i="26"/>
  <c r="Q53" i="26"/>
  <c r="P53" i="26"/>
  <c r="E53" i="26"/>
  <c r="U53" i="26" s="1"/>
  <c r="S52" i="26"/>
  <c r="R52" i="26"/>
  <c r="Q52" i="26"/>
  <c r="P52" i="26"/>
  <c r="E52" i="26"/>
  <c r="T52" i="26" s="1"/>
  <c r="T51" i="26"/>
  <c r="S51" i="26"/>
  <c r="R51" i="26"/>
  <c r="Q51" i="26"/>
  <c r="P51" i="26"/>
  <c r="E51" i="26"/>
  <c r="U51" i="26" s="1"/>
  <c r="S50" i="26"/>
  <c r="R50" i="26"/>
  <c r="Q50" i="26"/>
  <c r="P50" i="26"/>
  <c r="E50" i="26"/>
  <c r="U50" i="26" s="1"/>
  <c r="S49" i="26"/>
  <c r="R49" i="26"/>
  <c r="Q49" i="26"/>
  <c r="P49" i="26"/>
  <c r="E49" i="26"/>
  <c r="U49" i="26" s="1"/>
  <c r="S48" i="26"/>
  <c r="R48" i="26"/>
  <c r="Q48" i="26"/>
  <c r="P48" i="26"/>
  <c r="E48" i="26"/>
  <c r="S47" i="26"/>
  <c r="R47" i="26"/>
  <c r="Q47" i="26"/>
  <c r="P47" i="26"/>
  <c r="E47" i="26"/>
  <c r="U47" i="26" s="1"/>
  <c r="S46" i="26"/>
  <c r="R46" i="26"/>
  <c r="Q46" i="26"/>
  <c r="P46" i="26"/>
  <c r="E46" i="26"/>
  <c r="S45" i="26"/>
  <c r="R45" i="26"/>
  <c r="Q45" i="26"/>
  <c r="P45" i="26"/>
  <c r="E45" i="26"/>
  <c r="U44" i="26"/>
  <c r="S44" i="26"/>
  <c r="R44" i="26"/>
  <c r="Q44" i="26"/>
  <c r="P44" i="26"/>
  <c r="E44" i="26"/>
  <c r="T44" i="26" s="1"/>
  <c r="O42" i="26"/>
  <c r="N42" i="26"/>
  <c r="M42" i="26"/>
  <c r="S42" i="26" s="1"/>
  <c r="L42" i="26"/>
  <c r="R42" i="26" s="1"/>
  <c r="K42" i="26"/>
  <c r="J42" i="26"/>
  <c r="I42" i="26"/>
  <c r="H42" i="26"/>
  <c r="G42" i="26"/>
  <c r="F42" i="26"/>
  <c r="C42" i="26"/>
  <c r="E42" i="26" s="1"/>
  <c r="B42" i="26"/>
  <c r="U41" i="26"/>
  <c r="S41" i="26"/>
  <c r="R41" i="26"/>
  <c r="Q41" i="26"/>
  <c r="P41" i="26"/>
  <c r="E41" i="26"/>
  <c r="T41" i="26" s="1"/>
  <c r="T40" i="26"/>
  <c r="S40" i="26"/>
  <c r="R40" i="26"/>
  <c r="Q40" i="26"/>
  <c r="P40" i="26"/>
  <c r="E40" i="26"/>
  <c r="U40" i="26" s="1"/>
  <c r="S39" i="26"/>
  <c r="R39" i="26"/>
  <c r="Q39" i="26"/>
  <c r="P39" i="26"/>
  <c r="E39" i="26"/>
  <c r="S38" i="26"/>
  <c r="R38" i="26"/>
  <c r="Q38" i="26"/>
  <c r="U38" i="26" s="1"/>
  <c r="P38" i="26"/>
  <c r="E38" i="26"/>
  <c r="T38" i="26" s="1"/>
  <c r="U37" i="26"/>
  <c r="S37" i="26"/>
  <c r="R37" i="26"/>
  <c r="Q37" i="26"/>
  <c r="P37" i="26"/>
  <c r="E37" i="26"/>
  <c r="T37" i="26" s="1"/>
  <c r="O35" i="26"/>
  <c r="N35" i="26"/>
  <c r="M35" i="26"/>
  <c r="L35" i="26"/>
  <c r="R35" i="26" s="1"/>
  <c r="K35" i="26"/>
  <c r="J35" i="26"/>
  <c r="I35" i="26"/>
  <c r="H35" i="26"/>
  <c r="G35" i="26"/>
  <c r="F35" i="26"/>
  <c r="C35" i="26"/>
  <c r="B35" i="26"/>
  <c r="E35" i="26" s="1"/>
  <c r="U34" i="26"/>
  <c r="T34" i="26"/>
  <c r="S34" i="26"/>
  <c r="R34" i="26"/>
  <c r="Q34" i="26"/>
  <c r="P34" i="26"/>
  <c r="E34" i="26"/>
  <c r="O32" i="26"/>
  <c r="N32" i="26"/>
  <c r="M32" i="26"/>
  <c r="S32" i="26" s="1"/>
  <c r="L32" i="26"/>
  <c r="R32" i="26" s="1"/>
  <c r="K32" i="26"/>
  <c r="J32" i="26"/>
  <c r="I32" i="26"/>
  <c r="H32" i="26"/>
  <c r="G32" i="26"/>
  <c r="F32" i="26"/>
  <c r="C32" i="26"/>
  <c r="B32" i="26"/>
  <c r="U31" i="26"/>
  <c r="S31" i="26"/>
  <c r="R31" i="26"/>
  <c r="Q31" i="26"/>
  <c r="P31" i="26"/>
  <c r="E31" i="26"/>
  <c r="T31" i="26" s="1"/>
  <c r="S30" i="26"/>
  <c r="R30" i="26"/>
  <c r="Q30" i="26"/>
  <c r="P30" i="26"/>
  <c r="E30" i="26"/>
  <c r="U30" i="26" s="1"/>
  <c r="S29" i="26"/>
  <c r="R29" i="26"/>
  <c r="Q29" i="26"/>
  <c r="P29" i="26"/>
  <c r="E29" i="26"/>
  <c r="S28" i="26"/>
  <c r="R28" i="26"/>
  <c r="Q28" i="26"/>
  <c r="P28" i="26"/>
  <c r="E28" i="26"/>
  <c r="U28" i="26" s="1"/>
  <c r="W26" i="26"/>
  <c r="V26" i="26"/>
  <c r="O26" i="26"/>
  <c r="N26" i="26"/>
  <c r="M26" i="26"/>
  <c r="S26" i="26" s="1"/>
  <c r="L26" i="26"/>
  <c r="R26" i="26" s="1"/>
  <c r="K26" i="26"/>
  <c r="J26" i="26"/>
  <c r="I26" i="26"/>
  <c r="H26" i="26"/>
  <c r="G26" i="26"/>
  <c r="F26" i="26"/>
  <c r="C26" i="26"/>
  <c r="B26" i="26"/>
  <c r="S25" i="26"/>
  <c r="R25" i="26"/>
  <c r="Q25" i="26"/>
  <c r="P25" i="26"/>
  <c r="E25" i="26"/>
  <c r="U25" i="26" s="1"/>
  <c r="S24" i="26"/>
  <c r="R24" i="26"/>
  <c r="Q24" i="26"/>
  <c r="P24" i="26"/>
  <c r="E24" i="26"/>
  <c r="S23" i="26"/>
  <c r="R23" i="26"/>
  <c r="Q23" i="26"/>
  <c r="P23" i="26"/>
  <c r="E23" i="26"/>
  <c r="U23" i="26" s="1"/>
  <c r="S22" i="26"/>
  <c r="R22" i="26"/>
  <c r="Q22" i="26"/>
  <c r="P22" i="26"/>
  <c r="E22" i="26"/>
  <c r="T22" i="26" s="1"/>
  <c r="S21" i="26"/>
  <c r="R21" i="26"/>
  <c r="Q21" i="26"/>
  <c r="P21" i="26"/>
  <c r="E21" i="26"/>
  <c r="U21" i="26" s="1"/>
  <c r="S20" i="26"/>
  <c r="R20" i="26"/>
  <c r="Q20" i="26"/>
  <c r="P20" i="26"/>
  <c r="E20" i="26"/>
  <c r="U19" i="26"/>
  <c r="T19" i="26"/>
  <c r="S19" i="26"/>
  <c r="R19" i="26"/>
  <c r="Q19" i="26"/>
  <c r="P19" i="26"/>
  <c r="E19" i="26"/>
  <c r="O17" i="26"/>
  <c r="N17" i="26"/>
  <c r="M17" i="26"/>
  <c r="S17" i="26" s="1"/>
  <c r="L17" i="26"/>
  <c r="R17" i="26" s="1"/>
  <c r="K17" i="26"/>
  <c r="J17" i="26"/>
  <c r="I17" i="26"/>
  <c r="H17" i="26"/>
  <c r="P17" i="26" s="1"/>
  <c r="G17" i="26"/>
  <c r="F17" i="26"/>
  <c r="C17" i="26"/>
  <c r="B17" i="26"/>
  <c r="S16" i="26"/>
  <c r="R16" i="26"/>
  <c r="Q16" i="26"/>
  <c r="P16" i="26"/>
  <c r="E16" i="26"/>
  <c r="U15" i="26"/>
  <c r="S15" i="26"/>
  <c r="R15" i="26"/>
  <c r="Q15" i="26"/>
  <c r="P15" i="26"/>
  <c r="E15" i="26"/>
  <c r="T15" i="26" s="1"/>
  <c r="T14" i="26"/>
  <c r="S14" i="26"/>
  <c r="R14" i="26"/>
  <c r="Q14" i="26"/>
  <c r="P14" i="26"/>
  <c r="E14" i="26"/>
  <c r="U14" i="26" s="1"/>
  <c r="S13" i="26"/>
  <c r="R13" i="26"/>
  <c r="Q13" i="26"/>
  <c r="P13" i="26"/>
  <c r="E13" i="26"/>
  <c r="S12" i="26"/>
  <c r="R12" i="26"/>
  <c r="Q12" i="26"/>
  <c r="P12" i="26"/>
  <c r="E12" i="26"/>
  <c r="U12" i="26" s="1"/>
  <c r="U11" i="26"/>
  <c r="S11" i="26"/>
  <c r="R11" i="26"/>
  <c r="Q11" i="26"/>
  <c r="P11" i="26"/>
  <c r="E11" i="26"/>
  <c r="T11" i="26" s="1"/>
  <c r="S10" i="26"/>
  <c r="R10" i="26"/>
  <c r="Q10" i="26"/>
  <c r="P10" i="26"/>
  <c r="E10" i="26"/>
  <c r="S9" i="26"/>
  <c r="R9" i="26"/>
  <c r="Q9" i="26"/>
  <c r="P9" i="26"/>
  <c r="E9" i="26"/>
  <c r="U96" i="25"/>
  <c r="S96" i="25"/>
  <c r="R96" i="25"/>
  <c r="Q96" i="25"/>
  <c r="P96" i="25"/>
  <c r="E96" i="25"/>
  <c r="T96" i="25" s="1"/>
  <c r="T95" i="25"/>
  <c r="S95" i="25"/>
  <c r="R95" i="25"/>
  <c r="Q95" i="25"/>
  <c r="P95" i="25"/>
  <c r="E95" i="25"/>
  <c r="U95" i="25" s="1"/>
  <c r="T94" i="25"/>
  <c r="S94" i="25"/>
  <c r="R94" i="25"/>
  <c r="Q94" i="25"/>
  <c r="P94" i="25"/>
  <c r="E94" i="25"/>
  <c r="U94" i="25" s="1"/>
  <c r="S93" i="25"/>
  <c r="R93" i="25"/>
  <c r="Q93" i="25"/>
  <c r="P93" i="25"/>
  <c r="E93" i="25"/>
  <c r="S92" i="25"/>
  <c r="R92" i="25"/>
  <c r="Q92" i="25"/>
  <c r="P92" i="25"/>
  <c r="E92" i="25"/>
  <c r="U91" i="25"/>
  <c r="S91" i="25"/>
  <c r="R91" i="25"/>
  <c r="Q91" i="25"/>
  <c r="P91" i="25"/>
  <c r="E91" i="25"/>
  <c r="T91" i="25" s="1"/>
  <c r="S90" i="25"/>
  <c r="R90" i="25"/>
  <c r="Q90" i="25"/>
  <c r="P90" i="25"/>
  <c r="E90" i="25"/>
  <c r="S89" i="25"/>
  <c r="R89" i="25"/>
  <c r="Q89" i="25"/>
  <c r="P89" i="25"/>
  <c r="E89" i="25"/>
  <c r="U89" i="25" s="1"/>
  <c r="U88" i="25"/>
  <c r="S88" i="25"/>
  <c r="R88" i="25"/>
  <c r="Q88" i="25"/>
  <c r="P88" i="25"/>
  <c r="E88" i="25"/>
  <c r="T88" i="25" s="1"/>
  <c r="O75" i="25"/>
  <c r="N75" i="25"/>
  <c r="M75" i="25"/>
  <c r="L75" i="25"/>
  <c r="K75" i="25"/>
  <c r="J75" i="25"/>
  <c r="I75" i="25"/>
  <c r="H75" i="25"/>
  <c r="G75" i="25"/>
  <c r="F75" i="25"/>
  <c r="C75" i="25"/>
  <c r="B75" i="25"/>
  <c r="S74" i="25"/>
  <c r="O74" i="25"/>
  <c r="N74" i="25"/>
  <c r="M74" i="25"/>
  <c r="L74" i="25"/>
  <c r="R74" i="25" s="1"/>
  <c r="K74" i="25"/>
  <c r="J74" i="25"/>
  <c r="I74" i="25"/>
  <c r="H74" i="25"/>
  <c r="G74" i="25"/>
  <c r="F74" i="25"/>
  <c r="C74" i="25"/>
  <c r="B74" i="25"/>
  <c r="R73" i="25"/>
  <c r="O73" i="25"/>
  <c r="N73" i="25"/>
  <c r="M73" i="25"/>
  <c r="S73" i="25" s="1"/>
  <c r="L73" i="25"/>
  <c r="K73" i="25"/>
  <c r="J73" i="25"/>
  <c r="I73" i="25"/>
  <c r="Q73" i="25" s="1"/>
  <c r="H73" i="25"/>
  <c r="P73" i="25" s="1"/>
  <c r="G73" i="25"/>
  <c r="F73" i="25"/>
  <c r="E73" i="25"/>
  <c r="C73" i="25"/>
  <c r="B73" i="25"/>
  <c r="S72" i="25"/>
  <c r="R72" i="25"/>
  <c r="Q72" i="25"/>
  <c r="P72" i="25"/>
  <c r="E72" i="25"/>
  <c r="U72" i="25" s="1"/>
  <c r="S71" i="25"/>
  <c r="R71" i="25"/>
  <c r="Q71" i="25"/>
  <c r="P71" i="25"/>
  <c r="E71" i="25"/>
  <c r="T71" i="25" s="1"/>
  <c r="O69" i="25"/>
  <c r="N69" i="25"/>
  <c r="M69" i="25"/>
  <c r="L69" i="25"/>
  <c r="K69" i="25"/>
  <c r="J69" i="25"/>
  <c r="I69" i="25"/>
  <c r="H69" i="25"/>
  <c r="G69" i="25"/>
  <c r="F69" i="25"/>
  <c r="C69" i="25"/>
  <c r="B69" i="25"/>
  <c r="O68" i="25"/>
  <c r="N68" i="25"/>
  <c r="M68" i="25"/>
  <c r="S68" i="25" s="1"/>
  <c r="L68" i="25"/>
  <c r="R68" i="25" s="1"/>
  <c r="K68" i="25"/>
  <c r="Q68" i="25" s="1"/>
  <c r="J68" i="25"/>
  <c r="I68" i="25"/>
  <c r="H68" i="25"/>
  <c r="G68" i="25"/>
  <c r="F68" i="25"/>
  <c r="C68" i="25"/>
  <c r="B68" i="25"/>
  <c r="S67" i="25"/>
  <c r="R67" i="25"/>
  <c r="Q67" i="25"/>
  <c r="P67" i="25"/>
  <c r="E67" i="25"/>
  <c r="U67" i="25" s="1"/>
  <c r="S66" i="25"/>
  <c r="R66" i="25"/>
  <c r="Q66" i="25"/>
  <c r="P66" i="25"/>
  <c r="E66" i="25"/>
  <c r="U66" i="25" s="1"/>
  <c r="S65" i="25"/>
  <c r="R65" i="25"/>
  <c r="Q65" i="25"/>
  <c r="P65" i="25"/>
  <c r="E65" i="25"/>
  <c r="U65" i="25" s="1"/>
  <c r="S64" i="25"/>
  <c r="R64" i="25"/>
  <c r="Q64" i="25"/>
  <c r="P64" i="25"/>
  <c r="E64" i="25"/>
  <c r="T63" i="25"/>
  <c r="S63" i="25"/>
  <c r="R63" i="25"/>
  <c r="Q63" i="25"/>
  <c r="P63" i="25"/>
  <c r="E63" i="25"/>
  <c r="U63" i="25" s="1"/>
  <c r="O61" i="25"/>
  <c r="N61" i="25"/>
  <c r="M61" i="25"/>
  <c r="S61" i="25" s="1"/>
  <c r="L61" i="25"/>
  <c r="R61" i="25" s="1"/>
  <c r="K61" i="25"/>
  <c r="J61" i="25"/>
  <c r="I61" i="25"/>
  <c r="H61" i="25"/>
  <c r="C61" i="25"/>
  <c r="B61" i="25"/>
  <c r="S60" i="25"/>
  <c r="R60" i="25"/>
  <c r="Q60" i="25"/>
  <c r="P60" i="25"/>
  <c r="E60" i="25"/>
  <c r="S59" i="25"/>
  <c r="R59" i="25"/>
  <c r="Q59" i="25"/>
  <c r="P59" i="25"/>
  <c r="E59" i="25"/>
  <c r="S58" i="25"/>
  <c r="R58" i="25"/>
  <c r="Q58" i="25"/>
  <c r="P58" i="25"/>
  <c r="E58" i="25"/>
  <c r="U58" i="25" s="1"/>
  <c r="S57" i="25"/>
  <c r="R57" i="25"/>
  <c r="Q57" i="25"/>
  <c r="P57" i="25"/>
  <c r="E57" i="25"/>
  <c r="U57" i="25" s="1"/>
  <c r="O55" i="25"/>
  <c r="N55" i="25"/>
  <c r="M55" i="25"/>
  <c r="L55" i="25"/>
  <c r="K55" i="25"/>
  <c r="J55" i="25"/>
  <c r="I55" i="25"/>
  <c r="H55" i="25"/>
  <c r="G55" i="25"/>
  <c r="F55" i="25"/>
  <c r="C55" i="25"/>
  <c r="B55" i="25"/>
  <c r="S54" i="25"/>
  <c r="R54" i="25"/>
  <c r="Q54" i="25"/>
  <c r="P54" i="25"/>
  <c r="E54" i="25"/>
  <c r="S53" i="25"/>
  <c r="R53" i="25"/>
  <c r="Q53" i="25"/>
  <c r="U53" i="25" s="1"/>
  <c r="P53" i="25"/>
  <c r="T53" i="25" s="1"/>
  <c r="E53" i="25"/>
  <c r="U52" i="25"/>
  <c r="S52" i="25"/>
  <c r="R52" i="25"/>
  <c r="Q52" i="25"/>
  <c r="P52" i="25"/>
  <c r="E52" i="25"/>
  <c r="T52" i="25" s="1"/>
  <c r="S51" i="25"/>
  <c r="R51" i="25"/>
  <c r="Q51" i="25"/>
  <c r="P51" i="25"/>
  <c r="E51" i="25"/>
  <c r="S50" i="25"/>
  <c r="R50" i="25"/>
  <c r="Q50" i="25"/>
  <c r="P50" i="25"/>
  <c r="E50" i="25"/>
  <c r="S49" i="25"/>
  <c r="R49" i="25"/>
  <c r="Q49" i="25"/>
  <c r="P49" i="25"/>
  <c r="E49" i="25"/>
  <c r="S48" i="25"/>
  <c r="R48" i="25"/>
  <c r="Q48" i="25"/>
  <c r="P48" i="25"/>
  <c r="E48" i="25"/>
  <c r="T48" i="25" s="1"/>
  <c r="S47" i="25"/>
  <c r="R47" i="25"/>
  <c r="Q47" i="25"/>
  <c r="P47" i="25"/>
  <c r="E47" i="25"/>
  <c r="T47" i="25" s="1"/>
  <c r="S46" i="25"/>
  <c r="R46" i="25"/>
  <c r="Q46" i="25"/>
  <c r="P46" i="25"/>
  <c r="E46" i="25"/>
  <c r="S45" i="25"/>
  <c r="R45" i="25"/>
  <c r="Q45" i="25"/>
  <c r="P45" i="25"/>
  <c r="E45" i="25"/>
  <c r="U45" i="25" s="1"/>
  <c r="T44" i="25"/>
  <c r="S44" i="25"/>
  <c r="R44" i="25"/>
  <c r="Q44" i="25"/>
  <c r="P44" i="25"/>
  <c r="E44" i="25"/>
  <c r="U44" i="25" s="1"/>
  <c r="O42" i="25"/>
  <c r="N42" i="25"/>
  <c r="M42" i="25"/>
  <c r="S42" i="25" s="1"/>
  <c r="L42" i="25"/>
  <c r="R42" i="25" s="1"/>
  <c r="K42" i="25"/>
  <c r="J42" i="25"/>
  <c r="I42" i="25"/>
  <c r="H42" i="25"/>
  <c r="G42" i="25"/>
  <c r="F42" i="25"/>
  <c r="C42" i="25"/>
  <c r="B42" i="25"/>
  <c r="U41" i="25"/>
  <c r="T41" i="25"/>
  <c r="S41" i="25"/>
  <c r="R41" i="25"/>
  <c r="Q41" i="25"/>
  <c r="P41" i="25"/>
  <c r="E41" i="25"/>
  <c r="T40" i="25"/>
  <c r="S40" i="25"/>
  <c r="R40" i="25"/>
  <c r="Q40" i="25"/>
  <c r="P40" i="25"/>
  <c r="E40" i="25"/>
  <c r="U40" i="25" s="1"/>
  <c r="S39" i="25"/>
  <c r="R39" i="25"/>
  <c r="Q39" i="25"/>
  <c r="P39" i="25"/>
  <c r="E39" i="25"/>
  <c r="S38" i="25"/>
  <c r="R38" i="25"/>
  <c r="Q38" i="25"/>
  <c r="P38" i="25"/>
  <c r="E38" i="25"/>
  <c r="U37" i="25"/>
  <c r="S37" i="25"/>
  <c r="R37" i="25"/>
  <c r="Q37" i="25"/>
  <c r="P37" i="25"/>
  <c r="E37" i="25"/>
  <c r="S35" i="25"/>
  <c r="O35" i="25"/>
  <c r="N35" i="25"/>
  <c r="M35" i="25"/>
  <c r="L35" i="25"/>
  <c r="K35" i="25"/>
  <c r="J35" i="25"/>
  <c r="I35" i="25"/>
  <c r="H35" i="25"/>
  <c r="G35" i="25"/>
  <c r="F35" i="25"/>
  <c r="C35" i="25"/>
  <c r="B35" i="25"/>
  <c r="E35" i="25" s="1"/>
  <c r="S34" i="25"/>
  <c r="R34" i="25"/>
  <c r="Q34" i="25"/>
  <c r="U34" i="25" s="1"/>
  <c r="P34" i="25"/>
  <c r="E34" i="25"/>
  <c r="O32" i="25"/>
  <c r="N32" i="25"/>
  <c r="M32" i="25"/>
  <c r="S32" i="25" s="1"/>
  <c r="L32" i="25"/>
  <c r="K32" i="25"/>
  <c r="J32" i="25"/>
  <c r="I32" i="25"/>
  <c r="H32" i="25"/>
  <c r="G32" i="25"/>
  <c r="F32" i="25"/>
  <c r="C32" i="25"/>
  <c r="B32" i="25"/>
  <c r="S31" i="25"/>
  <c r="R31" i="25"/>
  <c r="Q31" i="25"/>
  <c r="P31" i="25"/>
  <c r="E31" i="25"/>
  <c r="U31" i="25" s="1"/>
  <c r="U30" i="25"/>
  <c r="S30" i="25"/>
  <c r="R30" i="25"/>
  <c r="Q30" i="25"/>
  <c r="P30" i="25"/>
  <c r="E30" i="25"/>
  <c r="T30" i="25" s="1"/>
  <c r="S29" i="25"/>
  <c r="R29" i="25"/>
  <c r="Q29" i="25"/>
  <c r="P29" i="25"/>
  <c r="E29" i="25"/>
  <c r="U28" i="25"/>
  <c r="S28" i="25"/>
  <c r="R28" i="25"/>
  <c r="Q28" i="25"/>
  <c r="P28" i="25"/>
  <c r="E28" i="25"/>
  <c r="T28" i="25" s="1"/>
  <c r="O26" i="25"/>
  <c r="N26" i="25"/>
  <c r="M26" i="25"/>
  <c r="S26" i="25" s="1"/>
  <c r="L26" i="25"/>
  <c r="R26" i="25" s="1"/>
  <c r="K26" i="25"/>
  <c r="J26" i="25"/>
  <c r="I26" i="25"/>
  <c r="H26" i="25"/>
  <c r="G26" i="25"/>
  <c r="F26" i="25"/>
  <c r="C26" i="25"/>
  <c r="B26" i="25"/>
  <c r="S25" i="25"/>
  <c r="R25" i="25"/>
  <c r="Q25" i="25"/>
  <c r="P25" i="25"/>
  <c r="E25" i="25"/>
  <c r="U25" i="25" s="1"/>
  <c r="S24" i="25"/>
  <c r="R24" i="25"/>
  <c r="Q24" i="25"/>
  <c r="P24" i="25"/>
  <c r="E24" i="25"/>
  <c r="T24" i="25" s="1"/>
  <c r="S23" i="25"/>
  <c r="R23" i="25"/>
  <c r="Q23" i="25"/>
  <c r="P23" i="25"/>
  <c r="E23" i="25"/>
  <c r="T23" i="25" s="1"/>
  <c r="S22" i="25"/>
  <c r="R22" i="25"/>
  <c r="Q22" i="25"/>
  <c r="P22" i="25"/>
  <c r="E22" i="25"/>
  <c r="S21" i="25"/>
  <c r="R21" i="25"/>
  <c r="Q21" i="25"/>
  <c r="P21" i="25"/>
  <c r="E21" i="25"/>
  <c r="S20" i="25"/>
  <c r="R20" i="25"/>
  <c r="Q20" i="25"/>
  <c r="P20" i="25"/>
  <c r="E20" i="25"/>
  <c r="T19" i="25"/>
  <c r="S19" i="25"/>
  <c r="R19" i="25"/>
  <c r="Q19" i="25"/>
  <c r="P19" i="25"/>
  <c r="E19" i="25"/>
  <c r="U19" i="25" s="1"/>
  <c r="O17" i="25"/>
  <c r="N17" i="25"/>
  <c r="R17" i="25" s="1"/>
  <c r="M17" i="25"/>
  <c r="L17" i="25"/>
  <c r="K17" i="25"/>
  <c r="J17" i="25"/>
  <c r="I17" i="25"/>
  <c r="H17" i="25"/>
  <c r="G17" i="25"/>
  <c r="F17" i="25"/>
  <c r="C17" i="25"/>
  <c r="B17" i="25"/>
  <c r="E17" i="25" s="1"/>
  <c r="S16" i="25"/>
  <c r="R16" i="25"/>
  <c r="Q16" i="25"/>
  <c r="P16" i="25"/>
  <c r="E16" i="25"/>
  <c r="U16" i="25" s="1"/>
  <c r="S15" i="25"/>
  <c r="R15" i="25"/>
  <c r="Q15" i="25"/>
  <c r="P15" i="25"/>
  <c r="E15" i="25"/>
  <c r="U14" i="25"/>
  <c r="S14" i="25"/>
  <c r="R14" i="25"/>
  <c r="Q14" i="25"/>
  <c r="P14" i="25"/>
  <c r="E14" i="25"/>
  <c r="T14" i="25" s="1"/>
  <c r="U13" i="25"/>
  <c r="T13" i="25"/>
  <c r="S13" i="25"/>
  <c r="R13" i="25"/>
  <c r="Q13" i="25"/>
  <c r="P13" i="25"/>
  <c r="E13" i="25"/>
  <c r="S12" i="25"/>
  <c r="R12" i="25"/>
  <c r="Q12" i="25"/>
  <c r="P12" i="25"/>
  <c r="E12" i="25"/>
  <c r="U12" i="25" s="1"/>
  <c r="S11" i="25"/>
  <c r="R11" i="25"/>
  <c r="Q11" i="25"/>
  <c r="P11" i="25"/>
  <c r="E11" i="25"/>
  <c r="S10" i="25"/>
  <c r="R10" i="25"/>
  <c r="Q10" i="25"/>
  <c r="P10" i="25"/>
  <c r="E10" i="25"/>
  <c r="S9" i="25"/>
  <c r="R9" i="25"/>
  <c r="Q9" i="25"/>
  <c r="P9" i="25"/>
  <c r="E9" i="25"/>
  <c r="U9" i="25" s="1"/>
  <c r="S96" i="24"/>
  <c r="R96" i="24"/>
  <c r="Q96" i="24"/>
  <c r="P96" i="24"/>
  <c r="E96" i="24"/>
  <c r="S95" i="24"/>
  <c r="R95" i="24"/>
  <c r="Q95" i="24"/>
  <c r="P95" i="24"/>
  <c r="E95" i="24"/>
  <c r="U95" i="24" s="1"/>
  <c r="U94" i="24"/>
  <c r="T94" i="24"/>
  <c r="S94" i="24"/>
  <c r="R94" i="24"/>
  <c r="Q94" i="24"/>
  <c r="P94" i="24"/>
  <c r="E94" i="24"/>
  <c r="U93" i="24"/>
  <c r="T93" i="24"/>
  <c r="S93" i="24"/>
  <c r="R93" i="24"/>
  <c r="Q93" i="24"/>
  <c r="P93" i="24"/>
  <c r="E93" i="24"/>
  <c r="T92" i="24"/>
  <c r="S92" i="24"/>
  <c r="R92" i="24"/>
  <c r="Q92" i="24"/>
  <c r="P92" i="24"/>
  <c r="E92" i="24"/>
  <c r="U92" i="24" s="1"/>
  <c r="S91" i="24"/>
  <c r="R91" i="24"/>
  <c r="Q91" i="24"/>
  <c r="P91" i="24"/>
  <c r="E91" i="24"/>
  <c r="S90" i="24"/>
  <c r="R90" i="24"/>
  <c r="Q90" i="24"/>
  <c r="P90" i="24"/>
  <c r="E90" i="24"/>
  <c r="U89" i="24"/>
  <c r="S89" i="24"/>
  <c r="R89" i="24"/>
  <c r="Q89" i="24"/>
  <c r="P89" i="24"/>
  <c r="E89" i="24"/>
  <c r="T89" i="24" s="1"/>
  <c r="S88" i="24"/>
  <c r="R88" i="24"/>
  <c r="Q88" i="24"/>
  <c r="P88" i="24"/>
  <c r="E88" i="24"/>
  <c r="V75" i="24"/>
  <c r="O75" i="24"/>
  <c r="N75" i="24"/>
  <c r="M75" i="24"/>
  <c r="L75" i="24"/>
  <c r="K75" i="24"/>
  <c r="J75" i="24"/>
  <c r="I75" i="24"/>
  <c r="H75" i="24"/>
  <c r="G75" i="24"/>
  <c r="F75" i="24"/>
  <c r="C75" i="24"/>
  <c r="B75" i="24"/>
  <c r="O74" i="24"/>
  <c r="N74" i="24"/>
  <c r="M74" i="24"/>
  <c r="S74" i="24" s="1"/>
  <c r="L74" i="24"/>
  <c r="K74" i="24"/>
  <c r="J74" i="24"/>
  <c r="I74" i="24"/>
  <c r="H74" i="24"/>
  <c r="G74" i="24"/>
  <c r="F74" i="24"/>
  <c r="C74" i="24"/>
  <c r="B74" i="24"/>
  <c r="O73" i="24"/>
  <c r="N73" i="24"/>
  <c r="M73" i="24"/>
  <c r="S73" i="24" s="1"/>
  <c r="L73" i="24"/>
  <c r="K73" i="24"/>
  <c r="J73" i="24"/>
  <c r="I73" i="24"/>
  <c r="Q73" i="24" s="1"/>
  <c r="H73" i="24"/>
  <c r="G73" i="24"/>
  <c r="F73" i="24"/>
  <c r="C73" i="24"/>
  <c r="B73" i="24"/>
  <c r="E73" i="24" s="1"/>
  <c r="S72" i="24"/>
  <c r="R72" i="24"/>
  <c r="Q72" i="24"/>
  <c r="P72" i="24"/>
  <c r="E72" i="24"/>
  <c r="S71" i="24"/>
  <c r="R71" i="24"/>
  <c r="Q71" i="24"/>
  <c r="P71" i="24"/>
  <c r="E71" i="24"/>
  <c r="V69" i="24"/>
  <c r="O69" i="24"/>
  <c r="N69" i="24"/>
  <c r="M69" i="24"/>
  <c r="L69" i="24"/>
  <c r="K69" i="24"/>
  <c r="J69" i="24"/>
  <c r="I69" i="24"/>
  <c r="H69" i="24"/>
  <c r="G69" i="24"/>
  <c r="F69" i="24"/>
  <c r="C69" i="24"/>
  <c r="B69" i="24"/>
  <c r="O68" i="24"/>
  <c r="N68" i="24"/>
  <c r="M68" i="24"/>
  <c r="S68" i="24" s="1"/>
  <c r="L68" i="24"/>
  <c r="R68" i="24" s="1"/>
  <c r="K68" i="24"/>
  <c r="J68" i="24"/>
  <c r="I68" i="24"/>
  <c r="H68" i="24"/>
  <c r="G68" i="24"/>
  <c r="F68" i="24"/>
  <c r="E68" i="24"/>
  <c r="C68" i="24"/>
  <c r="B68" i="24"/>
  <c r="T67" i="24"/>
  <c r="S67" i="24"/>
  <c r="R67" i="24"/>
  <c r="Q67" i="24"/>
  <c r="P67" i="24"/>
  <c r="E67" i="24"/>
  <c r="U67" i="24" s="1"/>
  <c r="S66" i="24"/>
  <c r="R66" i="24"/>
  <c r="Q66" i="24"/>
  <c r="P66" i="24"/>
  <c r="E66" i="24"/>
  <c r="S65" i="24"/>
  <c r="R65" i="24"/>
  <c r="Q65" i="24"/>
  <c r="P65" i="24"/>
  <c r="E65" i="24"/>
  <c r="S64" i="24"/>
  <c r="R64" i="24"/>
  <c r="Q64" i="24"/>
  <c r="P64" i="24"/>
  <c r="E64" i="24"/>
  <c r="T64" i="24" s="1"/>
  <c r="U63" i="24"/>
  <c r="S63" i="24"/>
  <c r="R63" i="24"/>
  <c r="Q63" i="24"/>
  <c r="P63" i="24"/>
  <c r="E63" i="24"/>
  <c r="T63" i="24" s="1"/>
  <c r="S61" i="24"/>
  <c r="O61" i="24"/>
  <c r="N61" i="24"/>
  <c r="M61" i="24"/>
  <c r="L61" i="24"/>
  <c r="R61" i="24" s="1"/>
  <c r="K61" i="24"/>
  <c r="J61" i="24"/>
  <c r="I61" i="24"/>
  <c r="H61" i="24"/>
  <c r="C61" i="24"/>
  <c r="B61" i="24"/>
  <c r="S60" i="24"/>
  <c r="R60" i="24"/>
  <c r="Q60" i="24"/>
  <c r="P60" i="24"/>
  <c r="E60" i="24"/>
  <c r="U59" i="24"/>
  <c r="S59" i="24"/>
  <c r="R59" i="24"/>
  <c r="Q59" i="24"/>
  <c r="P59" i="24"/>
  <c r="E59" i="24"/>
  <c r="T59" i="24" s="1"/>
  <c r="T58" i="24"/>
  <c r="S58" i="24"/>
  <c r="R58" i="24"/>
  <c r="Q58" i="24"/>
  <c r="P58" i="24"/>
  <c r="E58" i="24"/>
  <c r="U58" i="24" s="1"/>
  <c r="S57" i="24"/>
  <c r="R57" i="24"/>
  <c r="Q57" i="24"/>
  <c r="P57" i="24"/>
  <c r="E57" i="24"/>
  <c r="O55" i="24"/>
  <c r="N55" i="24"/>
  <c r="M55" i="24"/>
  <c r="S55" i="24" s="1"/>
  <c r="L55" i="24"/>
  <c r="R55" i="24" s="1"/>
  <c r="K55" i="24"/>
  <c r="J55" i="24"/>
  <c r="I55" i="24"/>
  <c r="H55" i="24"/>
  <c r="G55" i="24"/>
  <c r="F55" i="24"/>
  <c r="C55" i="24"/>
  <c r="B55" i="24"/>
  <c r="S54" i="24"/>
  <c r="R54" i="24"/>
  <c r="Q54" i="24"/>
  <c r="P54" i="24"/>
  <c r="E54" i="24"/>
  <c r="S53" i="24"/>
  <c r="R53" i="24"/>
  <c r="Q53" i="24"/>
  <c r="P53" i="24"/>
  <c r="E53" i="24"/>
  <c r="U53" i="24" s="1"/>
  <c r="S52" i="24"/>
  <c r="R52" i="24"/>
  <c r="Q52" i="24"/>
  <c r="P52" i="24"/>
  <c r="E52" i="24"/>
  <c r="T51" i="24"/>
  <c r="S51" i="24"/>
  <c r="R51" i="24"/>
  <c r="Q51" i="24"/>
  <c r="P51" i="24"/>
  <c r="E51" i="24"/>
  <c r="U51" i="24" s="1"/>
  <c r="S50" i="24"/>
  <c r="R50" i="24"/>
  <c r="Q50" i="24"/>
  <c r="P50" i="24"/>
  <c r="E50" i="24"/>
  <c r="T50" i="24" s="1"/>
  <c r="S49" i="24"/>
  <c r="R49" i="24"/>
  <c r="Q49" i="24"/>
  <c r="P49" i="24"/>
  <c r="E49" i="24"/>
  <c r="U49" i="24" s="1"/>
  <c r="S48" i="24"/>
  <c r="R48" i="24"/>
  <c r="Q48" i="24"/>
  <c r="P48" i="24"/>
  <c r="E48" i="24"/>
  <c r="U48" i="24" s="1"/>
  <c r="S47" i="24"/>
  <c r="R47" i="24"/>
  <c r="Q47" i="24"/>
  <c r="P47" i="24"/>
  <c r="E47" i="24"/>
  <c r="U47" i="24" s="1"/>
  <c r="S46" i="24"/>
  <c r="R46" i="24"/>
  <c r="Q46" i="24"/>
  <c r="P46" i="24"/>
  <c r="E46" i="24"/>
  <c r="T45" i="24"/>
  <c r="S45" i="24"/>
  <c r="R45" i="24"/>
  <c r="Q45" i="24"/>
  <c r="P45" i="24"/>
  <c r="E45" i="24"/>
  <c r="S44" i="24"/>
  <c r="R44" i="24"/>
  <c r="Q44" i="24"/>
  <c r="P44" i="24"/>
  <c r="E44" i="24"/>
  <c r="T44" i="24" s="1"/>
  <c r="O42" i="24"/>
  <c r="N42" i="24"/>
  <c r="M42" i="24"/>
  <c r="S42" i="24" s="1"/>
  <c r="L42" i="24"/>
  <c r="K42" i="24"/>
  <c r="J42" i="24"/>
  <c r="I42" i="24"/>
  <c r="H42" i="24"/>
  <c r="G42" i="24"/>
  <c r="F42" i="24"/>
  <c r="C42" i="24"/>
  <c r="B42" i="24"/>
  <c r="U41" i="24"/>
  <c r="S41" i="24"/>
  <c r="R41" i="24"/>
  <c r="Q41" i="24"/>
  <c r="P41" i="24"/>
  <c r="E41" i="24"/>
  <c r="T41" i="24" s="1"/>
  <c r="U40" i="24"/>
  <c r="T40" i="24"/>
  <c r="S40" i="24"/>
  <c r="R40" i="24"/>
  <c r="Q40" i="24"/>
  <c r="P40" i="24"/>
  <c r="E40" i="24"/>
  <c r="S39" i="24"/>
  <c r="R39" i="24"/>
  <c r="Q39" i="24"/>
  <c r="P39" i="24"/>
  <c r="E39" i="24"/>
  <c r="U39" i="24" s="1"/>
  <c r="U38" i="24"/>
  <c r="S38" i="24"/>
  <c r="R38" i="24"/>
  <c r="Q38" i="24"/>
  <c r="P38" i="24"/>
  <c r="T38" i="24" s="1"/>
  <c r="E38" i="24"/>
  <c r="S37" i="24"/>
  <c r="R37" i="24"/>
  <c r="Q37" i="24"/>
  <c r="U37" i="24" s="1"/>
  <c r="P37" i="24"/>
  <c r="E37" i="24"/>
  <c r="O35" i="24"/>
  <c r="N35" i="24"/>
  <c r="M35" i="24"/>
  <c r="L35" i="24"/>
  <c r="K35" i="24"/>
  <c r="J35" i="24"/>
  <c r="I35" i="24"/>
  <c r="Q35" i="24" s="1"/>
  <c r="H35" i="24"/>
  <c r="G35" i="24"/>
  <c r="F35" i="24"/>
  <c r="C35" i="24"/>
  <c r="B35" i="24"/>
  <c r="E35" i="24" s="1"/>
  <c r="S34" i="24"/>
  <c r="R34" i="24"/>
  <c r="Q34" i="24"/>
  <c r="P34" i="24"/>
  <c r="E34" i="24"/>
  <c r="U34" i="24" s="1"/>
  <c r="O32" i="24"/>
  <c r="N32" i="24"/>
  <c r="M32" i="24"/>
  <c r="S32" i="24" s="1"/>
  <c r="L32" i="24"/>
  <c r="R32" i="24" s="1"/>
  <c r="K32" i="24"/>
  <c r="J32" i="24"/>
  <c r="I32" i="24"/>
  <c r="H32" i="24"/>
  <c r="G32" i="24"/>
  <c r="F32" i="24"/>
  <c r="C32" i="24"/>
  <c r="B32" i="24"/>
  <c r="S31" i="24"/>
  <c r="R31" i="24"/>
  <c r="Q31" i="24"/>
  <c r="P31" i="24"/>
  <c r="E31" i="24"/>
  <c r="S30" i="24"/>
  <c r="R30" i="24"/>
  <c r="Q30" i="24"/>
  <c r="P30" i="24"/>
  <c r="E30" i="24"/>
  <c r="U30" i="24" s="1"/>
  <c r="S29" i="24"/>
  <c r="R29" i="24"/>
  <c r="Q29" i="24"/>
  <c r="P29" i="24"/>
  <c r="E29" i="24"/>
  <c r="T29" i="24" s="1"/>
  <c r="S28" i="24"/>
  <c r="R28" i="24"/>
  <c r="Q28" i="24"/>
  <c r="P28" i="24"/>
  <c r="E28" i="24"/>
  <c r="U28" i="24" s="1"/>
  <c r="V26" i="24"/>
  <c r="O26" i="24"/>
  <c r="N26" i="24"/>
  <c r="M26" i="24"/>
  <c r="S26" i="24" s="1"/>
  <c r="L26" i="24"/>
  <c r="R26" i="24" s="1"/>
  <c r="K26" i="24"/>
  <c r="J26" i="24"/>
  <c r="I26" i="24"/>
  <c r="H26" i="24"/>
  <c r="G26" i="24"/>
  <c r="F26" i="24"/>
  <c r="C26" i="24"/>
  <c r="B26" i="24"/>
  <c r="E26" i="24" s="1"/>
  <c r="S25" i="24"/>
  <c r="R25" i="24"/>
  <c r="Q25" i="24"/>
  <c r="P25" i="24"/>
  <c r="E25" i="24"/>
  <c r="T25" i="24" s="1"/>
  <c r="S24" i="24"/>
  <c r="R24" i="24"/>
  <c r="Q24" i="24"/>
  <c r="P24" i="24"/>
  <c r="E24" i="24"/>
  <c r="S23" i="24"/>
  <c r="R23" i="24"/>
  <c r="Q23" i="24"/>
  <c r="P23" i="24"/>
  <c r="E23" i="24"/>
  <c r="S22" i="24"/>
  <c r="R22" i="24"/>
  <c r="Q22" i="24"/>
  <c r="P22" i="24"/>
  <c r="E22" i="24"/>
  <c r="U22" i="24" s="1"/>
  <c r="U21" i="24"/>
  <c r="S21" i="24"/>
  <c r="R21" i="24"/>
  <c r="Q21" i="24"/>
  <c r="P21" i="24"/>
  <c r="E21" i="24"/>
  <c r="T21" i="24" s="1"/>
  <c r="S20" i="24"/>
  <c r="R20" i="24"/>
  <c r="Q20" i="24"/>
  <c r="P20" i="24"/>
  <c r="E20" i="24"/>
  <c r="S19" i="24"/>
  <c r="R19" i="24"/>
  <c r="Q19" i="24"/>
  <c r="P19" i="24"/>
  <c r="E19" i="24"/>
  <c r="U19" i="24" s="1"/>
  <c r="O17" i="24"/>
  <c r="N17" i="24"/>
  <c r="R17" i="24" s="1"/>
  <c r="M17" i="24"/>
  <c r="L17" i="24"/>
  <c r="K17" i="24"/>
  <c r="J17" i="24"/>
  <c r="I17" i="24"/>
  <c r="H17" i="24"/>
  <c r="P17" i="24" s="1"/>
  <c r="G17" i="24"/>
  <c r="F17" i="24"/>
  <c r="E17" i="24"/>
  <c r="C17" i="24"/>
  <c r="B17" i="24"/>
  <c r="U16" i="24"/>
  <c r="T16" i="24"/>
  <c r="S16" i="24"/>
  <c r="R16" i="24"/>
  <c r="Q16" i="24"/>
  <c r="P16" i="24"/>
  <c r="E16" i="24"/>
  <c r="U15" i="24"/>
  <c r="S15" i="24"/>
  <c r="R15" i="24"/>
  <c r="Q15" i="24"/>
  <c r="P15" i="24"/>
  <c r="E15" i="24"/>
  <c r="T15" i="24" s="1"/>
  <c r="T14" i="24"/>
  <c r="S14" i="24"/>
  <c r="R14" i="24"/>
  <c r="Q14" i="24"/>
  <c r="P14" i="24"/>
  <c r="E14" i="24"/>
  <c r="U14" i="24" s="1"/>
  <c r="S13" i="24"/>
  <c r="R13" i="24"/>
  <c r="Q13" i="24"/>
  <c r="P13" i="24"/>
  <c r="E13" i="24"/>
  <c r="S12" i="24"/>
  <c r="R12" i="24"/>
  <c r="Q12" i="24"/>
  <c r="P12" i="24"/>
  <c r="E12" i="24"/>
  <c r="S11" i="24"/>
  <c r="R11" i="24"/>
  <c r="Q11" i="24"/>
  <c r="P11" i="24"/>
  <c r="E11" i="24"/>
  <c r="T11" i="24" s="1"/>
  <c r="S10" i="24"/>
  <c r="R10" i="24"/>
  <c r="Q10" i="24"/>
  <c r="P10" i="24"/>
  <c r="E10" i="24"/>
  <c r="U10" i="24" s="1"/>
  <c r="S9" i="24"/>
  <c r="R9" i="24"/>
  <c r="Q9" i="24"/>
  <c r="P9" i="24"/>
  <c r="E9" i="24"/>
  <c r="U9" i="24" s="1"/>
  <c r="U96" i="23"/>
  <c r="T96" i="23"/>
  <c r="S96" i="23"/>
  <c r="R96" i="23"/>
  <c r="Q96" i="23"/>
  <c r="P96" i="23"/>
  <c r="E96" i="23"/>
  <c r="U95" i="23"/>
  <c r="S95" i="23"/>
  <c r="R95" i="23"/>
  <c r="Q95" i="23"/>
  <c r="P95" i="23"/>
  <c r="E95" i="23"/>
  <c r="T95" i="23" s="1"/>
  <c r="S94" i="23"/>
  <c r="R94" i="23"/>
  <c r="Q94" i="23"/>
  <c r="P94" i="23"/>
  <c r="E94" i="23"/>
  <c r="U94" i="23" s="1"/>
  <c r="S93" i="23"/>
  <c r="R93" i="23"/>
  <c r="Q93" i="23"/>
  <c r="P93" i="23"/>
  <c r="E93" i="23"/>
  <c r="S92" i="23"/>
  <c r="R92" i="23"/>
  <c r="Q92" i="23"/>
  <c r="P92" i="23"/>
  <c r="E92" i="23"/>
  <c r="S91" i="23"/>
  <c r="R91" i="23"/>
  <c r="Q91" i="23"/>
  <c r="P91" i="23"/>
  <c r="E91" i="23"/>
  <c r="U91" i="23" s="1"/>
  <c r="T90" i="23"/>
  <c r="S90" i="23"/>
  <c r="R90" i="23"/>
  <c r="Q90" i="23"/>
  <c r="P90" i="23"/>
  <c r="E90" i="23"/>
  <c r="U90" i="23" s="1"/>
  <c r="S89" i="23"/>
  <c r="R89" i="23"/>
  <c r="Q89" i="23"/>
  <c r="P89" i="23"/>
  <c r="E89" i="23"/>
  <c r="U89" i="23" s="1"/>
  <c r="U88" i="23"/>
  <c r="T88" i="23"/>
  <c r="S88" i="23"/>
  <c r="R88" i="23"/>
  <c r="Q88" i="23"/>
  <c r="P88" i="23"/>
  <c r="E88" i="23"/>
  <c r="W75" i="23"/>
  <c r="V75" i="23"/>
  <c r="O75" i="23"/>
  <c r="N75" i="23"/>
  <c r="M75" i="23"/>
  <c r="L75" i="23"/>
  <c r="K75" i="23"/>
  <c r="J75" i="23"/>
  <c r="I75" i="23"/>
  <c r="H75" i="23"/>
  <c r="G75" i="23"/>
  <c r="F75" i="23"/>
  <c r="C75" i="23"/>
  <c r="B75" i="23"/>
  <c r="E75" i="23" s="1"/>
  <c r="S74" i="23"/>
  <c r="O74" i="23"/>
  <c r="N74" i="23"/>
  <c r="M74" i="23"/>
  <c r="L74" i="23"/>
  <c r="R74" i="23" s="1"/>
  <c r="K74" i="23"/>
  <c r="J74" i="23"/>
  <c r="I74" i="23"/>
  <c r="Q74" i="23" s="1"/>
  <c r="H74" i="23"/>
  <c r="G74" i="23"/>
  <c r="F74" i="23"/>
  <c r="C74" i="23"/>
  <c r="B74" i="23"/>
  <c r="E74" i="23" s="1"/>
  <c r="O73" i="23"/>
  <c r="S73" i="23" s="1"/>
  <c r="N73" i="23"/>
  <c r="M73" i="23"/>
  <c r="L73" i="23"/>
  <c r="K73" i="23"/>
  <c r="J73" i="23"/>
  <c r="I73" i="23"/>
  <c r="Q73" i="23" s="1"/>
  <c r="H73" i="23"/>
  <c r="G73" i="23"/>
  <c r="F73" i="23"/>
  <c r="C73" i="23"/>
  <c r="B73" i="23"/>
  <c r="E73" i="23" s="1"/>
  <c r="S72" i="23"/>
  <c r="R72" i="23"/>
  <c r="Q72" i="23"/>
  <c r="P72" i="23"/>
  <c r="E72" i="23"/>
  <c r="S71" i="23"/>
  <c r="R71" i="23"/>
  <c r="Q71" i="23"/>
  <c r="P71" i="23"/>
  <c r="E71" i="23"/>
  <c r="W69" i="23"/>
  <c r="V69" i="23"/>
  <c r="O69" i="23"/>
  <c r="N69" i="23"/>
  <c r="M69" i="23"/>
  <c r="L69" i="23"/>
  <c r="K69" i="23"/>
  <c r="J69" i="23"/>
  <c r="I69" i="23"/>
  <c r="H69" i="23"/>
  <c r="G69" i="23"/>
  <c r="F69" i="23"/>
  <c r="C69" i="23"/>
  <c r="B69" i="23"/>
  <c r="O68" i="23"/>
  <c r="N68" i="23"/>
  <c r="M68" i="23"/>
  <c r="S68" i="23" s="1"/>
  <c r="L68" i="23"/>
  <c r="R68" i="23" s="1"/>
  <c r="K68" i="23"/>
  <c r="J68" i="23"/>
  <c r="I68" i="23"/>
  <c r="H68" i="23"/>
  <c r="G68" i="23"/>
  <c r="F68" i="23"/>
  <c r="C68" i="23"/>
  <c r="B68" i="23"/>
  <c r="S67" i="23"/>
  <c r="R67" i="23"/>
  <c r="Q67" i="23"/>
  <c r="P67" i="23"/>
  <c r="E67" i="23"/>
  <c r="U67" i="23" s="1"/>
  <c r="S66" i="23"/>
  <c r="R66" i="23"/>
  <c r="Q66" i="23"/>
  <c r="P66" i="23"/>
  <c r="E66" i="23"/>
  <c r="S65" i="23"/>
  <c r="R65" i="23"/>
  <c r="Q65" i="23"/>
  <c r="P65" i="23"/>
  <c r="E65" i="23"/>
  <c r="U65" i="23" s="1"/>
  <c r="S64" i="23"/>
  <c r="R64" i="23"/>
  <c r="Q64" i="23"/>
  <c r="P64" i="23"/>
  <c r="E64" i="23"/>
  <c r="T64" i="23" s="1"/>
  <c r="S63" i="23"/>
  <c r="R63" i="23"/>
  <c r="Q63" i="23"/>
  <c r="P63" i="23"/>
  <c r="E63" i="23"/>
  <c r="U63" i="23" s="1"/>
  <c r="O61" i="23"/>
  <c r="N61" i="23"/>
  <c r="M61" i="23"/>
  <c r="S61" i="23" s="1"/>
  <c r="L61" i="23"/>
  <c r="R61" i="23" s="1"/>
  <c r="K61" i="23"/>
  <c r="J61" i="23"/>
  <c r="I61" i="23"/>
  <c r="H61" i="23"/>
  <c r="C61" i="23"/>
  <c r="B61" i="23"/>
  <c r="T60" i="23"/>
  <c r="S60" i="23"/>
  <c r="R60" i="23"/>
  <c r="Q60" i="23"/>
  <c r="P60" i="23"/>
  <c r="E60" i="23"/>
  <c r="U60" i="23" s="1"/>
  <c r="S59" i="23"/>
  <c r="R59" i="23"/>
  <c r="Q59" i="23"/>
  <c r="P59" i="23"/>
  <c r="E59" i="23"/>
  <c r="S58" i="23"/>
  <c r="R58" i="23"/>
  <c r="Q58" i="23"/>
  <c r="P58" i="23"/>
  <c r="E58" i="23"/>
  <c r="U58" i="23" s="1"/>
  <c r="S57" i="23"/>
  <c r="R57" i="23"/>
  <c r="Q57" i="23"/>
  <c r="P57" i="23"/>
  <c r="E57" i="23"/>
  <c r="O55" i="23"/>
  <c r="N55" i="23"/>
  <c r="M55" i="23"/>
  <c r="S55" i="23" s="1"/>
  <c r="L55" i="23"/>
  <c r="R55" i="23" s="1"/>
  <c r="K55" i="23"/>
  <c r="J55" i="23"/>
  <c r="I55" i="23"/>
  <c r="H55" i="23"/>
  <c r="G55" i="23"/>
  <c r="F55" i="23"/>
  <c r="C55" i="23"/>
  <c r="B55" i="23"/>
  <c r="S54" i="23"/>
  <c r="R54" i="23"/>
  <c r="Q54" i="23"/>
  <c r="P54" i="23"/>
  <c r="E54" i="23"/>
  <c r="T53" i="23"/>
  <c r="S53" i="23"/>
  <c r="R53" i="23"/>
  <c r="Q53" i="23"/>
  <c r="P53" i="23"/>
  <c r="E53" i="23"/>
  <c r="U53" i="23" s="1"/>
  <c r="S52" i="23"/>
  <c r="R52" i="23"/>
  <c r="Q52" i="23"/>
  <c r="P52" i="23"/>
  <c r="E52" i="23"/>
  <c r="S51" i="23"/>
  <c r="R51" i="23"/>
  <c r="Q51" i="23"/>
  <c r="P51" i="23"/>
  <c r="E51" i="23"/>
  <c r="U51" i="23" s="1"/>
  <c r="S50" i="23"/>
  <c r="R50" i="23"/>
  <c r="Q50" i="23"/>
  <c r="P50" i="23"/>
  <c r="E50" i="23"/>
  <c r="U50" i="23" s="1"/>
  <c r="U49" i="23"/>
  <c r="T49" i="23"/>
  <c r="S49" i="23"/>
  <c r="R49" i="23"/>
  <c r="Q49" i="23"/>
  <c r="P49" i="23"/>
  <c r="E49" i="23"/>
  <c r="S48" i="23"/>
  <c r="R48" i="23"/>
  <c r="Q48" i="23"/>
  <c r="P48" i="23"/>
  <c r="E48" i="23"/>
  <c r="T48" i="23" s="1"/>
  <c r="T47" i="23"/>
  <c r="S47" i="23"/>
  <c r="R47" i="23"/>
  <c r="Q47" i="23"/>
  <c r="P47" i="23"/>
  <c r="E47" i="23"/>
  <c r="U47" i="23" s="1"/>
  <c r="S46" i="23"/>
  <c r="R46" i="23"/>
  <c r="Q46" i="23"/>
  <c r="P46" i="23"/>
  <c r="E46" i="23"/>
  <c r="S45" i="23"/>
  <c r="R45" i="23"/>
  <c r="Q45" i="23"/>
  <c r="P45" i="23"/>
  <c r="E45" i="23"/>
  <c r="T45" i="23" s="1"/>
  <c r="S44" i="23"/>
  <c r="R44" i="23"/>
  <c r="Q44" i="23"/>
  <c r="P44" i="23"/>
  <c r="E44" i="23"/>
  <c r="T44" i="23" s="1"/>
  <c r="O42" i="23"/>
  <c r="S42" i="23" s="1"/>
  <c r="N42" i="23"/>
  <c r="M42" i="23"/>
  <c r="L42" i="23"/>
  <c r="R42" i="23" s="1"/>
  <c r="K42" i="23"/>
  <c r="J42" i="23"/>
  <c r="I42" i="23"/>
  <c r="H42" i="23"/>
  <c r="G42" i="23"/>
  <c r="F42" i="23"/>
  <c r="C42" i="23"/>
  <c r="B42" i="23"/>
  <c r="U41" i="23"/>
  <c r="S41" i="23"/>
  <c r="R41" i="23"/>
  <c r="Q41" i="23"/>
  <c r="P41" i="23"/>
  <c r="E41" i="23"/>
  <c r="T41" i="23" s="1"/>
  <c r="S40" i="23"/>
  <c r="R40" i="23"/>
  <c r="Q40" i="23"/>
  <c r="P40" i="23"/>
  <c r="E40" i="23"/>
  <c r="S39" i="23"/>
  <c r="R39" i="23"/>
  <c r="Q39" i="23"/>
  <c r="P39" i="23"/>
  <c r="E39" i="23"/>
  <c r="U39" i="23" s="1"/>
  <c r="S38" i="23"/>
  <c r="R38" i="23"/>
  <c r="Q38" i="23"/>
  <c r="P38" i="23"/>
  <c r="E38" i="23"/>
  <c r="U38" i="23" s="1"/>
  <c r="S37" i="23"/>
  <c r="R37" i="23"/>
  <c r="Q37" i="23"/>
  <c r="P37" i="23"/>
  <c r="E37" i="23"/>
  <c r="T37" i="23" s="1"/>
  <c r="O35" i="23"/>
  <c r="N35" i="23"/>
  <c r="M35" i="23"/>
  <c r="S35" i="23" s="1"/>
  <c r="L35" i="23"/>
  <c r="K35" i="23"/>
  <c r="J35" i="23"/>
  <c r="I35" i="23"/>
  <c r="H35" i="23"/>
  <c r="P35" i="23" s="1"/>
  <c r="G35" i="23"/>
  <c r="F35" i="23"/>
  <c r="C35" i="23"/>
  <c r="B35" i="23"/>
  <c r="S34" i="23"/>
  <c r="R34" i="23"/>
  <c r="Q34" i="23"/>
  <c r="U34" i="23" s="1"/>
  <c r="P34" i="23"/>
  <c r="E34" i="23"/>
  <c r="O32" i="23"/>
  <c r="N32" i="23"/>
  <c r="M32" i="23"/>
  <c r="S32" i="23" s="1"/>
  <c r="L32" i="23"/>
  <c r="R32" i="23" s="1"/>
  <c r="K32" i="23"/>
  <c r="J32" i="23"/>
  <c r="I32" i="23"/>
  <c r="H32" i="23"/>
  <c r="G32" i="23"/>
  <c r="F32" i="23"/>
  <c r="C32" i="23"/>
  <c r="B32" i="23"/>
  <c r="S31" i="23"/>
  <c r="R31" i="23"/>
  <c r="Q31" i="23"/>
  <c r="P31" i="23"/>
  <c r="E31" i="23"/>
  <c r="T31" i="23" s="1"/>
  <c r="T30" i="23"/>
  <c r="S30" i="23"/>
  <c r="R30" i="23"/>
  <c r="Q30" i="23"/>
  <c r="P30" i="23"/>
  <c r="E30" i="23"/>
  <c r="U30" i="23" s="1"/>
  <c r="S29" i="23"/>
  <c r="R29" i="23"/>
  <c r="Q29" i="23"/>
  <c r="P29" i="23"/>
  <c r="E29" i="23"/>
  <c r="S28" i="23"/>
  <c r="R28" i="23"/>
  <c r="Q28" i="23"/>
  <c r="P28" i="23"/>
  <c r="E28" i="23"/>
  <c r="W26" i="23"/>
  <c r="V26" i="23"/>
  <c r="O26" i="23"/>
  <c r="N26" i="23"/>
  <c r="M26" i="23"/>
  <c r="L26" i="23"/>
  <c r="K26" i="23"/>
  <c r="J26" i="23"/>
  <c r="I26" i="23"/>
  <c r="H26" i="23"/>
  <c r="G26" i="23"/>
  <c r="F26" i="23"/>
  <c r="C26" i="23"/>
  <c r="B26" i="23"/>
  <c r="E26" i="23" s="1"/>
  <c r="S25" i="23"/>
  <c r="R25" i="23"/>
  <c r="Q25" i="23"/>
  <c r="P25" i="23"/>
  <c r="E25" i="23"/>
  <c r="U25" i="23" s="1"/>
  <c r="S24" i="23"/>
  <c r="R24" i="23"/>
  <c r="Q24" i="23"/>
  <c r="P24" i="23"/>
  <c r="E24" i="23"/>
  <c r="S23" i="23"/>
  <c r="R23" i="23"/>
  <c r="Q23" i="23"/>
  <c r="P23" i="23"/>
  <c r="E23" i="23"/>
  <c r="U23" i="23" s="1"/>
  <c r="U22" i="23"/>
  <c r="S22" i="23"/>
  <c r="R22" i="23"/>
  <c r="Q22" i="23"/>
  <c r="P22" i="23"/>
  <c r="E22" i="23"/>
  <c r="T22" i="23" s="1"/>
  <c r="S21" i="23"/>
  <c r="R21" i="23"/>
  <c r="Q21" i="23"/>
  <c r="P21" i="23"/>
  <c r="E21" i="23"/>
  <c r="S20" i="23"/>
  <c r="R20" i="23"/>
  <c r="Q20" i="23"/>
  <c r="P20" i="23"/>
  <c r="E20" i="23"/>
  <c r="U20" i="23" s="1"/>
  <c r="S19" i="23"/>
  <c r="R19" i="23"/>
  <c r="Q19" i="23"/>
  <c r="P19" i="23"/>
  <c r="E19" i="23"/>
  <c r="R17" i="23"/>
  <c r="O17" i="23"/>
  <c r="N17" i="23"/>
  <c r="M17" i="23"/>
  <c r="L17" i="23"/>
  <c r="K17" i="23"/>
  <c r="J17" i="23"/>
  <c r="I17" i="23"/>
  <c r="H17" i="23"/>
  <c r="P17" i="23" s="1"/>
  <c r="G17" i="23"/>
  <c r="F17" i="23"/>
  <c r="C17" i="23"/>
  <c r="B17" i="23"/>
  <c r="S16" i="23"/>
  <c r="R16" i="23"/>
  <c r="Q16" i="23"/>
  <c r="P16" i="23"/>
  <c r="E16" i="23"/>
  <c r="S15" i="23"/>
  <c r="R15" i="23"/>
  <c r="Q15" i="23"/>
  <c r="P15" i="23"/>
  <c r="E15" i="23"/>
  <c r="T15" i="23" s="1"/>
  <c r="S14" i="23"/>
  <c r="R14" i="23"/>
  <c r="Q14" i="23"/>
  <c r="P14" i="23"/>
  <c r="E14" i="23"/>
  <c r="S13" i="23"/>
  <c r="R13" i="23"/>
  <c r="Q13" i="23"/>
  <c r="P13" i="23"/>
  <c r="E13" i="23"/>
  <c r="S12" i="23"/>
  <c r="R12" i="23"/>
  <c r="Q12" i="23"/>
  <c r="P12" i="23"/>
  <c r="E12" i="23"/>
  <c r="U12" i="23" s="1"/>
  <c r="S11" i="23"/>
  <c r="R11" i="23"/>
  <c r="Q11" i="23"/>
  <c r="P11" i="23"/>
  <c r="E11" i="23"/>
  <c r="S10" i="23"/>
  <c r="R10" i="23"/>
  <c r="Q10" i="23"/>
  <c r="P10" i="23"/>
  <c r="E10" i="23"/>
  <c r="S9" i="23"/>
  <c r="R9" i="23"/>
  <c r="Q9" i="23"/>
  <c r="P9" i="23"/>
  <c r="E9" i="23"/>
  <c r="U9" i="23" s="1"/>
  <c r="S96" i="22"/>
  <c r="R96" i="22"/>
  <c r="Q96" i="22"/>
  <c r="P96" i="22"/>
  <c r="E96" i="22"/>
  <c r="S95" i="22"/>
  <c r="R95" i="22"/>
  <c r="Q95" i="22"/>
  <c r="P95" i="22"/>
  <c r="E95" i="22"/>
  <c r="S94" i="22"/>
  <c r="R94" i="22"/>
  <c r="Q94" i="22"/>
  <c r="P94" i="22"/>
  <c r="E94" i="22"/>
  <c r="U94" i="22" s="1"/>
  <c r="S93" i="22"/>
  <c r="R93" i="22"/>
  <c r="Q93" i="22"/>
  <c r="P93" i="22"/>
  <c r="E93" i="22"/>
  <c r="S92" i="22"/>
  <c r="R92" i="22"/>
  <c r="Q92" i="22"/>
  <c r="P92" i="22"/>
  <c r="E92" i="22"/>
  <c r="U92" i="22" s="1"/>
  <c r="S91" i="22"/>
  <c r="R91" i="22"/>
  <c r="Q91" i="22"/>
  <c r="P91" i="22"/>
  <c r="E91" i="22"/>
  <c r="U90" i="22"/>
  <c r="S90" i="22"/>
  <c r="R90" i="22"/>
  <c r="Q90" i="22"/>
  <c r="P90" i="22"/>
  <c r="E90" i="22"/>
  <c r="T90" i="22" s="1"/>
  <c r="S89" i="22"/>
  <c r="R89" i="22"/>
  <c r="Q89" i="22"/>
  <c r="P89" i="22"/>
  <c r="E89" i="22"/>
  <c r="U89" i="22" s="1"/>
  <c r="S88" i="22"/>
  <c r="R88" i="22"/>
  <c r="Q88" i="22"/>
  <c r="P88" i="22"/>
  <c r="E88" i="22"/>
  <c r="U88" i="22" s="1"/>
  <c r="O75" i="22"/>
  <c r="N75" i="22"/>
  <c r="M75" i="22"/>
  <c r="L75" i="22"/>
  <c r="K75" i="22"/>
  <c r="J75" i="22"/>
  <c r="I75" i="22"/>
  <c r="H75" i="22"/>
  <c r="G75" i="22"/>
  <c r="F75" i="22"/>
  <c r="C75" i="22"/>
  <c r="B75" i="22"/>
  <c r="O74" i="22"/>
  <c r="S74" i="22" s="1"/>
  <c r="N74" i="22"/>
  <c r="M74" i="22"/>
  <c r="L74" i="22"/>
  <c r="R74" i="22" s="1"/>
  <c r="K74" i="22"/>
  <c r="J74" i="22"/>
  <c r="I74" i="22"/>
  <c r="H74" i="22"/>
  <c r="P74" i="22" s="1"/>
  <c r="G74" i="22"/>
  <c r="F74" i="22"/>
  <c r="C74" i="22"/>
  <c r="B74" i="22"/>
  <c r="E74" i="22" s="1"/>
  <c r="O73" i="22"/>
  <c r="N73" i="22"/>
  <c r="M73" i="22"/>
  <c r="S73" i="22" s="1"/>
  <c r="L73" i="22"/>
  <c r="R73" i="22" s="1"/>
  <c r="K73" i="22"/>
  <c r="J73" i="22"/>
  <c r="I73" i="22"/>
  <c r="Q73" i="22" s="1"/>
  <c r="H73" i="22"/>
  <c r="G73" i="22"/>
  <c r="F73" i="22"/>
  <c r="C73" i="22"/>
  <c r="E73" i="22" s="1"/>
  <c r="B73" i="22"/>
  <c r="T72" i="22"/>
  <c r="S72" i="22"/>
  <c r="R72" i="22"/>
  <c r="Q72" i="22"/>
  <c r="P72" i="22"/>
  <c r="E72" i="22"/>
  <c r="U72" i="22" s="1"/>
  <c r="S71" i="22"/>
  <c r="R71" i="22"/>
  <c r="Q71" i="22"/>
  <c r="P71" i="22"/>
  <c r="E71" i="22"/>
  <c r="O69" i="22"/>
  <c r="N69" i="22"/>
  <c r="M69" i="22"/>
  <c r="L69" i="22"/>
  <c r="K69" i="22"/>
  <c r="J69" i="22"/>
  <c r="I69" i="22"/>
  <c r="H69" i="22"/>
  <c r="G69" i="22"/>
  <c r="F69" i="22"/>
  <c r="C69" i="22"/>
  <c r="B69" i="22"/>
  <c r="O68" i="22"/>
  <c r="N68" i="22"/>
  <c r="M68" i="22"/>
  <c r="S68" i="22" s="1"/>
  <c r="L68" i="22"/>
  <c r="R68" i="22" s="1"/>
  <c r="K68" i="22"/>
  <c r="J68" i="22"/>
  <c r="I68" i="22"/>
  <c r="H68" i="22"/>
  <c r="G68" i="22"/>
  <c r="F68" i="22"/>
  <c r="C68" i="22"/>
  <c r="B68" i="22"/>
  <c r="E68" i="22" s="1"/>
  <c r="S67" i="22"/>
  <c r="R67" i="22"/>
  <c r="Q67" i="22"/>
  <c r="P67" i="22"/>
  <c r="E67" i="22"/>
  <c r="S66" i="22"/>
  <c r="R66" i="22"/>
  <c r="Q66" i="22"/>
  <c r="P66" i="22"/>
  <c r="E66" i="22"/>
  <c r="U66" i="22" s="1"/>
  <c r="S65" i="22"/>
  <c r="R65" i="22"/>
  <c r="Q65" i="22"/>
  <c r="P65" i="22"/>
  <c r="E65" i="22"/>
  <c r="S64" i="22"/>
  <c r="R64" i="22"/>
  <c r="Q64" i="22"/>
  <c r="P64" i="22"/>
  <c r="E64" i="22"/>
  <c r="T64" i="22" s="1"/>
  <c r="T63" i="22"/>
  <c r="S63" i="22"/>
  <c r="R63" i="22"/>
  <c r="Q63" i="22"/>
  <c r="P63" i="22"/>
  <c r="E63" i="22"/>
  <c r="U63" i="22" s="1"/>
  <c r="O61" i="22"/>
  <c r="N61" i="22"/>
  <c r="M61" i="22"/>
  <c r="S61" i="22" s="1"/>
  <c r="L61" i="22"/>
  <c r="R61" i="22" s="1"/>
  <c r="K61" i="22"/>
  <c r="J61" i="22"/>
  <c r="I61" i="22"/>
  <c r="H61" i="22"/>
  <c r="C61" i="22"/>
  <c r="B61" i="22"/>
  <c r="S60" i="22"/>
  <c r="R60" i="22"/>
  <c r="Q60" i="22"/>
  <c r="P60" i="22"/>
  <c r="E60" i="22"/>
  <c r="U60" i="22" s="1"/>
  <c r="S59" i="22"/>
  <c r="R59" i="22"/>
  <c r="Q59" i="22"/>
  <c r="P59" i="22"/>
  <c r="E59" i="22"/>
  <c r="T59" i="22" s="1"/>
  <c r="U58" i="22"/>
  <c r="T58" i="22"/>
  <c r="S58" i="22"/>
  <c r="R58" i="22"/>
  <c r="Q58" i="22"/>
  <c r="P58" i="22"/>
  <c r="E58" i="22"/>
  <c r="S57" i="22"/>
  <c r="R57" i="22"/>
  <c r="Q57" i="22"/>
  <c r="P57" i="22"/>
  <c r="E57" i="22"/>
  <c r="U57" i="22" s="1"/>
  <c r="S55" i="22"/>
  <c r="O55" i="22"/>
  <c r="N55" i="22"/>
  <c r="M55" i="22"/>
  <c r="L55" i="22"/>
  <c r="R55" i="22" s="1"/>
  <c r="K55" i="22"/>
  <c r="J55" i="22"/>
  <c r="I55" i="22"/>
  <c r="H55" i="22"/>
  <c r="G55" i="22"/>
  <c r="F55" i="22"/>
  <c r="C55" i="22"/>
  <c r="B55" i="22"/>
  <c r="E55" i="22" s="1"/>
  <c r="S54" i="22"/>
  <c r="R54" i="22"/>
  <c r="Q54" i="22"/>
  <c r="P54" i="22"/>
  <c r="E54" i="22"/>
  <c r="U54" i="22" s="1"/>
  <c r="S53" i="22"/>
  <c r="R53" i="22"/>
  <c r="Q53" i="22"/>
  <c r="P53" i="22"/>
  <c r="E53" i="22"/>
  <c r="S52" i="22"/>
  <c r="R52" i="22"/>
  <c r="Q52" i="22"/>
  <c r="P52" i="22"/>
  <c r="E52" i="22"/>
  <c r="T52" i="22" s="1"/>
  <c r="S51" i="22"/>
  <c r="R51" i="22"/>
  <c r="Q51" i="22"/>
  <c r="P51" i="22"/>
  <c r="E51" i="22"/>
  <c r="U51" i="22" s="1"/>
  <c r="S50" i="22"/>
  <c r="R50" i="22"/>
  <c r="Q50" i="22"/>
  <c r="P50" i="22"/>
  <c r="E50" i="22"/>
  <c r="S49" i="22"/>
  <c r="R49" i="22"/>
  <c r="Q49" i="22"/>
  <c r="P49" i="22"/>
  <c r="E49" i="22"/>
  <c r="U49" i="22" s="1"/>
  <c r="S48" i="22"/>
  <c r="R48" i="22"/>
  <c r="Q48" i="22"/>
  <c r="P48" i="22"/>
  <c r="E48" i="22"/>
  <c r="T48" i="22" s="1"/>
  <c r="U47" i="22"/>
  <c r="T47" i="22"/>
  <c r="S47" i="22"/>
  <c r="R47" i="22"/>
  <c r="Q47" i="22"/>
  <c r="P47" i="22"/>
  <c r="E47" i="22"/>
  <c r="S46" i="22"/>
  <c r="R46" i="22"/>
  <c r="Q46" i="22"/>
  <c r="P46" i="22"/>
  <c r="E46" i="22"/>
  <c r="U46" i="22" s="1"/>
  <c r="T45" i="22"/>
  <c r="S45" i="22"/>
  <c r="R45" i="22"/>
  <c r="Q45" i="22"/>
  <c r="P45" i="22"/>
  <c r="E45" i="22"/>
  <c r="U45" i="22" s="1"/>
  <c r="S44" i="22"/>
  <c r="R44" i="22"/>
  <c r="Q44" i="22"/>
  <c r="P44" i="22"/>
  <c r="E44" i="22"/>
  <c r="T44" i="22" s="1"/>
  <c r="O42" i="22"/>
  <c r="N42" i="22"/>
  <c r="M42" i="22"/>
  <c r="L42" i="22"/>
  <c r="K42" i="22"/>
  <c r="J42" i="22"/>
  <c r="I42" i="22"/>
  <c r="H42" i="22"/>
  <c r="G42" i="22"/>
  <c r="F42" i="22"/>
  <c r="C42" i="22"/>
  <c r="B42" i="22"/>
  <c r="U41" i="22"/>
  <c r="S41" i="22"/>
  <c r="R41" i="22"/>
  <c r="Q41" i="22"/>
  <c r="P41" i="22"/>
  <c r="E41" i="22"/>
  <c r="T41" i="22" s="1"/>
  <c r="S40" i="22"/>
  <c r="R40" i="22"/>
  <c r="Q40" i="22"/>
  <c r="P40" i="22"/>
  <c r="E40" i="22"/>
  <c r="U40" i="22" s="1"/>
  <c r="S39" i="22"/>
  <c r="R39" i="22"/>
  <c r="Q39" i="22"/>
  <c r="P39" i="22"/>
  <c r="E39" i="22"/>
  <c r="S38" i="22"/>
  <c r="R38" i="22"/>
  <c r="Q38" i="22"/>
  <c r="P38" i="22"/>
  <c r="E38" i="22"/>
  <c r="T38" i="22" s="1"/>
  <c r="S37" i="22"/>
  <c r="R37" i="22"/>
  <c r="Q37" i="22"/>
  <c r="P37" i="22"/>
  <c r="E37" i="22"/>
  <c r="U37" i="22" s="1"/>
  <c r="S35" i="22"/>
  <c r="O35" i="22"/>
  <c r="N35" i="22"/>
  <c r="R35" i="22" s="1"/>
  <c r="M35" i="22"/>
  <c r="L35" i="22"/>
  <c r="K35" i="22"/>
  <c r="J35" i="22"/>
  <c r="I35" i="22"/>
  <c r="Q35" i="22" s="1"/>
  <c r="H35" i="22"/>
  <c r="G35" i="22"/>
  <c r="F35" i="22"/>
  <c r="C35" i="22"/>
  <c r="B35" i="22"/>
  <c r="E35" i="22" s="1"/>
  <c r="S34" i="22"/>
  <c r="R34" i="22"/>
  <c r="Q34" i="22"/>
  <c r="P34" i="22"/>
  <c r="E34" i="22"/>
  <c r="O32" i="22"/>
  <c r="N32" i="22"/>
  <c r="M32" i="22"/>
  <c r="S32" i="22" s="1"/>
  <c r="L32" i="22"/>
  <c r="R32" i="22" s="1"/>
  <c r="K32" i="22"/>
  <c r="J32" i="22"/>
  <c r="I32" i="22"/>
  <c r="H32" i="22"/>
  <c r="G32" i="22"/>
  <c r="F32" i="22"/>
  <c r="C32" i="22"/>
  <c r="B32" i="22"/>
  <c r="E32" i="22" s="1"/>
  <c r="U31" i="22"/>
  <c r="S31" i="22"/>
  <c r="R31" i="22"/>
  <c r="Q31" i="22"/>
  <c r="P31" i="22"/>
  <c r="E31" i="22"/>
  <c r="T31" i="22" s="1"/>
  <c r="U30" i="22"/>
  <c r="T30" i="22"/>
  <c r="S30" i="22"/>
  <c r="R30" i="22"/>
  <c r="Q30" i="22"/>
  <c r="P30" i="22"/>
  <c r="E30" i="22"/>
  <c r="S29" i="22"/>
  <c r="R29" i="22"/>
  <c r="Q29" i="22"/>
  <c r="P29" i="22"/>
  <c r="E29" i="22"/>
  <c r="U29" i="22" s="1"/>
  <c r="S28" i="22"/>
  <c r="R28" i="22"/>
  <c r="Q28" i="22"/>
  <c r="P28" i="22"/>
  <c r="E28" i="22"/>
  <c r="U28" i="22" s="1"/>
  <c r="R26" i="22"/>
  <c r="O26" i="22"/>
  <c r="N26" i="22"/>
  <c r="M26" i="22"/>
  <c r="S26" i="22" s="1"/>
  <c r="L26" i="22"/>
  <c r="K26" i="22"/>
  <c r="J26" i="22"/>
  <c r="I26" i="22"/>
  <c r="H26" i="22"/>
  <c r="G26" i="22"/>
  <c r="F26" i="22"/>
  <c r="C26" i="22"/>
  <c r="B26" i="22"/>
  <c r="S25" i="22"/>
  <c r="R25" i="22"/>
  <c r="Q25" i="22"/>
  <c r="P25" i="22"/>
  <c r="E25" i="22"/>
  <c r="U25" i="22" s="1"/>
  <c r="S24" i="22"/>
  <c r="R24" i="22"/>
  <c r="Q24" i="22"/>
  <c r="P24" i="22"/>
  <c r="E24" i="22"/>
  <c r="T24" i="22" s="1"/>
  <c r="S23" i="22"/>
  <c r="R23" i="22"/>
  <c r="Q23" i="22"/>
  <c r="P23" i="22"/>
  <c r="T23" i="22" s="1"/>
  <c r="E23" i="22"/>
  <c r="S22" i="22"/>
  <c r="R22" i="22"/>
  <c r="Q22" i="22"/>
  <c r="P22" i="22"/>
  <c r="E22" i="22"/>
  <c r="S21" i="22"/>
  <c r="R21" i="22"/>
  <c r="Q21" i="22"/>
  <c r="P21" i="22"/>
  <c r="E21" i="22"/>
  <c r="U20" i="22"/>
  <c r="S20" i="22"/>
  <c r="R20" i="22"/>
  <c r="Q20" i="22"/>
  <c r="P20" i="22"/>
  <c r="E20" i="22"/>
  <c r="T20" i="22" s="1"/>
  <c r="U19" i="22"/>
  <c r="T19" i="22"/>
  <c r="S19" i="22"/>
  <c r="R19" i="22"/>
  <c r="Q19" i="22"/>
  <c r="P19" i="22"/>
  <c r="E19" i="22"/>
  <c r="O17" i="22"/>
  <c r="N17" i="22"/>
  <c r="M17" i="22"/>
  <c r="L17" i="22"/>
  <c r="R17" i="22" s="1"/>
  <c r="K17" i="22"/>
  <c r="Q17" i="22" s="1"/>
  <c r="J17" i="22"/>
  <c r="I17" i="22"/>
  <c r="H17" i="22"/>
  <c r="G17" i="22"/>
  <c r="F17" i="22"/>
  <c r="C17" i="22"/>
  <c r="B17" i="22"/>
  <c r="E17" i="22" s="1"/>
  <c r="S16" i="22"/>
  <c r="R16" i="22"/>
  <c r="Q16" i="22"/>
  <c r="P16" i="22"/>
  <c r="E16" i="22"/>
  <c r="U16" i="22" s="1"/>
  <c r="S15" i="22"/>
  <c r="R15" i="22"/>
  <c r="Q15" i="22"/>
  <c r="P15" i="22"/>
  <c r="E15" i="22"/>
  <c r="U15" i="22" s="1"/>
  <c r="U14" i="22"/>
  <c r="S14" i="22"/>
  <c r="R14" i="22"/>
  <c r="Q14" i="22"/>
  <c r="P14" i="22"/>
  <c r="E14" i="22"/>
  <c r="T14" i="22" s="1"/>
  <c r="U13" i="22"/>
  <c r="S13" i="22"/>
  <c r="R13" i="22"/>
  <c r="Q13" i="22"/>
  <c r="P13" i="22"/>
  <c r="E13" i="22"/>
  <c r="T13" i="22" s="1"/>
  <c r="S12" i="22"/>
  <c r="R12" i="22"/>
  <c r="Q12" i="22"/>
  <c r="P12" i="22"/>
  <c r="E12" i="22"/>
  <c r="U12" i="22" s="1"/>
  <c r="S11" i="22"/>
  <c r="R11" i="22"/>
  <c r="Q11" i="22"/>
  <c r="P11" i="22"/>
  <c r="E11" i="22"/>
  <c r="T10" i="22"/>
  <c r="S10" i="22"/>
  <c r="R10" i="22"/>
  <c r="Q10" i="22"/>
  <c r="P10" i="22"/>
  <c r="E10" i="22"/>
  <c r="S9" i="22"/>
  <c r="R9" i="22"/>
  <c r="Q9" i="22"/>
  <c r="P9" i="22"/>
  <c r="E9" i="22"/>
  <c r="U9" i="22" s="1"/>
  <c r="T96" i="21"/>
  <c r="S96" i="21"/>
  <c r="R96" i="21"/>
  <c r="Q96" i="21"/>
  <c r="P96" i="21"/>
  <c r="E96" i="21"/>
  <c r="U96" i="21" s="1"/>
  <c r="S95" i="21"/>
  <c r="R95" i="21"/>
  <c r="Q95" i="21"/>
  <c r="P95" i="21"/>
  <c r="E95" i="21"/>
  <c r="U95" i="21" s="1"/>
  <c r="U94" i="21"/>
  <c r="S94" i="21"/>
  <c r="R94" i="21"/>
  <c r="Q94" i="21"/>
  <c r="P94" i="21"/>
  <c r="E94" i="21"/>
  <c r="T94" i="21" s="1"/>
  <c r="S93" i="21"/>
  <c r="R93" i="21"/>
  <c r="Q93" i="21"/>
  <c r="P93" i="21"/>
  <c r="E93" i="21"/>
  <c r="T93" i="21" s="1"/>
  <c r="S92" i="21"/>
  <c r="R92" i="21"/>
  <c r="Q92" i="21"/>
  <c r="P92" i="21"/>
  <c r="E92" i="21"/>
  <c r="U92" i="21" s="1"/>
  <c r="S91" i="21"/>
  <c r="R91" i="21"/>
  <c r="Q91" i="21"/>
  <c r="P91" i="21"/>
  <c r="E91" i="21"/>
  <c r="T90" i="21"/>
  <c r="S90" i="21"/>
  <c r="R90" i="21"/>
  <c r="Q90" i="21"/>
  <c r="P90" i="21"/>
  <c r="E90" i="21"/>
  <c r="U90" i="21" s="1"/>
  <c r="U89" i="21"/>
  <c r="S89" i="21"/>
  <c r="R89" i="21"/>
  <c r="Q89" i="21"/>
  <c r="P89" i="21"/>
  <c r="E89" i="21"/>
  <c r="T89" i="21" s="1"/>
  <c r="U88" i="21"/>
  <c r="S88" i="21"/>
  <c r="R88" i="21"/>
  <c r="Q88" i="21"/>
  <c r="P88" i="21"/>
  <c r="E88" i="21"/>
  <c r="T88" i="21" s="1"/>
  <c r="W75" i="21"/>
  <c r="V75" i="21"/>
  <c r="O75" i="21"/>
  <c r="N75" i="21"/>
  <c r="M75" i="21"/>
  <c r="L75" i="21"/>
  <c r="K75" i="21"/>
  <c r="J75" i="21"/>
  <c r="I75" i="21"/>
  <c r="H75" i="21"/>
  <c r="G75" i="21"/>
  <c r="F75" i="21"/>
  <c r="C75" i="21"/>
  <c r="B75" i="21"/>
  <c r="O74" i="21"/>
  <c r="N74" i="21"/>
  <c r="M74" i="21"/>
  <c r="S74" i="21" s="1"/>
  <c r="L74" i="21"/>
  <c r="R74" i="21" s="1"/>
  <c r="K74" i="21"/>
  <c r="J74" i="21"/>
  <c r="I74" i="21"/>
  <c r="H74" i="21"/>
  <c r="P74" i="21" s="1"/>
  <c r="G74" i="21"/>
  <c r="F74" i="21"/>
  <c r="C74" i="21"/>
  <c r="B74" i="21"/>
  <c r="O73" i="21"/>
  <c r="N73" i="21"/>
  <c r="M73" i="21"/>
  <c r="S73" i="21" s="1"/>
  <c r="L73" i="21"/>
  <c r="R73" i="21" s="1"/>
  <c r="K73" i="21"/>
  <c r="J73" i="21"/>
  <c r="I73" i="21"/>
  <c r="H73" i="21"/>
  <c r="G73" i="21"/>
  <c r="F73" i="21"/>
  <c r="C73" i="21"/>
  <c r="B73" i="21"/>
  <c r="E73" i="21" s="1"/>
  <c r="S72" i="21"/>
  <c r="R72" i="21"/>
  <c r="Q72" i="21"/>
  <c r="P72" i="21"/>
  <c r="E72" i="21"/>
  <c r="U72" i="21" s="1"/>
  <c r="S71" i="21"/>
  <c r="R71" i="21"/>
  <c r="Q71" i="21"/>
  <c r="P71" i="21"/>
  <c r="E71" i="21"/>
  <c r="W69" i="21"/>
  <c r="V69" i="21"/>
  <c r="O69" i="21"/>
  <c r="N69" i="21"/>
  <c r="M69" i="21"/>
  <c r="L69" i="21"/>
  <c r="K69" i="21"/>
  <c r="J69" i="21"/>
  <c r="I69" i="21"/>
  <c r="H69" i="21"/>
  <c r="G69" i="21"/>
  <c r="F69" i="21"/>
  <c r="C69" i="21"/>
  <c r="B69" i="21"/>
  <c r="R68" i="21"/>
  <c r="O68" i="21"/>
  <c r="N68" i="21"/>
  <c r="M68" i="21"/>
  <c r="S68" i="21" s="1"/>
  <c r="L68" i="21"/>
  <c r="K68" i="21"/>
  <c r="J68" i="21"/>
  <c r="I68" i="21"/>
  <c r="H68" i="21"/>
  <c r="G68" i="21"/>
  <c r="F68" i="21"/>
  <c r="C68" i="21"/>
  <c r="B68" i="21"/>
  <c r="E68" i="21" s="1"/>
  <c r="U67" i="21"/>
  <c r="S67" i="21"/>
  <c r="R67" i="21"/>
  <c r="Q67" i="21"/>
  <c r="P67" i="21"/>
  <c r="E67" i="21"/>
  <c r="T67" i="21" s="1"/>
  <c r="U66" i="21"/>
  <c r="S66" i="21"/>
  <c r="R66" i="21"/>
  <c r="Q66" i="21"/>
  <c r="P66" i="21"/>
  <c r="E66" i="21"/>
  <c r="T66" i="21" s="1"/>
  <c r="S65" i="21"/>
  <c r="R65" i="21"/>
  <c r="Q65" i="21"/>
  <c r="P65" i="21"/>
  <c r="E65" i="21"/>
  <c r="U65" i="21" s="1"/>
  <c r="S64" i="21"/>
  <c r="R64" i="21"/>
  <c r="Q64" i="21"/>
  <c r="P64" i="21"/>
  <c r="E64" i="21"/>
  <c r="S63" i="21"/>
  <c r="R63" i="21"/>
  <c r="Q63" i="21"/>
  <c r="P63" i="21"/>
  <c r="E63" i="21"/>
  <c r="O61" i="21"/>
  <c r="N61" i="21"/>
  <c r="M61" i="21"/>
  <c r="S61" i="21" s="1"/>
  <c r="L61" i="21"/>
  <c r="R61" i="21" s="1"/>
  <c r="K61" i="21"/>
  <c r="J61" i="21"/>
  <c r="I61" i="21"/>
  <c r="H61" i="21"/>
  <c r="C61" i="21"/>
  <c r="B61" i="21"/>
  <c r="U60" i="21"/>
  <c r="T60" i="21"/>
  <c r="S60" i="21"/>
  <c r="R60" i="21"/>
  <c r="Q60" i="21"/>
  <c r="P60" i="21"/>
  <c r="E60" i="21"/>
  <c r="S59" i="21"/>
  <c r="R59" i="21"/>
  <c r="Q59" i="21"/>
  <c r="P59" i="21"/>
  <c r="E59" i="21"/>
  <c r="U59" i="21" s="1"/>
  <c r="U58" i="21"/>
  <c r="T58" i="21"/>
  <c r="S58" i="21"/>
  <c r="R58" i="21"/>
  <c r="Q58" i="21"/>
  <c r="P58" i="21"/>
  <c r="E58" i="21"/>
  <c r="S57" i="21"/>
  <c r="R57" i="21"/>
  <c r="Q57" i="21"/>
  <c r="P57" i="21"/>
  <c r="E57" i="21"/>
  <c r="T57" i="21" s="1"/>
  <c r="O55" i="21"/>
  <c r="N55" i="21"/>
  <c r="M55" i="21"/>
  <c r="S55" i="21" s="1"/>
  <c r="L55" i="21"/>
  <c r="R55" i="21" s="1"/>
  <c r="K55" i="21"/>
  <c r="J55" i="21"/>
  <c r="I55" i="21"/>
  <c r="H55" i="21"/>
  <c r="G55" i="21"/>
  <c r="F55" i="21"/>
  <c r="C55" i="21"/>
  <c r="B55" i="21"/>
  <c r="U54" i="21"/>
  <c r="S54" i="21"/>
  <c r="R54" i="21"/>
  <c r="Q54" i="21"/>
  <c r="P54" i="21"/>
  <c r="E54" i="21"/>
  <c r="T54" i="21" s="1"/>
  <c r="S53" i="21"/>
  <c r="R53" i="21"/>
  <c r="Q53" i="21"/>
  <c r="P53" i="21"/>
  <c r="E53" i="21"/>
  <c r="U53" i="21" s="1"/>
  <c r="S52" i="21"/>
  <c r="R52" i="21"/>
  <c r="Q52" i="21"/>
  <c r="P52" i="21"/>
  <c r="E52" i="21"/>
  <c r="S51" i="21"/>
  <c r="R51" i="21"/>
  <c r="Q51" i="21"/>
  <c r="P51" i="21"/>
  <c r="E51" i="21"/>
  <c r="U51" i="21" s="1"/>
  <c r="S50" i="21"/>
  <c r="R50" i="21"/>
  <c r="Q50" i="21"/>
  <c r="P50" i="21"/>
  <c r="E50" i="21"/>
  <c r="T50" i="21" s="1"/>
  <c r="U49" i="21"/>
  <c r="T49" i="21"/>
  <c r="S49" i="21"/>
  <c r="R49" i="21"/>
  <c r="Q49" i="21"/>
  <c r="P49" i="21"/>
  <c r="E49" i="21"/>
  <c r="S48" i="21"/>
  <c r="R48" i="21"/>
  <c r="Q48" i="21"/>
  <c r="P48" i="21"/>
  <c r="E48" i="21"/>
  <c r="U48" i="21" s="1"/>
  <c r="T47" i="21"/>
  <c r="S47" i="21"/>
  <c r="R47" i="21"/>
  <c r="Q47" i="21"/>
  <c r="P47" i="21"/>
  <c r="E47" i="21"/>
  <c r="U47" i="21" s="1"/>
  <c r="S46" i="21"/>
  <c r="R46" i="21"/>
  <c r="Q46" i="21"/>
  <c r="P46" i="21"/>
  <c r="E46" i="21"/>
  <c r="T46" i="21" s="1"/>
  <c r="T45" i="21"/>
  <c r="S45" i="21"/>
  <c r="R45" i="21"/>
  <c r="Q45" i="21"/>
  <c r="P45" i="21"/>
  <c r="E45" i="21"/>
  <c r="U45" i="21" s="1"/>
  <c r="S44" i="21"/>
  <c r="R44" i="21"/>
  <c r="Q44" i="21"/>
  <c r="P44" i="21"/>
  <c r="E44" i="21"/>
  <c r="O42" i="21"/>
  <c r="N42" i="21"/>
  <c r="M42" i="21"/>
  <c r="L42" i="21"/>
  <c r="K42" i="21"/>
  <c r="J42" i="21"/>
  <c r="I42" i="21"/>
  <c r="H42" i="21"/>
  <c r="G42" i="21"/>
  <c r="F42" i="21"/>
  <c r="C42" i="21"/>
  <c r="B42" i="21"/>
  <c r="S41" i="21"/>
  <c r="R41" i="21"/>
  <c r="Q41" i="21"/>
  <c r="P41" i="21"/>
  <c r="E41" i="21"/>
  <c r="S40" i="21"/>
  <c r="R40" i="21"/>
  <c r="Q40" i="21"/>
  <c r="P40" i="21"/>
  <c r="E40" i="21"/>
  <c r="U40" i="21" s="1"/>
  <c r="U39" i="21"/>
  <c r="S39" i="21"/>
  <c r="R39" i="21"/>
  <c r="Q39" i="21"/>
  <c r="P39" i="21"/>
  <c r="E39" i="21"/>
  <c r="T39" i="21" s="1"/>
  <c r="U38" i="21"/>
  <c r="T38" i="21"/>
  <c r="S38" i="21"/>
  <c r="R38" i="21"/>
  <c r="Q38" i="21"/>
  <c r="P38" i="21"/>
  <c r="E38" i="21"/>
  <c r="S37" i="21"/>
  <c r="R37" i="21"/>
  <c r="Q37" i="21"/>
  <c r="P37" i="21"/>
  <c r="E37" i="21"/>
  <c r="O35" i="21"/>
  <c r="N35" i="21"/>
  <c r="M35" i="21"/>
  <c r="S35" i="21" s="1"/>
  <c r="L35" i="21"/>
  <c r="R35" i="21" s="1"/>
  <c r="K35" i="21"/>
  <c r="J35" i="21"/>
  <c r="I35" i="21"/>
  <c r="H35" i="21"/>
  <c r="G35" i="21"/>
  <c r="F35" i="21"/>
  <c r="C35" i="21"/>
  <c r="B35" i="21"/>
  <c r="E35" i="21" s="1"/>
  <c r="S34" i="21"/>
  <c r="R34" i="21"/>
  <c r="Q34" i="21"/>
  <c r="P34" i="21"/>
  <c r="E34" i="21"/>
  <c r="U34" i="21" s="1"/>
  <c r="O32" i="21"/>
  <c r="N32" i="21"/>
  <c r="M32" i="21"/>
  <c r="S32" i="21" s="1"/>
  <c r="L32" i="21"/>
  <c r="R32" i="21" s="1"/>
  <c r="K32" i="21"/>
  <c r="J32" i="21"/>
  <c r="I32" i="21"/>
  <c r="H32" i="21"/>
  <c r="G32" i="21"/>
  <c r="F32" i="21"/>
  <c r="C32" i="21"/>
  <c r="B32" i="21"/>
  <c r="E32" i="21" s="1"/>
  <c r="S31" i="21"/>
  <c r="R31" i="21"/>
  <c r="Q31" i="21"/>
  <c r="P31" i="21"/>
  <c r="E31" i="21"/>
  <c r="S30" i="21"/>
  <c r="R30" i="21"/>
  <c r="Q30" i="21"/>
  <c r="P30" i="21"/>
  <c r="E30" i="21"/>
  <c r="S29" i="21"/>
  <c r="R29" i="21"/>
  <c r="Q29" i="21"/>
  <c r="P29" i="21"/>
  <c r="E29" i="21"/>
  <c r="T29" i="21" s="1"/>
  <c r="S28" i="21"/>
  <c r="R28" i="21"/>
  <c r="Q28" i="21"/>
  <c r="P28" i="21"/>
  <c r="E28" i="21"/>
  <c r="U28" i="21" s="1"/>
  <c r="W26" i="21"/>
  <c r="V26" i="21"/>
  <c r="S26" i="21"/>
  <c r="O26" i="21"/>
  <c r="N26" i="21"/>
  <c r="M26" i="21"/>
  <c r="L26" i="21"/>
  <c r="K26" i="21"/>
  <c r="J26" i="21"/>
  <c r="I26" i="21"/>
  <c r="H26" i="21"/>
  <c r="G26" i="21"/>
  <c r="F26" i="21"/>
  <c r="C26" i="21"/>
  <c r="B26" i="21"/>
  <c r="E26" i="21" s="1"/>
  <c r="U25" i="21"/>
  <c r="T25" i="21"/>
  <c r="S25" i="21"/>
  <c r="R25" i="21"/>
  <c r="Q25" i="21"/>
  <c r="P25" i="21"/>
  <c r="E25" i="21"/>
  <c r="S24" i="21"/>
  <c r="R24" i="21"/>
  <c r="Q24" i="21"/>
  <c r="P24" i="21"/>
  <c r="E24" i="21"/>
  <c r="T24" i="21" s="1"/>
  <c r="S23" i="21"/>
  <c r="R23" i="21"/>
  <c r="Q23" i="21"/>
  <c r="P23" i="21"/>
  <c r="E23" i="21"/>
  <c r="U23" i="21" s="1"/>
  <c r="S22" i="21"/>
  <c r="R22" i="21"/>
  <c r="Q22" i="21"/>
  <c r="P22" i="21"/>
  <c r="E22" i="21"/>
  <c r="S21" i="21"/>
  <c r="R21" i="21"/>
  <c r="Q21" i="21"/>
  <c r="P21" i="21"/>
  <c r="E21" i="21"/>
  <c r="U21" i="21" s="1"/>
  <c r="S20" i="21"/>
  <c r="R20" i="21"/>
  <c r="Q20" i="21"/>
  <c r="P20" i="21"/>
  <c r="E20" i="21"/>
  <c r="U19" i="21"/>
  <c r="S19" i="21"/>
  <c r="R19" i="21"/>
  <c r="Q19" i="21"/>
  <c r="P19" i="21"/>
  <c r="E19" i="21"/>
  <c r="T19" i="21" s="1"/>
  <c r="R17" i="21"/>
  <c r="O17" i="21"/>
  <c r="N17" i="21"/>
  <c r="M17" i="21"/>
  <c r="L17" i="21"/>
  <c r="K17" i="21"/>
  <c r="J17" i="21"/>
  <c r="I17" i="21"/>
  <c r="H17" i="21"/>
  <c r="P17" i="21" s="1"/>
  <c r="G17" i="21"/>
  <c r="F17" i="21"/>
  <c r="C17" i="21"/>
  <c r="E17" i="21" s="1"/>
  <c r="B17" i="21"/>
  <c r="S16" i="21"/>
  <c r="R16" i="21"/>
  <c r="Q16" i="21"/>
  <c r="P16" i="21"/>
  <c r="E16" i="21"/>
  <c r="S15" i="21"/>
  <c r="R15" i="21"/>
  <c r="Q15" i="21"/>
  <c r="P15" i="21"/>
  <c r="E15" i="21"/>
  <c r="S14" i="21"/>
  <c r="R14" i="21"/>
  <c r="Q14" i="21"/>
  <c r="P14" i="21"/>
  <c r="E14" i="21"/>
  <c r="U13" i="21"/>
  <c r="S13" i="21"/>
  <c r="R13" i="21"/>
  <c r="Q13" i="21"/>
  <c r="P13" i="21"/>
  <c r="E13" i="21"/>
  <c r="T13" i="21" s="1"/>
  <c r="S12" i="21"/>
  <c r="R12" i="21"/>
  <c r="Q12" i="21"/>
  <c r="P12" i="21"/>
  <c r="E12" i="21"/>
  <c r="S11" i="21"/>
  <c r="R11" i="21"/>
  <c r="Q11" i="21"/>
  <c r="P11" i="21"/>
  <c r="E11" i="21"/>
  <c r="S10" i="21"/>
  <c r="R10" i="21"/>
  <c r="Q10" i="21"/>
  <c r="P10" i="21"/>
  <c r="E10" i="21"/>
  <c r="S9" i="21"/>
  <c r="R9" i="21"/>
  <c r="Q9" i="21"/>
  <c r="P9" i="21"/>
  <c r="E9" i="21"/>
  <c r="U9" i="21" s="1"/>
  <c r="S96" i="20"/>
  <c r="R96" i="20"/>
  <c r="Q96" i="20"/>
  <c r="P96" i="20"/>
  <c r="E96" i="20"/>
  <c r="S95" i="20"/>
  <c r="R95" i="20"/>
  <c r="Q95" i="20"/>
  <c r="P95" i="20"/>
  <c r="E95" i="20"/>
  <c r="U94" i="20"/>
  <c r="S94" i="20"/>
  <c r="R94" i="20"/>
  <c r="Q94" i="20"/>
  <c r="P94" i="20"/>
  <c r="E94" i="20"/>
  <c r="T94" i="20" s="1"/>
  <c r="S93" i="20"/>
  <c r="R93" i="20"/>
  <c r="Q93" i="20"/>
  <c r="P93" i="20"/>
  <c r="E93" i="20"/>
  <c r="T93" i="20" s="1"/>
  <c r="S92" i="20"/>
  <c r="R92" i="20"/>
  <c r="Q92" i="20"/>
  <c r="P92" i="20"/>
  <c r="E92" i="20"/>
  <c r="U92" i="20" s="1"/>
  <c r="S91" i="20"/>
  <c r="R91" i="20"/>
  <c r="Q91" i="20"/>
  <c r="P91" i="20"/>
  <c r="E91" i="20"/>
  <c r="S90" i="20"/>
  <c r="R90" i="20"/>
  <c r="Q90" i="20"/>
  <c r="P90" i="20"/>
  <c r="E90" i="20"/>
  <c r="U90" i="20" s="1"/>
  <c r="S89" i="20"/>
  <c r="R89" i="20"/>
  <c r="Q89" i="20"/>
  <c r="P89" i="20"/>
  <c r="E89" i="20"/>
  <c r="T89" i="20" s="1"/>
  <c r="T88" i="20"/>
  <c r="S88" i="20"/>
  <c r="R88" i="20"/>
  <c r="Q88" i="20"/>
  <c r="P88" i="20"/>
  <c r="E88" i="20"/>
  <c r="U88" i="20" s="1"/>
  <c r="V75" i="20"/>
  <c r="O75" i="20"/>
  <c r="N75" i="20"/>
  <c r="M75" i="20"/>
  <c r="L75" i="20"/>
  <c r="K75" i="20"/>
  <c r="J75" i="20"/>
  <c r="I75" i="20"/>
  <c r="H75" i="20"/>
  <c r="G75" i="20"/>
  <c r="F75" i="20"/>
  <c r="C75" i="20"/>
  <c r="B75" i="20"/>
  <c r="O74" i="20"/>
  <c r="S74" i="20" s="1"/>
  <c r="N74" i="20"/>
  <c r="M74" i="20"/>
  <c r="L74" i="20"/>
  <c r="K74" i="20"/>
  <c r="J74" i="20"/>
  <c r="I74" i="20"/>
  <c r="H74" i="20"/>
  <c r="G74" i="20"/>
  <c r="F74" i="20"/>
  <c r="C74" i="20"/>
  <c r="B74" i="20"/>
  <c r="E74" i="20" s="1"/>
  <c r="O73" i="20"/>
  <c r="N73" i="20"/>
  <c r="M73" i="20"/>
  <c r="L73" i="20"/>
  <c r="R73" i="20" s="1"/>
  <c r="K73" i="20"/>
  <c r="J73" i="20"/>
  <c r="I73" i="20"/>
  <c r="H73" i="20"/>
  <c r="G73" i="20"/>
  <c r="F73" i="20"/>
  <c r="C73" i="20"/>
  <c r="B73" i="20"/>
  <c r="S72" i="20"/>
  <c r="R72" i="20"/>
  <c r="Q72" i="20"/>
  <c r="P72" i="20"/>
  <c r="E72" i="20"/>
  <c r="S71" i="20"/>
  <c r="R71" i="20"/>
  <c r="Q71" i="20"/>
  <c r="P71" i="20"/>
  <c r="E71" i="20"/>
  <c r="V69" i="20"/>
  <c r="O69" i="20"/>
  <c r="N69" i="20"/>
  <c r="M69" i="20"/>
  <c r="L69" i="20"/>
  <c r="K69" i="20"/>
  <c r="J69" i="20"/>
  <c r="I69" i="20"/>
  <c r="H69" i="20"/>
  <c r="G69" i="20"/>
  <c r="F69" i="20"/>
  <c r="C69" i="20"/>
  <c r="B69" i="20"/>
  <c r="O68" i="20"/>
  <c r="N68" i="20"/>
  <c r="M68" i="20"/>
  <c r="S68" i="20" s="1"/>
  <c r="L68" i="20"/>
  <c r="R68" i="20" s="1"/>
  <c r="K68" i="20"/>
  <c r="J68" i="20"/>
  <c r="I68" i="20"/>
  <c r="H68" i="20"/>
  <c r="G68" i="20"/>
  <c r="F68" i="20"/>
  <c r="E68" i="20"/>
  <c r="C68" i="20"/>
  <c r="B68" i="20"/>
  <c r="S67" i="20"/>
  <c r="R67" i="20"/>
  <c r="Q67" i="20"/>
  <c r="P67" i="20"/>
  <c r="E67" i="20"/>
  <c r="U67" i="20" s="1"/>
  <c r="S66" i="20"/>
  <c r="R66" i="20"/>
  <c r="Q66" i="20"/>
  <c r="P66" i="20"/>
  <c r="E66" i="20"/>
  <c r="S65" i="20"/>
  <c r="R65" i="20"/>
  <c r="Q65" i="20"/>
  <c r="P65" i="20"/>
  <c r="E65" i="20"/>
  <c r="U65" i="20" s="1"/>
  <c r="S64" i="20"/>
  <c r="R64" i="20"/>
  <c r="Q64" i="20"/>
  <c r="P64" i="20"/>
  <c r="E64" i="20"/>
  <c r="T64" i="20" s="1"/>
  <c r="S63" i="20"/>
  <c r="R63" i="20"/>
  <c r="Q63" i="20"/>
  <c r="P63" i="20"/>
  <c r="E63" i="20"/>
  <c r="U63" i="20" s="1"/>
  <c r="O61" i="20"/>
  <c r="N61" i="20"/>
  <c r="M61" i="20"/>
  <c r="S61" i="20" s="1"/>
  <c r="L61" i="20"/>
  <c r="R61" i="20" s="1"/>
  <c r="K61" i="20"/>
  <c r="J61" i="20"/>
  <c r="I61" i="20"/>
  <c r="H61" i="20"/>
  <c r="C61" i="20"/>
  <c r="B61" i="20"/>
  <c r="E61" i="20" s="1"/>
  <c r="U60" i="20"/>
  <c r="T60" i="20"/>
  <c r="S60" i="20"/>
  <c r="R60" i="20"/>
  <c r="Q60" i="20"/>
  <c r="P60" i="20"/>
  <c r="E60" i="20"/>
  <c r="S59" i="20"/>
  <c r="R59" i="20"/>
  <c r="Q59" i="20"/>
  <c r="P59" i="20"/>
  <c r="E59" i="20"/>
  <c r="S58" i="20"/>
  <c r="R58" i="20"/>
  <c r="Q58" i="20"/>
  <c r="P58" i="20"/>
  <c r="E58" i="20"/>
  <c r="U58" i="20" s="1"/>
  <c r="S57" i="20"/>
  <c r="R57" i="20"/>
  <c r="Q57" i="20"/>
  <c r="P57" i="20"/>
  <c r="E57" i="20"/>
  <c r="O55" i="20"/>
  <c r="N55" i="20"/>
  <c r="M55" i="20"/>
  <c r="S55" i="20" s="1"/>
  <c r="L55" i="20"/>
  <c r="R55" i="20" s="1"/>
  <c r="K55" i="20"/>
  <c r="J55" i="20"/>
  <c r="I55" i="20"/>
  <c r="H55" i="20"/>
  <c r="G55" i="20"/>
  <c r="F55" i="20"/>
  <c r="C55" i="20"/>
  <c r="B55" i="20"/>
  <c r="S54" i="20"/>
  <c r="R54" i="20"/>
  <c r="Q54" i="20"/>
  <c r="P54" i="20"/>
  <c r="E54" i="20"/>
  <c r="S53" i="20"/>
  <c r="R53" i="20"/>
  <c r="Q53" i="20"/>
  <c r="P53" i="20"/>
  <c r="E53" i="20"/>
  <c r="U53" i="20" s="1"/>
  <c r="S52" i="20"/>
  <c r="R52" i="20"/>
  <c r="Q52" i="20"/>
  <c r="P52" i="20"/>
  <c r="E52" i="20"/>
  <c r="T52" i="20" s="1"/>
  <c r="S51" i="20"/>
  <c r="R51" i="20"/>
  <c r="Q51" i="20"/>
  <c r="P51" i="20"/>
  <c r="E51" i="20"/>
  <c r="S50" i="20"/>
  <c r="R50" i="20"/>
  <c r="Q50" i="20"/>
  <c r="P50" i="20"/>
  <c r="E50" i="20"/>
  <c r="S49" i="20"/>
  <c r="R49" i="20"/>
  <c r="Q49" i="20"/>
  <c r="P49" i="20"/>
  <c r="E49" i="20"/>
  <c r="U49" i="20" s="1"/>
  <c r="S48" i="20"/>
  <c r="R48" i="20"/>
  <c r="Q48" i="20"/>
  <c r="P48" i="20"/>
  <c r="E48" i="20"/>
  <c r="S47" i="20"/>
  <c r="R47" i="20"/>
  <c r="Q47" i="20"/>
  <c r="P47" i="20"/>
  <c r="E47" i="20"/>
  <c r="U47" i="20" s="1"/>
  <c r="S46" i="20"/>
  <c r="R46" i="20"/>
  <c r="Q46" i="20"/>
  <c r="P46" i="20"/>
  <c r="E46" i="20"/>
  <c r="S45" i="20"/>
  <c r="R45" i="20"/>
  <c r="Q45" i="20"/>
  <c r="P45" i="20"/>
  <c r="E45" i="20"/>
  <c r="S44" i="20"/>
  <c r="R44" i="20"/>
  <c r="Q44" i="20"/>
  <c r="P44" i="20"/>
  <c r="E44" i="20"/>
  <c r="T44" i="20" s="1"/>
  <c r="O42" i="20"/>
  <c r="N42" i="20"/>
  <c r="M42" i="20"/>
  <c r="S42" i="20" s="1"/>
  <c r="L42" i="20"/>
  <c r="K42" i="20"/>
  <c r="J42" i="20"/>
  <c r="I42" i="20"/>
  <c r="H42" i="20"/>
  <c r="G42" i="20"/>
  <c r="F42" i="20"/>
  <c r="C42" i="20"/>
  <c r="B42" i="20"/>
  <c r="E42" i="20" s="1"/>
  <c r="U41" i="20"/>
  <c r="S41" i="20"/>
  <c r="R41" i="20"/>
  <c r="Q41" i="20"/>
  <c r="P41" i="20"/>
  <c r="E41" i="20"/>
  <c r="T41" i="20" s="1"/>
  <c r="U40" i="20"/>
  <c r="T40" i="20"/>
  <c r="S40" i="20"/>
  <c r="R40" i="20"/>
  <c r="Q40" i="20"/>
  <c r="P40" i="20"/>
  <c r="E40" i="20"/>
  <c r="S39" i="20"/>
  <c r="R39" i="20"/>
  <c r="Q39" i="20"/>
  <c r="P39" i="20"/>
  <c r="E39" i="20"/>
  <c r="S38" i="20"/>
  <c r="R38" i="20"/>
  <c r="Q38" i="20"/>
  <c r="P38" i="20"/>
  <c r="E38" i="20"/>
  <c r="U38" i="20" s="1"/>
  <c r="U37" i="20"/>
  <c r="S37" i="20"/>
  <c r="R37" i="20"/>
  <c r="Q37" i="20"/>
  <c r="P37" i="20"/>
  <c r="E37" i="20"/>
  <c r="T37" i="20" s="1"/>
  <c r="O35" i="20"/>
  <c r="N35" i="20"/>
  <c r="M35" i="20"/>
  <c r="L35" i="20"/>
  <c r="R35" i="20" s="1"/>
  <c r="K35" i="20"/>
  <c r="J35" i="20"/>
  <c r="I35" i="20"/>
  <c r="H35" i="20"/>
  <c r="G35" i="20"/>
  <c r="F35" i="20"/>
  <c r="C35" i="20"/>
  <c r="B35" i="20"/>
  <c r="S34" i="20"/>
  <c r="R34" i="20"/>
  <c r="Q34" i="20"/>
  <c r="U34" i="20" s="1"/>
  <c r="P34" i="20"/>
  <c r="E34" i="20"/>
  <c r="O32" i="20"/>
  <c r="N32" i="20"/>
  <c r="M32" i="20"/>
  <c r="S32" i="20" s="1"/>
  <c r="L32" i="20"/>
  <c r="R32" i="20" s="1"/>
  <c r="K32" i="20"/>
  <c r="J32" i="20"/>
  <c r="I32" i="20"/>
  <c r="H32" i="20"/>
  <c r="G32" i="20"/>
  <c r="F32" i="20"/>
  <c r="C32" i="20"/>
  <c r="B32" i="20"/>
  <c r="U31" i="20"/>
  <c r="S31" i="20"/>
  <c r="R31" i="20"/>
  <c r="Q31" i="20"/>
  <c r="P31" i="20"/>
  <c r="E31" i="20"/>
  <c r="T31" i="20" s="1"/>
  <c r="S30" i="20"/>
  <c r="R30" i="20"/>
  <c r="Q30" i="20"/>
  <c r="P30" i="20"/>
  <c r="E30" i="20"/>
  <c r="U30" i="20" s="1"/>
  <c r="S29" i="20"/>
  <c r="R29" i="20"/>
  <c r="Q29" i="20"/>
  <c r="P29" i="20"/>
  <c r="E29" i="20"/>
  <c r="S28" i="20"/>
  <c r="R28" i="20"/>
  <c r="Q28" i="20"/>
  <c r="P28" i="20"/>
  <c r="E28" i="20"/>
  <c r="U28" i="20" s="1"/>
  <c r="V26" i="20"/>
  <c r="O26" i="20"/>
  <c r="N26" i="20"/>
  <c r="M26" i="20"/>
  <c r="L26" i="20"/>
  <c r="K26" i="20"/>
  <c r="J26" i="20"/>
  <c r="I26" i="20"/>
  <c r="H26" i="20"/>
  <c r="G26" i="20"/>
  <c r="F26" i="20"/>
  <c r="C26" i="20"/>
  <c r="E26" i="20" s="1"/>
  <c r="B26" i="20"/>
  <c r="S25" i="20"/>
  <c r="R25" i="20"/>
  <c r="Q25" i="20"/>
  <c r="P25" i="20"/>
  <c r="E25" i="20"/>
  <c r="S24" i="20"/>
  <c r="R24" i="20"/>
  <c r="Q24" i="20"/>
  <c r="P24" i="20"/>
  <c r="E24" i="20"/>
  <c r="U24" i="20" s="1"/>
  <c r="S23" i="20"/>
  <c r="R23" i="20"/>
  <c r="Q23" i="20"/>
  <c r="P23" i="20"/>
  <c r="E23" i="20"/>
  <c r="T23" i="20" s="1"/>
  <c r="S22" i="20"/>
  <c r="R22" i="20"/>
  <c r="Q22" i="20"/>
  <c r="P22" i="20"/>
  <c r="E22" i="20"/>
  <c r="S21" i="20"/>
  <c r="R21" i="20"/>
  <c r="Q21" i="20"/>
  <c r="P21" i="20"/>
  <c r="E21" i="20"/>
  <c r="S20" i="20"/>
  <c r="R20" i="20"/>
  <c r="Q20" i="20"/>
  <c r="P20" i="20"/>
  <c r="E20" i="20"/>
  <c r="S19" i="20"/>
  <c r="R19" i="20"/>
  <c r="Q19" i="20"/>
  <c r="P19" i="20"/>
  <c r="E19" i="20"/>
  <c r="U19" i="20" s="1"/>
  <c r="O17" i="20"/>
  <c r="N17" i="20"/>
  <c r="M17" i="20"/>
  <c r="L17" i="20"/>
  <c r="K17" i="20"/>
  <c r="J17" i="20"/>
  <c r="I17" i="20"/>
  <c r="H17" i="20"/>
  <c r="G17" i="20"/>
  <c r="F17" i="20"/>
  <c r="C17" i="20"/>
  <c r="B17" i="20"/>
  <c r="U16" i="20"/>
  <c r="T16" i="20"/>
  <c r="S16" i="20"/>
  <c r="R16" i="20"/>
  <c r="Q16" i="20"/>
  <c r="P16" i="20"/>
  <c r="E16" i="20"/>
  <c r="S15" i="20"/>
  <c r="R15" i="20"/>
  <c r="Q15" i="20"/>
  <c r="P15" i="20"/>
  <c r="E15" i="20"/>
  <c r="S14" i="20"/>
  <c r="R14" i="20"/>
  <c r="Q14" i="20"/>
  <c r="P14" i="20"/>
  <c r="E14" i="20"/>
  <c r="S13" i="20"/>
  <c r="R13" i="20"/>
  <c r="Q13" i="20"/>
  <c r="P13" i="20"/>
  <c r="E13" i="20"/>
  <c r="U13" i="20" s="1"/>
  <c r="S12" i="20"/>
  <c r="R12" i="20"/>
  <c r="Q12" i="20"/>
  <c r="P12" i="20"/>
  <c r="E12" i="20"/>
  <c r="S11" i="20"/>
  <c r="R11" i="20"/>
  <c r="Q11" i="20"/>
  <c r="P11" i="20"/>
  <c r="E11" i="20"/>
  <c r="U11" i="20" s="1"/>
  <c r="S10" i="20"/>
  <c r="R10" i="20"/>
  <c r="Q10" i="20"/>
  <c r="P10" i="20"/>
  <c r="E10" i="20"/>
  <c r="U9" i="20"/>
  <c r="S9" i="20"/>
  <c r="R9" i="20"/>
  <c r="Q9" i="20"/>
  <c r="P9" i="20"/>
  <c r="E9" i="20"/>
  <c r="T9" i="20" s="1"/>
  <c r="U96" i="19"/>
  <c r="T96" i="19"/>
  <c r="S96" i="19"/>
  <c r="R96" i="19"/>
  <c r="Q96" i="19"/>
  <c r="P96" i="19"/>
  <c r="E96" i="19"/>
  <c r="S95" i="19"/>
  <c r="R95" i="19"/>
  <c r="Q95" i="19"/>
  <c r="P95" i="19"/>
  <c r="E95" i="19"/>
  <c r="S94" i="19"/>
  <c r="R94" i="19"/>
  <c r="Q94" i="19"/>
  <c r="P94" i="19"/>
  <c r="E94" i="19"/>
  <c r="S93" i="19"/>
  <c r="R93" i="19"/>
  <c r="Q93" i="19"/>
  <c r="P93" i="19"/>
  <c r="E93" i="19"/>
  <c r="S92" i="19"/>
  <c r="R92" i="19"/>
  <c r="Q92" i="19"/>
  <c r="P92" i="19"/>
  <c r="E92" i="19"/>
  <c r="S91" i="19"/>
  <c r="R91" i="19"/>
  <c r="Q91" i="19"/>
  <c r="P91" i="19"/>
  <c r="E91" i="19"/>
  <c r="S90" i="19"/>
  <c r="R90" i="19"/>
  <c r="Q90" i="19"/>
  <c r="P90" i="19"/>
  <c r="E90" i="19"/>
  <c r="U89" i="19"/>
  <c r="S89" i="19"/>
  <c r="R89" i="19"/>
  <c r="Q89" i="19"/>
  <c r="P89" i="19"/>
  <c r="E89" i="19"/>
  <c r="T89" i="19" s="1"/>
  <c r="U88" i="19"/>
  <c r="T88" i="19"/>
  <c r="S88" i="19"/>
  <c r="R88" i="19"/>
  <c r="Q88" i="19"/>
  <c r="P88" i="19"/>
  <c r="E88" i="19"/>
  <c r="W75" i="19"/>
  <c r="V75" i="19"/>
  <c r="O75" i="19"/>
  <c r="N75" i="19"/>
  <c r="M75" i="19"/>
  <c r="L75" i="19"/>
  <c r="K75" i="19"/>
  <c r="J75" i="19"/>
  <c r="I75" i="19"/>
  <c r="H75" i="19"/>
  <c r="G75" i="19"/>
  <c r="F75" i="19"/>
  <c r="C75" i="19"/>
  <c r="B75" i="19"/>
  <c r="O74" i="19"/>
  <c r="N74" i="19"/>
  <c r="M74" i="19"/>
  <c r="S74" i="19" s="1"/>
  <c r="L74" i="19"/>
  <c r="R74" i="19" s="1"/>
  <c r="K74" i="19"/>
  <c r="J74" i="19"/>
  <c r="I74" i="19"/>
  <c r="H74" i="19"/>
  <c r="G74" i="19"/>
  <c r="F74" i="19"/>
  <c r="E74" i="19"/>
  <c r="C74" i="19"/>
  <c r="B74" i="19"/>
  <c r="O73" i="19"/>
  <c r="S73" i="19" s="1"/>
  <c r="N73" i="19"/>
  <c r="M73" i="19"/>
  <c r="L73" i="19"/>
  <c r="K73" i="19"/>
  <c r="J73" i="19"/>
  <c r="I73" i="19"/>
  <c r="H73" i="19"/>
  <c r="G73" i="19"/>
  <c r="F73" i="19"/>
  <c r="C73" i="19"/>
  <c r="B73" i="19"/>
  <c r="E73" i="19" s="1"/>
  <c r="U72" i="19"/>
  <c r="S72" i="19"/>
  <c r="R72" i="19"/>
  <c r="Q72" i="19"/>
  <c r="P72" i="19"/>
  <c r="E72" i="19"/>
  <c r="T72" i="19" s="1"/>
  <c r="S71" i="19"/>
  <c r="R71" i="19"/>
  <c r="Q71" i="19"/>
  <c r="P71" i="19"/>
  <c r="E71" i="19"/>
  <c r="W69" i="19"/>
  <c r="V69" i="19"/>
  <c r="O69" i="19"/>
  <c r="N69" i="19"/>
  <c r="M69" i="19"/>
  <c r="L69" i="19"/>
  <c r="K69" i="19"/>
  <c r="J69" i="19"/>
  <c r="I69" i="19"/>
  <c r="H69" i="19"/>
  <c r="G69" i="19"/>
  <c r="F69" i="19"/>
  <c r="C69" i="19"/>
  <c r="B69" i="19"/>
  <c r="O68" i="19"/>
  <c r="N68" i="19"/>
  <c r="M68" i="19"/>
  <c r="S68" i="19" s="1"/>
  <c r="L68" i="19"/>
  <c r="R68" i="19" s="1"/>
  <c r="K68" i="19"/>
  <c r="J68" i="19"/>
  <c r="I68" i="19"/>
  <c r="Q68" i="19" s="1"/>
  <c r="H68" i="19"/>
  <c r="G68" i="19"/>
  <c r="F68" i="19"/>
  <c r="C68" i="19"/>
  <c r="B68" i="19"/>
  <c r="S67" i="19"/>
  <c r="R67" i="19"/>
  <c r="Q67" i="19"/>
  <c r="P67" i="19"/>
  <c r="E67" i="19"/>
  <c r="S66" i="19"/>
  <c r="R66" i="19"/>
  <c r="Q66" i="19"/>
  <c r="P66" i="19"/>
  <c r="E66" i="19"/>
  <c r="U66" i="19" s="1"/>
  <c r="S65" i="19"/>
  <c r="R65" i="19"/>
  <c r="Q65" i="19"/>
  <c r="P65" i="19"/>
  <c r="E65" i="19"/>
  <c r="T65" i="19" s="1"/>
  <c r="S64" i="19"/>
  <c r="R64" i="19"/>
  <c r="Q64" i="19"/>
  <c r="P64" i="19"/>
  <c r="E64" i="19"/>
  <c r="U64" i="19" s="1"/>
  <c r="S63" i="19"/>
  <c r="R63" i="19"/>
  <c r="Q63" i="19"/>
  <c r="P63" i="19"/>
  <c r="E63" i="19"/>
  <c r="T63" i="19" s="1"/>
  <c r="O61" i="19"/>
  <c r="N61" i="19"/>
  <c r="M61" i="19"/>
  <c r="S61" i="19" s="1"/>
  <c r="L61" i="19"/>
  <c r="R61" i="19" s="1"/>
  <c r="K61" i="19"/>
  <c r="J61" i="19"/>
  <c r="I61" i="19"/>
  <c r="H61" i="19"/>
  <c r="C61" i="19"/>
  <c r="B61" i="19"/>
  <c r="S60" i="19"/>
  <c r="R60" i="19"/>
  <c r="Q60" i="19"/>
  <c r="P60" i="19"/>
  <c r="E60" i="19"/>
  <c r="U60" i="19" s="1"/>
  <c r="S59" i="19"/>
  <c r="R59" i="19"/>
  <c r="Q59" i="19"/>
  <c r="P59" i="19"/>
  <c r="E59" i="19"/>
  <c r="U59" i="19" s="1"/>
  <c r="S58" i="19"/>
  <c r="R58" i="19"/>
  <c r="Q58" i="19"/>
  <c r="P58" i="19"/>
  <c r="E58" i="19"/>
  <c r="S57" i="19"/>
  <c r="R57" i="19"/>
  <c r="Q57" i="19"/>
  <c r="P57" i="19"/>
  <c r="E57" i="19"/>
  <c r="O55" i="19"/>
  <c r="N55" i="19"/>
  <c r="M55" i="19"/>
  <c r="S55" i="19" s="1"/>
  <c r="L55" i="19"/>
  <c r="R55" i="19" s="1"/>
  <c r="K55" i="19"/>
  <c r="J55" i="19"/>
  <c r="I55" i="19"/>
  <c r="H55" i="19"/>
  <c r="G55" i="19"/>
  <c r="F55" i="19"/>
  <c r="C55" i="19"/>
  <c r="B55" i="19"/>
  <c r="S54" i="19"/>
  <c r="R54" i="19"/>
  <c r="Q54" i="19"/>
  <c r="P54" i="19"/>
  <c r="E54" i="19"/>
  <c r="S53" i="19"/>
  <c r="R53" i="19"/>
  <c r="Q53" i="19"/>
  <c r="P53" i="19"/>
  <c r="E53" i="19"/>
  <c r="T53" i="19" s="1"/>
  <c r="S52" i="19"/>
  <c r="R52" i="19"/>
  <c r="Q52" i="19"/>
  <c r="P52" i="19"/>
  <c r="E52" i="19"/>
  <c r="T52" i="19" s="1"/>
  <c r="S51" i="19"/>
  <c r="R51" i="19"/>
  <c r="Q51" i="19"/>
  <c r="P51" i="19"/>
  <c r="E51" i="19"/>
  <c r="U51" i="19" s="1"/>
  <c r="U50" i="19"/>
  <c r="S50" i="19"/>
  <c r="R50" i="19"/>
  <c r="Q50" i="19"/>
  <c r="P50" i="19"/>
  <c r="E50" i="19"/>
  <c r="T50" i="19" s="1"/>
  <c r="S49" i="19"/>
  <c r="R49" i="19"/>
  <c r="Q49" i="19"/>
  <c r="P49" i="19"/>
  <c r="E49" i="19"/>
  <c r="T49" i="19" s="1"/>
  <c r="T48" i="19"/>
  <c r="S48" i="19"/>
  <c r="R48" i="19"/>
  <c r="Q48" i="19"/>
  <c r="P48" i="19"/>
  <c r="E48" i="19"/>
  <c r="U48" i="19" s="1"/>
  <c r="S47" i="19"/>
  <c r="R47" i="19"/>
  <c r="Q47" i="19"/>
  <c r="P47" i="19"/>
  <c r="E47" i="19"/>
  <c r="T47" i="19" s="1"/>
  <c r="S46" i="19"/>
  <c r="R46" i="19"/>
  <c r="Q46" i="19"/>
  <c r="P46" i="19"/>
  <c r="E46" i="19"/>
  <c r="S45" i="19"/>
  <c r="R45" i="19"/>
  <c r="Q45" i="19"/>
  <c r="P45" i="19"/>
  <c r="E45" i="19"/>
  <c r="U45" i="19" s="1"/>
  <c r="T44" i="19"/>
  <c r="S44" i="19"/>
  <c r="R44" i="19"/>
  <c r="Q44" i="19"/>
  <c r="P44" i="19"/>
  <c r="E44" i="19"/>
  <c r="U44" i="19" s="1"/>
  <c r="O42" i="19"/>
  <c r="N42" i="19"/>
  <c r="M42" i="19"/>
  <c r="S42" i="19" s="1"/>
  <c r="L42" i="19"/>
  <c r="R42" i="19" s="1"/>
  <c r="K42" i="19"/>
  <c r="J42" i="19"/>
  <c r="I42" i="19"/>
  <c r="H42" i="19"/>
  <c r="G42" i="19"/>
  <c r="F42" i="19"/>
  <c r="C42" i="19"/>
  <c r="B42" i="19"/>
  <c r="T41" i="19"/>
  <c r="S41" i="19"/>
  <c r="R41" i="19"/>
  <c r="Q41" i="19"/>
  <c r="P41" i="19"/>
  <c r="E41" i="19"/>
  <c r="U41" i="19" s="1"/>
  <c r="S40" i="19"/>
  <c r="R40" i="19"/>
  <c r="Q40" i="19"/>
  <c r="P40" i="19"/>
  <c r="E40" i="19"/>
  <c r="U39" i="19"/>
  <c r="S39" i="19"/>
  <c r="R39" i="19"/>
  <c r="Q39" i="19"/>
  <c r="P39" i="19"/>
  <c r="E39" i="19"/>
  <c r="T39" i="19" s="1"/>
  <c r="U38" i="19"/>
  <c r="S38" i="19"/>
  <c r="R38" i="19"/>
  <c r="Q38" i="19"/>
  <c r="P38" i="19"/>
  <c r="E38" i="19"/>
  <c r="T38" i="19" s="1"/>
  <c r="T37" i="19"/>
  <c r="S37" i="19"/>
  <c r="R37" i="19"/>
  <c r="Q37" i="19"/>
  <c r="P37" i="19"/>
  <c r="E37" i="19"/>
  <c r="O35" i="19"/>
  <c r="S35" i="19" s="1"/>
  <c r="N35" i="19"/>
  <c r="M35" i="19"/>
  <c r="L35" i="19"/>
  <c r="K35" i="19"/>
  <c r="J35" i="19"/>
  <c r="I35" i="19"/>
  <c r="H35" i="19"/>
  <c r="G35" i="19"/>
  <c r="F35" i="19"/>
  <c r="C35" i="19"/>
  <c r="B35" i="19"/>
  <c r="T34" i="19"/>
  <c r="S34" i="19"/>
  <c r="R34" i="19"/>
  <c r="Q34" i="19"/>
  <c r="P34" i="19"/>
  <c r="E34" i="19"/>
  <c r="O32" i="19"/>
  <c r="N32" i="19"/>
  <c r="M32" i="19"/>
  <c r="S32" i="19" s="1"/>
  <c r="L32" i="19"/>
  <c r="R32" i="19" s="1"/>
  <c r="K32" i="19"/>
  <c r="J32" i="19"/>
  <c r="I32" i="19"/>
  <c r="H32" i="19"/>
  <c r="G32" i="19"/>
  <c r="F32" i="19"/>
  <c r="C32" i="19"/>
  <c r="B32" i="19"/>
  <c r="E32" i="19" s="1"/>
  <c r="S31" i="19"/>
  <c r="R31" i="19"/>
  <c r="Q31" i="19"/>
  <c r="P31" i="19"/>
  <c r="E31" i="19"/>
  <c r="U31" i="19" s="1"/>
  <c r="S30" i="19"/>
  <c r="R30" i="19"/>
  <c r="Q30" i="19"/>
  <c r="P30" i="19"/>
  <c r="E30" i="19"/>
  <c r="T30" i="19" s="1"/>
  <c r="S29" i="19"/>
  <c r="R29" i="19"/>
  <c r="Q29" i="19"/>
  <c r="P29" i="19"/>
  <c r="E29" i="19"/>
  <c r="U29" i="19" s="1"/>
  <c r="S28" i="19"/>
  <c r="R28" i="19"/>
  <c r="Q28" i="19"/>
  <c r="P28" i="19"/>
  <c r="E28" i="19"/>
  <c r="T28" i="19" s="1"/>
  <c r="W26" i="19"/>
  <c r="V26" i="19"/>
  <c r="O26" i="19"/>
  <c r="N26" i="19"/>
  <c r="M26" i="19"/>
  <c r="L26" i="19"/>
  <c r="K26" i="19"/>
  <c r="J26" i="19"/>
  <c r="I26" i="19"/>
  <c r="H26" i="19"/>
  <c r="G26" i="19"/>
  <c r="F26" i="19"/>
  <c r="C26" i="19"/>
  <c r="B26" i="19"/>
  <c r="E26" i="19" s="1"/>
  <c r="S25" i="19"/>
  <c r="R25" i="19"/>
  <c r="Q25" i="19"/>
  <c r="P25" i="19"/>
  <c r="E25" i="19"/>
  <c r="T25" i="19" s="1"/>
  <c r="S24" i="19"/>
  <c r="R24" i="19"/>
  <c r="Q24" i="19"/>
  <c r="P24" i="19"/>
  <c r="E24" i="19"/>
  <c r="U24" i="19" s="1"/>
  <c r="U23" i="19"/>
  <c r="S23" i="19"/>
  <c r="R23" i="19"/>
  <c r="Q23" i="19"/>
  <c r="P23" i="19"/>
  <c r="E23" i="19"/>
  <c r="S22" i="19"/>
  <c r="R22" i="19"/>
  <c r="Q22" i="19"/>
  <c r="P22" i="19"/>
  <c r="E22" i="19"/>
  <c r="U22" i="19" s="1"/>
  <c r="U21" i="19"/>
  <c r="S21" i="19"/>
  <c r="R21" i="19"/>
  <c r="Q21" i="19"/>
  <c r="P21" i="19"/>
  <c r="E21" i="19"/>
  <c r="T21" i="19" s="1"/>
  <c r="T20" i="19"/>
  <c r="S20" i="19"/>
  <c r="R20" i="19"/>
  <c r="Q20" i="19"/>
  <c r="P20" i="19"/>
  <c r="E20" i="19"/>
  <c r="U20" i="19" s="1"/>
  <c r="S19" i="19"/>
  <c r="R19" i="19"/>
  <c r="Q19" i="19"/>
  <c r="P19" i="19"/>
  <c r="E19" i="19"/>
  <c r="U19" i="19" s="1"/>
  <c r="O17" i="19"/>
  <c r="N17" i="19"/>
  <c r="M17" i="19"/>
  <c r="L17" i="19"/>
  <c r="K17" i="19"/>
  <c r="J17" i="19"/>
  <c r="I17" i="19"/>
  <c r="Q17" i="19" s="1"/>
  <c r="H17" i="19"/>
  <c r="G17" i="19"/>
  <c r="F17" i="19"/>
  <c r="C17" i="19"/>
  <c r="E17" i="19" s="1"/>
  <c r="B17" i="19"/>
  <c r="S16" i="19"/>
  <c r="R16" i="19"/>
  <c r="Q16" i="19"/>
  <c r="P16" i="19"/>
  <c r="E16" i="19"/>
  <c r="U16" i="19" s="1"/>
  <c r="S15" i="19"/>
  <c r="R15" i="19"/>
  <c r="Q15" i="19"/>
  <c r="P15" i="19"/>
  <c r="E15" i="19"/>
  <c r="S14" i="19"/>
  <c r="R14" i="19"/>
  <c r="Q14" i="19"/>
  <c r="P14" i="19"/>
  <c r="E14" i="19"/>
  <c r="S13" i="19"/>
  <c r="R13" i="19"/>
  <c r="Q13" i="19"/>
  <c r="P13" i="19"/>
  <c r="E13" i="19"/>
  <c r="U13" i="19" s="1"/>
  <c r="S12" i="19"/>
  <c r="R12" i="19"/>
  <c r="Q12" i="19"/>
  <c r="P12" i="19"/>
  <c r="E12" i="19"/>
  <c r="T12" i="19" s="1"/>
  <c r="U11" i="19"/>
  <c r="S11" i="19"/>
  <c r="R11" i="19"/>
  <c r="Q11" i="19"/>
  <c r="P11" i="19"/>
  <c r="E11" i="19"/>
  <c r="T11" i="19" s="1"/>
  <c r="U10" i="19"/>
  <c r="S10" i="19"/>
  <c r="R10" i="19"/>
  <c r="Q10" i="19"/>
  <c r="P10" i="19"/>
  <c r="E10" i="19"/>
  <c r="T10" i="19" s="1"/>
  <c r="T9" i="19"/>
  <c r="S9" i="19"/>
  <c r="R9" i="19"/>
  <c r="Q9" i="19"/>
  <c r="P9" i="19"/>
  <c r="E9" i="19"/>
  <c r="U9" i="19" s="1"/>
  <c r="U96" i="18"/>
  <c r="S96" i="18"/>
  <c r="R96" i="18"/>
  <c r="Q96" i="18"/>
  <c r="P96" i="18"/>
  <c r="E96" i="18"/>
  <c r="T96" i="18" s="1"/>
  <c r="S95" i="18"/>
  <c r="R95" i="18"/>
  <c r="Q95" i="18"/>
  <c r="P95" i="18"/>
  <c r="E95" i="18"/>
  <c r="S94" i="18"/>
  <c r="R94" i="18"/>
  <c r="Q94" i="18"/>
  <c r="P94" i="18"/>
  <c r="E94" i="18"/>
  <c r="T94" i="18" s="1"/>
  <c r="T93" i="18"/>
  <c r="S93" i="18"/>
  <c r="R93" i="18"/>
  <c r="Q93" i="18"/>
  <c r="P93" i="18"/>
  <c r="E93" i="18"/>
  <c r="U93" i="18" s="1"/>
  <c r="U92" i="18"/>
  <c r="S92" i="18"/>
  <c r="R92" i="18"/>
  <c r="Q92" i="18"/>
  <c r="P92" i="18"/>
  <c r="E92" i="18"/>
  <c r="T92" i="18" s="1"/>
  <c r="S91" i="18"/>
  <c r="R91" i="18"/>
  <c r="Q91" i="18"/>
  <c r="P91" i="18"/>
  <c r="E91" i="18"/>
  <c r="S90" i="18"/>
  <c r="R90" i="18"/>
  <c r="Q90" i="18"/>
  <c r="P90" i="18"/>
  <c r="E90" i="18"/>
  <c r="U89" i="18"/>
  <c r="T89" i="18"/>
  <c r="S89" i="18"/>
  <c r="R89" i="18"/>
  <c r="Q89" i="18"/>
  <c r="P89" i="18"/>
  <c r="E89" i="18"/>
  <c r="S88" i="18"/>
  <c r="R88" i="18"/>
  <c r="Q88" i="18"/>
  <c r="P88" i="18"/>
  <c r="E88" i="18"/>
  <c r="V75" i="18"/>
  <c r="O75" i="18"/>
  <c r="N75" i="18"/>
  <c r="M75" i="18"/>
  <c r="S75" i="18" s="1"/>
  <c r="L75" i="18"/>
  <c r="K75" i="18"/>
  <c r="J75" i="18"/>
  <c r="I75" i="18"/>
  <c r="H75" i="18"/>
  <c r="G75" i="18"/>
  <c r="F75" i="18"/>
  <c r="C75" i="18"/>
  <c r="B75" i="18"/>
  <c r="O74" i="18"/>
  <c r="S74" i="18" s="1"/>
  <c r="N74" i="18"/>
  <c r="M74" i="18"/>
  <c r="L74" i="18"/>
  <c r="R74" i="18" s="1"/>
  <c r="K74" i="18"/>
  <c r="J74" i="18"/>
  <c r="I74" i="18"/>
  <c r="H74" i="18"/>
  <c r="G74" i="18"/>
  <c r="F74" i="18"/>
  <c r="C74" i="18"/>
  <c r="B74" i="18"/>
  <c r="O73" i="18"/>
  <c r="N73" i="18"/>
  <c r="M73" i="18"/>
  <c r="L73" i="18"/>
  <c r="R73" i="18" s="1"/>
  <c r="K73" i="18"/>
  <c r="J73" i="18"/>
  <c r="I73" i="18"/>
  <c r="H73" i="18"/>
  <c r="G73" i="18"/>
  <c r="F73" i="18"/>
  <c r="C73" i="18"/>
  <c r="B73" i="18"/>
  <c r="S72" i="18"/>
  <c r="R72" i="18"/>
  <c r="Q72" i="18"/>
  <c r="P72" i="18"/>
  <c r="E72" i="18"/>
  <c r="S71" i="18"/>
  <c r="R71" i="18"/>
  <c r="Q71" i="18"/>
  <c r="P71" i="18"/>
  <c r="E71" i="18"/>
  <c r="V69" i="18"/>
  <c r="O69" i="18"/>
  <c r="N69" i="18"/>
  <c r="M69" i="18"/>
  <c r="L69" i="18"/>
  <c r="K69" i="18"/>
  <c r="J69" i="18"/>
  <c r="I69" i="18"/>
  <c r="H69" i="18"/>
  <c r="G69" i="18"/>
  <c r="F69" i="18"/>
  <c r="C69" i="18"/>
  <c r="B69" i="18"/>
  <c r="O68" i="18"/>
  <c r="N68" i="18"/>
  <c r="M68" i="18"/>
  <c r="S68" i="18" s="1"/>
  <c r="L68" i="18"/>
  <c r="R68" i="18" s="1"/>
  <c r="K68" i="18"/>
  <c r="J68" i="18"/>
  <c r="I68" i="18"/>
  <c r="H68" i="18"/>
  <c r="G68" i="18"/>
  <c r="F68" i="18"/>
  <c r="C68" i="18"/>
  <c r="B68" i="18"/>
  <c r="E68" i="18" s="1"/>
  <c r="S67" i="18"/>
  <c r="R67" i="18"/>
  <c r="Q67" i="18"/>
  <c r="P67" i="18"/>
  <c r="E67" i="18"/>
  <c r="T67" i="18" s="1"/>
  <c r="S66" i="18"/>
  <c r="R66" i="18"/>
  <c r="Q66" i="18"/>
  <c r="P66" i="18"/>
  <c r="E66" i="18"/>
  <c r="S65" i="18"/>
  <c r="R65" i="18"/>
  <c r="Q65" i="18"/>
  <c r="P65" i="18"/>
  <c r="E65" i="18"/>
  <c r="U65" i="18" s="1"/>
  <c r="U64" i="18"/>
  <c r="S64" i="18"/>
  <c r="R64" i="18"/>
  <c r="Q64" i="18"/>
  <c r="P64" i="18"/>
  <c r="E64" i="18"/>
  <c r="T64" i="18" s="1"/>
  <c r="U63" i="18"/>
  <c r="T63" i="18"/>
  <c r="S63" i="18"/>
  <c r="R63" i="18"/>
  <c r="Q63" i="18"/>
  <c r="P63" i="18"/>
  <c r="E63" i="18"/>
  <c r="O61" i="18"/>
  <c r="N61" i="18"/>
  <c r="M61" i="18"/>
  <c r="S61" i="18" s="1"/>
  <c r="L61" i="18"/>
  <c r="R61" i="18" s="1"/>
  <c r="K61" i="18"/>
  <c r="J61" i="18"/>
  <c r="I61" i="18"/>
  <c r="H61" i="18"/>
  <c r="C61" i="18"/>
  <c r="B61" i="18"/>
  <c r="S60" i="18"/>
  <c r="R60" i="18"/>
  <c r="Q60" i="18"/>
  <c r="P60" i="18"/>
  <c r="E60" i="18"/>
  <c r="T60" i="18" s="1"/>
  <c r="S59" i="18"/>
  <c r="R59" i="18"/>
  <c r="Q59" i="18"/>
  <c r="P59" i="18"/>
  <c r="E59" i="18"/>
  <c r="U59" i="18" s="1"/>
  <c r="S58" i="18"/>
  <c r="R58" i="18"/>
  <c r="Q58" i="18"/>
  <c r="P58" i="18"/>
  <c r="E58" i="18"/>
  <c r="T58" i="18" s="1"/>
  <c r="S57" i="18"/>
  <c r="R57" i="18"/>
  <c r="Q57" i="18"/>
  <c r="P57" i="18"/>
  <c r="E57" i="18"/>
  <c r="U57" i="18" s="1"/>
  <c r="V55" i="18"/>
  <c r="O55" i="18"/>
  <c r="N55" i="18"/>
  <c r="M55" i="18"/>
  <c r="L55" i="18"/>
  <c r="K55" i="18"/>
  <c r="J55" i="18"/>
  <c r="I55" i="18"/>
  <c r="H55" i="18"/>
  <c r="G55" i="18"/>
  <c r="F55" i="18"/>
  <c r="C55" i="18"/>
  <c r="B55" i="18"/>
  <c r="S54" i="18"/>
  <c r="R54" i="18"/>
  <c r="Q54" i="18"/>
  <c r="P54" i="18"/>
  <c r="E54" i="18"/>
  <c r="S53" i="18"/>
  <c r="R53" i="18"/>
  <c r="Q53" i="18"/>
  <c r="P53" i="18"/>
  <c r="E53" i="18"/>
  <c r="U53" i="18" s="1"/>
  <c r="S52" i="18"/>
  <c r="R52" i="18"/>
  <c r="Q52" i="18"/>
  <c r="P52" i="18"/>
  <c r="E52" i="18"/>
  <c r="T52" i="18" s="1"/>
  <c r="S51" i="18"/>
  <c r="R51" i="18"/>
  <c r="Q51" i="18"/>
  <c r="P51" i="18"/>
  <c r="E51" i="18"/>
  <c r="U51" i="18" s="1"/>
  <c r="S50" i="18"/>
  <c r="R50" i="18"/>
  <c r="Q50" i="18"/>
  <c r="P50" i="18"/>
  <c r="E50" i="18"/>
  <c r="U50" i="18" s="1"/>
  <c r="S49" i="18"/>
  <c r="R49" i="18"/>
  <c r="Q49" i="18"/>
  <c r="P49" i="18"/>
  <c r="E49" i="18"/>
  <c r="U49" i="18" s="1"/>
  <c r="S48" i="18"/>
  <c r="R48" i="18"/>
  <c r="Q48" i="18"/>
  <c r="P48" i="18"/>
  <c r="E48" i="18"/>
  <c r="S47" i="18"/>
  <c r="R47" i="18"/>
  <c r="Q47" i="18"/>
  <c r="P47" i="18"/>
  <c r="E47" i="18"/>
  <c r="U47" i="18" s="1"/>
  <c r="S46" i="18"/>
  <c r="R46" i="18"/>
  <c r="Q46" i="18"/>
  <c r="P46" i="18"/>
  <c r="E46" i="18"/>
  <c r="S45" i="18"/>
  <c r="R45" i="18"/>
  <c r="Q45" i="18"/>
  <c r="P45" i="18"/>
  <c r="E45" i="18"/>
  <c r="U44" i="18"/>
  <c r="T44" i="18"/>
  <c r="S44" i="18"/>
  <c r="R44" i="18"/>
  <c r="Q44" i="18"/>
  <c r="P44" i="18"/>
  <c r="E44" i="18"/>
  <c r="O42" i="18"/>
  <c r="N42" i="18"/>
  <c r="M42" i="18"/>
  <c r="S42" i="18" s="1"/>
  <c r="L42" i="18"/>
  <c r="R42" i="18" s="1"/>
  <c r="K42" i="18"/>
  <c r="J42" i="18"/>
  <c r="I42" i="18"/>
  <c r="H42" i="18"/>
  <c r="G42" i="18"/>
  <c r="F42" i="18"/>
  <c r="C42" i="18"/>
  <c r="B42" i="18"/>
  <c r="T41" i="18"/>
  <c r="S41" i="18"/>
  <c r="R41" i="18"/>
  <c r="Q41" i="18"/>
  <c r="P41" i="18"/>
  <c r="E41" i="18"/>
  <c r="U41" i="18" s="1"/>
  <c r="S40" i="18"/>
  <c r="R40" i="18"/>
  <c r="Q40" i="18"/>
  <c r="P40" i="18"/>
  <c r="E40" i="18"/>
  <c r="S39" i="18"/>
  <c r="R39" i="18"/>
  <c r="Q39" i="18"/>
  <c r="P39" i="18"/>
  <c r="E39" i="18"/>
  <c r="U39" i="18" s="1"/>
  <c r="S38" i="18"/>
  <c r="R38" i="18"/>
  <c r="Q38" i="18"/>
  <c r="P38" i="18"/>
  <c r="E38" i="18"/>
  <c r="U37" i="18"/>
  <c r="S37" i="18"/>
  <c r="R37" i="18"/>
  <c r="Q37" i="18"/>
  <c r="P37" i="18"/>
  <c r="E37" i="18"/>
  <c r="O35" i="18"/>
  <c r="N35" i="18"/>
  <c r="R35" i="18" s="1"/>
  <c r="M35" i="18"/>
  <c r="S35" i="18" s="1"/>
  <c r="L35" i="18"/>
  <c r="K35" i="18"/>
  <c r="J35" i="18"/>
  <c r="I35" i="18"/>
  <c r="H35" i="18"/>
  <c r="G35" i="18"/>
  <c r="F35" i="18"/>
  <c r="E35" i="18"/>
  <c r="C35" i="18"/>
  <c r="B35" i="18"/>
  <c r="S34" i="18"/>
  <c r="R34" i="18"/>
  <c r="Q34" i="18"/>
  <c r="P34" i="18"/>
  <c r="E34" i="18"/>
  <c r="O32" i="18"/>
  <c r="N32" i="18"/>
  <c r="M32" i="18"/>
  <c r="L32" i="18"/>
  <c r="R32" i="18" s="1"/>
  <c r="K32" i="18"/>
  <c r="J32" i="18"/>
  <c r="I32" i="18"/>
  <c r="H32" i="18"/>
  <c r="G32" i="18"/>
  <c r="F32" i="18"/>
  <c r="C32" i="18"/>
  <c r="B32" i="18"/>
  <c r="E32" i="18" s="1"/>
  <c r="S31" i="18"/>
  <c r="R31" i="18"/>
  <c r="Q31" i="18"/>
  <c r="P31" i="18"/>
  <c r="E31" i="18"/>
  <c r="S30" i="18"/>
  <c r="R30" i="18"/>
  <c r="Q30" i="18"/>
  <c r="P30" i="18"/>
  <c r="E30" i="18"/>
  <c r="S29" i="18"/>
  <c r="R29" i="18"/>
  <c r="Q29" i="18"/>
  <c r="P29" i="18"/>
  <c r="E29" i="18"/>
  <c r="U29" i="18" s="1"/>
  <c r="U28" i="18"/>
  <c r="T28" i="18"/>
  <c r="S28" i="18"/>
  <c r="R28" i="18"/>
  <c r="Q28" i="18"/>
  <c r="P28" i="18"/>
  <c r="E28" i="18"/>
  <c r="R26" i="18"/>
  <c r="O26" i="18"/>
  <c r="N26" i="18"/>
  <c r="M26" i="18"/>
  <c r="S26" i="18" s="1"/>
  <c r="L26" i="18"/>
  <c r="K26" i="18"/>
  <c r="J26" i="18"/>
  <c r="I26" i="18"/>
  <c r="H26" i="18"/>
  <c r="G26" i="18"/>
  <c r="F26" i="18"/>
  <c r="C26" i="18"/>
  <c r="B26" i="18"/>
  <c r="S25" i="18"/>
  <c r="R25" i="18"/>
  <c r="Q25" i="18"/>
  <c r="P25" i="18"/>
  <c r="E25" i="18"/>
  <c r="S24" i="18"/>
  <c r="R24" i="18"/>
  <c r="Q24" i="18"/>
  <c r="P24" i="18"/>
  <c r="E24" i="18"/>
  <c r="U24" i="18" s="1"/>
  <c r="T23" i="18"/>
  <c r="S23" i="18"/>
  <c r="R23" i="18"/>
  <c r="Q23" i="18"/>
  <c r="P23" i="18"/>
  <c r="E23" i="18"/>
  <c r="U23" i="18" s="1"/>
  <c r="S22" i="18"/>
  <c r="R22" i="18"/>
  <c r="Q22" i="18"/>
  <c r="P22" i="18"/>
  <c r="E22" i="18"/>
  <c r="S21" i="18"/>
  <c r="R21" i="18"/>
  <c r="Q21" i="18"/>
  <c r="P21" i="18"/>
  <c r="E21" i="18"/>
  <c r="U20" i="18"/>
  <c r="S20" i="18"/>
  <c r="R20" i="18"/>
  <c r="Q20" i="18"/>
  <c r="P20" i="18"/>
  <c r="E20" i="18"/>
  <c r="T20" i="18" s="1"/>
  <c r="T19" i="18"/>
  <c r="S19" i="18"/>
  <c r="R19" i="18"/>
  <c r="Q19" i="18"/>
  <c r="P19" i="18"/>
  <c r="E19" i="18"/>
  <c r="U19" i="18" s="1"/>
  <c r="O17" i="18"/>
  <c r="N17" i="18"/>
  <c r="M17" i="18"/>
  <c r="L17" i="18"/>
  <c r="R17" i="18" s="1"/>
  <c r="K17" i="18"/>
  <c r="J17" i="18"/>
  <c r="I17" i="18"/>
  <c r="H17" i="18"/>
  <c r="G17" i="18"/>
  <c r="F17" i="18"/>
  <c r="C17" i="18"/>
  <c r="E17" i="18" s="1"/>
  <c r="B17" i="18"/>
  <c r="T16" i="18"/>
  <c r="S16" i="18"/>
  <c r="R16" i="18"/>
  <c r="Q16" i="18"/>
  <c r="P16" i="18"/>
  <c r="E16" i="18"/>
  <c r="U16" i="18" s="1"/>
  <c r="S15" i="18"/>
  <c r="R15" i="18"/>
  <c r="Q15" i="18"/>
  <c r="P15" i="18"/>
  <c r="E15" i="18"/>
  <c r="U15" i="18" s="1"/>
  <c r="U14" i="18"/>
  <c r="T14" i="18"/>
  <c r="S14" i="18"/>
  <c r="R14" i="18"/>
  <c r="Q14" i="18"/>
  <c r="P14" i="18"/>
  <c r="E14" i="18"/>
  <c r="S13" i="18"/>
  <c r="R13" i="18"/>
  <c r="Q13" i="18"/>
  <c r="P13" i="18"/>
  <c r="E13" i="18"/>
  <c r="T12" i="18"/>
  <c r="S12" i="18"/>
  <c r="R12" i="18"/>
  <c r="Q12" i="18"/>
  <c r="P12" i="18"/>
  <c r="E12" i="18"/>
  <c r="U12" i="18" s="1"/>
  <c r="S11" i="18"/>
  <c r="R11" i="18"/>
  <c r="Q11" i="18"/>
  <c r="P11" i="18"/>
  <c r="E11" i="18"/>
  <c r="S10" i="18"/>
  <c r="R10" i="18"/>
  <c r="Q10" i="18"/>
  <c r="P10" i="18"/>
  <c r="E10" i="18"/>
  <c r="U10" i="18" s="1"/>
  <c r="S9" i="18"/>
  <c r="R9" i="18"/>
  <c r="Q9" i="18"/>
  <c r="P9" i="18"/>
  <c r="E9" i="18"/>
  <c r="U9" i="18" s="1"/>
  <c r="T96" i="17"/>
  <c r="S96" i="17"/>
  <c r="R96" i="17"/>
  <c r="Q96" i="17"/>
  <c r="P96" i="17"/>
  <c r="E96" i="17"/>
  <c r="U96" i="17" s="1"/>
  <c r="S95" i="17"/>
  <c r="R95" i="17"/>
  <c r="Q95" i="17"/>
  <c r="P95" i="17"/>
  <c r="E95" i="17"/>
  <c r="U95" i="17" s="1"/>
  <c r="U94" i="17"/>
  <c r="T94" i="17"/>
  <c r="S94" i="17"/>
  <c r="R94" i="17"/>
  <c r="Q94" i="17"/>
  <c r="P94" i="17"/>
  <c r="E94" i="17"/>
  <c r="T93" i="17"/>
  <c r="S93" i="17"/>
  <c r="R93" i="17"/>
  <c r="Q93" i="17"/>
  <c r="U93" i="17" s="1"/>
  <c r="P93" i="17"/>
  <c r="E93" i="17"/>
  <c r="T92" i="17"/>
  <c r="S92" i="17"/>
  <c r="R92" i="17"/>
  <c r="Q92" i="17"/>
  <c r="P92" i="17"/>
  <c r="E92" i="17"/>
  <c r="U92" i="17" s="1"/>
  <c r="S91" i="17"/>
  <c r="R91" i="17"/>
  <c r="Q91" i="17"/>
  <c r="P91" i="17"/>
  <c r="E91" i="17"/>
  <c r="S90" i="17"/>
  <c r="R90" i="17"/>
  <c r="Q90" i="17"/>
  <c r="P90" i="17"/>
  <c r="E90" i="17"/>
  <c r="U90" i="17" s="1"/>
  <c r="U89" i="17"/>
  <c r="S89" i="17"/>
  <c r="R89" i="17"/>
  <c r="Q89" i="17"/>
  <c r="P89" i="17"/>
  <c r="E89" i="17"/>
  <c r="T89" i="17" s="1"/>
  <c r="S88" i="17"/>
  <c r="R88" i="17"/>
  <c r="Q88" i="17"/>
  <c r="P88" i="17"/>
  <c r="E88" i="17"/>
  <c r="R75" i="17"/>
  <c r="O75" i="17"/>
  <c r="N75" i="17"/>
  <c r="M75" i="17"/>
  <c r="L75" i="17"/>
  <c r="K75" i="17"/>
  <c r="J75" i="17"/>
  <c r="I75" i="17"/>
  <c r="H75" i="17"/>
  <c r="G75" i="17"/>
  <c r="F75" i="17"/>
  <c r="C75" i="17"/>
  <c r="B75" i="17"/>
  <c r="R74" i="17"/>
  <c r="O74" i="17"/>
  <c r="S74" i="17" s="1"/>
  <c r="N74" i="17"/>
  <c r="M74" i="17"/>
  <c r="L74" i="17"/>
  <c r="K74" i="17"/>
  <c r="J74" i="17"/>
  <c r="I74" i="17"/>
  <c r="H74" i="17"/>
  <c r="G74" i="17"/>
  <c r="F74" i="17"/>
  <c r="C74" i="17"/>
  <c r="B74" i="17"/>
  <c r="E74" i="17" s="1"/>
  <c r="O73" i="17"/>
  <c r="N73" i="17"/>
  <c r="M73" i="17"/>
  <c r="S73" i="17" s="1"/>
  <c r="L73" i="17"/>
  <c r="R73" i="17" s="1"/>
  <c r="K73" i="17"/>
  <c r="J73" i="17"/>
  <c r="I73" i="17"/>
  <c r="H73" i="17"/>
  <c r="G73" i="17"/>
  <c r="F73" i="17"/>
  <c r="C73" i="17"/>
  <c r="B73" i="17"/>
  <c r="E73" i="17" s="1"/>
  <c r="S72" i="17"/>
  <c r="R72" i="17"/>
  <c r="Q72" i="17"/>
  <c r="P72" i="17"/>
  <c r="E72" i="17"/>
  <c r="U72" i="17" s="1"/>
  <c r="U71" i="17"/>
  <c r="S71" i="17"/>
  <c r="R71" i="17"/>
  <c r="Q71" i="17"/>
  <c r="P71" i="17"/>
  <c r="E71" i="17"/>
  <c r="O69" i="17"/>
  <c r="N69" i="17"/>
  <c r="M69" i="17"/>
  <c r="L69" i="17"/>
  <c r="K69" i="17"/>
  <c r="J69" i="17"/>
  <c r="I69" i="17"/>
  <c r="H69" i="17"/>
  <c r="G69" i="17"/>
  <c r="F69" i="17"/>
  <c r="C69" i="17"/>
  <c r="B69" i="17"/>
  <c r="S68" i="17"/>
  <c r="O68" i="17"/>
  <c r="N68" i="17"/>
  <c r="M68" i="17"/>
  <c r="L68" i="17"/>
  <c r="R68" i="17" s="1"/>
  <c r="K68" i="17"/>
  <c r="J68" i="17"/>
  <c r="I68" i="17"/>
  <c r="H68" i="17"/>
  <c r="P68" i="17" s="1"/>
  <c r="G68" i="17"/>
  <c r="F68" i="17"/>
  <c r="C68" i="17"/>
  <c r="B68" i="17"/>
  <c r="E68" i="17" s="1"/>
  <c r="S67" i="17"/>
  <c r="R67" i="17"/>
  <c r="Q67" i="17"/>
  <c r="P67" i="17"/>
  <c r="E67" i="17"/>
  <c r="U67" i="17" s="1"/>
  <c r="S66" i="17"/>
  <c r="R66" i="17"/>
  <c r="Q66" i="17"/>
  <c r="P66" i="17"/>
  <c r="E66" i="17"/>
  <c r="U65" i="17"/>
  <c r="T65" i="17"/>
  <c r="S65" i="17"/>
  <c r="R65" i="17"/>
  <c r="Q65" i="17"/>
  <c r="P65" i="17"/>
  <c r="E65" i="17"/>
  <c r="S64" i="17"/>
  <c r="R64" i="17"/>
  <c r="Q64" i="17"/>
  <c r="P64" i="17"/>
  <c r="E64" i="17"/>
  <c r="U64" i="17" s="1"/>
  <c r="U63" i="17"/>
  <c r="T63" i="17"/>
  <c r="S63" i="17"/>
  <c r="R63" i="17"/>
  <c r="Q63" i="17"/>
  <c r="P63" i="17"/>
  <c r="E63" i="17"/>
  <c r="O61" i="17"/>
  <c r="N61" i="17"/>
  <c r="M61" i="17"/>
  <c r="S61" i="17" s="1"/>
  <c r="L61" i="17"/>
  <c r="R61" i="17" s="1"/>
  <c r="K61" i="17"/>
  <c r="J61" i="17"/>
  <c r="I61" i="17"/>
  <c r="H61" i="17"/>
  <c r="C61" i="17"/>
  <c r="B61" i="17"/>
  <c r="S60" i="17"/>
  <c r="R60" i="17"/>
  <c r="Q60" i="17"/>
  <c r="P60" i="17"/>
  <c r="E60" i="17"/>
  <c r="U60" i="17" s="1"/>
  <c r="S59" i="17"/>
  <c r="R59" i="17"/>
  <c r="Q59" i="17"/>
  <c r="P59" i="17"/>
  <c r="E59" i="17"/>
  <c r="S58" i="17"/>
  <c r="R58" i="17"/>
  <c r="Q58" i="17"/>
  <c r="P58" i="17"/>
  <c r="E58" i="17"/>
  <c r="U58" i="17" s="1"/>
  <c r="U57" i="17"/>
  <c r="S57" i="17"/>
  <c r="R57" i="17"/>
  <c r="Q57" i="17"/>
  <c r="P57" i="17"/>
  <c r="E57" i="17"/>
  <c r="T57" i="17" s="1"/>
  <c r="O55" i="17"/>
  <c r="N55" i="17"/>
  <c r="M55" i="17"/>
  <c r="S55" i="17" s="1"/>
  <c r="L55" i="17"/>
  <c r="R55" i="17" s="1"/>
  <c r="K55" i="17"/>
  <c r="J55" i="17"/>
  <c r="I55" i="17"/>
  <c r="H55" i="17"/>
  <c r="G55" i="17"/>
  <c r="F55" i="17"/>
  <c r="C55" i="17"/>
  <c r="B55" i="17"/>
  <c r="U54" i="17"/>
  <c r="S54" i="17"/>
  <c r="R54" i="17"/>
  <c r="Q54" i="17"/>
  <c r="P54" i="17"/>
  <c r="E54" i="17"/>
  <c r="T54" i="17" s="1"/>
  <c r="U53" i="17"/>
  <c r="T53" i="17"/>
  <c r="S53" i="17"/>
  <c r="R53" i="17"/>
  <c r="Q53" i="17"/>
  <c r="P53" i="17"/>
  <c r="E53" i="17"/>
  <c r="S52" i="17"/>
  <c r="R52" i="17"/>
  <c r="Q52" i="17"/>
  <c r="P52" i="17"/>
  <c r="E52" i="17"/>
  <c r="U52" i="17" s="1"/>
  <c r="S51" i="17"/>
  <c r="R51" i="17"/>
  <c r="Q51" i="17"/>
  <c r="P51" i="17"/>
  <c r="E51" i="17"/>
  <c r="U51" i="17" s="1"/>
  <c r="U50" i="17"/>
  <c r="S50" i="17"/>
  <c r="R50" i="17"/>
  <c r="Q50" i="17"/>
  <c r="P50" i="17"/>
  <c r="E50" i="17"/>
  <c r="T50" i="17" s="1"/>
  <c r="S49" i="17"/>
  <c r="R49" i="17"/>
  <c r="Q49" i="17"/>
  <c r="P49" i="17"/>
  <c r="E49" i="17"/>
  <c r="U49" i="17" s="1"/>
  <c r="S48" i="17"/>
  <c r="R48" i="17"/>
  <c r="Q48" i="17"/>
  <c r="P48" i="17"/>
  <c r="E48" i="17"/>
  <c r="S47" i="17"/>
  <c r="R47" i="17"/>
  <c r="Q47" i="17"/>
  <c r="P47" i="17"/>
  <c r="E47" i="17"/>
  <c r="U47" i="17" s="1"/>
  <c r="S46" i="17"/>
  <c r="R46" i="17"/>
  <c r="Q46" i="17"/>
  <c r="P46" i="17"/>
  <c r="E46" i="17"/>
  <c r="T46" i="17" s="1"/>
  <c r="U45" i="17"/>
  <c r="S45" i="17"/>
  <c r="R45" i="17"/>
  <c r="Q45" i="17"/>
  <c r="P45" i="17"/>
  <c r="E45" i="17"/>
  <c r="T45" i="17" s="1"/>
  <c r="S44" i="17"/>
  <c r="R44" i="17"/>
  <c r="Q44" i="17"/>
  <c r="P44" i="17"/>
  <c r="E44" i="17"/>
  <c r="U44" i="17" s="1"/>
  <c r="O42" i="17"/>
  <c r="N42" i="17"/>
  <c r="M42" i="17"/>
  <c r="S42" i="17" s="1"/>
  <c r="L42" i="17"/>
  <c r="R42" i="17" s="1"/>
  <c r="K42" i="17"/>
  <c r="J42" i="17"/>
  <c r="I42" i="17"/>
  <c r="H42" i="17"/>
  <c r="G42" i="17"/>
  <c r="F42" i="17"/>
  <c r="C42" i="17"/>
  <c r="B42" i="17"/>
  <c r="S41" i="17"/>
  <c r="R41" i="17"/>
  <c r="Q41" i="17"/>
  <c r="P41" i="17"/>
  <c r="E41" i="17"/>
  <c r="U41" i="17" s="1"/>
  <c r="U40" i="17"/>
  <c r="T40" i="17"/>
  <c r="S40" i="17"/>
  <c r="R40" i="17"/>
  <c r="Q40" i="17"/>
  <c r="P40" i="17"/>
  <c r="E40" i="17"/>
  <c r="S39" i="17"/>
  <c r="R39" i="17"/>
  <c r="Q39" i="17"/>
  <c r="P39" i="17"/>
  <c r="E39" i="17"/>
  <c r="U39" i="17" s="1"/>
  <c r="S38" i="17"/>
  <c r="R38" i="17"/>
  <c r="Q38" i="17"/>
  <c r="P38" i="17"/>
  <c r="E38" i="17"/>
  <c r="S37" i="17"/>
  <c r="R37" i="17"/>
  <c r="Q37" i="17"/>
  <c r="P37" i="17"/>
  <c r="E37" i="17"/>
  <c r="O35" i="17"/>
  <c r="N35" i="17"/>
  <c r="M35" i="17"/>
  <c r="S35" i="17" s="1"/>
  <c r="L35" i="17"/>
  <c r="R35" i="17" s="1"/>
  <c r="K35" i="17"/>
  <c r="J35" i="17"/>
  <c r="I35" i="17"/>
  <c r="H35" i="17"/>
  <c r="G35" i="17"/>
  <c r="F35" i="17"/>
  <c r="C35" i="17"/>
  <c r="B35" i="17"/>
  <c r="S34" i="17"/>
  <c r="R34" i="17"/>
  <c r="Q34" i="17"/>
  <c r="P34" i="17"/>
  <c r="E34" i="17"/>
  <c r="O32" i="17"/>
  <c r="N32" i="17"/>
  <c r="M32" i="17"/>
  <c r="S32" i="17" s="1"/>
  <c r="L32" i="17"/>
  <c r="R32" i="17" s="1"/>
  <c r="K32" i="17"/>
  <c r="J32" i="17"/>
  <c r="I32" i="17"/>
  <c r="H32" i="17"/>
  <c r="G32" i="17"/>
  <c r="F32" i="17"/>
  <c r="C32" i="17"/>
  <c r="B32" i="17"/>
  <c r="S31" i="17"/>
  <c r="R31" i="17"/>
  <c r="Q31" i="17"/>
  <c r="P31" i="17"/>
  <c r="E31" i="17"/>
  <c r="S30" i="17"/>
  <c r="R30" i="17"/>
  <c r="Q30" i="17"/>
  <c r="P30" i="17"/>
  <c r="E30" i="17"/>
  <c r="U30" i="17" s="1"/>
  <c r="S29" i="17"/>
  <c r="R29" i="17"/>
  <c r="Q29" i="17"/>
  <c r="P29" i="17"/>
  <c r="E29" i="17"/>
  <c r="T29" i="17" s="1"/>
  <c r="U28" i="17"/>
  <c r="S28" i="17"/>
  <c r="R28" i="17"/>
  <c r="Q28" i="17"/>
  <c r="P28" i="17"/>
  <c r="E28" i="17"/>
  <c r="T28" i="17" s="1"/>
  <c r="R26" i="17"/>
  <c r="O26" i="17"/>
  <c r="Q26" i="17" s="1"/>
  <c r="N26" i="17"/>
  <c r="M26" i="17"/>
  <c r="L26" i="17"/>
  <c r="K26" i="17"/>
  <c r="J26" i="17"/>
  <c r="I26" i="17"/>
  <c r="H26" i="17"/>
  <c r="P26" i="17" s="1"/>
  <c r="G26" i="17"/>
  <c r="F26" i="17"/>
  <c r="C26" i="17"/>
  <c r="B26" i="17"/>
  <c r="E26" i="17" s="1"/>
  <c r="T25" i="17"/>
  <c r="S25" i="17"/>
  <c r="R25" i="17"/>
  <c r="Q25" i="17"/>
  <c r="P25" i="17"/>
  <c r="E25" i="17"/>
  <c r="U25" i="17" s="1"/>
  <c r="S24" i="17"/>
  <c r="R24" i="17"/>
  <c r="Q24" i="17"/>
  <c r="P24" i="17"/>
  <c r="E24" i="17"/>
  <c r="U24" i="17" s="1"/>
  <c r="S23" i="17"/>
  <c r="R23" i="17"/>
  <c r="Q23" i="17"/>
  <c r="P23" i="17"/>
  <c r="E23" i="17"/>
  <c r="U23" i="17" s="1"/>
  <c r="U22" i="17"/>
  <c r="S22" i="17"/>
  <c r="R22" i="17"/>
  <c r="Q22" i="17"/>
  <c r="P22" i="17"/>
  <c r="E22" i="17"/>
  <c r="T22" i="17" s="1"/>
  <c r="U21" i="17"/>
  <c r="T21" i="17"/>
  <c r="S21" i="17"/>
  <c r="R21" i="17"/>
  <c r="Q21" i="17"/>
  <c r="P21" i="17"/>
  <c r="E21" i="17"/>
  <c r="S20" i="17"/>
  <c r="R20" i="17"/>
  <c r="Q20" i="17"/>
  <c r="P20" i="17"/>
  <c r="E20" i="17"/>
  <c r="S19" i="17"/>
  <c r="R19" i="17"/>
  <c r="Q19" i="17"/>
  <c r="P19" i="17"/>
  <c r="E19" i="17"/>
  <c r="U19" i="17" s="1"/>
  <c r="S17" i="17"/>
  <c r="O17" i="17"/>
  <c r="N17" i="17"/>
  <c r="M17" i="17"/>
  <c r="L17" i="17"/>
  <c r="R17" i="17" s="1"/>
  <c r="K17" i="17"/>
  <c r="J17" i="17"/>
  <c r="I17" i="17"/>
  <c r="Q17" i="17" s="1"/>
  <c r="H17" i="17"/>
  <c r="P17" i="17" s="1"/>
  <c r="G17" i="17"/>
  <c r="F17" i="17"/>
  <c r="C17" i="17"/>
  <c r="B17" i="17"/>
  <c r="S16" i="17"/>
  <c r="R16" i="17"/>
  <c r="Q16" i="17"/>
  <c r="P16" i="17"/>
  <c r="E16" i="17"/>
  <c r="U16" i="17" s="1"/>
  <c r="S15" i="17"/>
  <c r="R15" i="17"/>
  <c r="Q15" i="17"/>
  <c r="P15" i="17"/>
  <c r="E15" i="17"/>
  <c r="T15" i="17" s="1"/>
  <c r="U14" i="17"/>
  <c r="S14" i="17"/>
  <c r="R14" i="17"/>
  <c r="Q14" i="17"/>
  <c r="P14" i="17"/>
  <c r="E14" i="17"/>
  <c r="T14" i="17" s="1"/>
  <c r="S13" i="17"/>
  <c r="R13" i="17"/>
  <c r="Q13" i="17"/>
  <c r="P13" i="17"/>
  <c r="E13" i="17"/>
  <c r="U13" i="17" s="1"/>
  <c r="U12" i="17"/>
  <c r="T12" i="17"/>
  <c r="S12" i="17"/>
  <c r="R12" i="17"/>
  <c r="Q12" i="17"/>
  <c r="P12" i="17"/>
  <c r="E12" i="17"/>
  <c r="U11" i="17"/>
  <c r="T11" i="17"/>
  <c r="S11" i="17"/>
  <c r="R11" i="17"/>
  <c r="Q11" i="17"/>
  <c r="P11" i="17"/>
  <c r="E11" i="17"/>
  <c r="S10" i="17"/>
  <c r="R10" i="17"/>
  <c r="Q10" i="17"/>
  <c r="P10" i="17"/>
  <c r="E10" i="17"/>
  <c r="S9" i="17"/>
  <c r="R9" i="17"/>
  <c r="Q9" i="17"/>
  <c r="P9" i="17"/>
  <c r="E9" i="17"/>
  <c r="S96" i="16"/>
  <c r="R96" i="16"/>
  <c r="Q96" i="16"/>
  <c r="P96" i="16"/>
  <c r="E96" i="16"/>
  <c r="U96" i="16" s="1"/>
  <c r="S95" i="16"/>
  <c r="R95" i="16"/>
  <c r="Q95" i="16"/>
  <c r="P95" i="16"/>
  <c r="E95" i="16"/>
  <c r="T95" i="16" s="1"/>
  <c r="U94" i="16"/>
  <c r="T94" i="16"/>
  <c r="S94" i="16"/>
  <c r="R94" i="16"/>
  <c r="Q94" i="16"/>
  <c r="P94" i="16"/>
  <c r="E94" i="16"/>
  <c r="S93" i="16"/>
  <c r="R93" i="16"/>
  <c r="Q93" i="16"/>
  <c r="P93" i="16"/>
  <c r="E93" i="16"/>
  <c r="U92" i="16"/>
  <c r="T92" i="16"/>
  <c r="S92" i="16"/>
  <c r="R92" i="16"/>
  <c r="Q92" i="16"/>
  <c r="P92" i="16"/>
  <c r="E92" i="16"/>
  <c r="S91" i="16"/>
  <c r="R91" i="16"/>
  <c r="Q91" i="16"/>
  <c r="P91" i="16"/>
  <c r="E91" i="16"/>
  <c r="T91" i="16" s="1"/>
  <c r="U90" i="16"/>
  <c r="S90" i="16"/>
  <c r="R90" i="16"/>
  <c r="Q90" i="16"/>
  <c r="P90" i="16"/>
  <c r="E90" i="16"/>
  <c r="T90" i="16" s="1"/>
  <c r="S89" i="16"/>
  <c r="R89" i="16"/>
  <c r="Q89" i="16"/>
  <c r="P89" i="16"/>
  <c r="E89" i="16"/>
  <c r="S88" i="16"/>
  <c r="R88" i="16"/>
  <c r="Q88" i="16"/>
  <c r="P88" i="16"/>
  <c r="E88" i="16"/>
  <c r="W75" i="16"/>
  <c r="V75" i="16"/>
  <c r="O75" i="16"/>
  <c r="N75" i="16"/>
  <c r="M75" i="16"/>
  <c r="L75" i="16"/>
  <c r="K75" i="16"/>
  <c r="J75" i="16"/>
  <c r="I75" i="16"/>
  <c r="H75" i="16"/>
  <c r="G75" i="16"/>
  <c r="F75" i="16"/>
  <c r="C75" i="16"/>
  <c r="B75" i="16"/>
  <c r="O74" i="16"/>
  <c r="N74" i="16"/>
  <c r="R74" i="16" s="1"/>
  <c r="M74" i="16"/>
  <c r="L74" i="16"/>
  <c r="K74" i="16"/>
  <c r="J74" i="16"/>
  <c r="I74" i="16"/>
  <c r="H74" i="16"/>
  <c r="G74" i="16"/>
  <c r="F74" i="16"/>
  <c r="C74" i="16"/>
  <c r="B74" i="16"/>
  <c r="E74" i="16" s="1"/>
  <c r="O73" i="16"/>
  <c r="N73" i="16"/>
  <c r="M73" i="16"/>
  <c r="L73" i="16"/>
  <c r="R73" i="16" s="1"/>
  <c r="K73" i="16"/>
  <c r="J73" i="16"/>
  <c r="I73" i="16"/>
  <c r="H73" i="16"/>
  <c r="G73" i="16"/>
  <c r="F73" i="16"/>
  <c r="C73" i="16"/>
  <c r="B73" i="16"/>
  <c r="E73" i="16" s="1"/>
  <c r="U72" i="16"/>
  <c r="S72" i="16"/>
  <c r="R72" i="16"/>
  <c r="Q72" i="16"/>
  <c r="P72" i="16"/>
  <c r="E72" i="16"/>
  <c r="T72" i="16" s="1"/>
  <c r="T71" i="16"/>
  <c r="S71" i="16"/>
  <c r="R71" i="16"/>
  <c r="Q71" i="16"/>
  <c r="P71" i="16"/>
  <c r="E71" i="16"/>
  <c r="W69" i="16"/>
  <c r="V69" i="16"/>
  <c r="O69" i="16"/>
  <c r="N69" i="16"/>
  <c r="M69" i="16"/>
  <c r="L69" i="16"/>
  <c r="K69" i="16"/>
  <c r="J69" i="16"/>
  <c r="I69" i="16"/>
  <c r="H69" i="16"/>
  <c r="G69" i="16"/>
  <c r="F69" i="16"/>
  <c r="C69" i="16"/>
  <c r="B69" i="16"/>
  <c r="O68" i="16"/>
  <c r="N68" i="16"/>
  <c r="M68" i="16"/>
  <c r="S68" i="16" s="1"/>
  <c r="L68" i="16"/>
  <c r="R68" i="16" s="1"/>
  <c r="K68" i="16"/>
  <c r="J68" i="16"/>
  <c r="I68" i="16"/>
  <c r="H68" i="16"/>
  <c r="G68" i="16"/>
  <c r="F68" i="16"/>
  <c r="C68" i="16"/>
  <c r="B68" i="16"/>
  <c r="E68" i="16" s="1"/>
  <c r="U67" i="16"/>
  <c r="S67" i="16"/>
  <c r="R67" i="16"/>
  <c r="Q67" i="16"/>
  <c r="P67" i="16"/>
  <c r="E67" i="16"/>
  <c r="T67" i="16" s="1"/>
  <c r="S66" i="16"/>
  <c r="R66" i="16"/>
  <c r="Q66" i="16"/>
  <c r="P66" i="16"/>
  <c r="E66" i="16"/>
  <c r="U66" i="16" s="1"/>
  <c r="U65" i="16"/>
  <c r="S65" i="16"/>
  <c r="R65" i="16"/>
  <c r="Q65" i="16"/>
  <c r="P65" i="16"/>
  <c r="E65" i="16"/>
  <c r="T65" i="16" s="1"/>
  <c r="S64" i="16"/>
  <c r="R64" i="16"/>
  <c r="Q64" i="16"/>
  <c r="P64" i="16"/>
  <c r="E64" i="16"/>
  <c r="S63" i="16"/>
  <c r="R63" i="16"/>
  <c r="Q63" i="16"/>
  <c r="P63" i="16"/>
  <c r="E63" i="16"/>
  <c r="U63" i="16" s="1"/>
  <c r="O61" i="16"/>
  <c r="N61" i="16"/>
  <c r="M61" i="16"/>
  <c r="S61" i="16" s="1"/>
  <c r="L61" i="16"/>
  <c r="R61" i="16" s="1"/>
  <c r="K61" i="16"/>
  <c r="J61" i="16"/>
  <c r="I61" i="16"/>
  <c r="H61" i="16"/>
  <c r="C61" i="16"/>
  <c r="B61" i="16"/>
  <c r="S60" i="16"/>
  <c r="R60" i="16"/>
  <c r="Q60" i="16"/>
  <c r="P60" i="16"/>
  <c r="E60" i="16"/>
  <c r="U60" i="16" s="1"/>
  <c r="U59" i="16"/>
  <c r="S59" i="16"/>
  <c r="R59" i="16"/>
  <c r="Q59" i="16"/>
  <c r="P59" i="16"/>
  <c r="E59" i="16"/>
  <c r="T59" i="16" s="1"/>
  <c r="S58" i="16"/>
  <c r="R58" i="16"/>
  <c r="Q58" i="16"/>
  <c r="P58" i="16"/>
  <c r="E58" i="16"/>
  <c r="U58" i="16" s="1"/>
  <c r="S57" i="16"/>
  <c r="R57" i="16"/>
  <c r="Q57" i="16"/>
  <c r="P57" i="16"/>
  <c r="E57" i="16"/>
  <c r="U57" i="16" s="1"/>
  <c r="O55" i="16"/>
  <c r="N55" i="16"/>
  <c r="M55" i="16"/>
  <c r="S55" i="16" s="1"/>
  <c r="L55" i="16"/>
  <c r="R55" i="16" s="1"/>
  <c r="K55" i="16"/>
  <c r="J55" i="16"/>
  <c r="I55" i="16"/>
  <c r="H55" i="16"/>
  <c r="G55" i="16"/>
  <c r="F55" i="16"/>
  <c r="C55" i="16"/>
  <c r="B55" i="16"/>
  <c r="S54" i="16"/>
  <c r="R54" i="16"/>
  <c r="Q54" i="16"/>
  <c r="P54" i="16"/>
  <c r="E54" i="16"/>
  <c r="U54" i="16" s="1"/>
  <c r="U53" i="16"/>
  <c r="T53" i="16"/>
  <c r="S53" i="16"/>
  <c r="R53" i="16"/>
  <c r="Q53" i="16"/>
  <c r="P53" i="16"/>
  <c r="E53" i="16"/>
  <c r="S52" i="16"/>
  <c r="R52" i="16"/>
  <c r="Q52" i="16"/>
  <c r="P52" i="16"/>
  <c r="E52" i="16"/>
  <c r="U52" i="16" s="1"/>
  <c r="S51" i="16"/>
  <c r="R51" i="16"/>
  <c r="Q51" i="16"/>
  <c r="P51" i="16"/>
  <c r="E51" i="16"/>
  <c r="S50" i="16"/>
  <c r="R50" i="16"/>
  <c r="Q50" i="16"/>
  <c r="P50" i="16"/>
  <c r="E50" i="16"/>
  <c r="S49" i="16"/>
  <c r="R49" i="16"/>
  <c r="Q49" i="16"/>
  <c r="P49" i="16"/>
  <c r="E49" i="16"/>
  <c r="U49" i="16" s="1"/>
  <c r="S48" i="16"/>
  <c r="R48" i="16"/>
  <c r="Q48" i="16"/>
  <c r="P48" i="16"/>
  <c r="E48" i="16"/>
  <c r="T48" i="16" s="1"/>
  <c r="S47" i="16"/>
  <c r="R47" i="16"/>
  <c r="Q47" i="16"/>
  <c r="P47" i="16"/>
  <c r="E47" i="16"/>
  <c r="U47" i="16" s="1"/>
  <c r="S46" i="16"/>
  <c r="R46" i="16"/>
  <c r="Q46" i="16"/>
  <c r="P46" i="16"/>
  <c r="E46" i="16"/>
  <c r="U46" i="16" s="1"/>
  <c r="S45" i="16"/>
  <c r="R45" i="16"/>
  <c r="Q45" i="16"/>
  <c r="P45" i="16"/>
  <c r="E45" i="16"/>
  <c r="S44" i="16"/>
  <c r="R44" i="16"/>
  <c r="Q44" i="16"/>
  <c r="P44" i="16"/>
  <c r="E44" i="16"/>
  <c r="U44" i="16" s="1"/>
  <c r="O42" i="16"/>
  <c r="N42" i="16"/>
  <c r="M42" i="16"/>
  <c r="S42" i="16" s="1"/>
  <c r="L42" i="16"/>
  <c r="R42" i="16" s="1"/>
  <c r="K42" i="16"/>
  <c r="J42" i="16"/>
  <c r="I42" i="16"/>
  <c r="H42" i="16"/>
  <c r="G42" i="16"/>
  <c r="F42" i="16"/>
  <c r="C42" i="16"/>
  <c r="E42" i="16" s="1"/>
  <c r="B42" i="16"/>
  <c r="S41" i="16"/>
  <c r="R41" i="16"/>
  <c r="Q41" i="16"/>
  <c r="P41" i="16"/>
  <c r="E41" i="16"/>
  <c r="S40" i="16"/>
  <c r="R40" i="16"/>
  <c r="Q40" i="16"/>
  <c r="P40" i="16"/>
  <c r="E40" i="16"/>
  <c r="U40" i="16" s="1"/>
  <c r="S39" i="16"/>
  <c r="R39" i="16"/>
  <c r="Q39" i="16"/>
  <c r="P39" i="16"/>
  <c r="E39" i="16"/>
  <c r="S38" i="16"/>
  <c r="R38" i="16"/>
  <c r="Q38" i="16"/>
  <c r="P38" i="16"/>
  <c r="E38" i="16"/>
  <c r="U38" i="16" s="1"/>
  <c r="S37" i="16"/>
  <c r="R37" i="16"/>
  <c r="Q37" i="16"/>
  <c r="P37" i="16"/>
  <c r="E37" i="16"/>
  <c r="U37" i="16" s="1"/>
  <c r="S35" i="16"/>
  <c r="R35" i="16"/>
  <c r="O35" i="16"/>
  <c r="N35" i="16"/>
  <c r="M35" i="16"/>
  <c r="L35" i="16"/>
  <c r="K35" i="16"/>
  <c r="J35" i="16"/>
  <c r="I35" i="16"/>
  <c r="Q35" i="16" s="1"/>
  <c r="H35" i="16"/>
  <c r="P35" i="16" s="1"/>
  <c r="G35" i="16"/>
  <c r="F35" i="16"/>
  <c r="C35" i="16"/>
  <c r="B35" i="16"/>
  <c r="S34" i="16"/>
  <c r="R34" i="16"/>
  <c r="Q34" i="16"/>
  <c r="U34" i="16" s="1"/>
  <c r="P34" i="16"/>
  <c r="E34" i="16"/>
  <c r="T34" i="16" s="1"/>
  <c r="O32" i="16"/>
  <c r="N32" i="16"/>
  <c r="M32" i="16"/>
  <c r="S32" i="16" s="1"/>
  <c r="L32" i="16"/>
  <c r="R32" i="16" s="1"/>
  <c r="K32" i="16"/>
  <c r="J32" i="16"/>
  <c r="I32" i="16"/>
  <c r="H32" i="16"/>
  <c r="G32" i="16"/>
  <c r="F32" i="16"/>
  <c r="C32" i="16"/>
  <c r="B32" i="16"/>
  <c r="E32" i="16" s="1"/>
  <c r="U31" i="16"/>
  <c r="S31" i="16"/>
  <c r="R31" i="16"/>
  <c r="Q31" i="16"/>
  <c r="P31" i="16"/>
  <c r="E31" i="16"/>
  <c r="T31" i="16" s="1"/>
  <c r="T30" i="16"/>
  <c r="S30" i="16"/>
  <c r="R30" i="16"/>
  <c r="Q30" i="16"/>
  <c r="P30" i="16"/>
  <c r="E30" i="16"/>
  <c r="U30" i="16" s="1"/>
  <c r="S29" i="16"/>
  <c r="R29" i="16"/>
  <c r="Q29" i="16"/>
  <c r="P29" i="16"/>
  <c r="E29" i="16"/>
  <c r="U29" i="16" s="1"/>
  <c r="S28" i="16"/>
  <c r="R28" i="16"/>
  <c r="Q28" i="16"/>
  <c r="P28" i="16"/>
  <c r="E28" i="16"/>
  <c r="U28" i="16" s="1"/>
  <c r="W26" i="16"/>
  <c r="V26" i="16"/>
  <c r="O26" i="16"/>
  <c r="N26" i="16"/>
  <c r="M26" i="16"/>
  <c r="S26" i="16" s="1"/>
  <c r="L26" i="16"/>
  <c r="K26" i="16"/>
  <c r="J26" i="16"/>
  <c r="I26" i="16"/>
  <c r="H26" i="16"/>
  <c r="G26" i="16"/>
  <c r="F26" i="16"/>
  <c r="C26" i="16"/>
  <c r="E26" i="16" s="1"/>
  <c r="B26" i="16"/>
  <c r="S25" i="16"/>
  <c r="R25" i="16"/>
  <c r="Q25" i="16"/>
  <c r="P25" i="16"/>
  <c r="E25" i="16"/>
  <c r="U25" i="16" s="1"/>
  <c r="S24" i="16"/>
  <c r="R24" i="16"/>
  <c r="Q24" i="16"/>
  <c r="P24" i="16"/>
  <c r="E24" i="16"/>
  <c r="U24" i="16" s="1"/>
  <c r="U23" i="16"/>
  <c r="S23" i="16"/>
  <c r="R23" i="16"/>
  <c r="Q23" i="16"/>
  <c r="P23" i="16"/>
  <c r="E23" i="16"/>
  <c r="T23" i="16" s="1"/>
  <c r="U22" i="16"/>
  <c r="T22" i="16"/>
  <c r="S22" i="16"/>
  <c r="R22" i="16"/>
  <c r="Q22" i="16"/>
  <c r="P22" i="16"/>
  <c r="E22" i="16"/>
  <c r="T21" i="16"/>
  <c r="S21" i="16"/>
  <c r="R21" i="16"/>
  <c r="Q21" i="16"/>
  <c r="P21" i="16"/>
  <c r="E21" i="16"/>
  <c r="U21" i="16" s="1"/>
  <c r="S20" i="16"/>
  <c r="R20" i="16"/>
  <c r="Q20" i="16"/>
  <c r="P20" i="16"/>
  <c r="E20" i="16"/>
  <c r="S19" i="16"/>
  <c r="R19" i="16"/>
  <c r="Q19" i="16"/>
  <c r="P19" i="16"/>
  <c r="E19" i="16"/>
  <c r="U19" i="16" s="1"/>
  <c r="O17" i="16"/>
  <c r="S17" i="16" s="1"/>
  <c r="N17" i="16"/>
  <c r="M17" i="16"/>
  <c r="L17" i="16"/>
  <c r="K17" i="16"/>
  <c r="J17" i="16"/>
  <c r="I17" i="16"/>
  <c r="H17" i="16"/>
  <c r="G17" i="16"/>
  <c r="F17" i="16"/>
  <c r="C17" i="16"/>
  <c r="B17" i="16"/>
  <c r="E17" i="16" s="1"/>
  <c r="S16" i="16"/>
  <c r="R16" i="16"/>
  <c r="Q16" i="16"/>
  <c r="P16" i="16"/>
  <c r="E16" i="16"/>
  <c r="U16" i="16" s="1"/>
  <c r="U15" i="16"/>
  <c r="S15" i="16"/>
  <c r="R15" i="16"/>
  <c r="Q15" i="16"/>
  <c r="P15" i="16"/>
  <c r="E15" i="16"/>
  <c r="T15" i="16" s="1"/>
  <c r="U14" i="16"/>
  <c r="T14" i="16"/>
  <c r="S14" i="16"/>
  <c r="R14" i="16"/>
  <c r="Q14" i="16"/>
  <c r="P14" i="16"/>
  <c r="E14" i="16"/>
  <c r="S13" i="16"/>
  <c r="R13" i="16"/>
  <c r="Q13" i="16"/>
  <c r="P13" i="16"/>
  <c r="E13" i="16"/>
  <c r="U13" i="16" s="1"/>
  <c r="S12" i="16"/>
  <c r="R12" i="16"/>
  <c r="Q12" i="16"/>
  <c r="P12" i="16"/>
  <c r="E12" i="16"/>
  <c r="S11" i="16"/>
  <c r="R11" i="16"/>
  <c r="Q11" i="16"/>
  <c r="P11" i="16"/>
  <c r="E11" i="16"/>
  <c r="U11" i="16" s="1"/>
  <c r="S10" i="16"/>
  <c r="R10" i="16"/>
  <c r="Q10" i="16"/>
  <c r="P10" i="16"/>
  <c r="T10" i="16" s="1"/>
  <c r="E10" i="16"/>
  <c r="S9" i="16"/>
  <c r="R9" i="16"/>
  <c r="Q9" i="16"/>
  <c r="P9" i="16"/>
  <c r="E9" i="16"/>
  <c r="S96" i="15"/>
  <c r="R96" i="15"/>
  <c r="Q96" i="15"/>
  <c r="P96" i="15"/>
  <c r="E96" i="15"/>
  <c r="U96" i="15" s="1"/>
  <c r="U95" i="15"/>
  <c r="S95" i="15"/>
  <c r="R95" i="15"/>
  <c r="Q95" i="15"/>
  <c r="P95" i="15"/>
  <c r="E95" i="15"/>
  <c r="T94" i="15"/>
  <c r="S94" i="15"/>
  <c r="R94" i="15"/>
  <c r="Q94" i="15"/>
  <c r="P94" i="15"/>
  <c r="E94" i="15"/>
  <c r="U94" i="15" s="1"/>
  <c r="S93" i="15"/>
  <c r="R93" i="15"/>
  <c r="Q93" i="15"/>
  <c r="P93" i="15"/>
  <c r="E93" i="15"/>
  <c r="U93" i="15" s="1"/>
  <c r="S92" i="15"/>
  <c r="R92" i="15"/>
  <c r="Q92" i="15"/>
  <c r="P92" i="15"/>
  <c r="E92" i="15"/>
  <c r="U92" i="15" s="1"/>
  <c r="T91" i="15"/>
  <c r="S91" i="15"/>
  <c r="R91" i="15"/>
  <c r="Q91" i="15"/>
  <c r="U91" i="15" s="1"/>
  <c r="P91" i="15"/>
  <c r="E91" i="15"/>
  <c r="T90" i="15"/>
  <c r="S90" i="15"/>
  <c r="R90" i="15"/>
  <c r="Q90" i="15"/>
  <c r="P90" i="15"/>
  <c r="E90" i="15"/>
  <c r="U90" i="15" s="1"/>
  <c r="S89" i="15"/>
  <c r="R89" i="15"/>
  <c r="Q89" i="15"/>
  <c r="P89" i="15"/>
  <c r="E89" i="15"/>
  <c r="S88" i="15"/>
  <c r="R88" i="15"/>
  <c r="Q88" i="15"/>
  <c r="P88" i="15"/>
  <c r="E88" i="15"/>
  <c r="V75" i="15"/>
  <c r="O75" i="15"/>
  <c r="N75" i="15"/>
  <c r="M75" i="15"/>
  <c r="L75" i="15"/>
  <c r="K75" i="15"/>
  <c r="J75" i="15"/>
  <c r="I75" i="15"/>
  <c r="H75" i="15"/>
  <c r="G75" i="15"/>
  <c r="F75" i="15"/>
  <c r="C75" i="15"/>
  <c r="B75" i="15"/>
  <c r="O74" i="15"/>
  <c r="N74" i="15"/>
  <c r="M74" i="15"/>
  <c r="L74" i="15"/>
  <c r="R74" i="15" s="1"/>
  <c r="K74" i="15"/>
  <c r="J74" i="15"/>
  <c r="I74" i="15"/>
  <c r="H74" i="15"/>
  <c r="G74" i="15"/>
  <c r="F74" i="15"/>
  <c r="C74" i="15"/>
  <c r="B74" i="15"/>
  <c r="E74" i="15" s="1"/>
  <c r="O73" i="15"/>
  <c r="N73" i="15"/>
  <c r="M73" i="15"/>
  <c r="L73" i="15"/>
  <c r="K73" i="15"/>
  <c r="J73" i="15"/>
  <c r="I73" i="15"/>
  <c r="H73" i="15"/>
  <c r="G73" i="15"/>
  <c r="F73" i="15"/>
  <c r="C73" i="15"/>
  <c r="B73" i="15"/>
  <c r="E73" i="15" s="1"/>
  <c r="T72" i="15"/>
  <c r="S72" i="15"/>
  <c r="R72" i="15"/>
  <c r="Q72" i="15"/>
  <c r="P72" i="15"/>
  <c r="E72" i="15"/>
  <c r="U72" i="15" s="1"/>
  <c r="S71" i="15"/>
  <c r="R71" i="15"/>
  <c r="Q71" i="15"/>
  <c r="P71" i="15"/>
  <c r="E71" i="15"/>
  <c r="U71" i="15" s="1"/>
  <c r="V69" i="15"/>
  <c r="O69" i="15"/>
  <c r="N69" i="15"/>
  <c r="M69" i="15"/>
  <c r="L69" i="15"/>
  <c r="K69" i="15"/>
  <c r="J69" i="15"/>
  <c r="I69" i="15"/>
  <c r="H69" i="15"/>
  <c r="G69" i="15"/>
  <c r="F69" i="15"/>
  <c r="C69" i="15"/>
  <c r="B69" i="15"/>
  <c r="O68" i="15"/>
  <c r="N68" i="15"/>
  <c r="M68" i="15"/>
  <c r="S68" i="15" s="1"/>
  <c r="L68" i="15"/>
  <c r="R68" i="15" s="1"/>
  <c r="K68" i="15"/>
  <c r="J68" i="15"/>
  <c r="I68" i="15"/>
  <c r="H68" i="15"/>
  <c r="G68" i="15"/>
  <c r="F68" i="15"/>
  <c r="C68" i="15"/>
  <c r="B68" i="15"/>
  <c r="S67" i="15"/>
  <c r="R67" i="15"/>
  <c r="Q67" i="15"/>
  <c r="P67" i="15"/>
  <c r="E67" i="15"/>
  <c r="S66" i="15"/>
  <c r="R66" i="15"/>
  <c r="Q66" i="15"/>
  <c r="P66" i="15"/>
  <c r="E66" i="15"/>
  <c r="U66" i="15" s="1"/>
  <c r="T65" i="15"/>
  <c r="S65" i="15"/>
  <c r="R65" i="15"/>
  <c r="Q65" i="15"/>
  <c r="P65" i="15"/>
  <c r="E65" i="15"/>
  <c r="U65" i="15" s="1"/>
  <c r="S64" i="15"/>
  <c r="R64" i="15"/>
  <c r="Q64" i="15"/>
  <c r="P64" i="15"/>
  <c r="E64" i="15"/>
  <c r="S63" i="15"/>
  <c r="R63" i="15"/>
  <c r="Q63" i="15"/>
  <c r="P63" i="15"/>
  <c r="E63" i="15"/>
  <c r="O61" i="15"/>
  <c r="N61" i="15"/>
  <c r="M61" i="15"/>
  <c r="S61" i="15" s="1"/>
  <c r="L61" i="15"/>
  <c r="R61" i="15" s="1"/>
  <c r="K61" i="15"/>
  <c r="J61" i="15"/>
  <c r="I61" i="15"/>
  <c r="H61" i="15"/>
  <c r="C61" i="15"/>
  <c r="B61" i="15"/>
  <c r="S60" i="15"/>
  <c r="R60" i="15"/>
  <c r="Q60" i="15"/>
  <c r="P60" i="15"/>
  <c r="E60" i="15"/>
  <c r="U60" i="15" s="1"/>
  <c r="S59" i="15"/>
  <c r="R59" i="15"/>
  <c r="Q59" i="15"/>
  <c r="P59" i="15"/>
  <c r="E59" i="15"/>
  <c r="U59" i="15" s="1"/>
  <c r="S58" i="15"/>
  <c r="R58" i="15"/>
  <c r="Q58" i="15"/>
  <c r="P58" i="15"/>
  <c r="E58" i="15"/>
  <c r="U58" i="15" s="1"/>
  <c r="S57" i="15"/>
  <c r="R57" i="15"/>
  <c r="Q57" i="15"/>
  <c r="P57" i="15"/>
  <c r="E57" i="15"/>
  <c r="U57" i="15" s="1"/>
  <c r="R55" i="15"/>
  <c r="O55" i="15"/>
  <c r="N55" i="15"/>
  <c r="M55" i="15"/>
  <c r="S55" i="15" s="1"/>
  <c r="L55" i="15"/>
  <c r="K55" i="15"/>
  <c r="J55" i="15"/>
  <c r="I55" i="15"/>
  <c r="H55" i="15"/>
  <c r="G55" i="15"/>
  <c r="F55" i="15"/>
  <c r="C55" i="15"/>
  <c r="B55" i="15"/>
  <c r="E55" i="15" s="1"/>
  <c r="U54" i="15"/>
  <c r="T54" i="15"/>
  <c r="S54" i="15"/>
  <c r="R54" i="15"/>
  <c r="Q54" i="15"/>
  <c r="P54" i="15"/>
  <c r="E54" i="15"/>
  <c r="S53" i="15"/>
  <c r="R53" i="15"/>
  <c r="Q53" i="15"/>
  <c r="P53" i="15"/>
  <c r="E53" i="15"/>
  <c r="U53" i="15" s="1"/>
  <c r="S52" i="15"/>
  <c r="R52" i="15"/>
  <c r="Q52" i="15"/>
  <c r="P52" i="15"/>
  <c r="E52" i="15"/>
  <c r="S51" i="15"/>
  <c r="R51" i="15"/>
  <c r="Q51" i="15"/>
  <c r="P51" i="15"/>
  <c r="E51" i="15"/>
  <c r="U51" i="15" s="1"/>
  <c r="S50" i="15"/>
  <c r="R50" i="15"/>
  <c r="Q50" i="15"/>
  <c r="P50" i="15"/>
  <c r="E50" i="15"/>
  <c r="T50" i="15" s="1"/>
  <c r="U49" i="15"/>
  <c r="S49" i="15"/>
  <c r="R49" i="15"/>
  <c r="Q49" i="15"/>
  <c r="P49" i="15"/>
  <c r="E49" i="15"/>
  <c r="T49" i="15" s="1"/>
  <c r="S48" i="15"/>
  <c r="R48" i="15"/>
  <c r="Q48" i="15"/>
  <c r="P48" i="15"/>
  <c r="E48" i="15"/>
  <c r="U48" i="15" s="1"/>
  <c r="S47" i="15"/>
  <c r="R47" i="15"/>
  <c r="Q47" i="15"/>
  <c r="P47" i="15"/>
  <c r="E47" i="15"/>
  <c r="U47" i="15" s="1"/>
  <c r="S46" i="15"/>
  <c r="R46" i="15"/>
  <c r="Q46" i="15"/>
  <c r="P46" i="15"/>
  <c r="E46" i="15"/>
  <c r="U46" i="15" s="1"/>
  <c r="T45" i="15"/>
  <c r="S45" i="15"/>
  <c r="R45" i="15"/>
  <c r="Q45" i="15"/>
  <c r="P45" i="15"/>
  <c r="E45" i="15"/>
  <c r="U45" i="15" s="1"/>
  <c r="S44" i="15"/>
  <c r="R44" i="15"/>
  <c r="Q44" i="15"/>
  <c r="P44" i="15"/>
  <c r="E44" i="15"/>
  <c r="O42" i="15"/>
  <c r="N42" i="15"/>
  <c r="M42" i="15"/>
  <c r="L42" i="15"/>
  <c r="K42" i="15"/>
  <c r="J42" i="15"/>
  <c r="I42" i="15"/>
  <c r="H42" i="15"/>
  <c r="G42" i="15"/>
  <c r="F42" i="15"/>
  <c r="C42" i="15"/>
  <c r="B42" i="15"/>
  <c r="S41" i="15"/>
  <c r="R41" i="15"/>
  <c r="Q41" i="15"/>
  <c r="P41" i="15"/>
  <c r="E41" i="15"/>
  <c r="S40" i="15"/>
  <c r="R40" i="15"/>
  <c r="Q40" i="15"/>
  <c r="P40" i="15"/>
  <c r="E40" i="15"/>
  <c r="U40" i="15" s="1"/>
  <c r="S39" i="15"/>
  <c r="R39" i="15"/>
  <c r="Q39" i="15"/>
  <c r="P39" i="15"/>
  <c r="E39" i="15"/>
  <c r="T39" i="15" s="1"/>
  <c r="U38" i="15"/>
  <c r="T38" i="15"/>
  <c r="S38" i="15"/>
  <c r="R38" i="15"/>
  <c r="Q38" i="15"/>
  <c r="P38" i="15"/>
  <c r="E38" i="15"/>
  <c r="S37" i="15"/>
  <c r="R37" i="15"/>
  <c r="Q37" i="15"/>
  <c r="P37" i="15"/>
  <c r="E37" i="15"/>
  <c r="O35" i="15"/>
  <c r="N35" i="15"/>
  <c r="M35" i="15"/>
  <c r="S35" i="15" s="1"/>
  <c r="L35" i="15"/>
  <c r="R35" i="15" s="1"/>
  <c r="K35" i="15"/>
  <c r="J35" i="15"/>
  <c r="I35" i="15"/>
  <c r="H35" i="15"/>
  <c r="G35" i="15"/>
  <c r="F35" i="15"/>
  <c r="C35" i="15"/>
  <c r="B35" i="15"/>
  <c r="E35" i="15" s="1"/>
  <c r="S34" i="15"/>
  <c r="R34" i="15"/>
  <c r="Q34" i="15"/>
  <c r="P34" i="15"/>
  <c r="E34" i="15"/>
  <c r="U34" i="15" s="1"/>
  <c r="O32" i="15"/>
  <c r="N32" i="15"/>
  <c r="M32" i="15"/>
  <c r="S32" i="15" s="1"/>
  <c r="L32" i="15"/>
  <c r="R32" i="15" s="1"/>
  <c r="K32" i="15"/>
  <c r="J32" i="15"/>
  <c r="I32" i="15"/>
  <c r="H32" i="15"/>
  <c r="G32" i="15"/>
  <c r="F32" i="15"/>
  <c r="C32" i="15"/>
  <c r="B32" i="15"/>
  <c r="E32" i="15" s="1"/>
  <c r="S31" i="15"/>
  <c r="R31" i="15"/>
  <c r="Q31" i="15"/>
  <c r="P31" i="15"/>
  <c r="E31" i="15"/>
  <c r="U31" i="15" s="1"/>
  <c r="U30" i="15"/>
  <c r="T30" i="15"/>
  <c r="S30" i="15"/>
  <c r="R30" i="15"/>
  <c r="Q30" i="15"/>
  <c r="P30" i="15"/>
  <c r="E30" i="15"/>
  <c r="S29" i="15"/>
  <c r="R29" i="15"/>
  <c r="Q29" i="15"/>
  <c r="P29" i="15"/>
  <c r="E29" i="15"/>
  <c r="U29" i="15" s="1"/>
  <c r="S28" i="15"/>
  <c r="R28" i="15"/>
  <c r="Q28" i="15"/>
  <c r="P28" i="15"/>
  <c r="E28" i="15"/>
  <c r="U28" i="15" s="1"/>
  <c r="V26" i="15"/>
  <c r="O26" i="15"/>
  <c r="N26" i="15"/>
  <c r="M26" i="15"/>
  <c r="S26" i="15" s="1"/>
  <c r="L26" i="15"/>
  <c r="K26" i="15"/>
  <c r="J26" i="15"/>
  <c r="I26" i="15"/>
  <c r="H26" i="15"/>
  <c r="G26" i="15"/>
  <c r="F26" i="15"/>
  <c r="C26" i="15"/>
  <c r="B26" i="15"/>
  <c r="E26" i="15" s="1"/>
  <c r="T25" i="15"/>
  <c r="S25" i="15"/>
  <c r="R25" i="15"/>
  <c r="Q25" i="15"/>
  <c r="P25" i="15"/>
  <c r="E25" i="15"/>
  <c r="U25" i="15" s="1"/>
  <c r="T24" i="15"/>
  <c r="S24" i="15"/>
  <c r="R24" i="15"/>
  <c r="Q24" i="15"/>
  <c r="P24" i="15"/>
  <c r="E24" i="15"/>
  <c r="U24" i="15" s="1"/>
  <c r="S23" i="15"/>
  <c r="R23" i="15"/>
  <c r="Q23" i="15"/>
  <c r="P23" i="15"/>
  <c r="E23" i="15"/>
  <c r="S22" i="15"/>
  <c r="R22" i="15"/>
  <c r="Q22" i="15"/>
  <c r="P22" i="15"/>
  <c r="E22" i="15"/>
  <c r="U22" i="15" s="1"/>
  <c r="U21" i="15"/>
  <c r="S21" i="15"/>
  <c r="R21" i="15"/>
  <c r="Q21" i="15"/>
  <c r="P21" i="15"/>
  <c r="E21" i="15"/>
  <c r="T21" i="15" s="1"/>
  <c r="S20" i="15"/>
  <c r="R20" i="15"/>
  <c r="Q20" i="15"/>
  <c r="P20" i="15"/>
  <c r="E20" i="15"/>
  <c r="S19" i="15"/>
  <c r="R19" i="15"/>
  <c r="Q19" i="15"/>
  <c r="P19" i="15"/>
  <c r="E19" i="15"/>
  <c r="U19" i="15" s="1"/>
  <c r="O17" i="15"/>
  <c r="S17" i="15" s="1"/>
  <c r="N17" i="15"/>
  <c r="M17" i="15"/>
  <c r="L17" i="15"/>
  <c r="R17" i="15" s="1"/>
  <c r="K17" i="15"/>
  <c r="J17" i="15"/>
  <c r="I17" i="15"/>
  <c r="H17" i="15"/>
  <c r="G17" i="15"/>
  <c r="F17" i="15"/>
  <c r="C17" i="15"/>
  <c r="B17" i="15"/>
  <c r="E17" i="15" s="1"/>
  <c r="S16" i="15"/>
  <c r="R16" i="15"/>
  <c r="Q16" i="15"/>
  <c r="P16" i="15"/>
  <c r="E16" i="15"/>
  <c r="U16" i="15" s="1"/>
  <c r="U15" i="15"/>
  <c r="S15" i="15"/>
  <c r="R15" i="15"/>
  <c r="Q15" i="15"/>
  <c r="P15" i="15"/>
  <c r="E15" i="15"/>
  <c r="T15" i="15" s="1"/>
  <c r="U14" i="15"/>
  <c r="T14" i="15"/>
  <c r="S14" i="15"/>
  <c r="R14" i="15"/>
  <c r="Q14" i="15"/>
  <c r="P14" i="15"/>
  <c r="E14" i="15"/>
  <c r="T13" i="15"/>
  <c r="S13" i="15"/>
  <c r="R13" i="15"/>
  <c r="Q13" i="15"/>
  <c r="P13" i="15"/>
  <c r="E13" i="15"/>
  <c r="U13" i="15" s="1"/>
  <c r="S12" i="15"/>
  <c r="R12" i="15"/>
  <c r="Q12" i="15"/>
  <c r="P12" i="15"/>
  <c r="E12" i="15"/>
  <c r="S11" i="15"/>
  <c r="R11" i="15"/>
  <c r="Q11" i="15"/>
  <c r="P11" i="15"/>
  <c r="E11" i="15"/>
  <c r="U11" i="15" s="1"/>
  <c r="U10" i="15"/>
  <c r="S10" i="15"/>
  <c r="R10" i="15"/>
  <c r="Q10" i="15"/>
  <c r="P10" i="15"/>
  <c r="E10" i="15"/>
  <c r="T10" i="15" s="1"/>
  <c r="U9" i="15"/>
  <c r="T9" i="15"/>
  <c r="S9" i="15"/>
  <c r="R9" i="15"/>
  <c r="Q9" i="15"/>
  <c r="P9" i="15"/>
  <c r="E9" i="15"/>
  <c r="S96" i="14"/>
  <c r="R96" i="14"/>
  <c r="Q96" i="14"/>
  <c r="P96" i="14"/>
  <c r="E96" i="14"/>
  <c r="U96" i="14" s="1"/>
  <c r="U95" i="14"/>
  <c r="S95" i="14"/>
  <c r="R95" i="14"/>
  <c r="Q95" i="14"/>
  <c r="P95" i="14"/>
  <c r="E95" i="14"/>
  <c r="T95" i="14" s="1"/>
  <c r="U94" i="14"/>
  <c r="T94" i="14"/>
  <c r="S94" i="14"/>
  <c r="R94" i="14"/>
  <c r="Q94" i="14"/>
  <c r="P94" i="14"/>
  <c r="E94" i="14"/>
  <c r="S93" i="14"/>
  <c r="R93" i="14"/>
  <c r="Q93" i="14"/>
  <c r="P93" i="14"/>
  <c r="T93" i="14" s="1"/>
  <c r="E93" i="14"/>
  <c r="S92" i="14"/>
  <c r="R92" i="14"/>
  <c r="Q92" i="14"/>
  <c r="P92" i="14"/>
  <c r="E92" i="14"/>
  <c r="S91" i="14"/>
  <c r="R91" i="14"/>
  <c r="Q91" i="14"/>
  <c r="P91" i="14"/>
  <c r="E91" i="14"/>
  <c r="U91" i="14" s="1"/>
  <c r="U90" i="14"/>
  <c r="S90" i="14"/>
  <c r="R90" i="14"/>
  <c r="Q90" i="14"/>
  <c r="P90" i="14"/>
  <c r="E90" i="14"/>
  <c r="T90" i="14" s="1"/>
  <c r="U89" i="14"/>
  <c r="T89" i="14"/>
  <c r="S89" i="14"/>
  <c r="R89" i="14"/>
  <c r="Q89" i="14"/>
  <c r="P89" i="14"/>
  <c r="E89" i="14"/>
  <c r="S88" i="14"/>
  <c r="R88" i="14"/>
  <c r="Q88" i="14"/>
  <c r="P88" i="14"/>
  <c r="E88" i="14"/>
  <c r="U88" i="14" s="1"/>
  <c r="W75" i="14"/>
  <c r="V75" i="14"/>
  <c r="O75" i="14"/>
  <c r="N75" i="14"/>
  <c r="M75" i="14"/>
  <c r="L75" i="14"/>
  <c r="K75" i="14"/>
  <c r="J75" i="14"/>
  <c r="I75" i="14"/>
  <c r="H75" i="14"/>
  <c r="G75" i="14"/>
  <c r="F75" i="14"/>
  <c r="C75" i="14"/>
  <c r="B75" i="14"/>
  <c r="O74" i="14"/>
  <c r="N74" i="14"/>
  <c r="M74" i="14"/>
  <c r="S74" i="14" s="1"/>
  <c r="L74" i="14"/>
  <c r="K74" i="14"/>
  <c r="J74" i="14"/>
  <c r="I74" i="14"/>
  <c r="H74" i="14"/>
  <c r="G74" i="14"/>
  <c r="F74" i="14"/>
  <c r="C74" i="14"/>
  <c r="B74" i="14"/>
  <c r="O73" i="14"/>
  <c r="N73" i="14"/>
  <c r="M73" i="14"/>
  <c r="S73" i="14" s="1"/>
  <c r="L73" i="14"/>
  <c r="K73" i="14"/>
  <c r="J73" i="14"/>
  <c r="I73" i="14"/>
  <c r="Q73" i="14" s="1"/>
  <c r="H73" i="14"/>
  <c r="G73" i="14"/>
  <c r="F73" i="14"/>
  <c r="C73" i="14"/>
  <c r="E73" i="14" s="1"/>
  <c r="B73" i="14"/>
  <c r="S72" i="14"/>
  <c r="R72" i="14"/>
  <c r="Q72" i="14"/>
  <c r="P72" i="14"/>
  <c r="E72" i="14"/>
  <c r="S71" i="14"/>
  <c r="R71" i="14"/>
  <c r="Q71" i="14"/>
  <c r="P71" i="14"/>
  <c r="E71" i="14"/>
  <c r="W69" i="14"/>
  <c r="V69" i="14"/>
  <c r="O69" i="14"/>
  <c r="N69" i="14"/>
  <c r="M69" i="14"/>
  <c r="L69" i="14"/>
  <c r="K69" i="14"/>
  <c r="J69" i="14"/>
  <c r="I69" i="14"/>
  <c r="H69" i="14"/>
  <c r="G69" i="14"/>
  <c r="F69" i="14"/>
  <c r="C69" i="14"/>
  <c r="B69" i="14"/>
  <c r="R68" i="14"/>
  <c r="O68" i="14"/>
  <c r="N68" i="14"/>
  <c r="M68" i="14"/>
  <c r="S68" i="14" s="1"/>
  <c r="L68" i="14"/>
  <c r="K68" i="14"/>
  <c r="J68" i="14"/>
  <c r="I68" i="14"/>
  <c r="H68" i="14"/>
  <c r="G68" i="14"/>
  <c r="F68" i="14"/>
  <c r="C68" i="14"/>
  <c r="B68" i="14"/>
  <c r="U67" i="14"/>
  <c r="T67" i="14"/>
  <c r="S67" i="14"/>
  <c r="R67" i="14"/>
  <c r="Q67" i="14"/>
  <c r="P67" i="14"/>
  <c r="E67" i="14"/>
  <c r="S66" i="14"/>
  <c r="R66" i="14"/>
  <c r="Q66" i="14"/>
  <c r="P66" i="14"/>
  <c r="E66" i="14"/>
  <c r="S65" i="14"/>
  <c r="R65" i="14"/>
  <c r="Q65" i="14"/>
  <c r="P65" i="14"/>
  <c r="E65" i="14"/>
  <c r="S64" i="14"/>
  <c r="R64" i="14"/>
  <c r="Q64" i="14"/>
  <c r="P64" i="14"/>
  <c r="E64" i="14"/>
  <c r="U64" i="14" s="1"/>
  <c r="S63" i="14"/>
  <c r="R63" i="14"/>
  <c r="Q63" i="14"/>
  <c r="P63" i="14"/>
  <c r="E63" i="14"/>
  <c r="U63" i="14" s="1"/>
  <c r="S61" i="14"/>
  <c r="O61" i="14"/>
  <c r="N61" i="14"/>
  <c r="M61" i="14"/>
  <c r="L61" i="14"/>
  <c r="R61" i="14" s="1"/>
  <c r="K61" i="14"/>
  <c r="J61" i="14"/>
  <c r="I61" i="14"/>
  <c r="H61" i="14"/>
  <c r="C61" i="14"/>
  <c r="B61" i="14"/>
  <c r="S60" i="14"/>
  <c r="R60" i="14"/>
  <c r="Q60" i="14"/>
  <c r="P60" i="14"/>
  <c r="E60" i="14"/>
  <c r="U60" i="14" s="1"/>
  <c r="U59" i="14"/>
  <c r="T59" i="14"/>
  <c r="S59" i="14"/>
  <c r="R59" i="14"/>
  <c r="Q59" i="14"/>
  <c r="P59" i="14"/>
  <c r="E59" i="14"/>
  <c r="U58" i="14"/>
  <c r="T58" i="14"/>
  <c r="S58" i="14"/>
  <c r="R58" i="14"/>
  <c r="Q58" i="14"/>
  <c r="P58" i="14"/>
  <c r="E58" i="14"/>
  <c r="T57" i="14"/>
  <c r="S57" i="14"/>
  <c r="R57" i="14"/>
  <c r="Q57" i="14"/>
  <c r="P57" i="14"/>
  <c r="E57" i="14"/>
  <c r="U57" i="14" s="1"/>
  <c r="O55" i="14"/>
  <c r="N55" i="14"/>
  <c r="M55" i="14"/>
  <c r="S55" i="14" s="1"/>
  <c r="L55" i="14"/>
  <c r="R55" i="14" s="1"/>
  <c r="K55" i="14"/>
  <c r="J55" i="14"/>
  <c r="I55" i="14"/>
  <c r="H55" i="14"/>
  <c r="G55" i="14"/>
  <c r="F55" i="14"/>
  <c r="C55" i="14"/>
  <c r="B55" i="14"/>
  <c r="E55" i="14" s="1"/>
  <c r="T54" i="14"/>
  <c r="S54" i="14"/>
  <c r="R54" i="14"/>
  <c r="Q54" i="14"/>
  <c r="P54" i="14"/>
  <c r="E54" i="14"/>
  <c r="U54" i="14" s="1"/>
  <c r="S53" i="14"/>
  <c r="R53" i="14"/>
  <c r="Q53" i="14"/>
  <c r="P53" i="14"/>
  <c r="E53" i="14"/>
  <c r="S52" i="14"/>
  <c r="R52" i="14"/>
  <c r="Q52" i="14"/>
  <c r="P52" i="14"/>
  <c r="E52" i="14"/>
  <c r="U52" i="14" s="1"/>
  <c r="U51" i="14"/>
  <c r="S51" i="14"/>
  <c r="R51" i="14"/>
  <c r="Q51" i="14"/>
  <c r="P51" i="14"/>
  <c r="E51" i="14"/>
  <c r="T51" i="14" s="1"/>
  <c r="S50" i="14"/>
  <c r="R50" i="14"/>
  <c r="Q50" i="14"/>
  <c r="P50" i="14"/>
  <c r="E50" i="14"/>
  <c r="U50" i="14" s="1"/>
  <c r="S49" i="14"/>
  <c r="R49" i="14"/>
  <c r="Q49" i="14"/>
  <c r="P49" i="14"/>
  <c r="E49" i="14"/>
  <c r="U49" i="14" s="1"/>
  <c r="U48" i="14"/>
  <c r="T48" i="14"/>
  <c r="S48" i="14"/>
  <c r="R48" i="14"/>
  <c r="Q48" i="14"/>
  <c r="P48" i="14"/>
  <c r="E48" i="14"/>
  <c r="S47" i="14"/>
  <c r="R47" i="14"/>
  <c r="Q47" i="14"/>
  <c r="P47" i="14"/>
  <c r="E47" i="14"/>
  <c r="U47" i="14" s="1"/>
  <c r="S46" i="14"/>
  <c r="R46" i="14"/>
  <c r="Q46" i="14"/>
  <c r="P46" i="14"/>
  <c r="E46" i="14"/>
  <c r="S45" i="14"/>
  <c r="R45" i="14"/>
  <c r="Q45" i="14"/>
  <c r="P45" i="14"/>
  <c r="E45" i="14"/>
  <c r="S44" i="14"/>
  <c r="R44" i="14"/>
  <c r="Q44" i="14"/>
  <c r="P44" i="14"/>
  <c r="E44" i="14"/>
  <c r="U44" i="14" s="1"/>
  <c r="O42" i="14"/>
  <c r="N42" i="14"/>
  <c r="M42" i="14"/>
  <c r="S42" i="14" s="1"/>
  <c r="L42" i="14"/>
  <c r="R42" i="14" s="1"/>
  <c r="K42" i="14"/>
  <c r="J42" i="14"/>
  <c r="I42" i="14"/>
  <c r="H42" i="14"/>
  <c r="G42" i="14"/>
  <c r="F42" i="14"/>
  <c r="C42" i="14"/>
  <c r="B42" i="14"/>
  <c r="E42" i="14" s="1"/>
  <c r="S41" i="14"/>
  <c r="R41" i="14"/>
  <c r="Q41" i="14"/>
  <c r="P41" i="14"/>
  <c r="E41" i="14"/>
  <c r="U41" i="14" s="1"/>
  <c r="U40" i="14"/>
  <c r="S40" i="14"/>
  <c r="R40" i="14"/>
  <c r="Q40" i="14"/>
  <c r="P40" i="14"/>
  <c r="E40" i="14"/>
  <c r="T40" i="14" s="1"/>
  <c r="U39" i="14"/>
  <c r="T39" i="14"/>
  <c r="S39" i="14"/>
  <c r="R39" i="14"/>
  <c r="Q39" i="14"/>
  <c r="P39" i="14"/>
  <c r="E39" i="14"/>
  <c r="S38" i="14"/>
  <c r="R38" i="14"/>
  <c r="Q38" i="14"/>
  <c r="P38" i="14"/>
  <c r="E38" i="14"/>
  <c r="U38" i="14" s="1"/>
  <c r="U37" i="14"/>
  <c r="T37" i="14"/>
  <c r="S37" i="14"/>
  <c r="R37" i="14"/>
  <c r="Q37" i="14"/>
  <c r="P37" i="14"/>
  <c r="E37" i="14"/>
  <c r="O35" i="14"/>
  <c r="S35" i="14" s="1"/>
  <c r="N35" i="14"/>
  <c r="R35" i="14" s="1"/>
  <c r="M35" i="14"/>
  <c r="L35" i="14"/>
  <c r="K35" i="14"/>
  <c r="J35" i="14"/>
  <c r="I35" i="14"/>
  <c r="H35" i="14"/>
  <c r="G35" i="14"/>
  <c r="F35" i="14"/>
  <c r="C35" i="14"/>
  <c r="B35" i="14"/>
  <c r="E35" i="14" s="1"/>
  <c r="S34" i="14"/>
  <c r="R34" i="14"/>
  <c r="Q34" i="14"/>
  <c r="U34" i="14" s="1"/>
  <c r="P34" i="14"/>
  <c r="T34" i="14" s="1"/>
  <c r="E34" i="14"/>
  <c r="O32" i="14"/>
  <c r="N32" i="14"/>
  <c r="M32" i="14"/>
  <c r="S32" i="14" s="1"/>
  <c r="L32" i="14"/>
  <c r="R32" i="14" s="1"/>
  <c r="K32" i="14"/>
  <c r="J32" i="14"/>
  <c r="I32" i="14"/>
  <c r="H32" i="14"/>
  <c r="G32" i="14"/>
  <c r="F32" i="14"/>
  <c r="C32" i="14"/>
  <c r="B32" i="14"/>
  <c r="E32" i="14" s="1"/>
  <c r="U31" i="14"/>
  <c r="T31" i="14"/>
  <c r="S31" i="14"/>
  <c r="R31" i="14"/>
  <c r="Q31" i="14"/>
  <c r="P31" i="14"/>
  <c r="E31" i="14"/>
  <c r="T30" i="14"/>
  <c r="S30" i="14"/>
  <c r="R30" i="14"/>
  <c r="Q30" i="14"/>
  <c r="P30" i="14"/>
  <c r="E30" i="14"/>
  <c r="U30" i="14" s="1"/>
  <c r="S29" i="14"/>
  <c r="R29" i="14"/>
  <c r="Q29" i="14"/>
  <c r="P29" i="14"/>
  <c r="E29" i="14"/>
  <c r="U29" i="14" s="1"/>
  <c r="S28" i="14"/>
  <c r="R28" i="14"/>
  <c r="Q28" i="14"/>
  <c r="P28" i="14"/>
  <c r="E28" i="14"/>
  <c r="W26" i="14"/>
  <c r="V26" i="14"/>
  <c r="O26" i="14"/>
  <c r="N26" i="14"/>
  <c r="M26" i="14"/>
  <c r="L26" i="14"/>
  <c r="K26" i="14"/>
  <c r="J26" i="14"/>
  <c r="I26" i="14"/>
  <c r="H26" i="14"/>
  <c r="G26" i="14"/>
  <c r="F26" i="14"/>
  <c r="C26" i="14"/>
  <c r="B26" i="14"/>
  <c r="E26" i="14" s="1"/>
  <c r="S25" i="14"/>
  <c r="R25" i="14"/>
  <c r="Q25" i="14"/>
  <c r="P25" i="14"/>
  <c r="E25" i="14"/>
  <c r="U25" i="14" s="1"/>
  <c r="S24" i="14"/>
  <c r="R24" i="14"/>
  <c r="Q24" i="14"/>
  <c r="P24" i="14"/>
  <c r="E24" i="14"/>
  <c r="U24" i="14" s="1"/>
  <c r="S23" i="14"/>
  <c r="R23" i="14"/>
  <c r="Q23" i="14"/>
  <c r="P23" i="14"/>
  <c r="E23" i="14"/>
  <c r="S22" i="14"/>
  <c r="R22" i="14"/>
  <c r="Q22" i="14"/>
  <c r="P22" i="14"/>
  <c r="E22" i="14"/>
  <c r="U22" i="14" s="1"/>
  <c r="S21" i="14"/>
  <c r="R21" i="14"/>
  <c r="Q21" i="14"/>
  <c r="P21" i="14"/>
  <c r="E21" i="14"/>
  <c r="T21" i="14" s="1"/>
  <c r="U20" i="14"/>
  <c r="T20" i="14"/>
  <c r="S20" i="14"/>
  <c r="R20" i="14"/>
  <c r="Q20" i="14"/>
  <c r="P20" i="14"/>
  <c r="E20" i="14"/>
  <c r="S19" i="14"/>
  <c r="R19" i="14"/>
  <c r="Q19" i="14"/>
  <c r="P19" i="14"/>
  <c r="E19" i="14"/>
  <c r="U19" i="14" s="1"/>
  <c r="O17" i="14"/>
  <c r="N17" i="14"/>
  <c r="M17" i="14"/>
  <c r="S17" i="14" s="1"/>
  <c r="L17" i="14"/>
  <c r="R17" i="14" s="1"/>
  <c r="K17" i="14"/>
  <c r="J17" i="14"/>
  <c r="I17" i="14"/>
  <c r="H17" i="14"/>
  <c r="G17" i="14"/>
  <c r="F17" i="14"/>
  <c r="C17" i="14"/>
  <c r="B17" i="14"/>
  <c r="E17" i="14" s="1"/>
  <c r="S16" i="14"/>
  <c r="R16" i="14"/>
  <c r="Q16" i="14"/>
  <c r="P16" i="14"/>
  <c r="E16" i="14"/>
  <c r="U16" i="14" s="1"/>
  <c r="T15" i="14"/>
  <c r="S15" i="14"/>
  <c r="R15" i="14"/>
  <c r="Q15" i="14"/>
  <c r="P15" i="14"/>
  <c r="E15" i="14"/>
  <c r="U15" i="14" s="1"/>
  <c r="U14" i="14"/>
  <c r="T14" i="14"/>
  <c r="S14" i="14"/>
  <c r="R14" i="14"/>
  <c r="Q14" i="14"/>
  <c r="P14" i="14"/>
  <c r="E14" i="14"/>
  <c r="S13" i="14"/>
  <c r="R13" i="14"/>
  <c r="Q13" i="14"/>
  <c r="P13" i="14"/>
  <c r="E13" i="14"/>
  <c r="S12" i="14"/>
  <c r="R12" i="14"/>
  <c r="Q12" i="14"/>
  <c r="P12" i="14"/>
  <c r="E12" i="14"/>
  <c r="S11" i="14"/>
  <c r="R11" i="14"/>
  <c r="Q11" i="14"/>
  <c r="P11" i="14"/>
  <c r="E11" i="14"/>
  <c r="U11" i="14" s="1"/>
  <c r="S10" i="14"/>
  <c r="R10" i="14"/>
  <c r="Q10" i="14"/>
  <c r="P10" i="14"/>
  <c r="E10" i="14"/>
  <c r="S9" i="14"/>
  <c r="R9" i="14"/>
  <c r="Q9" i="14"/>
  <c r="P9" i="14"/>
  <c r="E9" i="14"/>
  <c r="S96" i="13"/>
  <c r="R96" i="13"/>
  <c r="Q96" i="13"/>
  <c r="P96" i="13"/>
  <c r="E96" i="13"/>
  <c r="U96" i="13" s="1"/>
  <c r="T95" i="13"/>
  <c r="S95" i="13"/>
  <c r="R95" i="13"/>
  <c r="Q95" i="13"/>
  <c r="P95" i="13"/>
  <c r="E95" i="13"/>
  <c r="U95" i="13" s="1"/>
  <c r="U94" i="13"/>
  <c r="T94" i="13"/>
  <c r="S94" i="13"/>
  <c r="R94" i="13"/>
  <c r="Q94" i="13"/>
  <c r="P94" i="13"/>
  <c r="E94" i="13"/>
  <c r="S93" i="13"/>
  <c r="R93" i="13"/>
  <c r="Q93" i="13"/>
  <c r="P93" i="13"/>
  <c r="E93" i="13"/>
  <c r="U93" i="13" s="1"/>
  <c r="S92" i="13"/>
  <c r="R92" i="13"/>
  <c r="Q92" i="13"/>
  <c r="P92" i="13"/>
  <c r="E92" i="13"/>
  <c r="S91" i="13"/>
  <c r="R91" i="13"/>
  <c r="Q91" i="13"/>
  <c r="P91" i="13"/>
  <c r="E91" i="13"/>
  <c r="S90" i="13"/>
  <c r="R90" i="13"/>
  <c r="Q90" i="13"/>
  <c r="P90" i="13"/>
  <c r="E90" i="13"/>
  <c r="U89" i="13"/>
  <c r="S89" i="13"/>
  <c r="R89" i="13"/>
  <c r="Q89" i="13"/>
  <c r="P89" i="13"/>
  <c r="E89" i="13"/>
  <c r="T89" i="13" s="1"/>
  <c r="S88" i="13"/>
  <c r="R88" i="13"/>
  <c r="Q88" i="13"/>
  <c r="P88" i="13"/>
  <c r="E88" i="13"/>
  <c r="U88" i="13" s="1"/>
  <c r="O75" i="13"/>
  <c r="N75" i="13"/>
  <c r="M75" i="13"/>
  <c r="S75" i="13" s="1"/>
  <c r="L75" i="13"/>
  <c r="K75" i="13"/>
  <c r="J75" i="13"/>
  <c r="I75" i="13"/>
  <c r="H75" i="13"/>
  <c r="G75" i="13"/>
  <c r="F75" i="13"/>
  <c r="C75" i="13"/>
  <c r="B75" i="13"/>
  <c r="O74" i="13"/>
  <c r="N74" i="13"/>
  <c r="M74" i="13"/>
  <c r="S74" i="13" s="1"/>
  <c r="L74" i="13"/>
  <c r="R74" i="13" s="1"/>
  <c r="K74" i="13"/>
  <c r="J74" i="13"/>
  <c r="I74" i="13"/>
  <c r="Q74" i="13" s="1"/>
  <c r="H74" i="13"/>
  <c r="G74" i="13"/>
  <c r="F74" i="13"/>
  <c r="C74" i="13"/>
  <c r="B74" i="13"/>
  <c r="E74" i="13" s="1"/>
  <c r="S73" i="13"/>
  <c r="R73" i="13"/>
  <c r="O73" i="13"/>
  <c r="N73" i="13"/>
  <c r="M73" i="13"/>
  <c r="L73" i="13"/>
  <c r="K73" i="13"/>
  <c r="J73" i="13"/>
  <c r="I73" i="13"/>
  <c r="Q73" i="13" s="1"/>
  <c r="H73" i="13"/>
  <c r="P73" i="13" s="1"/>
  <c r="G73" i="13"/>
  <c r="F73" i="13"/>
  <c r="C73" i="13"/>
  <c r="B73" i="13"/>
  <c r="U72" i="13"/>
  <c r="S72" i="13"/>
  <c r="R72" i="13"/>
  <c r="Q72" i="13"/>
  <c r="P72" i="13"/>
  <c r="E72" i="13"/>
  <c r="T72" i="13" s="1"/>
  <c r="S71" i="13"/>
  <c r="R71" i="13"/>
  <c r="Q71" i="13"/>
  <c r="U71" i="13" s="1"/>
  <c r="P71" i="13"/>
  <c r="T71" i="13" s="1"/>
  <c r="E71" i="13"/>
  <c r="O69" i="13"/>
  <c r="N69" i="13"/>
  <c r="R69" i="13" s="1"/>
  <c r="M69" i="13"/>
  <c r="L69" i="13"/>
  <c r="K69" i="13"/>
  <c r="J69" i="13"/>
  <c r="I69" i="13"/>
  <c r="H69" i="13"/>
  <c r="G69" i="13"/>
  <c r="F69" i="13"/>
  <c r="C69" i="13"/>
  <c r="B69" i="13"/>
  <c r="S68" i="13"/>
  <c r="O68" i="13"/>
  <c r="N68" i="13"/>
  <c r="M68" i="13"/>
  <c r="L68" i="13"/>
  <c r="R68" i="13" s="1"/>
  <c r="K68" i="13"/>
  <c r="J68" i="13"/>
  <c r="I68" i="13"/>
  <c r="H68" i="13"/>
  <c r="G68" i="13"/>
  <c r="F68" i="13"/>
  <c r="C68" i="13"/>
  <c r="B68" i="13"/>
  <c r="S67" i="13"/>
  <c r="R67" i="13"/>
  <c r="Q67" i="13"/>
  <c r="P67" i="13"/>
  <c r="E67" i="13"/>
  <c r="S66" i="13"/>
  <c r="R66" i="13"/>
  <c r="Q66" i="13"/>
  <c r="P66" i="13"/>
  <c r="E66" i="13"/>
  <c r="S65" i="13"/>
  <c r="R65" i="13"/>
  <c r="Q65" i="13"/>
  <c r="P65" i="13"/>
  <c r="E65" i="13"/>
  <c r="U65" i="13" s="1"/>
  <c r="S64" i="13"/>
  <c r="R64" i="13"/>
  <c r="Q64" i="13"/>
  <c r="P64" i="13"/>
  <c r="E64" i="13"/>
  <c r="U64" i="13" s="1"/>
  <c r="S63" i="13"/>
  <c r="R63" i="13"/>
  <c r="Q63" i="13"/>
  <c r="P63" i="13"/>
  <c r="E63" i="13"/>
  <c r="O61" i="13"/>
  <c r="N61" i="13"/>
  <c r="M61" i="13"/>
  <c r="S61" i="13" s="1"/>
  <c r="L61" i="13"/>
  <c r="R61" i="13" s="1"/>
  <c r="K61" i="13"/>
  <c r="J61" i="13"/>
  <c r="I61" i="13"/>
  <c r="H61" i="13"/>
  <c r="C61" i="13"/>
  <c r="B61" i="13"/>
  <c r="S60" i="13"/>
  <c r="R60" i="13"/>
  <c r="Q60" i="13"/>
  <c r="P60" i="13"/>
  <c r="E60" i="13"/>
  <c r="S59" i="13"/>
  <c r="R59" i="13"/>
  <c r="Q59" i="13"/>
  <c r="P59" i="13"/>
  <c r="E59" i="13"/>
  <c r="U59" i="13" s="1"/>
  <c r="U58" i="13"/>
  <c r="S58" i="13"/>
  <c r="R58" i="13"/>
  <c r="Q58" i="13"/>
  <c r="P58" i="13"/>
  <c r="E58" i="13"/>
  <c r="T58" i="13" s="1"/>
  <c r="S57" i="13"/>
  <c r="R57" i="13"/>
  <c r="Q57" i="13"/>
  <c r="P57" i="13"/>
  <c r="E57" i="13"/>
  <c r="U57" i="13" s="1"/>
  <c r="O55" i="13"/>
  <c r="N55" i="13"/>
  <c r="M55" i="13"/>
  <c r="S55" i="13" s="1"/>
  <c r="L55" i="13"/>
  <c r="R55" i="13" s="1"/>
  <c r="K55" i="13"/>
  <c r="J55" i="13"/>
  <c r="I55" i="13"/>
  <c r="H55" i="13"/>
  <c r="G55" i="13"/>
  <c r="F55" i="13"/>
  <c r="C55" i="13"/>
  <c r="B55" i="13"/>
  <c r="U54" i="13"/>
  <c r="T54" i="13"/>
  <c r="S54" i="13"/>
  <c r="R54" i="13"/>
  <c r="Q54" i="13"/>
  <c r="P54" i="13"/>
  <c r="E54" i="13"/>
  <c r="S53" i="13"/>
  <c r="R53" i="13"/>
  <c r="Q53" i="13"/>
  <c r="P53" i="13"/>
  <c r="E53" i="13"/>
  <c r="U53" i="13" s="1"/>
  <c r="S52" i="13"/>
  <c r="R52" i="13"/>
  <c r="Q52" i="13"/>
  <c r="P52" i="13"/>
  <c r="E52" i="13"/>
  <c r="U52" i="13" s="1"/>
  <c r="U51" i="13"/>
  <c r="S51" i="13"/>
  <c r="R51" i="13"/>
  <c r="Q51" i="13"/>
  <c r="P51" i="13"/>
  <c r="E51" i="13"/>
  <c r="T51" i="13" s="1"/>
  <c r="S50" i="13"/>
  <c r="R50" i="13"/>
  <c r="Q50" i="13"/>
  <c r="P50" i="13"/>
  <c r="E50" i="13"/>
  <c r="S49" i="13"/>
  <c r="R49" i="13"/>
  <c r="Q49" i="13"/>
  <c r="P49" i="13"/>
  <c r="E49" i="13"/>
  <c r="S48" i="13"/>
  <c r="R48" i="13"/>
  <c r="Q48" i="13"/>
  <c r="P48" i="13"/>
  <c r="E48" i="13"/>
  <c r="U48" i="13" s="1"/>
  <c r="S47" i="13"/>
  <c r="R47" i="13"/>
  <c r="Q47" i="13"/>
  <c r="P47" i="13"/>
  <c r="E47" i="13"/>
  <c r="U46" i="13"/>
  <c r="S46" i="13"/>
  <c r="R46" i="13"/>
  <c r="Q46" i="13"/>
  <c r="P46" i="13"/>
  <c r="E46" i="13"/>
  <c r="T46" i="13" s="1"/>
  <c r="S45" i="13"/>
  <c r="R45" i="13"/>
  <c r="Q45" i="13"/>
  <c r="P45" i="13"/>
  <c r="E45" i="13"/>
  <c r="U45" i="13" s="1"/>
  <c r="S44" i="13"/>
  <c r="R44" i="13"/>
  <c r="Q44" i="13"/>
  <c r="P44" i="13"/>
  <c r="E44" i="13"/>
  <c r="U44" i="13" s="1"/>
  <c r="O42" i="13"/>
  <c r="N42" i="13"/>
  <c r="M42" i="13"/>
  <c r="S42" i="13" s="1"/>
  <c r="L42" i="13"/>
  <c r="R42" i="13" s="1"/>
  <c r="K42" i="13"/>
  <c r="J42" i="13"/>
  <c r="I42" i="13"/>
  <c r="Q42" i="13" s="1"/>
  <c r="H42" i="13"/>
  <c r="G42" i="13"/>
  <c r="F42" i="13"/>
  <c r="C42" i="13"/>
  <c r="B42" i="13"/>
  <c r="E42" i="13" s="1"/>
  <c r="U41" i="13"/>
  <c r="T41" i="13"/>
  <c r="S41" i="13"/>
  <c r="R41" i="13"/>
  <c r="Q41" i="13"/>
  <c r="P41" i="13"/>
  <c r="E41" i="13"/>
  <c r="T40" i="13"/>
  <c r="S40" i="13"/>
  <c r="R40" i="13"/>
  <c r="Q40" i="13"/>
  <c r="P40" i="13"/>
  <c r="E40" i="13"/>
  <c r="U40" i="13" s="1"/>
  <c r="U39" i="13"/>
  <c r="T39" i="13"/>
  <c r="S39" i="13"/>
  <c r="R39" i="13"/>
  <c r="Q39" i="13"/>
  <c r="P39" i="13"/>
  <c r="E39" i="13"/>
  <c r="S38" i="13"/>
  <c r="R38" i="13"/>
  <c r="Q38" i="13"/>
  <c r="P38" i="13"/>
  <c r="E38" i="13"/>
  <c r="S37" i="13"/>
  <c r="R37" i="13"/>
  <c r="Q37" i="13"/>
  <c r="P37" i="13"/>
  <c r="E37" i="13"/>
  <c r="O35" i="13"/>
  <c r="N35" i="13"/>
  <c r="M35" i="13"/>
  <c r="S35" i="13" s="1"/>
  <c r="L35" i="13"/>
  <c r="K35" i="13"/>
  <c r="J35" i="13"/>
  <c r="I35" i="13"/>
  <c r="H35" i="13"/>
  <c r="G35" i="13"/>
  <c r="F35" i="13"/>
  <c r="C35" i="13"/>
  <c r="B35" i="13"/>
  <c r="S34" i="13"/>
  <c r="R34" i="13"/>
  <c r="Q34" i="13"/>
  <c r="P34" i="13"/>
  <c r="E34" i="13"/>
  <c r="U34" i="13" s="1"/>
  <c r="S32" i="13"/>
  <c r="O32" i="13"/>
  <c r="N32" i="13"/>
  <c r="M32" i="13"/>
  <c r="L32" i="13"/>
  <c r="R32" i="13" s="1"/>
  <c r="K32" i="13"/>
  <c r="J32" i="13"/>
  <c r="I32" i="13"/>
  <c r="H32" i="13"/>
  <c r="P32" i="13" s="1"/>
  <c r="G32" i="13"/>
  <c r="F32" i="13"/>
  <c r="C32" i="13"/>
  <c r="B32" i="13"/>
  <c r="E32" i="13" s="1"/>
  <c r="S31" i="13"/>
  <c r="R31" i="13"/>
  <c r="Q31" i="13"/>
  <c r="P31" i="13"/>
  <c r="E31" i="13"/>
  <c r="U31" i="13" s="1"/>
  <c r="S30" i="13"/>
  <c r="R30" i="13"/>
  <c r="Q30" i="13"/>
  <c r="P30" i="13"/>
  <c r="E30" i="13"/>
  <c r="T30" i="13" s="1"/>
  <c r="U29" i="13"/>
  <c r="T29" i="13"/>
  <c r="S29" i="13"/>
  <c r="R29" i="13"/>
  <c r="Q29" i="13"/>
  <c r="P29" i="13"/>
  <c r="E29" i="13"/>
  <c r="S28" i="13"/>
  <c r="R28" i="13"/>
  <c r="Q28" i="13"/>
  <c r="P28" i="13"/>
  <c r="E28" i="13"/>
  <c r="U28" i="13" s="1"/>
  <c r="O26" i="13"/>
  <c r="N26" i="13"/>
  <c r="M26" i="13"/>
  <c r="S26" i="13" s="1"/>
  <c r="L26" i="13"/>
  <c r="R26" i="13" s="1"/>
  <c r="K26" i="13"/>
  <c r="J26" i="13"/>
  <c r="I26" i="13"/>
  <c r="H26" i="13"/>
  <c r="G26" i="13"/>
  <c r="F26" i="13"/>
  <c r="C26" i="13"/>
  <c r="B26" i="13"/>
  <c r="E26" i="13" s="1"/>
  <c r="S25" i="13"/>
  <c r="R25" i="13"/>
  <c r="Q25" i="13"/>
  <c r="P25" i="13"/>
  <c r="E25" i="13"/>
  <c r="U25" i="13" s="1"/>
  <c r="T24" i="13"/>
  <c r="S24" i="13"/>
  <c r="R24" i="13"/>
  <c r="Q24" i="13"/>
  <c r="P24" i="13"/>
  <c r="E24" i="13"/>
  <c r="U24" i="13" s="1"/>
  <c r="S23" i="13"/>
  <c r="R23" i="13"/>
  <c r="Q23" i="13"/>
  <c r="P23" i="13"/>
  <c r="E23" i="13"/>
  <c r="T23" i="13" s="1"/>
  <c r="U22" i="13"/>
  <c r="S22" i="13"/>
  <c r="R22" i="13"/>
  <c r="Q22" i="13"/>
  <c r="P22" i="13"/>
  <c r="E22" i="13"/>
  <c r="T22" i="13" s="1"/>
  <c r="S21" i="13"/>
  <c r="R21" i="13"/>
  <c r="Q21" i="13"/>
  <c r="P21" i="13"/>
  <c r="E21" i="13"/>
  <c r="S20" i="13"/>
  <c r="R20" i="13"/>
  <c r="Q20" i="13"/>
  <c r="P20" i="13"/>
  <c r="E20" i="13"/>
  <c r="U20" i="13" s="1"/>
  <c r="S19" i="13"/>
  <c r="R19" i="13"/>
  <c r="Q19" i="13"/>
  <c r="P19" i="13"/>
  <c r="E19" i="13"/>
  <c r="T19" i="13" s="1"/>
  <c r="S17" i="13"/>
  <c r="R17" i="13"/>
  <c r="O17" i="13"/>
  <c r="N17" i="13"/>
  <c r="M17" i="13"/>
  <c r="L17" i="13"/>
  <c r="K17" i="13"/>
  <c r="J17" i="13"/>
  <c r="I17" i="13"/>
  <c r="Q17" i="13" s="1"/>
  <c r="H17" i="13"/>
  <c r="P17" i="13" s="1"/>
  <c r="G17" i="13"/>
  <c r="F17" i="13"/>
  <c r="C17" i="13"/>
  <c r="B17" i="13"/>
  <c r="U16" i="13"/>
  <c r="S16" i="13"/>
  <c r="R16" i="13"/>
  <c r="Q16" i="13"/>
  <c r="P16" i="13"/>
  <c r="E16" i="13"/>
  <c r="T16" i="13" s="1"/>
  <c r="U15" i="13"/>
  <c r="T15" i="13"/>
  <c r="S15" i="13"/>
  <c r="R15" i="13"/>
  <c r="Q15" i="13"/>
  <c r="P15" i="13"/>
  <c r="E15" i="13"/>
  <c r="S14" i="13"/>
  <c r="R14" i="13"/>
  <c r="Q14" i="13"/>
  <c r="P14" i="13"/>
  <c r="E14" i="13"/>
  <c r="U14" i="13" s="1"/>
  <c r="U13" i="13"/>
  <c r="T13" i="13"/>
  <c r="S13" i="13"/>
  <c r="R13" i="13"/>
  <c r="Q13" i="13"/>
  <c r="P13" i="13"/>
  <c r="E13" i="13"/>
  <c r="U12" i="13"/>
  <c r="T12" i="13"/>
  <c r="S12" i="13"/>
  <c r="R12" i="13"/>
  <c r="Q12" i="13"/>
  <c r="P12" i="13"/>
  <c r="E12" i="13"/>
  <c r="T11" i="13"/>
  <c r="S11" i="13"/>
  <c r="R11" i="13"/>
  <c r="Q11" i="13"/>
  <c r="P11" i="13"/>
  <c r="E11" i="13"/>
  <c r="U11" i="13" s="1"/>
  <c r="S10" i="13"/>
  <c r="R10" i="13"/>
  <c r="Q10" i="13"/>
  <c r="P10" i="13"/>
  <c r="E10" i="13"/>
  <c r="S9" i="13"/>
  <c r="R9" i="13"/>
  <c r="Q9" i="13"/>
  <c r="P9" i="13"/>
  <c r="E9" i="13"/>
  <c r="U96" i="12"/>
  <c r="S96" i="12"/>
  <c r="R96" i="12"/>
  <c r="Q96" i="12"/>
  <c r="P96" i="12"/>
  <c r="E96" i="12"/>
  <c r="T96" i="12" s="1"/>
  <c r="T95" i="12"/>
  <c r="S95" i="12"/>
  <c r="R95" i="12"/>
  <c r="Q95" i="12"/>
  <c r="U95" i="12" s="1"/>
  <c r="P95" i="12"/>
  <c r="E95" i="12"/>
  <c r="S94" i="12"/>
  <c r="R94" i="12"/>
  <c r="Q94" i="12"/>
  <c r="P94" i="12"/>
  <c r="E94" i="12"/>
  <c r="U94" i="12" s="1"/>
  <c r="U93" i="12"/>
  <c r="S93" i="12"/>
  <c r="R93" i="12"/>
  <c r="Q93" i="12"/>
  <c r="P93" i="12"/>
  <c r="E93" i="12"/>
  <c r="T93" i="12" s="1"/>
  <c r="U92" i="12"/>
  <c r="T92" i="12"/>
  <c r="S92" i="12"/>
  <c r="R92" i="12"/>
  <c r="Q92" i="12"/>
  <c r="P92" i="12"/>
  <c r="E92" i="12"/>
  <c r="S91" i="12"/>
  <c r="R91" i="12"/>
  <c r="Q91" i="12"/>
  <c r="U91" i="12" s="1"/>
  <c r="P91" i="12"/>
  <c r="T91" i="12" s="1"/>
  <c r="E91" i="12"/>
  <c r="S90" i="12"/>
  <c r="R90" i="12"/>
  <c r="Q90" i="12"/>
  <c r="P90" i="12"/>
  <c r="E90" i="12"/>
  <c r="S89" i="12"/>
  <c r="R89" i="12"/>
  <c r="Q89" i="12"/>
  <c r="P89" i="12"/>
  <c r="E89" i="12"/>
  <c r="U89" i="12" s="1"/>
  <c r="U88" i="12"/>
  <c r="S88" i="12"/>
  <c r="R88" i="12"/>
  <c r="Q88" i="12"/>
  <c r="P88" i="12"/>
  <c r="E88" i="12"/>
  <c r="W75" i="12"/>
  <c r="V75" i="12"/>
  <c r="O75" i="12"/>
  <c r="N75" i="12"/>
  <c r="M75" i="12"/>
  <c r="L75" i="12"/>
  <c r="K75" i="12"/>
  <c r="J75" i="12"/>
  <c r="I75" i="12"/>
  <c r="H75" i="12"/>
  <c r="G75" i="12"/>
  <c r="F75" i="12"/>
  <c r="C75" i="12"/>
  <c r="B75" i="12"/>
  <c r="O74" i="12"/>
  <c r="N74" i="12"/>
  <c r="M74" i="12"/>
  <c r="S74" i="12" s="1"/>
  <c r="L74" i="12"/>
  <c r="K74" i="12"/>
  <c r="J74" i="12"/>
  <c r="I74" i="12"/>
  <c r="Q74" i="12" s="1"/>
  <c r="H74" i="12"/>
  <c r="P74" i="12" s="1"/>
  <c r="G74" i="12"/>
  <c r="F74" i="12"/>
  <c r="E74" i="12"/>
  <c r="C74" i="12"/>
  <c r="B74" i="12"/>
  <c r="O73" i="12"/>
  <c r="N73" i="12"/>
  <c r="R73" i="12" s="1"/>
  <c r="M73" i="12"/>
  <c r="L73" i="12"/>
  <c r="K73" i="12"/>
  <c r="J73" i="12"/>
  <c r="I73" i="12"/>
  <c r="H73" i="12"/>
  <c r="G73" i="12"/>
  <c r="F73" i="12"/>
  <c r="C73" i="12"/>
  <c r="B73" i="12"/>
  <c r="S72" i="12"/>
  <c r="R72" i="12"/>
  <c r="Q72" i="12"/>
  <c r="P72" i="12"/>
  <c r="E72" i="12"/>
  <c r="S71" i="12"/>
  <c r="R71" i="12"/>
  <c r="Q71" i="12"/>
  <c r="U71" i="12" s="1"/>
  <c r="P71" i="12"/>
  <c r="E71" i="12"/>
  <c r="W69" i="12"/>
  <c r="V69" i="12"/>
  <c r="O69" i="12"/>
  <c r="N69" i="12"/>
  <c r="M69" i="12"/>
  <c r="L69" i="12"/>
  <c r="K69" i="12"/>
  <c r="J69" i="12"/>
  <c r="I69" i="12"/>
  <c r="H69" i="12"/>
  <c r="G69" i="12"/>
  <c r="F69" i="12"/>
  <c r="C69" i="12"/>
  <c r="B69" i="12"/>
  <c r="O68" i="12"/>
  <c r="N68" i="12"/>
  <c r="M68" i="12"/>
  <c r="S68" i="12" s="1"/>
  <c r="L68" i="12"/>
  <c r="R68" i="12" s="1"/>
  <c r="K68" i="12"/>
  <c r="J68" i="12"/>
  <c r="I68" i="12"/>
  <c r="H68" i="12"/>
  <c r="G68" i="12"/>
  <c r="F68" i="12"/>
  <c r="C68" i="12"/>
  <c r="B68" i="12"/>
  <c r="S67" i="12"/>
  <c r="R67" i="12"/>
  <c r="Q67" i="12"/>
  <c r="P67" i="12"/>
  <c r="E67" i="12"/>
  <c r="U67" i="12" s="1"/>
  <c r="T66" i="12"/>
  <c r="S66" i="12"/>
  <c r="R66" i="12"/>
  <c r="Q66" i="12"/>
  <c r="P66" i="12"/>
  <c r="E66" i="12"/>
  <c r="U66" i="12" s="1"/>
  <c r="S65" i="12"/>
  <c r="R65" i="12"/>
  <c r="Q65" i="12"/>
  <c r="P65" i="12"/>
  <c r="E65" i="12"/>
  <c r="U65" i="12" s="1"/>
  <c r="S64" i="12"/>
  <c r="R64" i="12"/>
  <c r="Q64" i="12"/>
  <c r="P64" i="12"/>
  <c r="E64" i="12"/>
  <c r="U64" i="12" s="1"/>
  <c r="S63" i="12"/>
  <c r="R63" i="12"/>
  <c r="Q63" i="12"/>
  <c r="P63" i="12"/>
  <c r="E63" i="12"/>
  <c r="O61" i="12"/>
  <c r="N61" i="12"/>
  <c r="M61" i="12"/>
  <c r="S61" i="12" s="1"/>
  <c r="L61" i="12"/>
  <c r="R61" i="12" s="1"/>
  <c r="K61" i="12"/>
  <c r="J61" i="12"/>
  <c r="I61" i="12"/>
  <c r="H61" i="12"/>
  <c r="C61" i="12"/>
  <c r="B61" i="12"/>
  <c r="U60" i="12"/>
  <c r="S60" i="12"/>
  <c r="R60" i="12"/>
  <c r="Q60" i="12"/>
  <c r="P60" i="12"/>
  <c r="E60" i="12"/>
  <c r="T60" i="12" s="1"/>
  <c r="S59" i="12"/>
  <c r="R59" i="12"/>
  <c r="Q59" i="12"/>
  <c r="P59" i="12"/>
  <c r="E59" i="12"/>
  <c r="S58" i="12"/>
  <c r="R58" i="12"/>
  <c r="Q58" i="12"/>
  <c r="P58" i="12"/>
  <c r="E58" i="12"/>
  <c r="U58" i="12" s="1"/>
  <c r="U57" i="12"/>
  <c r="S57" i="12"/>
  <c r="R57" i="12"/>
  <c r="Q57" i="12"/>
  <c r="P57" i="12"/>
  <c r="E57" i="12"/>
  <c r="T57" i="12" s="1"/>
  <c r="O55" i="12"/>
  <c r="N55" i="12"/>
  <c r="M55" i="12"/>
  <c r="S55" i="12" s="1"/>
  <c r="L55" i="12"/>
  <c r="R55" i="12" s="1"/>
  <c r="K55" i="12"/>
  <c r="J55" i="12"/>
  <c r="I55" i="12"/>
  <c r="H55" i="12"/>
  <c r="G55" i="12"/>
  <c r="F55" i="12"/>
  <c r="C55" i="12"/>
  <c r="B55" i="12"/>
  <c r="S54" i="12"/>
  <c r="R54" i="12"/>
  <c r="Q54" i="12"/>
  <c r="P54" i="12"/>
  <c r="E54" i="12"/>
  <c r="U53" i="12"/>
  <c r="S53" i="12"/>
  <c r="R53" i="12"/>
  <c r="Q53" i="12"/>
  <c r="P53" i="12"/>
  <c r="E53" i="12"/>
  <c r="T53" i="12" s="1"/>
  <c r="U52" i="12"/>
  <c r="T52" i="12"/>
  <c r="S52" i="12"/>
  <c r="R52" i="12"/>
  <c r="Q52" i="12"/>
  <c r="P52" i="12"/>
  <c r="E52" i="12"/>
  <c r="S51" i="12"/>
  <c r="R51" i="12"/>
  <c r="Q51" i="12"/>
  <c r="P51" i="12"/>
  <c r="E51" i="12"/>
  <c r="S50" i="12"/>
  <c r="R50" i="12"/>
  <c r="Q50" i="12"/>
  <c r="P50" i="12"/>
  <c r="E50" i="12"/>
  <c r="U50" i="12" s="1"/>
  <c r="U49" i="12"/>
  <c r="S49" i="12"/>
  <c r="R49" i="12"/>
  <c r="Q49" i="12"/>
  <c r="P49" i="12"/>
  <c r="E49" i="12"/>
  <c r="T49" i="12" s="1"/>
  <c r="S48" i="12"/>
  <c r="R48" i="12"/>
  <c r="Q48" i="12"/>
  <c r="P48" i="12"/>
  <c r="E48" i="12"/>
  <c r="U48" i="12" s="1"/>
  <c r="S47" i="12"/>
  <c r="R47" i="12"/>
  <c r="Q47" i="12"/>
  <c r="P47" i="12"/>
  <c r="E47" i="12"/>
  <c r="U47" i="12" s="1"/>
  <c r="U46" i="12"/>
  <c r="S46" i="12"/>
  <c r="R46" i="12"/>
  <c r="Q46" i="12"/>
  <c r="P46" i="12"/>
  <c r="E46" i="12"/>
  <c r="T46" i="12" s="1"/>
  <c r="U45" i="12"/>
  <c r="T45" i="12"/>
  <c r="S45" i="12"/>
  <c r="R45" i="12"/>
  <c r="Q45" i="12"/>
  <c r="P45" i="12"/>
  <c r="E45" i="12"/>
  <c r="S44" i="12"/>
  <c r="R44" i="12"/>
  <c r="Q44" i="12"/>
  <c r="P44" i="12"/>
  <c r="E44" i="12"/>
  <c r="U44" i="12" s="1"/>
  <c r="O42" i="12"/>
  <c r="N42" i="12"/>
  <c r="M42" i="12"/>
  <c r="L42" i="12"/>
  <c r="R42" i="12" s="1"/>
  <c r="K42" i="12"/>
  <c r="J42" i="12"/>
  <c r="I42" i="12"/>
  <c r="H42" i="12"/>
  <c r="G42" i="12"/>
  <c r="F42" i="12"/>
  <c r="C42" i="12"/>
  <c r="B42" i="12"/>
  <c r="E42" i="12" s="1"/>
  <c r="U41" i="12"/>
  <c r="T41" i="12"/>
  <c r="S41" i="12"/>
  <c r="R41" i="12"/>
  <c r="Q41" i="12"/>
  <c r="P41" i="12"/>
  <c r="E41" i="12"/>
  <c r="S40" i="12"/>
  <c r="R40" i="12"/>
  <c r="Q40" i="12"/>
  <c r="P40" i="12"/>
  <c r="E40" i="12"/>
  <c r="S39" i="12"/>
  <c r="R39" i="12"/>
  <c r="Q39" i="12"/>
  <c r="P39" i="12"/>
  <c r="E39" i="12"/>
  <c r="U39" i="12" s="1"/>
  <c r="U38" i="12"/>
  <c r="S38" i="12"/>
  <c r="R38" i="12"/>
  <c r="Q38" i="12"/>
  <c r="P38" i="12"/>
  <c r="E38" i="12"/>
  <c r="T38" i="12" s="1"/>
  <c r="U37" i="12"/>
  <c r="T37" i="12"/>
  <c r="S37" i="12"/>
  <c r="R37" i="12"/>
  <c r="Q37" i="12"/>
  <c r="P37" i="12"/>
  <c r="E37" i="12"/>
  <c r="R35" i="12"/>
  <c r="O35" i="12"/>
  <c r="Q35" i="12" s="1"/>
  <c r="N35" i="12"/>
  <c r="M35" i="12"/>
  <c r="S35" i="12" s="1"/>
  <c r="L35" i="12"/>
  <c r="K35" i="12"/>
  <c r="J35" i="12"/>
  <c r="I35" i="12"/>
  <c r="H35" i="12"/>
  <c r="G35" i="12"/>
  <c r="F35" i="12"/>
  <c r="C35" i="12"/>
  <c r="B35" i="12"/>
  <c r="E35" i="12" s="1"/>
  <c r="T34" i="12"/>
  <c r="S34" i="12"/>
  <c r="R34" i="12"/>
  <c r="Q34" i="12"/>
  <c r="U34" i="12" s="1"/>
  <c r="P34" i="12"/>
  <c r="E34" i="12"/>
  <c r="O32" i="12"/>
  <c r="N32" i="12"/>
  <c r="M32" i="12"/>
  <c r="S32" i="12" s="1"/>
  <c r="L32" i="12"/>
  <c r="R32" i="12" s="1"/>
  <c r="K32" i="12"/>
  <c r="J32" i="12"/>
  <c r="I32" i="12"/>
  <c r="H32" i="12"/>
  <c r="G32" i="12"/>
  <c r="F32" i="12"/>
  <c r="C32" i="12"/>
  <c r="B32" i="12"/>
  <c r="E32" i="12" s="1"/>
  <c r="S31" i="12"/>
  <c r="R31" i="12"/>
  <c r="Q31" i="12"/>
  <c r="P31" i="12"/>
  <c r="E31" i="12"/>
  <c r="S30" i="12"/>
  <c r="R30" i="12"/>
  <c r="Q30" i="12"/>
  <c r="P30" i="12"/>
  <c r="E30" i="12"/>
  <c r="U30" i="12" s="1"/>
  <c r="U29" i="12"/>
  <c r="S29" i="12"/>
  <c r="R29" i="12"/>
  <c r="Q29" i="12"/>
  <c r="P29" i="12"/>
  <c r="E29" i="12"/>
  <c r="T29" i="12" s="1"/>
  <c r="U28" i="12"/>
  <c r="T28" i="12"/>
  <c r="S28" i="12"/>
  <c r="R28" i="12"/>
  <c r="Q28" i="12"/>
  <c r="P28" i="12"/>
  <c r="E28" i="12"/>
  <c r="W26" i="12"/>
  <c r="V26" i="12"/>
  <c r="O26" i="12"/>
  <c r="N26" i="12"/>
  <c r="M26" i="12"/>
  <c r="S26" i="12" s="1"/>
  <c r="L26" i="12"/>
  <c r="R26" i="12" s="1"/>
  <c r="K26" i="12"/>
  <c r="J26" i="12"/>
  <c r="I26" i="12"/>
  <c r="H26" i="12"/>
  <c r="G26" i="12"/>
  <c r="F26" i="12"/>
  <c r="C26" i="12"/>
  <c r="B26" i="12"/>
  <c r="S25" i="12"/>
  <c r="R25" i="12"/>
  <c r="Q25" i="12"/>
  <c r="P25" i="12"/>
  <c r="E25" i="12"/>
  <c r="U25" i="12" s="1"/>
  <c r="S24" i="12"/>
  <c r="R24" i="12"/>
  <c r="Q24" i="12"/>
  <c r="P24" i="12"/>
  <c r="E24" i="12"/>
  <c r="U24" i="12" s="1"/>
  <c r="S23" i="12"/>
  <c r="R23" i="12"/>
  <c r="Q23" i="12"/>
  <c r="P23" i="12"/>
  <c r="E23" i="12"/>
  <c r="T23" i="12" s="1"/>
  <c r="S22" i="12"/>
  <c r="R22" i="12"/>
  <c r="Q22" i="12"/>
  <c r="P22" i="12"/>
  <c r="E22" i="12"/>
  <c r="S21" i="12"/>
  <c r="R21" i="12"/>
  <c r="Q21" i="12"/>
  <c r="P21" i="12"/>
  <c r="E21" i="12"/>
  <c r="S20" i="12"/>
  <c r="R20" i="12"/>
  <c r="Q20" i="12"/>
  <c r="P20" i="12"/>
  <c r="E20" i="12"/>
  <c r="U20" i="12" s="1"/>
  <c r="S19" i="12"/>
  <c r="R19" i="12"/>
  <c r="Q19" i="12"/>
  <c r="P19" i="12"/>
  <c r="E19" i="12"/>
  <c r="S17" i="12"/>
  <c r="O17" i="12"/>
  <c r="N17" i="12"/>
  <c r="M17" i="12"/>
  <c r="L17" i="12"/>
  <c r="R17" i="12" s="1"/>
  <c r="K17" i="12"/>
  <c r="J17" i="12"/>
  <c r="I17" i="12"/>
  <c r="Q17" i="12" s="1"/>
  <c r="H17" i="12"/>
  <c r="G17" i="12"/>
  <c r="F17" i="12"/>
  <c r="C17" i="12"/>
  <c r="B17" i="12"/>
  <c r="E17" i="12" s="1"/>
  <c r="U16" i="12"/>
  <c r="S16" i="12"/>
  <c r="R16" i="12"/>
  <c r="Q16" i="12"/>
  <c r="P16" i="12"/>
  <c r="E16" i="12"/>
  <c r="T16" i="12" s="1"/>
  <c r="U15" i="12"/>
  <c r="T15" i="12"/>
  <c r="S15" i="12"/>
  <c r="R15" i="12"/>
  <c r="Q15" i="12"/>
  <c r="P15" i="12"/>
  <c r="E15" i="12"/>
  <c r="S14" i="12"/>
  <c r="R14" i="12"/>
  <c r="Q14" i="12"/>
  <c r="P14" i="12"/>
  <c r="E14" i="12"/>
  <c r="U14" i="12" s="1"/>
  <c r="U13" i="12"/>
  <c r="S13" i="12"/>
  <c r="R13" i="12"/>
  <c r="Q13" i="12"/>
  <c r="P13" i="12"/>
  <c r="E13" i="12"/>
  <c r="T13" i="12" s="1"/>
  <c r="U12" i="12"/>
  <c r="T12" i="12"/>
  <c r="S12" i="12"/>
  <c r="R12" i="12"/>
  <c r="Q12" i="12"/>
  <c r="P12" i="12"/>
  <c r="E12" i="12"/>
  <c r="U11" i="12"/>
  <c r="T11" i="12"/>
  <c r="S11" i="12"/>
  <c r="R11" i="12"/>
  <c r="Q11" i="12"/>
  <c r="P11" i="12"/>
  <c r="E11" i="12"/>
  <c r="S10" i="12"/>
  <c r="R10" i="12"/>
  <c r="Q10" i="12"/>
  <c r="P10" i="12"/>
  <c r="E10" i="12"/>
  <c r="S9" i="12"/>
  <c r="R9" i="12"/>
  <c r="Q9" i="12"/>
  <c r="P9" i="12"/>
  <c r="E9" i="12"/>
  <c r="U96" i="11"/>
  <c r="S96" i="11"/>
  <c r="R96" i="11"/>
  <c r="Q96" i="11"/>
  <c r="P96" i="11"/>
  <c r="E96" i="11"/>
  <c r="T96" i="11" s="1"/>
  <c r="T95" i="11"/>
  <c r="S95" i="11"/>
  <c r="R95" i="11"/>
  <c r="Q95" i="11"/>
  <c r="P95" i="11"/>
  <c r="E95" i="11"/>
  <c r="U95" i="11" s="1"/>
  <c r="S94" i="11"/>
  <c r="R94" i="11"/>
  <c r="Q94" i="11"/>
  <c r="P94" i="11"/>
  <c r="E94" i="11"/>
  <c r="U94" i="11" s="1"/>
  <c r="S93" i="11"/>
  <c r="R93" i="11"/>
  <c r="Q93" i="11"/>
  <c r="P93" i="11"/>
  <c r="E93" i="11"/>
  <c r="U92" i="11"/>
  <c r="S92" i="11"/>
  <c r="R92" i="11"/>
  <c r="Q92" i="11"/>
  <c r="P92" i="11"/>
  <c r="E92" i="11"/>
  <c r="T92" i="11" s="1"/>
  <c r="U91" i="11"/>
  <c r="T91" i="11"/>
  <c r="S91" i="11"/>
  <c r="R91" i="11"/>
  <c r="Q91" i="11"/>
  <c r="P91" i="11"/>
  <c r="E91" i="11"/>
  <c r="S90" i="11"/>
  <c r="R90" i="11"/>
  <c r="Q90" i="11"/>
  <c r="P90" i="11"/>
  <c r="E90" i="11"/>
  <c r="S89" i="11"/>
  <c r="R89" i="11"/>
  <c r="Q89" i="11"/>
  <c r="P89" i="11"/>
  <c r="E89" i="11"/>
  <c r="U89" i="11" s="1"/>
  <c r="U88" i="11"/>
  <c r="S88" i="11"/>
  <c r="R88" i="11"/>
  <c r="Q88" i="11"/>
  <c r="P88" i="11"/>
  <c r="E88" i="11"/>
  <c r="O75" i="11"/>
  <c r="N75" i="11"/>
  <c r="R75" i="11" s="1"/>
  <c r="M75" i="11"/>
  <c r="L75" i="11"/>
  <c r="K75" i="11"/>
  <c r="J75" i="11"/>
  <c r="I75" i="11"/>
  <c r="H75" i="11"/>
  <c r="G75" i="11"/>
  <c r="F75" i="11"/>
  <c r="C75" i="11"/>
  <c r="B75" i="11"/>
  <c r="O74" i="11"/>
  <c r="N74" i="11"/>
  <c r="M74" i="11"/>
  <c r="S74" i="11" s="1"/>
  <c r="L74" i="11"/>
  <c r="R74" i="11" s="1"/>
  <c r="K74" i="11"/>
  <c r="J74" i="11"/>
  <c r="I74" i="11"/>
  <c r="H74" i="11"/>
  <c r="G74" i="11"/>
  <c r="F74" i="11"/>
  <c r="C74" i="11"/>
  <c r="B74" i="11"/>
  <c r="E74" i="11" s="1"/>
  <c r="O73" i="11"/>
  <c r="N73" i="11"/>
  <c r="M73" i="11"/>
  <c r="S73" i="11" s="1"/>
  <c r="L73" i="11"/>
  <c r="R73" i="11" s="1"/>
  <c r="K73" i="11"/>
  <c r="J73" i="11"/>
  <c r="I73" i="11"/>
  <c r="H73" i="11"/>
  <c r="G73" i="11"/>
  <c r="F73" i="11"/>
  <c r="C73" i="11"/>
  <c r="E73" i="11" s="1"/>
  <c r="B73" i="11"/>
  <c r="S72" i="11"/>
  <c r="R72" i="11"/>
  <c r="Q72" i="11"/>
  <c r="P72" i="11"/>
  <c r="E72" i="11"/>
  <c r="S71" i="11"/>
  <c r="R71" i="11"/>
  <c r="Q71" i="11"/>
  <c r="P71" i="11"/>
  <c r="E71" i="11"/>
  <c r="O69" i="11"/>
  <c r="N69" i="11"/>
  <c r="M69" i="11"/>
  <c r="L69" i="11"/>
  <c r="R69" i="11" s="1"/>
  <c r="K69" i="11"/>
  <c r="J69" i="11"/>
  <c r="I69" i="11"/>
  <c r="H69" i="11"/>
  <c r="G69" i="11"/>
  <c r="F69" i="11"/>
  <c r="C69" i="11"/>
  <c r="B69" i="11"/>
  <c r="E69" i="11" s="1"/>
  <c r="O68" i="11"/>
  <c r="N68" i="11"/>
  <c r="M68" i="11"/>
  <c r="S68" i="11" s="1"/>
  <c r="L68" i="11"/>
  <c r="R68" i="11" s="1"/>
  <c r="K68" i="11"/>
  <c r="J68" i="11"/>
  <c r="I68" i="11"/>
  <c r="H68" i="11"/>
  <c r="P68" i="11" s="1"/>
  <c r="G68" i="11"/>
  <c r="F68" i="11"/>
  <c r="C68" i="11"/>
  <c r="E68" i="11" s="1"/>
  <c r="B68" i="11"/>
  <c r="S67" i="11"/>
  <c r="R67" i="11"/>
  <c r="Q67" i="11"/>
  <c r="P67" i="11"/>
  <c r="E67" i="11"/>
  <c r="S66" i="11"/>
  <c r="R66" i="11"/>
  <c r="Q66" i="11"/>
  <c r="P66" i="11"/>
  <c r="E66" i="11"/>
  <c r="U66" i="11" s="1"/>
  <c r="U65" i="11"/>
  <c r="S65" i="11"/>
  <c r="R65" i="11"/>
  <c r="Q65" i="11"/>
  <c r="P65" i="11"/>
  <c r="E65" i="11"/>
  <c r="T65" i="11" s="1"/>
  <c r="T64" i="11"/>
  <c r="S64" i="11"/>
  <c r="R64" i="11"/>
  <c r="Q64" i="11"/>
  <c r="P64" i="11"/>
  <c r="E64" i="11"/>
  <c r="U64" i="11" s="1"/>
  <c r="S63" i="11"/>
  <c r="R63" i="11"/>
  <c r="Q63" i="11"/>
  <c r="P63" i="11"/>
  <c r="E63" i="11"/>
  <c r="U63" i="11" s="1"/>
  <c r="O61" i="11"/>
  <c r="N61" i="11"/>
  <c r="M61" i="11"/>
  <c r="S61" i="11" s="1"/>
  <c r="L61" i="11"/>
  <c r="R61" i="11" s="1"/>
  <c r="K61" i="11"/>
  <c r="J61" i="11"/>
  <c r="I61" i="11"/>
  <c r="H61" i="11"/>
  <c r="C61" i="11"/>
  <c r="B61" i="11"/>
  <c r="S60" i="11"/>
  <c r="R60" i="11"/>
  <c r="Q60" i="11"/>
  <c r="P60" i="11"/>
  <c r="E60" i="11"/>
  <c r="S59" i="11"/>
  <c r="R59" i="11"/>
  <c r="Q59" i="11"/>
  <c r="P59" i="11"/>
  <c r="E59" i="11"/>
  <c r="U59" i="11" s="1"/>
  <c r="S58" i="11"/>
  <c r="R58" i="11"/>
  <c r="Q58" i="11"/>
  <c r="P58" i="11"/>
  <c r="E58" i="11"/>
  <c r="S57" i="11"/>
  <c r="R57" i="11"/>
  <c r="Q57" i="11"/>
  <c r="P57" i="11"/>
  <c r="E57" i="11"/>
  <c r="U57" i="11" s="1"/>
  <c r="O55" i="11"/>
  <c r="N55" i="11"/>
  <c r="M55" i="11"/>
  <c r="S55" i="11" s="1"/>
  <c r="L55" i="11"/>
  <c r="R55" i="11" s="1"/>
  <c r="K55" i="11"/>
  <c r="J55" i="11"/>
  <c r="I55" i="11"/>
  <c r="H55" i="11"/>
  <c r="G55" i="11"/>
  <c r="F55" i="11"/>
  <c r="C55" i="11"/>
  <c r="B55" i="11"/>
  <c r="S54" i="11"/>
  <c r="R54" i="11"/>
  <c r="Q54" i="11"/>
  <c r="P54" i="11"/>
  <c r="E54" i="11"/>
  <c r="U54" i="11" s="1"/>
  <c r="S53" i="11"/>
  <c r="R53" i="11"/>
  <c r="Q53" i="11"/>
  <c r="P53" i="11"/>
  <c r="E53" i="11"/>
  <c r="T52" i="11"/>
  <c r="S52" i="11"/>
  <c r="R52" i="11"/>
  <c r="Q52" i="11"/>
  <c r="P52" i="11"/>
  <c r="E52" i="11"/>
  <c r="U52" i="11" s="1"/>
  <c r="S51" i="11"/>
  <c r="R51" i="11"/>
  <c r="Q51" i="11"/>
  <c r="P51" i="11"/>
  <c r="E51" i="11"/>
  <c r="U51" i="11" s="1"/>
  <c r="U50" i="11"/>
  <c r="T50" i="11"/>
  <c r="S50" i="11"/>
  <c r="R50" i="11"/>
  <c r="Q50" i="11"/>
  <c r="P50" i="11"/>
  <c r="E50" i="11"/>
  <c r="S49" i="11"/>
  <c r="R49" i="11"/>
  <c r="Q49" i="11"/>
  <c r="P49" i="11"/>
  <c r="E49" i="11"/>
  <c r="S48" i="11"/>
  <c r="R48" i="11"/>
  <c r="Q48" i="11"/>
  <c r="P48" i="11"/>
  <c r="E48" i="11"/>
  <c r="U48" i="11" s="1"/>
  <c r="S47" i="11"/>
  <c r="R47" i="11"/>
  <c r="Q47" i="11"/>
  <c r="P47" i="11"/>
  <c r="E47" i="11"/>
  <c r="S46" i="11"/>
  <c r="R46" i="11"/>
  <c r="Q46" i="11"/>
  <c r="P46" i="11"/>
  <c r="E46" i="11"/>
  <c r="U46" i="11" s="1"/>
  <c r="U45" i="11"/>
  <c r="S45" i="11"/>
  <c r="R45" i="11"/>
  <c r="Q45" i="11"/>
  <c r="P45" i="11"/>
  <c r="E45" i="11"/>
  <c r="T44" i="11"/>
  <c r="S44" i="11"/>
  <c r="R44" i="11"/>
  <c r="Q44" i="11"/>
  <c r="P44" i="11"/>
  <c r="E44" i="11"/>
  <c r="U44" i="11" s="1"/>
  <c r="O42" i="11"/>
  <c r="N42" i="11"/>
  <c r="M42" i="11"/>
  <c r="S42" i="11" s="1"/>
  <c r="L42" i="11"/>
  <c r="R42" i="11" s="1"/>
  <c r="K42" i="11"/>
  <c r="J42" i="11"/>
  <c r="I42" i="11"/>
  <c r="Q42" i="11" s="1"/>
  <c r="H42" i="11"/>
  <c r="G42" i="11"/>
  <c r="F42" i="11"/>
  <c r="C42" i="11"/>
  <c r="B42" i="11"/>
  <c r="S41" i="11"/>
  <c r="R41" i="11"/>
  <c r="Q41" i="11"/>
  <c r="P41" i="11"/>
  <c r="E41" i="11"/>
  <c r="U41" i="11" s="1"/>
  <c r="S40" i="11"/>
  <c r="R40" i="11"/>
  <c r="Q40" i="11"/>
  <c r="P40" i="11"/>
  <c r="E40" i="11"/>
  <c r="U40" i="11" s="1"/>
  <c r="U39" i="11"/>
  <c r="T39" i="11"/>
  <c r="S39" i="11"/>
  <c r="R39" i="11"/>
  <c r="Q39" i="11"/>
  <c r="P39" i="11"/>
  <c r="E39" i="11"/>
  <c r="U38" i="11"/>
  <c r="T38" i="11"/>
  <c r="S38" i="11"/>
  <c r="R38" i="11"/>
  <c r="Q38" i="11"/>
  <c r="P38" i="11"/>
  <c r="E38" i="11"/>
  <c r="S37" i="11"/>
  <c r="R37" i="11"/>
  <c r="Q37" i="11"/>
  <c r="P37" i="11"/>
  <c r="E37" i="11"/>
  <c r="O35" i="11"/>
  <c r="N35" i="11"/>
  <c r="M35" i="11"/>
  <c r="S35" i="11" s="1"/>
  <c r="L35" i="11"/>
  <c r="K35" i="11"/>
  <c r="J35" i="11"/>
  <c r="I35" i="11"/>
  <c r="H35" i="11"/>
  <c r="P35" i="11" s="1"/>
  <c r="G35" i="11"/>
  <c r="F35" i="11"/>
  <c r="E35" i="11"/>
  <c r="C35" i="11"/>
  <c r="B35" i="11"/>
  <c r="S34" i="11"/>
  <c r="R34" i="11"/>
  <c r="Q34" i="11"/>
  <c r="U34" i="11" s="1"/>
  <c r="P34" i="11"/>
  <c r="T34" i="11" s="1"/>
  <c r="E34" i="11"/>
  <c r="O32" i="11"/>
  <c r="N32" i="11"/>
  <c r="M32" i="11"/>
  <c r="L32" i="11"/>
  <c r="K32" i="11"/>
  <c r="J32" i="11"/>
  <c r="I32" i="11"/>
  <c r="H32" i="11"/>
  <c r="G32" i="11"/>
  <c r="F32" i="11"/>
  <c r="C32" i="11"/>
  <c r="B32" i="11"/>
  <c r="E32" i="11" s="1"/>
  <c r="S31" i="11"/>
  <c r="R31" i="11"/>
  <c r="Q31" i="11"/>
  <c r="P31" i="11"/>
  <c r="T31" i="11" s="1"/>
  <c r="E31" i="11"/>
  <c r="S30" i="11"/>
  <c r="R30" i="11"/>
  <c r="Q30" i="11"/>
  <c r="P30" i="11"/>
  <c r="E30" i="11"/>
  <c r="S29" i="11"/>
  <c r="R29" i="11"/>
  <c r="Q29" i="11"/>
  <c r="P29" i="11"/>
  <c r="E29" i="11"/>
  <c r="U29" i="11" s="1"/>
  <c r="S28" i="11"/>
  <c r="R28" i="11"/>
  <c r="Q28" i="11"/>
  <c r="P28" i="11"/>
  <c r="E28" i="11"/>
  <c r="T28" i="11" s="1"/>
  <c r="O26" i="11"/>
  <c r="N26" i="11"/>
  <c r="M26" i="11"/>
  <c r="S26" i="11" s="1"/>
  <c r="L26" i="11"/>
  <c r="R26" i="11" s="1"/>
  <c r="K26" i="11"/>
  <c r="J26" i="11"/>
  <c r="I26" i="11"/>
  <c r="H26" i="11"/>
  <c r="G26" i="11"/>
  <c r="F26" i="11"/>
  <c r="C26" i="11"/>
  <c r="B26" i="11"/>
  <c r="S25" i="11"/>
  <c r="R25" i="11"/>
  <c r="Q25" i="11"/>
  <c r="P25" i="11"/>
  <c r="E25" i="11"/>
  <c r="T25" i="11" s="1"/>
  <c r="S24" i="11"/>
  <c r="R24" i="11"/>
  <c r="Q24" i="11"/>
  <c r="P24" i="11"/>
  <c r="E24" i="11"/>
  <c r="U24" i="11" s="1"/>
  <c r="S23" i="11"/>
  <c r="R23" i="11"/>
  <c r="Q23" i="11"/>
  <c r="P23" i="11"/>
  <c r="E23" i="11"/>
  <c r="U23" i="11" s="1"/>
  <c r="S22" i="11"/>
  <c r="R22" i="11"/>
  <c r="Q22" i="11"/>
  <c r="P22" i="11"/>
  <c r="E22" i="11"/>
  <c r="T21" i="11"/>
  <c r="S21" i="11"/>
  <c r="R21" i="11"/>
  <c r="Q21" i="11"/>
  <c r="U21" i="11" s="1"/>
  <c r="P21" i="11"/>
  <c r="E21" i="11"/>
  <c r="U20" i="11"/>
  <c r="T20" i="11"/>
  <c r="S20" i="11"/>
  <c r="R20" i="11"/>
  <c r="Q20" i="11"/>
  <c r="P20" i="11"/>
  <c r="E20" i="11"/>
  <c r="S19" i="11"/>
  <c r="R19" i="11"/>
  <c r="Q19" i="11"/>
  <c r="P19" i="11"/>
  <c r="E19" i="11"/>
  <c r="O17" i="11"/>
  <c r="N17" i="11"/>
  <c r="M17" i="11"/>
  <c r="S17" i="11" s="1"/>
  <c r="L17" i="11"/>
  <c r="K17" i="11"/>
  <c r="J17" i="11"/>
  <c r="I17" i="11"/>
  <c r="Q17" i="11" s="1"/>
  <c r="H17" i="11"/>
  <c r="G17" i="11"/>
  <c r="F17" i="11"/>
  <c r="C17" i="11"/>
  <c r="E17" i="11" s="1"/>
  <c r="B17" i="11"/>
  <c r="S16" i="11"/>
  <c r="R16" i="11"/>
  <c r="Q16" i="11"/>
  <c r="P16" i="11"/>
  <c r="E16" i="11"/>
  <c r="S15" i="11"/>
  <c r="R15" i="11"/>
  <c r="Q15" i="11"/>
  <c r="P15" i="11"/>
  <c r="E15" i="11"/>
  <c r="U15" i="11" s="1"/>
  <c r="U14" i="11"/>
  <c r="S14" i="11"/>
  <c r="R14" i="11"/>
  <c r="Q14" i="11"/>
  <c r="P14" i="11"/>
  <c r="E14" i="11"/>
  <c r="T14" i="11" s="1"/>
  <c r="T13" i="11"/>
  <c r="S13" i="11"/>
  <c r="R13" i="11"/>
  <c r="Q13" i="11"/>
  <c r="P13" i="11"/>
  <c r="E13" i="11"/>
  <c r="U13" i="11" s="1"/>
  <c r="S12" i="11"/>
  <c r="R12" i="11"/>
  <c r="Q12" i="11"/>
  <c r="P12" i="11"/>
  <c r="E12" i="11"/>
  <c r="U12" i="11" s="1"/>
  <c r="S11" i="11"/>
  <c r="R11" i="11"/>
  <c r="Q11" i="11"/>
  <c r="P11" i="11"/>
  <c r="E11" i="11"/>
  <c r="T10" i="11"/>
  <c r="S10" i="11"/>
  <c r="R10" i="11"/>
  <c r="Q10" i="11"/>
  <c r="U10" i="11" s="1"/>
  <c r="P10" i="11"/>
  <c r="E10" i="11"/>
  <c r="U9" i="11"/>
  <c r="T9" i="11"/>
  <c r="S9" i="11"/>
  <c r="R9" i="11"/>
  <c r="Q9" i="11"/>
  <c r="P9" i="11"/>
  <c r="E9" i="11"/>
  <c r="S96" i="10"/>
  <c r="R96" i="10"/>
  <c r="Q96" i="10"/>
  <c r="P96" i="10"/>
  <c r="E96" i="10"/>
  <c r="S95" i="10"/>
  <c r="R95" i="10"/>
  <c r="Q95" i="10"/>
  <c r="P95" i="10"/>
  <c r="E95" i="10"/>
  <c r="U95" i="10" s="1"/>
  <c r="U94" i="10"/>
  <c r="S94" i="10"/>
  <c r="R94" i="10"/>
  <c r="Q94" i="10"/>
  <c r="P94" i="10"/>
  <c r="E94" i="10"/>
  <c r="T94" i="10" s="1"/>
  <c r="T93" i="10"/>
  <c r="S93" i="10"/>
  <c r="R93" i="10"/>
  <c r="Q93" i="10"/>
  <c r="P93" i="10"/>
  <c r="E93" i="10"/>
  <c r="S92" i="10"/>
  <c r="R92" i="10"/>
  <c r="Q92" i="10"/>
  <c r="P92" i="10"/>
  <c r="E92" i="10"/>
  <c r="U92" i="10" s="1"/>
  <c r="U91" i="10"/>
  <c r="S91" i="10"/>
  <c r="R91" i="10"/>
  <c r="Q91" i="10"/>
  <c r="P91" i="10"/>
  <c r="E91" i="10"/>
  <c r="T91" i="10" s="1"/>
  <c r="U90" i="10"/>
  <c r="T90" i="10"/>
  <c r="S90" i="10"/>
  <c r="R90" i="10"/>
  <c r="Q90" i="10"/>
  <c r="P90" i="10"/>
  <c r="E90" i="10"/>
  <c r="U89" i="10"/>
  <c r="T89" i="10"/>
  <c r="S89" i="10"/>
  <c r="R89" i="10"/>
  <c r="Q89" i="10"/>
  <c r="P89" i="10"/>
  <c r="E89" i="10"/>
  <c r="S88" i="10"/>
  <c r="R88" i="10"/>
  <c r="Q88" i="10"/>
  <c r="P88" i="10"/>
  <c r="E88" i="10"/>
  <c r="O75" i="10"/>
  <c r="N75" i="10"/>
  <c r="M75" i="10"/>
  <c r="L75" i="10"/>
  <c r="K75" i="10"/>
  <c r="J75" i="10"/>
  <c r="I75" i="10"/>
  <c r="H75" i="10"/>
  <c r="G75" i="10"/>
  <c r="F75" i="10"/>
  <c r="C75" i="10"/>
  <c r="B75" i="10"/>
  <c r="O74" i="10"/>
  <c r="N74" i="10"/>
  <c r="R74" i="10" s="1"/>
  <c r="M74" i="10"/>
  <c r="S74" i="10" s="1"/>
  <c r="L74" i="10"/>
  <c r="K74" i="10"/>
  <c r="J74" i="10"/>
  <c r="I74" i="10"/>
  <c r="H74" i="10"/>
  <c r="G74" i="10"/>
  <c r="F74" i="10"/>
  <c r="E74" i="10"/>
  <c r="C74" i="10"/>
  <c r="B74" i="10"/>
  <c r="O73" i="10"/>
  <c r="S73" i="10" s="1"/>
  <c r="N73" i="10"/>
  <c r="M73" i="10"/>
  <c r="L73" i="10"/>
  <c r="K73" i="10"/>
  <c r="J73" i="10"/>
  <c r="I73" i="10"/>
  <c r="H73" i="10"/>
  <c r="G73" i="10"/>
  <c r="F73" i="10"/>
  <c r="C73" i="10"/>
  <c r="B73" i="10"/>
  <c r="E73" i="10" s="1"/>
  <c r="U72" i="10"/>
  <c r="T72" i="10"/>
  <c r="S72" i="10"/>
  <c r="R72" i="10"/>
  <c r="Q72" i="10"/>
  <c r="P72" i="10"/>
  <c r="E72" i="10"/>
  <c r="S71" i="10"/>
  <c r="R71" i="10"/>
  <c r="Q71" i="10"/>
  <c r="U71" i="10" s="1"/>
  <c r="P71" i="10"/>
  <c r="E71" i="10"/>
  <c r="O69" i="10"/>
  <c r="N69" i="10"/>
  <c r="M69" i="10"/>
  <c r="L69" i="10"/>
  <c r="K69" i="10"/>
  <c r="J69" i="10"/>
  <c r="I69" i="10"/>
  <c r="H69" i="10"/>
  <c r="G69" i="10"/>
  <c r="F69" i="10"/>
  <c r="C69" i="10"/>
  <c r="B69" i="10"/>
  <c r="R68" i="10"/>
  <c r="O68" i="10"/>
  <c r="N68" i="10"/>
  <c r="M68" i="10"/>
  <c r="S68" i="10" s="1"/>
  <c r="L68" i="10"/>
  <c r="K68" i="10"/>
  <c r="J68" i="10"/>
  <c r="I68" i="10"/>
  <c r="H68" i="10"/>
  <c r="G68" i="10"/>
  <c r="F68" i="10"/>
  <c r="C68" i="10"/>
  <c r="B68" i="10"/>
  <c r="U67" i="10"/>
  <c r="T67" i="10"/>
  <c r="S67" i="10"/>
  <c r="R67" i="10"/>
  <c r="Q67" i="10"/>
  <c r="P67" i="10"/>
  <c r="E67" i="10"/>
  <c r="U66" i="10"/>
  <c r="T66" i="10"/>
  <c r="S66" i="10"/>
  <c r="R66" i="10"/>
  <c r="Q66" i="10"/>
  <c r="P66" i="10"/>
  <c r="E66" i="10"/>
  <c r="S65" i="10"/>
  <c r="R65" i="10"/>
  <c r="Q65" i="10"/>
  <c r="P65" i="10"/>
  <c r="E65" i="10"/>
  <c r="S64" i="10"/>
  <c r="R64" i="10"/>
  <c r="Q64" i="10"/>
  <c r="P64" i="10"/>
  <c r="E64" i="10"/>
  <c r="U64" i="10" s="1"/>
  <c r="S63" i="10"/>
  <c r="R63" i="10"/>
  <c r="Q63" i="10"/>
  <c r="P63" i="10"/>
  <c r="E63" i="10"/>
  <c r="U63" i="10" s="1"/>
  <c r="O61" i="10"/>
  <c r="N61" i="10"/>
  <c r="M61" i="10"/>
  <c r="S61" i="10" s="1"/>
  <c r="L61" i="10"/>
  <c r="R61" i="10" s="1"/>
  <c r="K61" i="10"/>
  <c r="J61" i="10"/>
  <c r="I61" i="10"/>
  <c r="H61" i="10"/>
  <c r="C61" i="10"/>
  <c r="B61" i="10"/>
  <c r="S60" i="10"/>
  <c r="R60" i="10"/>
  <c r="Q60" i="10"/>
  <c r="P60" i="10"/>
  <c r="E60" i="10"/>
  <c r="U60" i="10" s="1"/>
  <c r="S59" i="10"/>
  <c r="R59" i="10"/>
  <c r="Q59" i="10"/>
  <c r="P59" i="10"/>
  <c r="E59" i="10"/>
  <c r="U59" i="10" s="1"/>
  <c r="T58" i="10"/>
  <c r="S58" i="10"/>
  <c r="R58" i="10"/>
  <c r="Q58" i="10"/>
  <c r="P58" i="10"/>
  <c r="E58" i="10"/>
  <c r="U58" i="10" s="1"/>
  <c r="U57" i="10"/>
  <c r="T57" i="10"/>
  <c r="S57" i="10"/>
  <c r="R57" i="10"/>
  <c r="Q57" i="10"/>
  <c r="P57" i="10"/>
  <c r="E57" i="10"/>
  <c r="O55" i="10"/>
  <c r="N55" i="10"/>
  <c r="M55" i="10"/>
  <c r="L55" i="10"/>
  <c r="K55" i="10"/>
  <c r="J55" i="10"/>
  <c r="I55" i="10"/>
  <c r="H55" i="10"/>
  <c r="G55" i="10"/>
  <c r="F55" i="10"/>
  <c r="C55" i="10"/>
  <c r="B55" i="10"/>
  <c r="E55" i="10" s="1"/>
  <c r="U54" i="10"/>
  <c r="T54" i="10"/>
  <c r="S54" i="10"/>
  <c r="R54" i="10"/>
  <c r="Q54" i="10"/>
  <c r="P54" i="10"/>
  <c r="E54" i="10"/>
  <c r="S53" i="10"/>
  <c r="R53" i="10"/>
  <c r="Q53" i="10"/>
  <c r="P53" i="10"/>
  <c r="E53" i="10"/>
  <c r="S52" i="10"/>
  <c r="R52" i="10"/>
  <c r="Q52" i="10"/>
  <c r="P52" i="10"/>
  <c r="E52" i="10"/>
  <c r="U52" i="10" s="1"/>
  <c r="U51" i="10"/>
  <c r="S51" i="10"/>
  <c r="R51" i="10"/>
  <c r="Q51" i="10"/>
  <c r="P51" i="10"/>
  <c r="E51" i="10"/>
  <c r="T51" i="10" s="1"/>
  <c r="T50" i="10"/>
  <c r="S50" i="10"/>
  <c r="R50" i="10"/>
  <c r="Q50" i="10"/>
  <c r="P50" i="10"/>
  <c r="E50" i="10"/>
  <c r="U50" i="10" s="1"/>
  <c r="S49" i="10"/>
  <c r="R49" i="10"/>
  <c r="Q49" i="10"/>
  <c r="P49" i="10"/>
  <c r="E49" i="10"/>
  <c r="U49" i="10" s="1"/>
  <c r="S48" i="10"/>
  <c r="R48" i="10"/>
  <c r="Q48" i="10"/>
  <c r="P48" i="10"/>
  <c r="E48" i="10"/>
  <c r="T48" i="10" s="1"/>
  <c r="U47" i="10"/>
  <c r="T47" i="10"/>
  <c r="S47" i="10"/>
  <c r="R47" i="10"/>
  <c r="Q47" i="10"/>
  <c r="P47" i="10"/>
  <c r="E47" i="10"/>
  <c r="S46" i="10"/>
  <c r="R46" i="10"/>
  <c r="Q46" i="10"/>
  <c r="U46" i="10" s="1"/>
  <c r="P46" i="10"/>
  <c r="T46" i="10" s="1"/>
  <c r="E46" i="10"/>
  <c r="S45" i="10"/>
  <c r="R45" i="10"/>
  <c r="Q45" i="10"/>
  <c r="P45" i="10"/>
  <c r="E45" i="10"/>
  <c r="S44" i="10"/>
  <c r="R44" i="10"/>
  <c r="Q44" i="10"/>
  <c r="P44" i="10"/>
  <c r="E44" i="10"/>
  <c r="U44" i="10" s="1"/>
  <c r="O42" i="10"/>
  <c r="N42" i="10"/>
  <c r="M42" i="10"/>
  <c r="S42" i="10" s="1"/>
  <c r="L42" i="10"/>
  <c r="R42" i="10" s="1"/>
  <c r="K42" i="10"/>
  <c r="J42" i="10"/>
  <c r="I42" i="10"/>
  <c r="H42" i="10"/>
  <c r="G42" i="10"/>
  <c r="F42" i="10"/>
  <c r="C42" i="10"/>
  <c r="B42" i="10"/>
  <c r="S41" i="10"/>
  <c r="R41" i="10"/>
  <c r="Q41" i="10"/>
  <c r="P41" i="10"/>
  <c r="E41" i="10"/>
  <c r="U41" i="10" s="1"/>
  <c r="U40" i="10"/>
  <c r="S40" i="10"/>
  <c r="R40" i="10"/>
  <c r="Q40" i="10"/>
  <c r="P40" i="10"/>
  <c r="E40" i="10"/>
  <c r="T40" i="10" s="1"/>
  <c r="S39" i="10"/>
  <c r="R39" i="10"/>
  <c r="Q39" i="10"/>
  <c r="P39" i="10"/>
  <c r="E39" i="10"/>
  <c r="U39" i="10" s="1"/>
  <c r="S38" i="10"/>
  <c r="R38" i="10"/>
  <c r="Q38" i="10"/>
  <c r="P38" i="10"/>
  <c r="E38" i="10"/>
  <c r="U37" i="10"/>
  <c r="T37" i="10"/>
  <c r="S37" i="10"/>
  <c r="R37" i="10"/>
  <c r="Q37" i="10"/>
  <c r="P37" i="10"/>
  <c r="E37" i="10"/>
  <c r="O35" i="10"/>
  <c r="N35" i="10"/>
  <c r="R35" i="10" s="1"/>
  <c r="M35" i="10"/>
  <c r="L35" i="10"/>
  <c r="K35" i="10"/>
  <c r="J35" i="10"/>
  <c r="I35" i="10"/>
  <c r="H35" i="10"/>
  <c r="G35" i="10"/>
  <c r="F35" i="10"/>
  <c r="C35" i="10"/>
  <c r="B35" i="10"/>
  <c r="S34" i="10"/>
  <c r="R34" i="10"/>
  <c r="Q34" i="10"/>
  <c r="P34" i="10"/>
  <c r="E34" i="10"/>
  <c r="O32" i="10"/>
  <c r="N32" i="10"/>
  <c r="M32" i="10"/>
  <c r="S32" i="10" s="1"/>
  <c r="L32" i="10"/>
  <c r="R32" i="10" s="1"/>
  <c r="K32" i="10"/>
  <c r="J32" i="10"/>
  <c r="I32" i="10"/>
  <c r="H32" i="10"/>
  <c r="G32" i="10"/>
  <c r="F32" i="10"/>
  <c r="C32" i="10"/>
  <c r="B32" i="10"/>
  <c r="T31" i="10"/>
  <c r="S31" i="10"/>
  <c r="R31" i="10"/>
  <c r="Q31" i="10"/>
  <c r="P31" i="10"/>
  <c r="E31" i="10"/>
  <c r="U31" i="10" s="1"/>
  <c r="U30" i="10"/>
  <c r="T30" i="10"/>
  <c r="S30" i="10"/>
  <c r="R30" i="10"/>
  <c r="Q30" i="10"/>
  <c r="P30" i="10"/>
  <c r="E30" i="10"/>
  <c r="U29" i="10"/>
  <c r="T29" i="10"/>
  <c r="S29" i="10"/>
  <c r="R29" i="10"/>
  <c r="Q29" i="10"/>
  <c r="P29" i="10"/>
  <c r="E29" i="10"/>
  <c r="S28" i="10"/>
  <c r="R28" i="10"/>
  <c r="Q28" i="10"/>
  <c r="P28" i="10"/>
  <c r="E28" i="10"/>
  <c r="O26" i="10"/>
  <c r="N26" i="10"/>
  <c r="M26" i="10"/>
  <c r="S26" i="10" s="1"/>
  <c r="L26" i="10"/>
  <c r="K26" i="10"/>
  <c r="J26" i="10"/>
  <c r="I26" i="10"/>
  <c r="H26" i="10"/>
  <c r="G26" i="10"/>
  <c r="F26" i="10"/>
  <c r="C26" i="10"/>
  <c r="B26" i="10"/>
  <c r="S25" i="10"/>
  <c r="R25" i="10"/>
  <c r="Q25" i="10"/>
  <c r="P25" i="10"/>
  <c r="E25" i="10"/>
  <c r="S24" i="10"/>
  <c r="R24" i="10"/>
  <c r="Q24" i="10"/>
  <c r="P24" i="10"/>
  <c r="E24" i="10"/>
  <c r="U24" i="10" s="1"/>
  <c r="S23" i="10"/>
  <c r="R23" i="10"/>
  <c r="Q23" i="10"/>
  <c r="U23" i="10" s="1"/>
  <c r="P23" i="10"/>
  <c r="E23" i="10"/>
  <c r="T23" i="10" s="1"/>
  <c r="S22" i="10"/>
  <c r="R22" i="10"/>
  <c r="Q22" i="10"/>
  <c r="P22" i="10"/>
  <c r="E22" i="10"/>
  <c r="S21" i="10"/>
  <c r="R21" i="10"/>
  <c r="Q21" i="10"/>
  <c r="P21" i="10"/>
  <c r="E21" i="10"/>
  <c r="U21" i="10" s="1"/>
  <c r="U20" i="10"/>
  <c r="T20" i="10"/>
  <c r="S20" i="10"/>
  <c r="R20" i="10"/>
  <c r="Q20" i="10"/>
  <c r="P20" i="10"/>
  <c r="E20" i="10"/>
  <c r="T19" i="10"/>
  <c r="S19" i="10"/>
  <c r="R19" i="10"/>
  <c r="Q19" i="10"/>
  <c r="P19" i="10"/>
  <c r="E19" i="10"/>
  <c r="U19" i="10" s="1"/>
  <c r="O17" i="10"/>
  <c r="N17" i="10"/>
  <c r="M17" i="10"/>
  <c r="L17" i="10"/>
  <c r="K17" i="10"/>
  <c r="J17" i="10"/>
  <c r="I17" i="10"/>
  <c r="H17" i="10"/>
  <c r="G17" i="10"/>
  <c r="F17" i="10"/>
  <c r="C17" i="10"/>
  <c r="B17" i="10"/>
  <c r="E17" i="10" s="1"/>
  <c r="U16" i="10"/>
  <c r="S16" i="10"/>
  <c r="R16" i="10"/>
  <c r="Q16" i="10"/>
  <c r="P16" i="10"/>
  <c r="E16" i="10"/>
  <c r="T16" i="10" s="1"/>
  <c r="U15" i="10"/>
  <c r="T15" i="10"/>
  <c r="S15" i="10"/>
  <c r="R15" i="10"/>
  <c r="Q15" i="10"/>
  <c r="P15" i="10"/>
  <c r="E15" i="10"/>
  <c r="S14" i="10"/>
  <c r="R14" i="10"/>
  <c r="Q14" i="10"/>
  <c r="P14" i="10"/>
  <c r="E14" i="10"/>
  <c r="S13" i="10"/>
  <c r="R13" i="10"/>
  <c r="Q13" i="10"/>
  <c r="P13" i="10"/>
  <c r="E13" i="10"/>
  <c r="U13" i="10" s="1"/>
  <c r="U12" i="10"/>
  <c r="S12" i="10"/>
  <c r="R12" i="10"/>
  <c r="Q12" i="10"/>
  <c r="P12" i="10"/>
  <c r="E12" i="10"/>
  <c r="T12" i="10" s="1"/>
  <c r="T11" i="10"/>
  <c r="S11" i="10"/>
  <c r="R11" i="10"/>
  <c r="Q11" i="10"/>
  <c r="P11" i="10"/>
  <c r="E11" i="10"/>
  <c r="U11" i="10" s="1"/>
  <c r="S10" i="10"/>
  <c r="R10" i="10"/>
  <c r="Q10" i="10"/>
  <c r="P10" i="10"/>
  <c r="E10" i="10"/>
  <c r="U10" i="10" s="1"/>
  <c r="S9" i="10"/>
  <c r="R9" i="10"/>
  <c r="Q9" i="10"/>
  <c r="P9" i="10"/>
  <c r="E9" i="10"/>
  <c r="U96" i="9"/>
  <c r="S96" i="9"/>
  <c r="R96" i="9"/>
  <c r="Q96" i="9"/>
  <c r="P96" i="9"/>
  <c r="E96" i="9"/>
  <c r="T96" i="9" s="1"/>
  <c r="U95" i="9"/>
  <c r="T95" i="9"/>
  <c r="S95" i="9"/>
  <c r="R95" i="9"/>
  <c r="Q95" i="9"/>
  <c r="P95" i="9"/>
  <c r="E95" i="9"/>
  <c r="S94" i="9"/>
  <c r="R94" i="9"/>
  <c r="Q94" i="9"/>
  <c r="P94" i="9"/>
  <c r="E94" i="9"/>
  <c r="S93" i="9"/>
  <c r="R93" i="9"/>
  <c r="Q93" i="9"/>
  <c r="P93" i="9"/>
  <c r="E93" i="9"/>
  <c r="U93" i="9" s="1"/>
  <c r="U92" i="9"/>
  <c r="S92" i="9"/>
  <c r="R92" i="9"/>
  <c r="Q92" i="9"/>
  <c r="P92" i="9"/>
  <c r="E92" i="9"/>
  <c r="T92" i="9" s="1"/>
  <c r="T91" i="9"/>
  <c r="S91" i="9"/>
  <c r="R91" i="9"/>
  <c r="Q91" i="9"/>
  <c r="P91" i="9"/>
  <c r="E91" i="9"/>
  <c r="U91" i="9" s="1"/>
  <c r="S90" i="9"/>
  <c r="R90" i="9"/>
  <c r="Q90" i="9"/>
  <c r="P90" i="9"/>
  <c r="E90" i="9"/>
  <c r="U90" i="9" s="1"/>
  <c r="S89" i="9"/>
  <c r="R89" i="9"/>
  <c r="Q89" i="9"/>
  <c r="P89" i="9"/>
  <c r="E89" i="9"/>
  <c r="S88" i="9"/>
  <c r="R88" i="9"/>
  <c r="Q88" i="9"/>
  <c r="P88" i="9"/>
  <c r="E88" i="9"/>
  <c r="T88" i="9" s="1"/>
  <c r="V75" i="9"/>
  <c r="O75" i="9"/>
  <c r="N75" i="9"/>
  <c r="M75" i="9"/>
  <c r="L75" i="9"/>
  <c r="K75" i="9"/>
  <c r="J75" i="9"/>
  <c r="I75" i="9"/>
  <c r="H75" i="9"/>
  <c r="G75" i="9"/>
  <c r="F75" i="9"/>
  <c r="C75" i="9"/>
  <c r="B75" i="9"/>
  <c r="O74" i="9"/>
  <c r="N74" i="9"/>
  <c r="M74" i="9"/>
  <c r="S74" i="9" s="1"/>
  <c r="L74" i="9"/>
  <c r="R74" i="9" s="1"/>
  <c r="K74" i="9"/>
  <c r="J74" i="9"/>
  <c r="I74" i="9"/>
  <c r="H74" i="9"/>
  <c r="G74" i="9"/>
  <c r="F74" i="9"/>
  <c r="C74" i="9"/>
  <c r="B74" i="9"/>
  <c r="E74" i="9" s="1"/>
  <c r="O73" i="9"/>
  <c r="N73" i="9"/>
  <c r="M73" i="9"/>
  <c r="S73" i="9" s="1"/>
  <c r="L73" i="9"/>
  <c r="K73" i="9"/>
  <c r="J73" i="9"/>
  <c r="I73" i="9"/>
  <c r="Q73" i="9" s="1"/>
  <c r="H73" i="9"/>
  <c r="G73" i="9"/>
  <c r="F73" i="9"/>
  <c r="C73" i="9"/>
  <c r="B73" i="9"/>
  <c r="E73" i="9" s="1"/>
  <c r="T72" i="9"/>
  <c r="S72" i="9"/>
  <c r="R72" i="9"/>
  <c r="Q72" i="9"/>
  <c r="P72" i="9"/>
  <c r="E72" i="9"/>
  <c r="U72" i="9" s="1"/>
  <c r="S71" i="9"/>
  <c r="R71" i="9"/>
  <c r="Q71" i="9"/>
  <c r="P71" i="9"/>
  <c r="E71" i="9"/>
  <c r="V69" i="9"/>
  <c r="O69" i="9"/>
  <c r="N69" i="9"/>
  <c r="M69" i="9"/>
  <c r="L69" i="9"/>
  <c r="K69" i="9"/>
  <c r="J69" i="9"/>
  <c r="I69" i="9"/>
  <c r="H69" i="9"/>
  <c r="G69" i="9"/>
  <c r="F69" i="9"/>
  <c r="C69" i="9"/>
  <c r="B69" i="9"/>
  <c r="O68" i="9"/>
  <c r="N68" i="9"/>
  <c r="M68" i="9"/>
  <c r="S68" i="9" s="1"/>
  <c r="L68" i="9"/>
  <c r="R68" i="9" s="1"/>
  <c r="K68" i="9"/>
  <c r="J68" i="9"/>
  <c r="I68" i="9"/>
  <c r="H68" i="9"/>
  <c r="G68" i="9"/>
  <c r="F68" i="9"/>
  <c r="C68" i="9"/>
  <c r="E68" i="9" s="1"/>
  <c r="B68" i="9"/>
  <c r="U67" i="9"/>
  <c r="S67" i="9"/>
  <c r="R67" i="9"/>
  <c r="Q67" i="9"/>
  <c r="P67" i="9"/>
  <c r="E67" i="9"/>
  <c r="T67" i="9" s="1"/>
  <c r="S66" i="9"/>
  <c r="R66" i="9"/>
  <c r="Q66" i="9"/>
  <c r="P66" i="9"/>
  <c r="E66" i="9"/>
  <c r="S65" i="9"/>
  <c r="R65" i="9"/>
  <c r="Q65" i="9"/>
  <c r="P65" i="9"/>
  <c r="E65" i="9"/>
  <c r="U65" i="9" s="1"/>
  <c r="T64" i="9"/>
  <c r="S64" i="9"/>
  <c r="R64" i="9"/>
  <c r="Q64" i="9"/>
  <c r="P64" i="9"/>
  <c r="E64" i="9"/>
  <c r="U64" i="9" s="1"/>
  <c r="S63" i="9"/>
  <c r="R63" i="9"/>
  <c r="Q63" i="9"/>
  <c r="P63" i="9"/>
  <c r="E63" i="9"/>
  <c r="U63" i="9" s="1"/>
  <c r="O61" i="9"/>
  <c r="N61" i="9"/>
  <c r="M61" i="9"/>
  <c r="S61" i="9" s="1"/>
  <c r="L61" i="9"/>
  <c r="R61" i="9" s="1"/>
  <c r="K61" i="9"/>
  <c r="J61" i="9"/>
  <c r="I61" i="9"/>
  <c r="H61" i="9"/>
  <c r="C61" i="9"/>
  <c r="B61" i="9"/>
  <c r="S60" i="9"/>
  <c r="R60" i="9"/>
  <c r="Q60" i="9"/>
  <c r="P60" i="9"/>
  <c r="E60" i="9"/>
  <c r="S59" i="9"/>
  <c r="R59" i="9"/>
  <c r="Q59" i="9"/>
  <c r="P59" i="9"/>
  <c r="E59" i="9"/>
  <c r="U59" i="9" s="1"/>
  <c r="U58" i="9"/>
  <c r="S58" i="9"/>
  <c r="R58" i="9"/>
  <c r="Q58" i="9"/>
  <c r="P58" i="9"/>
  <c r="E58" i="9"/>
  <c r="T58" i="9" s="1"/>
  <c r="S57" i="9"/>
  <c r="R57" i="9"/>
  <c r="Q57" i="9"/>
  <c r="P57" i="9"/>
  <c r="E57" i="9"/>
  <c r="V55" i="9"/>
  <c r="O55" i="9"/>
  <c r="N55" i="9"/>
  <c r="M55" i="9"/>
  <c r="L55" i="9"/>
  <c r="K55" i="9"/>
  <c r="J55" i="9"/>
  <c r="I55" i="9"/>
  <c r="H55" i="9"/>
  <c r="G55" i="9"/>
  <c r="F55" i="9"/>
  <c r="C55" i="9"/>
  <c r="B55" i="9"/>
  <c r="S54" i="9"/>
  <c r="R54" i="9"/>
  <c r="Q54" i="9"/>
  <c r="P54" i="9"/>
  <c r="E54" i="9"/>
  <c r="T54" i="9" s="1"/>
  <c r="S53" i="9"/>
  <c r="R53" i="9"/>
  <c r="Q53" i="9"/>
  <c r="P53" i="9"/>
  <c r="E53" i="9"/>
  <c r="U53" i="9" s="1"/>
  <c r="S52" i="9"/>
  <c r="R52" i="9"/>
  <c r="Q52" i="9"/>
  <c r="P52" i="9"/>
  <c r="E52" i="9"/>
  <c r="S51" i="9"/>
  <c r="R51" i="9"/>
  <c r="Q51" i="9"/>
  <c r="P51" i="9"/>
  <c r="E51" i="9"/>
  <c r="U51" i="9" s="1"/>
  <c r="S50" i="9"/>
  <c r="R50" i="9"/>
  <c r="Q50" i="9"/>
  <c r="P50" i="9"/>
  <c r="E50" i="9"/>
  <c r="U50" i="9" s="1"/>
  <c r="T49" i="9"/>
  <c r="S49" i="9"/>
  <c r="R49" i="9"/>
  <c r="Q49" i="9"/>
  <c r="P49" i="9"/>
  <c r="E49" i="9"/>
  <c r="U49" i="9" s="1"/>
  <c r="S48" i="9"/>
  <c r="R48" i="9"/>
  <c r="Q48" i="9"/>
  <c r="P48" i="9"/>
  <c r="E48" i="9"/>
  <c r="S47" i="9"/>
  <c r="R47" i="9"/>
  <c r="Q47" i="9"/>
  <c r="P47" i="9"/>
  <c r="E47" i="9"/>
  <c r="U47" i="9" s="1"/>
  <c r="U46" i="9"/>
  <c r="S46" i="9"/>
  <c r="R46" i="9"/>
  <c r="Q46" i="9"/>
  <c r="P46" i="9"/>
  <c r="E46" i="9"/>
  <c r="T46" i="9" s="1"/>
  <c r="T45" i="9"/>
  <c r="S45" i="9"/>
  <c r="R45" i="9"/>
  <c r="Q45" i="9"/>
  <c r="P45" i="9"/>
  <c r="E45" i="9"/>
  <c r="U45" i="9" s="1"/>
  <c r="S44" i="9"/>
  <c r="R44" i="9"/>
  <c r="Q44" i="9"/>
  <c r="P44" i="9"/>
  <c r="E44" i="9"/>
  <c r="V42" i="9"/>
  <c r="O42" i="9"/>
  <c r="N42" i="9"/>
  <c r="M42" i="9"/>
  <c r="L42" i="9"/>
  <c r="K42" i="9"/>
  <c r="J42" i="9"/>
  <c r="I42" i="9"/>
  <c r="H42" i="9"/>
  <c r="G42" i="9"/>
  <c r="F42" i="9"/>
  <c r="C42" i="9"/>
  <c r="B42" i="9"/>
  <c r="T41" i="9"/>
  <c r="S41" i="9"/>
  <c r="R41" i="9"/>
  <c r="Q41" i="9"/>
  <c r="P41" i="9"/>
  <c r="E41" i="9"/>
  <c r="U41" i="9" s="1"/>
  <c r="S40" i="9"/>
  <c r="R40" i="9"/>
  <c r="Q40" i="9"/>
  <c r="P40" i="9"/>
  <c r="E40" i="9"/>
  <c r="T39" i="9"/>
  <c r="S39" i="9"/>
  <c r="R39" i="9"/>
  <c r="Q39" i="9"/>
  <c r="P39" i="9"/>
  <c r="E39" i="9"/>
  <c r="U39" i="9" s="1"/>
  <c r="U38" i="9"/>
  <c r="T38" i="9"/>
  <c r="S38" i="9"/>
  <c r="R38" i="9"/>
  <c r="Q38" i="9"/>
  <c r="P38" i="9"/>
  <c r="E38" i="9"/>
  <c r="S37" i="9"/>
  <c r="R37" i="9"/>
  <c r="Q37" i="9"/>
  <c r="U37" i="9" s="1"/>
  <c r="P37" i="9"/>
  <c r="T37" i="9" s="1"/>
  <c r="E37" i="9"/>
  <c r="O35" i="9"/>
  <c r="N35" i="9"/>
  <c r="M35" i="9"/>
  <c r="L35" i="9"/>
  <c r="K35" i="9"/>
  <c r="J35" i="9"/>
  <c r="I35" i="9"/>
  <c r="H35" i="9"/>
  <c r="G35" i="9"/>
  <c r="F35" i="9"/>
  <c r="C35" i="9"/>
  <c r="B35" i="9"/>
  <c r="E35" i="9" s="1"/>
  <c r="T34" i="9"/>
  <c r="S34" i="9"/>
  <c r="R34" i="9"/>
  <c r="Q34" i="9"/>
  <c r="P34" i="9"/>
  <c r="E34" i="9"/>
  <c r="O32" i="9"/>
  <c r="N32" i="9"/>
  <c r="M32" i="9"/>
  <c r="S32" i="9" s="1"/>
  <c r="L32" i="9"/>
  <c r="R32" i="9" s="1"/>
  <c r="K32" i="9"/>
  <c r="J32" i="9"/>
  <c r="I32" i="9"/>
  <c r="H32" i="9"/>
  <c r="G32" i="9"/>
  <c r="F32" i="9"/>
  <c r="C32" i="9"/>
  <c r="B32" i="9"/>
  <c r="S31" i="9"/>
  <c r="R31" i="9"/>
  <c r="Q31" i="9"/>
  <c r="P31" i="9"/>
  <c r="E31" i="9"/>
  <c r="S30" i="9"/>
  <c r="R30" i="9"/>
  <c r="Q30" i="9"/>
  <c r="P30" i="9"/>
  <c r="E30" i="9"/>
  <c r="S29" i="9"/>
  <c r="R29" i="9"/>
  <c r="Q29" i="9"/>
  <c r="P29" i="9"/>
  <c r="E29" i="9"/>
  <c r="U29" i="9" s="1"/>
  <c r="S28" i="9"/>
  <c r="R28" i="9"/>
  <c r="Q28" i="9"/>
  <c r="P28" i="9"/>
  <c r="E28" i="9"/>
  <c r="V26" i="9"/>
  <c r="O26" i="9"/>
  <c r="N26" i="9"/>
  <c r="M26" i="9"/>
  <c r="S26" i="9" s="1"/>
  <c r="L26" i="9"/>
  <c r="R26" i="9" s="1"/>
  <c r="K26" i="9"/>
  <c r="J26" i="9"/>
  <c r="I26" i="9"/>
  <c r="H26" i="9"/>
  <c r="G26" i="9"/>
  <c r="F26" i="9"/>
  <c r="C26" i="9"/>
  <c r="B26" i="9"/>
  <c r="E26" i="9" s="1"/>
  <c r="S25" i="9"/>
  <c r="R25" i="9"/>
  <c r="Q25" i="9"/>
  <c r="P25" i="9"/>
  <c r="E25" i="9"/>
  <c r="U25" i="9" s="1"/>
  <c r="S24" i="9"/>
  <c r="R24" i="9"/>
  <c r="Q24" i="9"/>
  <c r="P24" i="9"/>
  <c r="E24" i="9"/>
  <c r="T24" i="9" s="1"/>
  <c r="S23" i="9"/>
  <c r="R23" i="9"/>
  <c r="Q23" i="9"/>
  <c r="P23" i="9"/>
  <c r="T23" i="9" s="1"/>
  <c r="E23" i="9"/>
  <c r="U23" i="9" s="1"/>
  <c r="S22" i="9"/>
  <c r="R22" i="9"/>
  <c r="Q22" i="9"/>
  <c r="P22" i="9"/>
  <c r="E22" i="9"/>
  <c r="T21" i="9"/>
  <c r="S21" i="9"/>
  <c r="R21" i="9"/>
  <c r="Q21" i="9"/>
  <c r="P21" i="9"/>
  <c r="E21" i="9"/>
  <c r="U21" i="9" s="1"/>
  <c r="S20" i="9"/>
  <c r="R20" i="9"/>
  <c r="Q20" i="9"/>
  <c r="P20" i="9"/>
  <c r="E20" i="9"/>
  <c r="S19" i="9"/>
  <c r="R19" i="9"/>
  <c r="Q19" i="9"/>
  <c r="P19" i="9"/>
  <c r="E19" i="9"/>
  <c r="T19" i="9" s="1"/>
  <c r="O17" i="9"/>
  <c r="N17" i="9"/>
  <c r="R17" i="9" s="1"/>
  <c r="M17" i="9"/>
  <c r="L17" i="9"/>
  <c r="K17" i="9"/>
  <c r="J17" i="9"/>
  <c r="I17" i="9"/>
  <c r="H17" i="9"/>
  <c r="G17" i="9"/>
  <c r="F17" i="9"/>
  <c r="C17" i="9"/>
  <c r="B17" i="9"/>
  <c r="E17" i="9" s="1"/>
  <c r="U16" i="9"/>
  <c r="T16" i="9"/>
  <c r="S16" i="9"/>
  <c r="R16" i="9"/>
  <c r="Q16" i="9"/>
  <c r="P16" i="9"/>
  <c r="E16" i="9"/>
  <c r="S15" i="9"/>
  <c r="R15" i="9"/>
  <c r="Q15" i="9"/>
  <c r="P15" i="9"/>
  <c r="E15" i="9"/>
  <c r="S14" i="9"/>
  <c r="R14" i="9"/>
  <c r="Q14" i="9"/>
  <c r="P14" i="9"/>
  <c r="E14" i="9"/>
  <c r="U14" i="9" s="1"/>
  <c r="U13" i="9"/>
  <c r="S13" i="9"/>
  <c r="R13" i="9"/>
  <c r="Q13" i="9"/>
  <c r="P13" i="9"/>
  <c r="E13" i="9"/>
  <c r="T13" i="9" s="1"/>
  <c r="S12" i="9"/>
  <c r="R12" i="9"/>
  <c r="Q12" i="9"/>
  <c r="P12" i="9"/>
  <c r="E12" i="9"/>
  <c r="U12" i="9" s="1"/>
  <c r="S11" i="9"/>
  <c r="R11" i="9"/>
  <c r="Q11" i="9"/>
  <c r="P11" i="9"/>
  <c r="E11" i="9"/>
  <c r="U10" i="9"/>
  <c r="T10" i="9"/>
  <c r="S10" i="9"/>
  <c r="R10" i="9"/>
  <c r="Q10" i="9"/>
  <c r="P10" i="9"/>
  <c r="E10" i="9"/>
  <c r="T9" i="9"/>
  <c r="S9" i="9"/>
  <c r="R9" i="9"/>
  <c r="Q9" i="9"/>
  <c r="P9" i="9"/>
  <c r="E9" i="9"/>
  <c r="U9" i="9" s="1"/>
  <c r="U96" i="8"/>
  <c r="T96" i="8"/>
  <c r="S96" i="8"/>
  <c r="R96" i="8"/>
  <c r="Q96" i="8"/>
  <c r="P96" i="8"/>
  <c r="E96" i="8"/>
  <c r="S95" i="8"/>
  <c r="R95" i="8"/>
  <c r="Q95" i="8"/>
  <c r="P95" i="8"/>
  <c r="E95" i="8"/>
  <c r="S94" i="8"/>
  <c r="R94" i="8"/>
  <c r="Q94" i="8"/>
  <c r="P94" i="8"/>
  <c r="E94" i="8"/>
  <c r="U94" i="8" s="1"/>
  <c r="S93" i="8"/>
  <c r="R93" i="8"/>
  <c r="Q93" i="8"/>
  <c r="U93" i="8" s="1"/>
  <c r="P93" i="8"/>
  <c r="E93" i="8"/>
  <c r="T93" i="8" s="1"/>
  <c r="T92" i="8"/>
  <c r="S92" i="8"/>
  <c r="R92" i="8"/>
  <c r="Q92" i="8"/>
  <c r="P92" i="8"/>
  <c r="E92" i="8"/>
  <c r="U92" i="8" s="1"/>
  <c r="S91" i="8"/>
  <c r="R91" i="8"/>
  <c r="Q91" i="8"/>
  <c r="P91" i="8"/>
  <c r="E91" i="8"/>
  <c r="U90" i="8"/>
  <c r="T90" i="8"/>
  <c r="S90" i="8"/>
  <c r="R90" i="8"/>
  <c r="Q90" i="8"/>
  <c r="P90" i="8"/>
  <c r="E90" i="8"/>
  <c r="S89" i="8"/>
  <c r="R89" i="8"/>
  <c r="Q89" i="8"/>
  <c r="P89" i="8"/>
  <c r="E89" i="8"/>
  <c r="U89" i="8" s="1"/>
  <c r="U88" i="8"/>
  <c r="T88" i="8"/>
  <c r="S88" i="8"/>
  <c r="R88" i="8"/>
  <c r="Q88" i="8"/>
  <c r="P88" i="8"/>
  <c r="E88" i="8"/>
  <c r="O75" i="8"/>
  <c r="N75" i="8"/>
  <c r="M75" i="8"/>
  <c r="L75" i="8"/>
  <c r="K75" i="8"/>
  <c r="J75" i="8"/>
  <c r="I75" i="8"/>
  <c r="H75" i="8"/>
  <c r="G75" i="8"/>
  <c r="F75" i="8"/>
  <c r="C75" i="8"/>
  <c r="B75" i="8"/>
  <c r="O74" i="8"/>
  <c r="S74" i="8" s="1"/>
  <c r="N74" i="8"/>
  <c r="M74" i="8"/>
  <c r="L74" i="8"/>
  <c r="K74" i="8"/>
  <c r="J74" i="8"/>
  <c r="I74" i="8"/>
  <c r="Q74" i="8" s="1"/>
  <c r="H74" i="8"/>
  <c r="G74" i="8"/>
  <c r="F74" i="8"/>
  <c r="C74" i="8"/>
  <c r="B74" i="8"/>
  <c r="E74" i="8" s="1"/>
  <c r="O73" i="8"/>
  <c r="N73" i="8"/>
  <c r="M73" i="8"/>
  <c r="L73" i="8"/>
  <c r="R73" i="8" s="1"/>
  <c r="K73" i="8"/>
  <c r="J73" i="8"/>
  <c r="I73" i="8"/>
  <c r="H73" i="8"/>
  <c r="G73" i="8"/>
  <c r="F73" i="8"/>
  <c r="C73" i="8"/>
  <c r="B73" i="8"/>
  <c r="S72" i="8"/>
  <c r="R72" i="8"/>
  <c r="Q72" i="8"/>
  <c r="P72" i="8"/>
  <c r="E72" i="8"/>
  <c r="T71" i="8"/>
  <c r="S71" i="8"/>
  <c r="R71" i="8"/>
  <c r="Q71" i="8"/>
  <c r="U71" i="8" s="1"/>
  <c r="P71" i="8"/>
  <c r="E71" i="8"/>
  <c r="O69" i="8"/>
  <c r="N69" i="8"/>
  <c r="M69" i="8"/>
  <c r="L69" i="8"/>
  <c r="K69" i="8"/>
  <c r="J69" i="8"/>
  <c r="I69" i="8"/>
  <c r="H69" i="8"/>
  <c r="G69" i="8"/>
  <c r="F69" i="8"/>
  <c r="C69" i="8"/>
  <c r="B69" i="8"/>
  <c r="O68" i="8"/>
  <c r="N68" i="8"/>
  <c r="M68" i="8"/>
  <c r="S68" i="8" s="1"/>
  <c r="L68" i="8"/>
  <c r="R68" i="8" s="1"/>
  <c r="K68" i="8"/>
  <c r="J68" i="8"/>
  <c r="I68" i="8"/>
  <c r="H68" i="8"/>
  <c r="G68" i="8"/>
  <c r="F68" i="8"/>
  <c r="C68" i="8"/>
  <c r="B68" i="8"/>
  <c r="E68" i="8" s="1"/>
  <c r="U67" i="8"/>
  <c r="T67" i="8"/>
  <c r="S67" i="8"/>
  <c r="R67" i="8"/>
  <c r="Q67" i="8"/>
  <c r="P67" i="8"/>
  <c r="E67" i="8"/>
  <c r="U66" i="8"/>
  <c r="T66" i="8"/>
  <c r="S66" i="8"/>
  <c r="R66" i="8"/>
  <c r="Q66" i="8"/>
  <c r="P66" i="8"/>
  <c r="E66" i="8"/>
  <c r="S65" i="8"/>
  <c r="R65" i="8"/>
  <c r="Q65" i="8"/>
  <c r="P65" i="8"/>
  <c r="E65" i="8"/>
  <c r="U65" i="8" s="1"/>
  <c r="S64" i="8"/>
  <c r="R64" i="8"/>
  <c r="Q64" i="8"/>
  <c r="P64" i="8"/>
  <c r="E64" i="8"/>
  <c r="S63" i="8"/>
  <c r="R63" i="8"/>
  <c r="Q63" i="8"/>
  <c r="P63" i="8"/>
  <c r="E63" i="8"/>
  <c r="O61" i="8"/>
  <c r="N61" i="8"/>
  <c r="M61" i="8"/>
  <c r="S61" i="8" s="1"/>
  <c r="L61" i="8"/>
  <c r="R61" i="8" s="1"/>
  <c r="K61" i="8"/>
  <c r="J61" i="8"/>
  <c r="I61" i="8"/>
  <c r="H61" i="8"/>
  <c r="C61" i="8"/>
  <c r="B61" i="8"/>
  <c r="S60" i="8"/>
  <c r="R60" i="8"/>
  <c r="Q60" i="8"/>
  <c r="P60" i="8"/>
  <c r="E60" i="8"/>
  <c r="U60" i="8" s="1"/>
  <c r="S59" i="8"/>
  <c r="R59" i="8"/>
  <c r="Q59" i="8"/>
  <c r="P59" i="8"/>
  <c r="E59" i="8"/>
  <c r="T59" i="8" s="1"/>
  <c r="S58" i="8"/>
  <c r="R58" i="8"/>
  <c r="Q58" i="8"/>
  <c r="P58" i="8"/>
  <c r="E58" i="8"/>
  <c r="T57" i="8"/>
  <c r="S57" i="8"/>
  <c r="R57" i="8"/>
  <c r="Q57" i="8"/>
  <c r="P57" i="8"/>
  <c r="E57" i="8"/>
  <c r="U57" i="8" s="1"/>
  <c r="O55" i="8"/>
  <c r="N55" i="8"/>
  <c r="M55" i="8"/>
  <c r="L55" i="8"/>
  <c r="K55" i="8"/>
  <c r="J55" i="8"/>
  <c r="I55" i="8"/>
  <c r="H55" i="8"/>
  <c r="G55" i="8"/>
  <c r="F55" i="8"/>
  <c r="C55" i="8"/>
  <c r="B55" i="8"/>
  <c r="S54" i="8"/>
  <c r="R54" i="8"/>
  <c r="Q54" i="8"/>
  <c r="P54" i="8"/>
  <c r="E54" i="8"/>
  <c r="T53" i="8"/>
  <c r="S53" i="8"/>
  <c r="R53" i="8"/>
  <c r="Q53" i="8"/>
  <c r="P53" i="8"/>
  <c r="E53" i="8"/>
  <c r="S52" i="8"/>
  <c r="R52" i="8"/>
  <c r="Q52" i="8"/>
  <c r="P52" i="8"/>
  <c r="E52" i="8"/>
  <c r="S51" i="8"/>
  <c r="R51" i="8"/>
  <c r="Q51" i="8"/>
  <c r="P51" i="8"/>
  <c r="E51" i="8"/>
  <c r="U51" i="8" s="1"/>
  <c r="S50" i="8"/>
  <c r="R50" i="8"/>
  <c r="Q50" i="8"/>
  <c r="P50" i="8"/>
  <c r="E50" i="8"/>
  <c r="T50" i="8" s="1"/>
  <c r="S49" i="8"/>
  <c r="R49" i="8"/>
  <c r="Q49" i="8"/>
  <c r="P49" i="8"/>
  <c r="E49" i="8"/>
  <c r="U49" i="8" s="1"/>
  <c r="S48" i="8"/>
  <c r="R48" i="8"/>
  <c r="Q48" i="8"/>
  <c r="P48" i="8"/>
  <c r="E48" i="8"/>
  <c r="T47" i="8"/>
  <c r="S47" i="8"/>
  <c r="R47" i="8"/>
  <c r="Q47" i="8"/>
  <c r="P47" i="8"/>
  <c r="E47" i="8"/>
  <c r="U47" i="8" s="1"/>
  <c r="S46" i="8"/>
  <c r="R46" i="8"/>
  <c r="Q46" i="8"/>
  <c r="P46" i="8"/>
  <c r="E46" i="8"/>
  <c r="U46" i="8" s="1"/>
  <c r="T45" i="8"/>
  <c r="S45" i="8"/>
  <c r="R45" i="8"/>
  <c r="Q45" i="8"/>
  <c r="P45" i="8"/>
  <c r="E45" i="8"/>
  <c r="U45" i="8" s="1"/>
  <c r="S44" i="8"/>
  <c r="R44" i="8"/>
  <c r="Q44" i="8"/>
  <c r="P44" i="8"/>
  <c r="E44" i="8"/>
  <c r="O42" i="8"/>
  <c r="N42" i="8"/>
  <c r="M42" i="8"/>
  <c r="L42" i="8"/>
  <c r="K42" i="8"/>
  <c r="J42" i="8"/>
  <c r="I42" i="8"/>
  <c r="H42" i="8"/>
  <c r="G42" i="8"/>
  <c r="F42" i="8"/>
  <c r="C42" i="8"/>
  <c r="B42" i="8"/>
  <c r="S41" i="8"/>
  <c r="R41" i="8"/>
  <c r="Q41" i="8"/>
  <c r="P41" i="8"/>
  <c r="E41" i="8"/>
  <c r="S40" i="8"/>
  <c r="R40" i="8"/>
  <c r="Q40" i="8"/>
  <c r="P40" i="8"/>
  <c r="E40" i="8"/>
  <c r="U40" i="8" s="1"/>
  <c r="S39" i="8"/>
  <c r="R39" i="8"/>
  <c r="Q39" i="8"/>
  <c r="P39" i="8"/>
  <c r="E39" i="8"/>
  <c r="T39" i="8" s="1"/>
  <c r="S38" i="8"/>
  <c r="R38" i="8"/>
  <c r="Q38" i="8"/>
  <c r="P38" i="8"/>
  <c r="E38" i="8"/>
  <c r="U38" i="8" s="1"/>
  <c r="S37" i="8"/>
  <c r="R37" i="8"/>
  <c r="Q37" i="8"/>
  <c r="P37" i="8"/>
  <c r="E37" i="8"/>
  <c r="U37" i="8" s="1"/>
  <c r="O35" i="8"/>
  <c r="N35" i="8"/>
  <c r="R35" i="8" s="1"/>
  <c r="M35" i="8"/>
  <c r="L35" i="8"/>
  <c r="K35" i="8"/>
  <c r="J35" i="8"/>
  <c r="I35" i="8"/>
  <c r="H35" i="8"/>
  <c r="G35" i="8"/>
  <c r="F35" i="8"/>
  <c r="C35" i="8"/>
  <c r="B35" i="8"/>
  <c r="S34" i="8"/>
  <c r="R34" i="8"/>
  <c r="Q34" i="8"/>
  <c r="P34" i="8"/>
  <c r="E34" i="8"/>
  <c r="O32" i="8"/>
  <c r="N32" i="8"/>
  <c r="M32" i="8"/>
  <c r="S32" i="8" s="1"/>
  <c r="L32" i="8"/>
  <c r="R32" i="8" s="1"/>
  <c r="K32" i="8"/>
  <c r="J32" i="8"/>
  <c r="I32" i="8"/>
  <c r="H32" i="8"/>
  <c r="G32" i="8"/>
  <c r="F32" i="8"/>
  <c r="C32" i="8"/>
  <c r="B32" i="8"/>
  <c r="S31" i="8"/>
  <c r="R31" i="8"/>
  <c r="Q31" i="8"/>
  <c r="P31" i="8"/>
  <c r="E31" i="8"/>
  <c r="T31" i="8" s="1"/>
  <c r="S30" i="8"/>
  <c r="R30" i="8"/>
  <c r="Q30" i="8"/>
  <c r="P30" i="8"/>
  <c r="E30" i="8"/>
  <c r="U29" i="8"/>
  <c r="S29" i="8"/>
  <c r="R29" i="8"/>
  <c r="Q29" i="8"/>
  <c r="P29" i="8"/>
  <c r="E29" i="8"/>
  <c r="T29" i="8" s="1"/>
  <c r="T28" i="8"/>
  <c r="S28" i="8"/>
  <c r="R28" i="8"/>
  <c r="Q28" i="8"/>
  <c r="P28" i="8"/>
  <c r="E28" i="8"/>
  <c r="U28" i="8" s="1"/>
  <c r="O26" i="8"/>
  <c r="N26" i="8"/>
  <c r="M26" i="8"/>
  <c r="S26" i="8" s="1"/>
  <c r="L26" i="8"/>
  <c r="R26" i="8" s="1"/>
  <c r="K26" i="8"/>
  <c r="J26" i="8"/>
  <c r="I26" i="8"/>
  <c r="H26" i="8"/>
  <c r="G26" i="8"/>
  <c r="F26" i="8"/>
  <c r="C26" i="8"/>
  <c r="B26" i="8"/>
  <c r="S25" i="8"/>
  <c r="R25" i="8"/>
  <c r="Q25" i="8"/>
  <c r="P25" i="8"/>
  <c r="E25" i="8"/>
  <c r="S24" i="8"/>
  <c r="R24" i="8"/>
  <c r="Q24" i="8"/>
  <c r="P24" i="8"/>
  <c r="E24" i="8"/>
  <c r="S23" i="8"/>
  <c r="R23" i="8"/>
  <c r="Q23" i="8"/>
  <c r="P23" i="8"/>
  <c r="E23" i="8"/>
  <c r="U23" i="8" s="1"/>
  <c r="S22" i="8"/>
  <c r="R22" i="8"/>
  <c r="Q22" i="8"/>
  <c r="P22" i="8"/>
  <c r="E22" i="8"/>
  <c r="T21" i="8"/>
  <c r="S21" i="8"/>
  <c r="R21" i="8"/>
  <c r="Q21" i="8"/>
  <c r="P21" i="8"/>
  <c r="E21" i="8"/>
  <c r="U21" i="8" s="1"/>
  <c r="U20" i="8"/>
  <c r="S20" i="8"/>
  <c r="R20" i="8"/>
  <c r="Q20" i="8"/>
  <c r="P20" i="8"/>
  <c r="E20" i="8"/>
  <c r="T20" i="8" s="1"/>
  <c r="U19" i="8"/>
  <c r="T19" i="8"/>
  <c r="S19" i="8"/>
  <c r="R19" i="8"/>
  <c r="Q19" i="8"/>
  <c r="P19" i="8"/>
  <c r="E19" i="8"/>
  <c r="O17" i="8"/>
  <c r="S17" i="8" s="1"/>
  <c r="N17" i="8"/>
  <c r="M17" i="8"/>
  <c r="L17" i="8"/>
  <c r="R17" i="8" s="1"/>
  <c r="K17" i="8"/>
  <c r="J17" i="8"/>
  <c r="I17" i="8"/>
  <c r="H17" i="8"/>
  <c r="G17" i="8"/>
  <c r="F17" i="8"/>
  <c r="C17" i="8"/>
  <c r="B17" i="8"/>
  <c r="E17" i="8" s="1"/>
  <c r="U16" i="8"/>
  <c r="T16" i="8"/>
  <c r="S16" i="8"/>
  <c r="R16" i="8"/>
  <c r="Q16" i="8"/>
  <c r="P16" i="8"/>
  <c r="E16" i="8"/>
  <c r="U15" i="8"/>
  <c r="T15" i="8"/>
  <c r="S15" i="8"/>
  <c r="R15" i="8"/>
  <c r="Q15" i="8"/>
  <c r="P15" i="8"/>
  <c r="E15" i="8"/>
  <c r="T14" i="8"/>
  <c r="S14" i="8"/>
  <c r="R14" i="8"/>
  <c r="Q14" i="8"/>
  <c r="P14" i="8"/>
  <c r="E14" i="8"/>
  <c r="U14" i="8" s="1"/>
  <c r="S13" i="8"/>
  <c r="R13" i="8"/>
  <c r="Q13" i="8"/>
  <c r="P13" i="8"/>
  <c r="E13" i="8"/>
  <c r="S12" i="8"/>
  <c r="R12" i="8"/>
  <c r="Q12" i="8"/>
  <c r="P12" i="8"/>
  <c r="E12" i="8"/>
  <c r="S11" i="8"/>
  <c r="R11" i="8"/>
  <c r="Q11" i="8"/>
  <c r="P11" i="8"/>
  <c r="E11" i="8"/>
  <c r="T11" i="8" s="1"/>
  <c r="S10" i="8"/>
  <c r="R10" i="8"/>
  <c r="Q10" i="8"/>
  <c r="P10" i="8"/>
  <c r="T10" i="8" s="1"/>
  <c r="E10" i="8"/>
  <c r="S9" i="8"/>
  <c r="R9" i="8"/>
  <c r="Q9" i="8"/>
  <c r="P9" i="8"/>
  <c r="E9" i="8"/>
  <c r="U96" i="7"/>
  <c r="T96" i="7"/>
  <c r="S96" i="7"/>
  <c r="R96" i="7"/>
  <c r="Q96" i="7"/>
  <c r="P96" i="7"/>
  <c r="E96" i="7"/>
  <c r="T95" i="7"/>
  <c r="S95" i="7"/>
  <c r="R95" i="7"/>
  <c r="Q95" i="7"/>
  <c r="P95" i="7"/>
  <c r="E95" i="7"/>
  <c r="T94" i="7"/>
  <c r="S94" i="7"/>
  <c r="R94" i="7"/>
  <c r="Q94" i="7"/>
  <c r="P94" i="7"/>
  <c r="E94" i="7"/>
  <c r="U94" i="7" s="1"/>
  <c r="S93" i="7"/>
  <c r="R93" i="7"/>
  <c r="Q93" i="7"/>
  <c r="P93" i="7"/>
  <c r="E93" i="7"/>
  <c r="S92" i="7"/>
  <c r="R92" i="7"/>
  <c r="Q92" i="7"/>
  <c r="P92" i="7"/>
  <c r="E92" i="7"/>
  <c r="S91" i="7"/>
  <c r="R91" i="7"/>
  <c r="Q91" i="7"/>
  <c r="P91" i="7"/>
  <c r="E91" i="7"/>
  <c r="T91" i="7" s="1"/>
  <c r="S90" i="7"/>
  <c r="R90" i="7"/>
  <c r="Q90" i="7"/>
  <c r="P90" i="7"/>
  <c r="E90" i="7"/>
  <c r="U89" i="7"/>
  <c r="S89" i="7"/>
  <c r="R89" i="7"/>
  <c r="Q89" i="7"/>
  <c r="P89" i="7"/>
  <c r="E89" i="7"/>
  <c r="T89" i="7" s="1"/>
  <c r="T88" i="7"/>
  <c r="S88" i="7"/>
  <c r="R88" i="7"/>
  <c r="Q88" i="7"/>
  <c r="P88" i="7"/>
  <c r="E88" i="7"/>
  <c r="U88" i="7" s="1"/>
  <c r="W75" i="7"/>
  <c r="V75" i="7"/>
  <c r="O75" i="7"/>
  <c r="N75" i="7"/>
  <c r="M75" i="7"/>
  <c r="L75" i="7"/>
  <c r="K75" i="7"/>
  <c r="J75" i="7"/>
  <c r="I75" i="7"/>
  <c r="H75" i="7"/>
  <c r="G75" i="7"/>
  <c r="F75" i="7"/>
  <c r="C75" i="7"/>
  <c r="B75" i="7"/>
  <c r="R74" i="7"/>
  <c r="O74" i="7"/>
  <c r="N74" i="7"/>
  <c r="M74" i="7"/>
  <c r="S74" i="7" s="1"/>
  <c r="L74" i="7"/>
  <c r="K74" i="7"/>
  <c r="J74" i="7"/>
  <c r="I74" i="7"/>
  <c r="H74" i="7"/>
  <c r="G74" i="7"/>
  <c r="F74" i="7"/>
  <c r="C74" i="7"/>
  <c r="B74" i="7"/>
  <c r="O73" i="7"/>
  <c r="N73" i="7"/>
  <c r="M73" i="7"/>
  <c r="L73" i="7"/>
  <c r="K73" i="7"/>
  <c r="J73" i="7"/>
  <c r="I73" i="7"/>
  <c r="H73" i="7"/>
  <c r="G73" i="7"/>
  <c r="F73" i="7"/>
  <c r="C73" i="7"/>
  <c r="B73" i="7"/>
  <c r="E73" i="7" s="1"/>
  <c r="S72" i="7"/>
  <c r="R72" i="7"/>
  <c r="Q72" i="7"/>
  <c r="P72" i="7"/>
  <c r="E72" i="7"/>
  <c r="S71" i="7"/>
  <c r="R71" i="7"/>
  <c r="Q71" i="7"/>
  <c r="P71" i="7"/>
  <c r="E71" i="7"/>
  <c r="U71" i="7" s="1"/>
  <c r="W69" i="7"/>
  <c r="V69" i="7"/>
  <c r="O69" i="7"/>
  <c r="N69" i="7"/>
  <c r="M69" i="7"/>
  <c r="L69" i="7"/>
  <c r="K69" i="7"/>
  <c r="J69" i="7"/>
  <c r="I69" i="7"/>
  <c r="H69" i="7"/>
  <c r="G69" i="7"/>
  <c r="F69" i="7"/>
  <c r="C69" i="7"/>
  <c r="B69" i="7"/>
  <c r="O68" i="7"/>
  <c r="N68" i="7"/>
  <c r="M68" i="7"/>
  <c r="S68" i="7" s="1"/>
  <c r="L68" i="7"/>
  <c r="R68" i="7" s="1"/>
  <c r="K68" i="7"/>
  <c r="J68" i="7"/>
  <c r="I68" i="7"/>
  <c r="H68" i="7"/>
  <c r="G68" i="7"/>
  <c r="F68" i="7"/>
  <c r="C68" i="7"/>
  <c r="B68" i="7"/>
  <c r="S67" i="7"/>
  <c r="R67" i="7"/>
  <c r="Q67" i="7"/>
  <c r="P67" i="7"/>
  <c r="E67" i="7"/>
  <c r="U67" i="7" s="1"/>
  <c r="S66" i="7"/>
  <c r="R66" i="7"/>
  <c r="Q66" i="7"/>
  <c r="P66" i="7"/>
  <c r="E66" i="7"/>
  <c r="U66" i="7" s="1"/>
  <c r="S65" i="7"/>
  <c r="R65" i="7"/>
  <c r="Q65" i="7"/>
  <c r="P65" i="7"/>
  <c r="E65" i="7"/>
  <c r="S64" i="7"/>
  <c r="R64" i="7"/>
  <c r="Q64" i="7"/>
  <c r="P64" i="7"/>
  <c r="E64" i="7"/>
  <c r="T64" i="7" s="1"/>
  <c r="U63" i="7"/>
  <c r="S63" i="7"/>
  <c r="R63" i="7"/>
  <c r="Q63" i="7"/>
  <c r="P63" i="7"/>
  <c r="E63" i="7"/>
  <c r="T63" i="7" s="1"/>
  <c r="S61" i="7"/>
  <c r="O61" i="7"/>
  <c r="N61" i="7"/>
  <c r="M61" i="7"/>
  <c r="L61" i="7"/>
  <c r="R61" i="7" s="1"/>
  <c r="K61" i="7"/>
  <c r="J61" i="7"/>
  <c r="I61" i="7"/>
  <c r="H61" i="7"/>
  <c r="C61" i="7"/>
  <c r="B61" i="7"/>
  <c r="S60" i="7"/>
  <c r="R60" i="7"/>
  <c r="Q60" i="7"/>
  <c r="P60" i="7"/>
  <c r="E60" i="7"/>
  <c r="S59" i="7"/>
  <c r="R59" i="7"/>
  <c r="Q59" i="7"/>
  <c r="P59" i="7"/>
  <c r="E59" i="7"/>
  <c r="U59" i="7" s="1"/>
  <c r="S58" i="7"/>
  <c r="R58" i="7"/>
  <c r="Q58" i="7"/>
  <c r="P58" i="7"/>
  <c r="E58" i="7"/>
  <c r="S57" i="7"/>
  <c r="R57" i="7"/>
  <c r="Q57" i="7"/>
  <c r="P57" i="7"/>
  <c r="E57" i="7"/>
  <c r="U57" i="7" s="1"/>
  <c r="S55" i="7"/>
  <c r="O55" i="7"/>
  <c r="N55" i="7"/>
  <c r="M55" i="7"/>
  <c r="L55" i="7"/>
  <c r="R55" i="7" s="1"/>
  <c r="K55" i="7"/>
  <c r="J55" i="7"/>
  <c r="I55" i="7"/>
  <c r="H55" i="7"/>
  <c r="P55" i="7" s="1"/>
  <c r="G55" i="7"/>
  <c r="F55" i="7"/>
  <c r="C55" i="7"/>
  <c r="B55" i="7"/>
  <c r="S54" i="7"/>
  <c r="R54" i="7"/>
  <c r="Q54" i="7"/>
  <c r="P54" i="7"/>
  <c r="E54" i="7"/>
  <c r="U54" i="7" s="1"/>
  <c r="S53" i="7"/>
  <c r="R53" i="7"/>
  <c r="Q53" i="7"/>
  <c r="P53" i="7"/>
  <c r="E53" i="7"/>
  <c r="S52" i="7"/>
  <c r="R52" i="7"/>
  <c r="Q52" i="7"/>
  <c r="P52" i="7"/>
  <c r="E52" i="7"/>
  <c r="U52" i="7" s="1"/>
  <c r="S51" i="7"/>
  <c r="R51" i="7"/>
  <c r="Q51" i="7"/>
  <c r="P51" i="7"/>
  <c r="E51" i="7"/>
  <c r="T51" i="7" s="1"/>
  <c r="S50" i="7"/>
  <c r="R50" i="7"/>
  <c r="Q50" i="7"/>
  <c r="P50" i="7"/>
  <c r="E50" i="7"/>
  <c r="U50" i="7" s="1"/>
  <c r="U49" i="7"/>
  <c r="S49" i="7"/>
  <c r="R49" i="7"/>
  <c r="Q49" i="7"/>
  <c r="P49" i="7"/>
  <c r="E49" i="7"/>
  <c r="T49" i="7" s="1"/>
  <c r="S48" i="7"/>
  <c r="R48" i="7"/>
  <c r="Q48" i="7"/>
  <c r="P48" i="7"/>
  <c r="E48" i="7"/>
  <c r="U48" i="7" s="1"/>
  <c r="S47" i="7"/>
  <c r="R47" i="7"/>
  <c r="Q47" i="7"/>
  <c r="P47" i="7"/>
  <c r="E47" i="7"/>
  <c r="S46" i="7"/>
  <c r="R46" i="7"/>
  <c r="Q46" i="7"/>
  <c r="P46" i="7"/>
  <c r="T46" i="7" s="1"/>
  <c r="E46" i="7"/>
  <c r="S45" i="7"/>
  <c r="R45" i="7"/>
  <c r="Q45" i="7"/>
  <c r="P45" i="7"/>
  <c r="E45" i="7"/>
  <c r="U45" i="7" s="1"/>
  <c r="S44" i="7"/>
  <c r="R44" i="7"/>
  <c r="Q44" i="7"/>
  <c r="P44" i="7"/>
  <c r="E44" i="7"/>
  <c r="U44" i="7" s="1"/>
  <c r="O42" i="7"/>
  <c r="N42" i="7"/>
  <c r="M42" i="7"/>
  <c r="S42" i="7" s="1"/>
  <c r="L42" i="7"/>
  <c r="R42" i="7" s="1"/>
  <c r="K42" i="7"/>
  <c r="J42" i="7"/>
  <c r="I42" i="7"/>
  <c r="H42" i="7"/>
  <c r="G42" i="7"/>
  <c r="F42" i="7"/>
  <c r="C42" i="7"/>
  <c r="B42" i="7"/>
  <c r="T41" i="7"/>
  <c r="S41" i="7"/>
  <c r="R41" i="7"/>
  <c r="Q41" i="7"/>
  <c r="P41" i="7"/>
  <c r="E41" i="7"/>
  <c r="U41" i="7" s="1"/>
  <c r="S40" i="7"/>
  <c r="R40" i="7"/>
  <c r="Q40" i="7"/>
  <c r="P40" i="7"/>
  <c r="E40" i="7"/>
  <c r="U39" i="7"/>
  <c r="S39" i="7"/>
  <c r="R39" i="7"/>
  <c r="Q39" i="7"/>
  <c r="P39" i="7"/>
  <c r="E39" i="7"/>
  <c r="T39" i="7" s="1"/>
  <c r="S38" i="7"/>
  <c r="R38" i="7"/>
  <c r="Q38" i="7"/>
  <c r="U38" i="7" s="1"/>
  <c r="P38" i="7"/>
  <c r="E38" i="7"/>
  <c r="T38" i="7" s="1"/>
  <c r="U37" i="7"/>
  <c r="S37" i="7"/>
  <c r="R37" i="7"/>
  <c r="Q37" i="7"/>
  <c r="P37" i="7"/>
  <c r="E37" i="7"/>
  <c r="T37" i="7" s="1"/>
  <c r="O35" i="7"/>
  <c r="N35" i="7"/>
  <c r="M35" i="7"/>
  <c r="S35" i="7" s="1"/>
  <c r="L35" i="7"/>
  <c r="R35" i="7" s="1"/>
  <c r="K35" i="7"/>
  <c r="J35" i="7"/>
  <c r="I35" i="7"/>
  <c r="H35" i="7"/>
  <c r="G35" i="7"/>
  <c r="F35" i="7"/>
  <c r="C35" i="7"/>
  <c r="B35" i="7"/>
  <c r="E35" i="7" s="1"/>
  <c r="S34" i="7"/>
  <c r="R34" i="7"/>
  <c r="Q34" i="7"/>
  <c r="U34" i="7" s="1"/>
  <c r="P34" i="7"/>
  <c r="T34" i="7" s="1"/>
  <c r="E34" i="7"/>
  <c r="R32" i="7"/>
  <c r="O32" i="7"/>
  <c r="N32" i="7"/>
  <c r="M32" i="7"/>
  <c r="S32" i="7" s="1"/>
  <c r="L32" i="7"/>
  <c r="K32" i="7"/>
  <c r="J32" i="7"/>
  <c r="I32" i="7"/>
  <c r="H32" i="7"/>
  <c r="G32" i="7"/>
  <c r="F32" i="7"/>
  <c r="C32" i="7"/>
  <c r="B32" i="7"/>
  <c r="S31" i="7"/>
  <c r="R31" i="7"/>
  <c r="Q31" i="7"/>
  <c r="P31" i="7"/>
  <c r="E31" i="7"/>
  <c r="U31" i="7" s="1"/>
  <c r="S30" i="7"/>
  <c r="R30" i="7"/>
  <c r="Q30" i="7"/>
  <c r="P30" i="7"/>
  <c r="E30" i="7"/>
  <c r="T29" i="7"/>
  <c r="S29" i="7"/>
  <c r="R29" i="7"/>
  <c r="Q29" i="7"/>
  <c r="P29" i="7"/>
  <c r="E29" i="7"/>
  <c r="U29" i="7" s="1"/>
  <c r="S28" i="7"/>
  <c r="R28" i="7"/>
  <c r="Q28" i="7"/>
  <c r="P28" i="7"/>
  <c r="E28" i="7"/>
  <c r="T28" i="7" s="1"/>
  <c r="W26" i="7"/>
  <c r="V26" i="7"/>
  <c r="O26" i="7"/>
  <c r="N26" i="7"/>
  <c r="M26" i="7"/>
  <c r="S26" i="7" s="1"/>
  <c r="L26" i="7"/>
  <c r="R26" i="7" s="1"/>
  <c r="K26" i="7"/>
  <c r="J26" i="7"/>
  <c r="I26" i="7"/>
  <c r="H26" i="7"/>
  <c r="G26" i="7"/>
  <c r="F26" i="7"/>
  <c r="C26" i="7"/>
  <c r="B26" i="7"/>
  <c r="S25" i="7"/>
  <c r="R25" i="7"/>
  <c r="Q25" i="7"/>
  <c r="P25" i="7"/>
  <c r="E25" i="7"/>
  <c r="S24" i="7"/>
  <c r="R24" i="7"/>
  <c r="Q24" i="7"/>
  <c r="P24" i="7"/>
  <c r="E24" i="7"/>
  <c r="U24" i="7" s="1"/>
  <c r="S23" i="7"/>
  <c r="R23" i="7"/>
  <c r="Q23" i="7"/>
  <c r="P23" i="7"/>
  <c r="E23" i="7"/>
  <c r="T23" i="7" s="1"/>
  <c r="S22" i="7"/>
  <c r="R22" i="7"/>
  <c r="Q22" i="7"/>
  <c r="P22" i="7"/>
  <c r="E22" i="7"/>
  <c r="U21" i="7"/>
  <c r="S21" i="7"/>
  <c r="R21" i="7"/>
  <c r="Q21" i="7"/>
  <c r="P21" i="7"/>
  <c r="E21" i="7"/>
  <c r="T21" i="7" s="1"/>
  <c r="S20" i="7"/>
  <c r="R20" i="7"/>
  <c r="Q20" i="7"/>
  <c r="P20" i="7"/>
  <c r="E20" i="7"/>
  <c r="U20" i="7" s="1"/>
  <c r="S19" i="7"/>
  <c r="R19" i="7"/>
  <c r="Q19" i="7"/>
  <c r="P19" i="7"/>
  <c r="E19" i="7"/>
  <c r="T19" i="7" s="1"/>
  <c r="O17" i="7"/>
  <c r="S17" i="7" s="1"/>
  <c r="N17" i="7"/>
  <c r="R17" i="7" s="1"/>
  <c r="M17" i="7"/>
  <c r="L17" i="7"/>
  <c r="K17" i="7"/>
  <c r="J17" i="7"/>
  <c r="I17" i="7"/>
  <c r="Q17" i="7" s="1"/>
  <c r="H17" i="7"/>
  <c r="G17" i="7"/>
  <c r="F17" i="7"/>
  <c r="C17" i="7"/>
  <c r="B17" i="7"/>
  <c r="E17" i="7" s="1"/>
  <c r="S16" i="7"/>
  <c r="R16" i="7"/>
  <c r="Q16" i="7"/>
  <c r="P16" i="7"/>
  <c r="E16" i="7"/>
  <c r="T16" i="7" s="1"/>
  <c r="S15" i="7"/>
  <c r="R15" i="7"/>
  <c r="Q15" i="7"/>
  <c r="P15" i="7"/>
  <c r="E15" i="7"/>
  <c r="U15" i="7" s="1"/>
  <c r="S14" i="7"/>
  <c r="R14" i="7"/>
  <c r="Q14" i="7"/>
  <c r="P14" i="7"/>
  <c r="E14" i="7"/>
  <c r="T13" i="7"/>
  <c r="S13" i="7"/>
  <c r="R13" i="7"/>
  <c r="Q13" i="7"/>
  <c r="P13" i="7"/>
  <c r="E13" i="7"/>
  <c r="U13" i="7" s="1"/>
  <c r="U12" i="7"/>
  <c r="S12" i="7"/>
  <c r="R12" i="7"/>
  <c r="Q12" i="7"/>
  <c r="P12" i="7"/>
  <c r="E12" i="7"/>
  <c r="T12" i="7" s="1"/>
  <c r="S11" i="7"/>
  <c r="R11" i="7"/>
  <c r="Q11" i="7"/>
  <c r="P11" i="7"/>
  <c r="E11" i="7"/>
  <c r="U11" i="7" s="1"/>
  <c r="S10" i="7"/>
  <c r="R10" i="7"/>
  <c r="Q10" i="7"/>
  <c r="P10" i="7"/>
  <c r="E10" i="7"/>
  <c r="U9" i="7"/>
  <c r="S9" i="7"/>
  <c r="R9" i="7"/>
  <c r="Q9" i="7"/>
  <c r="P9" i="7"/>
  <c r="E9" i="7"/>
  <c r="T9" i="7" s="1"/>
  <c r="U96" i="6"/>
  <c r="S96" i="6"/>
  <c r="R96" i="6"/>
  <c r="Q96" i="6"/>
  <c r="P96" i="6"/>
  <c r="E96" i="6"/>
  <c r="T96" i="6" s="1"/>
  <c r="S95" i="6"/>
  <c r="R95" i="6"/>
  <c r="Q95" i="6"/>
  <c r="U95" i="6" s="1"/>
  <c r="P95" i="6"/>
  <c r="T95" i="6" s="1"/>
  <c r="E95" i="6"/>
  <c r="S94" i="6"/>
  <c r="R94" i="6"/>
  <c r="Q94" i="6"/>
  <c r="P94" i="6"/>
  <c r="E94" i="6"/>
  <c r="S93" i="6"/>
  <c r="R93" i="6"/>
  <c r="Q93" i="6"/>
  <c r="P93" i="6"/>
  <c r="E93" i="6"/>
  <c r="U93" i="6" s="1"/>
  <c r="S92" i="6"/>
  <c r="R92" i="6"/>
  <c r="Q92" i="6"/>
  <c r="P92" i="6"/>
  <c r="E92" i="6"/>
  <c r="T92" i="6" s="1"/>
  <c r="S91" i="6"/>
  <c r="R91" i="6"/>
  <c r="Q91" i="6"/>
  <c r="P91" i="6"/>
  <c r="E91" i="6"/>
  <c r="U90" i="6"/>
  <c r="S90" i="6"/>
  <c r="R90" i="6"/>
  <c r="Q90" i="6"/>
  <c r="P90" i="6"/>
  <c r="E90" i="6"/>
  <c r="T90" i="6" s="1"/>
  <c r="U89" i="6"/>
  <c r="T89" i="6"/>
  <c r="S89" i="6"/>
  <c r="R89" i="6"/>
  <c r="Q89" i="6"/>
  <c r="P89" i="6"/>
  <c r="E89" i="6"/>
  <c r="S88" i="6"/>
  <c r="R88" i="6"/>
  <c r="Q88" i="6"/>
  <c r="P88" i="6"/>
  <c r="E88" i="6"/>
  <c r="T88" i="6" s="1"/>
  <c r="W75" i="6"/>
  <c r="V75" i="6"/>
  <c r="O75" i="6"/>
  <c r="N75" i="6"/>
  <c r="M75" i="6"/>
  <c r="L75" i="6"/>
  <c r="R75" i="6" s="1"/>
  <c r="K75" i="6"/>
  <c r="J75" i="6"/>
  <c r="I75" i="6"/>
  <c r="H75" i="6"/>
  <c r="G75" i="6"/>
  <c r="F75" i="6"/>
  <c r="C75" i="6"/>
  <c r="B75" i="6"/>
  <c r="O74" i="6"/>
  <c r="N74" i="6"/>
  <c r="M74" i="6"/>
  <c r="S74" i="6" s="1"/>
  <c r="L74" i="6"/>
  <c r="K74" i="6"/>
  <c r="J74" i="6"/>
  <c r="I74" i="6"/>
  <c r="H74" i="6"/>
  <c r="G74" i="6"/>
  <c r="F74" i="6"/>
  <c r="C74" i="6"/>
  <c r="B74" i="6"/>
  <c r="E74" i="6" s="1"/>
  <c r="R73" i="6"/>
  <c r="O73" i="6"/>
  <c r="N73" i="6"/>
  <c r="M73" i="6"/>
  <c r="L73" i="6"/>
  <c r="K73" i="6"/>
  <c r="J73" i="6"/>
  <c r="I73" i="6"/>
  <c r="H73" i="6"/>
  <c r="P73" i="6" s="1"/>
  <c r="G73" i="6"/>
  <c r="F73" i="6"/>
  <c r="C73" i="6"/>
  <c r="E73" i="6" s="1"/>
  <c r="B73" i="6"/>
  <c r="S72" i="6"/>
  <c r="R72" i="6"/>
  <c r="Q72" i="6"/>
  <c r="P72" i="6"/>
  <c r="E72" i="6"/>
  <c r="T72" i="6" s="1"/>
  <c r="S71" i="6"/>
  <c r="R71" i="6"/>
  <c r="Q71" i="6"/>
  <c r="P71" i="6"/>
  <c r="E71" i="6"/>
  <c r="W69" i="6"/>
  <c r="V69" i="6"/>
  <c r="O69" i="6"/>
  <c r="N69" i="6"/>
  <c r="M69" i="6"/>
  <c r="L69" i="6"/>
  <c r="K69" i="6"/>
  <c r="J69" i="6"/>
  <c r="I69" i="6"/>
  <c r="H69" i="6"/>
  <c r="G69" i="6"/>
  <c r="F69" i="6"/>
  <c r="C69" i="6"/>
  <c r="B69" i="6"/>
  <c r="O68" i="6"/>
  <c r="N68" i="6"/>
  <c r="M68" i="6"/>
  <c r="S68" i="6" s="1"/>
  <c r="L68" i="6"/>
  <c r="R68" i="6" s="1"/>
  <c r="K68" i="6"/>
  <c r="J68" i="6"/>
  <c r="I68" i="6"/>
  <c r="H68" i="6"/>
  <c r="G68" i="6"/>
  <c r="F68" i="6"/>
  <c r="C68" i="6"/>
  <c r="B68" i="6"/>
  <c r="S67" i="6"/>
  <c r="R67" i="6"/>
  <c r="Q67" i="6"/>
  <c r="P67" i="6"/>
  <c r="E67" i="6"/>
  <c r="T66" i="6"/>
  <c r="S66" i="6"/>
  <c r="R66" i="6"/>
  <c r="Q66" i="6"/>
  <c r="P66" i="6"/>
  <c r="E66" i="6"/>
  <c r="U66" i="6" s="1"/>
  <c r="S65" i="6"/>
  <c r="R65" i="6"/>
  <c r="Q65" i="6"/>
  <c r="P65" i="6"/>
  <c r="E65" i="6"/>
  <c r="T65" i="6" s="1"/>
  <c r="S64" i="6"/>
  <c r="R64" i="6"/>
  <c r="Q64" i="6"/>
  <c r="P64" i="6"/>
  <c r="E64" i="6"/>
  <c r="U63" i="6"/>
  <c r="S63" i="6"/>
  <c r="R63" i="6"/>
  <c r="Q63" i="6"/>
  <c r="P63" i="6"/>
  <c r="E63" i="6"/>
  <c r="T63" i="6" s="1"/>
  <c r="O61" i="6"/>
  <c r="N61" i="6"/>
  <c r="M61" i="6"/>
  <c r="S61" i="6" s="1"/>
  <c r="L61" i="6"/>
  <c r="R61" i="6" s="1"/>
  <c r="K61" i="6"/>
  <c r="J61" i="6"/>
  <c r="I61" i="6"/>
  <c r="H61" i="6"/>
  <c r="C61" i="6"/>
  <c r="B61" i="6"/>
  <c r="S60" i="6"/>
  <c r="R60" i="6"/>
  <c r="Q60" i="6"/>
  <c r="P60" i="6"/>
  <c r="E60" i="6"/>
  <c r="T60" i="6" s="1"/>
  <c r="S59" i="6"/>
  <c r="R59" i="6"/>
  <c r="Q59" i="6"/>
  <c r="P59" i="6"/>
  <c r="E59" i="6"/>
  <c r="U59" i="6" s="1"/>
  <c r="S58" i="6"/>
  <c r="R58" i="6"/>
  <c r="Q58" i="6"/>
  <c r="P58" i="6"/>
  <c r="E58" i="6"/>
  <c r="T57" i="6"/>
  <c r="S57" i="6"/>
  <c r="R57" i="6"/>
  <c r="Q57" i="6"/>
  <c r="P57" i="6"/>
  <c r="E57" i="6"/>
  <c r="U57" i="6" s="1"/>
  <c r="O55" i="6"/>
  <c r="N55" i="6"/>
  <c r="M55" i="6"/>
  <c r="S55" i="6" s="1"/>
  <c r="L55" i="6"/>
  <c r="R55" i="6" s="1"/>
  <c r="K55" i="6"/>
  <c r="J55" i="6"/>
  <c r="I55" i="6"/>
  <c r="H55" i="6"/>
  <c r="G55" i="6"/>
  <c r="F55" i="6"/>
  <c r="C55" i="6"/>
  <c r="B55" i="6"/>
  <c r="S54" i="6"/>
  <c r="R54" i="6"/>
  <c r="Q54" i="6"/>
  <c r="P54" i="6"/>
  <c r="T54" i="6" s="1"/>
  <c r="E54" i="6"/>
  <c r="U54" i="6" s="1"/>
  <c r="S53" i="6"/>
  <c r="R53" i="6"/>
  <c r="Q53" i="6"/>
  <c r="U53" i="6" s="1"/>
  <c r="P53" i="6"/>
  <c r="E53" i="6"/>
  <c r="T53" i="6" s="1"/>
  <c r="S52" i="6"/>
  <c r="R52" i="6"/>
  <c r="Q52" i="6"/>
  <c r="P52" i="6"/>
  <c r="E52" i="6"/>
  <c r="U52" i="6" s="1"/>
  <c r="S51" i="6"/>
  <c r="R51" i="6"/>
  <c r="Q51" i="6"/>
  <c r="P51" i="6"/>
  <c r="E51" i="6"/>
  <c r="T51" i="6" s="1"/>
  <c r="T50" i="6"/>
  <c r="S50" i="6"/>
  <c r="R50" i="6"/>
  <c r="Q50" i="6"/>
  <c r="P50" i="6"/>
  <c r="E50" i="6"/>
  <c r="U50" i="6" s="1"/>
  <c r="S49" i="6"/>
  <c r="R49" i="6"/>
  <c r="Q49" i="6"/>
  <c r="P49" i="6"/>
  <c r="E49" i="6"/>
  <c r="T49" i="6" s="1"/>
  <c r="S48" i="6"/>
  <c r="R48" i="6"/>
  <c r="Q48" i="6"/>
  <c r="P48" i="6"/>
  <c r="E48" i="6"/>
  <c r="S47" i="6"/>
  <c r="R47" i="6"/>
  <c r="Q47" i="6"/>
  <c r="P47" i="6"/>
  <c r="E47" i="6"/>
  <c r="S46" i="6"/>
  <c r="R46" i="6"/>
  <c r="Q46" i="6"/>
  <c r="P46" i="6"/>
  <c r="E46" i="6"/>
  <c r="U46" i="6" s="1"/>
  <c r="S45" i="6"/>
  <c r="R45" i="6"/>
  <c r="Q45" i="6"/>
  <c r="P45" i="6"/>
  <c r="E45" i="6"/>
  <c r="U45" i="6" s="1"/>
  <c r="S44" i="6"/>
  <c r="R44" i="6"/>
  <c r="Q44" i="6"/>
  <c r="P44" i="6"/>
  <c r="E44" i="6"/>
  <c r="U44" i="6" s="1"/>
  <c r="O42" i="6"/>
  <c r="N42" i="6"/>
  <c r="M42" i="6"/>
  <c r="S42" i="6" s="1"/>
  <c r="L42" i="6"/>
  <c r="R42" i="6" s="1"/>
  <c r="K42" i="6"/>
  <c r="J42" i="6"/>
  <c r="I42" i="6"/>
  <c r="H42" i="6"/>
  <c r="G42" i="6"/>
  <c r="F42" i="6"/>
  <c r="C42" i="6"/>
  <c r="B42" i="6"/>
  <c r="S41" i="6"/>
  <c r="R41" i="6"/>
  <c r="Q41" i="6"/>
  <c r="P41" i="6"/>
  <c r="E41" i="6"/>
  <c r="U40" i="6"/>
  <c r="S40" i="6"/>
  <c r="R40" i="6"/>
  <c r="Q40" i="6"/>
  <c r="P40" i="6"/>
  <c r="E40" i="6"/>
  <c r="T40" i="6" s="1"/>
  <c r="S39" i="6"/>
  <c r="R39" i="6"/>
  <c r="Q39" i="6"/>
  <c r="P39" i="6"/>
  <c r="E39" i="6"/>
  <c r="U39" i="6" s="1"/>
  <c r="S38" i="6"/>
  <c r="R38" i="6"/>
  <c r="Q38" i="6"/>
  <c r="P38" i="6"/>
  <c r="E38" i="6"/>
  <c r="T38" i="6" s="1"/>
  <c r="U37" i="6"/>
  <c r="T37" i="6"/>
  <c r="S37" i="6"/>
  <c r="R37" i="6"/>
  <c r="Q37" i="6"/>
  <c r="P37" i="6"/>
  <c r="E37" i="6"/>
  <c r="O35" i="6"/>
  <c r="N35" i="6"/>
  <c r="R35" i="6" s="1"/>
  <c r="M35" i="6"/>
  <c r="S35" i="6" s="1"/>
  <c r="L35" i="6"/>
  <c r="K35" i="6"/>
  <c r="J35" i="6"/>
  <c r="I35" i="6"/>
  <c r="H35" i="6"/>
  <c r="G35" i="6"/>
  <c r="F35" i="6"/>
  <c r="E35" i="6"/>
  <c r="C35" i="6"/>
  <c r="B35" i="6"/>
  <c r="S34" i="6"/>
  <c r="R34" i="6"/>
  <c r="Q34" i="6"/>
  <c r="P34" i="6"/>
  <c r="E34" i="6"/>
  <c r="R32" i="6"/>
  <c r="O32" i="6"/>
  <c r="N32" i="6"/>
  <c r="M32" i="6"/>
  <c r="S32" i="6" s="1"/>
  <c r="L32" i="6"/>
  <c r="K32" i="6"/>
  <c r="J32" i="6"/>
  <c r="I32" i="6"/>
  <c r="H32" i="6"/>
  <c r="G32" i="6"/>
  <c r="F32" i="6"/>
  <c r="C32" i="6"/>
  <c r="B32" i="6"/>
  <c r="T31" i="6"/>
  <c r="S31" i="6"/>
  <c r="R31" i="6"/>
  <c r="Q31" i="6"/>
  <c r="P31" i="6"/>
  <c r="E31" i="6"/>
  <c r="U31" i="6" s="1"/>
  <c r="S30" i="6"/>
  <c r="R30" i="6"/>
  <c r="Q30" i="6"/>
  <c r="P30" i="6"/>
  <c r="E30" i="6"/>
  <c r="S29" i="6"/>
  <c r="R29" i="6"/>
  <c r="Q29" i="6"/>
  <c r="P29" i="6"/>
  <c r="E29" i="6"/>
  <c r="U29" i="6" s="1"/>
  <c r="U28" i="6"/>
  <c r="S28" i="6"/>
  <c r="R28" i="6"/>
  <c r="Q28" i="6"/>
  <c r="P28" i="6"/>
  <c r="E28" i="6"/>
  <c r="T28" i="6" s="1"/>
  <c r="W26" i="6"/>
  <c r="V26" i="6"/>
  <c r="O26" i="6"/>
  <c r="N26" i="6"/>
  <c r="M26" i="6"/>
  <c r="S26" i="6" s="1"/>
  <c r="L26" i="6"/>
  <c r="K26" i="6"/>
  <c r="J26" i="6"/>
  <c r="I26" i="6"/>
  <c r="H26" i="6"/>
  <c r="G26" i="6"/>
  <c r="F26" i="6"/>
  <c r="C26" i="6"/>
  <c r="E26" i="6" s="1"/>
  <c r="B26" i="6"/>
  <c r="S25" i="6"/>
  <c r="R25" i="6"/>
  <c r="Q25" i="6"/>
  <c r="P25" i="6"/>
  <c r="E25" i="6"/>
  <c r="T24" i="6"/>
  <c r="S24" i="6"/>
  <c r="R24" i="6"/>
  <c r="Q24" i="6"/>
  <c r="P24" i="6"/>
  <c r="E24" i="6"/>
  <c r="U24" i="6" s="1"/>
  <c r="S23" i="6"/>
  <c r="R23" i="6"/>
  <c r="Q23" i="6"/>
  <c r="U23" i="6" s="1"/>
  <c r="P23" i="6"/>
  <c r="E23" i="6"/>
  <c r="T23" i="6" s="1"/>
  <c r="U22" i="6"/>
  <c r="T22" i="6"/>
  <c r="S22" i="6"/>
  <c r="R22" i="6"/>
  <c r="Q22" i="6"/>
  <c r="P22" i="6"/>
  <c r="E22" i="6"/>
  <c r="S21" i="6"/>
  <c r="R21" i="6"/>
  <c r="Q21" i="6"/>
  <c r="P21" i="6"/>
  <c r="E21" i="6"/>
  <c r="U20" i="6"/>
  <c r="S20" i="6"/>
  <c r="R20" i="6"/>
  <c r="Q20" i="6"/>
  <c r="P20" i="6"/>
  <c r="E20" i="6"/>
  <c r="T20" i="6" s="1"/>
  <c r="U19" i="6"/>
  <c r="S19" i="6"/>
  <c r="R19" i="6"/>
  <c r="Q19" i="6"/>
  <c r="P19" i="6"/>
  <c r="E19" i="6"/>
  <c r="T19" i="6" s="1"/>
  <c r="O17" i="6"/>
  <c r="N17" i="6"/>
  <c r="M17" i="6"/>
  <c r="L17" i="6"/>
  <c r="K17" i="6"/>
  <c r="J17" i="6"/>
  <c r="I17" i="6"/>
  <c r="H17" i="6"/>
  <c r="G17" i="6"/>
  <c r="F17" i="6"/>
  <c r="C17" i="6"/>
  <c r="B17" i="6"/>
  <c r="E17" i="6" s="1"/>
  <c r="S16" i="6"/>
  <c r="R16" i="6"/>
  <c r="Q16" i="6"/>
  <c r="U16" i="6" s="1"/>
  <c r="P16" i="6"/>
  <c r="E16" i="6"/>
  <c r="T16" i="6" s="1"/>
  <c r="U15" i="6"/>
  <c r="T15" i="6"/>
  <c r="S15" i="6"/>
  <c r="R15" i="6"/>
  <c r="Q15" i="6"/>
  <c r="P15" i="6"/>
  <c r="E15" i="6"/>
  <c r="S14" i="6"/>
  <c r="R14" i="6"/>
  <c r="Q14" i="6"/>
  <c r="P14" i="6"/>
  <c r="E14" i="6"/>
  <c r="S13" i="6"/>
  <c r="R13" i="6"/>
  <c r="Q13" i="6"/>
  <c r="P13" i="6"/>
  <c r="E13" i="6"/>
  <c r="U12" i="6"/>
  <c r="S12" i="6"/>
  <c r="R12" i="6"/>
  <c r="Q12" i="6"/>
  <c r="P12" i="6"/>
  <c r="E12" i="6"/>
  <c r="T12" i="6" s="1"/>
  <c r="U11" i="6"/>
  <c r="T11" i="6"/>
  <c r="S11" i="6"/>
  <c r="R11" i="6"/>
  <c r="Q11" i="6"/>
  <c r="P11" i="6"/>
  <c r="E11" i="6"/>
  <c r="S10" i="6"/>
  <c r="R10" i="6"/>
  <c r="Q10" i="6"/>
  <c r="U10" i="6" s="1"/>
  <c r="P10" i="6"/>
  <c r="E10" i="6"/>
  <c r="T10" i="6" s="1"/>
  <c r="U9" i="6"/>
  <c r="T9" i="6"/>
  <c r="S9" i="6"/>
  <c r="R9" i="6"/>
  <c r="Q9" i="6"/>
  <c r="P9" i="6"/>
  <c r="E9" i="6"/>
  <c r="S96" i="5"/>
  <c r="R96" i="5"/>
  <c r="Q96" i="5"/>
  <c r="P96" i="5"/>
  <c r="E96" i="5"/>
  <c r="S95" i="5"/>
  <c r="R95" i="5"/>
  <c r="Q95" i="5"/>
  <c r="P95" i="5"/>
  <c r="E95" i="5"/>
  <c r="U95" i="5" s="1"/>
  <c r="S94" i="5"/>
  <c r="R94" i="5"/>
  <c r="Q94" i="5"/>
  <c r="P94" i="5"/>
  <c r="E94" i="5"/>
  <c r="S93" i="5"/>
  <c r="R93" i="5"/>
  <c r="Q93" i="5"/>
  <c r="P93" i="5"/>
  <c r="T93" i="5" s="1"/>
  <c r="E93" i="5"/>
  <c r="S92" i="5"/>
  <c r="R92" i="5"/>
  <c r="Q92" i="5"/>
  <c r="P92" i="5"/>
  <c r="E92" i="5"/>
  <c r="T92" i="5" s="1"/>
  <c r="U91" i="5"/>
  <c r="S91" i="5"/>
  <c r="R91" i="5"/>
  <c r="Q91" i="5"/>
  <c r="P91" i="5"/>
  <c r="T91" i="5" s="1"/>
  <c r="E91" i="5"/>
  <c r="S90" i="5"/>
  <c r="R90" i="5"/>
  <c r="Q90" i="5"/>
  <c r="P90" i="5"/>
  <c r="E90" i="5"/>
  <c r="T90" i="5" s="1"/>
  <c r="U89" i="5"/>
  <c r="S89" i="5"/>
  <c r="R89" i="5"/>
  <c r="Q89" i="5"/>
  <c r="P89" i="5"/>
  <c r="E89" i="5"/>
  <c r="T89" i="5" s="1"/>
  <c r="U88" i="5"/>
  <c r="S88" i="5"/>
  <c r="R88" i="5"/>
  <c r="Q88" i="5"/>
  <c r="P88" i="5"/>
  <c r="E88" i="5"/>
  <c r="T88" i="5" s="1"/>
  <c r="V75" i="5"/>
  <c r="O75" i="5"/>
  <c r="N75" i="5"/>
  <c r="M75" i="5"/>
  <c r="S75" i="5" s="1"/>
  <c r="L75" i="5"/>
  <c r="K75" i="5"/>
  <c r="J75" i="5"/>
  <c r="I75" i="5"/>
  <c r="H75" i="5"/>
  <c r="G75" i="5"/>
  <c r="F75" i="5"/>
  <c r="C75" i="5"/>
  <c r="B75" i="5"/>
  <c r="O74" i="5"/>
  <c r="N74" i="5"/>
  <c r="M74" i="5"/>
  <c r="S74" i="5" s="1"/>
  <c r="L74" i="5"/>
  <c r="R74" i="5" s="1"/>
  <c r="K74" i="5"/>
  <c r="J74" i="5"/>
  <c r="I74" i="5"/>
  <c r="H74" i="5"/>
  <c r="G74" i="5"/>
  <c r="F74" i="5"/>
  <c r="C74" i="5"/>
  <c r="B74" i="5"/>
  <c r="E74" i="5" s="1"/>
  <c r="S73" i="5"/>
  <c r="O73" i="5"/>
  <c r="N73" i="5"/>
  <c r="M73" i="5"/>
  <c r="L73" i="5"/>
  <c r="R73" i="5" s="1"/>
  <c r="K73" i="5"/>
  <c r="J73" i="5"/>
  <c r="I73" i="5"/>
  <c r="Q73" i="5" s="1"/>
  <c r="H73" i="5"/>
  <c r="G73" i="5"/>
  <c r="F73" i="5"/>
  <c r="C73" i="5"/>
  <c r="B73" i="5"/>
  <c r="E73" i="5" s="1"/>
  <c r="U72" i="5"/>
  <c r="T72" i="5"/>
  <c r="S72" i="5"/>
  <c r="R72" i="5"/>
  <c r="Q72" i="5"/>
  <c r="P72" i="5"/>
  <c r="E72" i="5"/>
  <c r="S71" i="5"/>
  <c r="R71" i="5"/>
  <c r="Q71" i="5"/>
  <c r="P71" i="5"/>
  <c r="E71" i="5"/>
  <c r="T71" i="5" s="1"/>
  <c r="V69" i="5"/>
  <c r="O69" i="5"/>
  <c r="N69" i="5"/>
  <c r="M69" i="5"/>
  <c r="S69" i="5" s="1"/>
  <c r="L69" i="5"/>
  <c r="K69" i="5"/>
  <c r="J69" i="5"/>
  <c r="I69" i="5"/>
  <c r="H69" i="5"/>
  <c r="G69" i="5"/>
  <c r="F69" i="5"/>
  <c r="C69" i="5"/>
  <c r="B69" i="5"/>
  <c r="O68" i="5"/>
  <c r="N68" i="5"/>
  <c r="M68" i="5"/>
  <c r="S68" i="5" s="1"/>
  <c r="L68" i="5"/>
  <c r="R68" i="5" s="1"/>
  <c r="K68" i="5"/>
  <c r="J68" i="5"/>
  <c r="I68" i="5"/>
  <c r="H68" i="5"/>
  <c r="G68" i="5"/>
  <c r="F68" i="5"/>
  <c r="C68" i="5"/>
  <c r="B68" i="5"/>
  <c r="U67" i="5"/>
  <c r="S67" i="5"/>
  <c r="R67" i="5"/>
  <c r="Q67" i="5"/>
  <c r="P67" i="5"/>
  <c r="E67" i="5"/>
  <c r="T67" i="5" s="1"/>
  <c r="S66" i="5"/>
  <c r="R66" i="5"/>
  <c r="Q66" i="5"/>
  <c r="P66" i="5"/>
  <c r="E66" i="5"/>
  <c r="U66" i="5" s="1"/>
  <c r="S65" i="5"/>
  <c r="R65" i="5"/>
  <c r="Q65" i="5"/>
  <c r="P65" i="5"/>
  <c r="E65" i="5"/>
  <c r="T65" i="5" s="1"/>
  <c r="U64" i="5"/>
  <c r="T64" i="5"/>
  <c r="S64" i="5"/>
  <c r="R64" i="5"/>
  <c r="Q64" i="5"/>
  <c r="P64" i="5"/>
  <c r="E64" i="5"/>
  <c r="S63" i="5"/>
  <c r="R63" i="5"/>
  <c r="Q63" i="5"/>
  <c r="P63" i="5"/>
  <c r="E63" i="5"/>
  <c r="T63" i="5" s="1"/>
  <c r="O61" i="5"/>
  <c r="N61" i="5"/>
  <c r="M61" i="5"/>
  <c r="S61" i="5" s="1"/>
  <c r="L61" i="5"/>
  <c r="R61" i="5" s="1"/>
  <c r="K61" i="5"/>
  <c r="J61" i="5"/>
  <c r="I61" i="5"/>
  <c r="H61" i="5"/>
  <c r="C61" i="5"/>
  <c r="E61" i="5" s="1"/>
  <c r="B61" i="5"/>
  <c r="S60" i="5"/>
  <c r="R60" i="5"/>
  <c r="Q60" i="5"/>
  <c r="P60" i="5"/>
  <c r="E60" i="5"/>
  <c r="S59" i="5"/>
  <c r="R59" i="5"/>
  <c r="Q59" i="5"/>
  <c r="P59" i="5"/>
  <c r="E59" i="5"/>
  <c r="U59" i="5" s="1"/>
  <c r="U58" i="5"/>
  <c r="S58" i="5"/>
  <c r="R58" i="5"/>
  <c r="Q58" i="5"/>
  <c r="P58" i="5"/>
  <c r="E58" i="5"/>
  <c r="T58" i="5" s="1"/>
  <c r="S57" i="5"/>
  <c r="R57" i="5"/>
  <c r="Q57" i="5"/>
  <c r="P57" i="5"/>
  <c r="E57" i="5"/>
  <c r="U57" i="5" s="1"/>
  <c r="O55" i="5"/>
  <c r="N55" i="5"/>
  <c r="M55" i="5"/>
  <c r="S55" i="5" s="1"/>
  <c r="L55" i="5"/>
  <c r="R55" i="5" s="1"/>
  <c r="K55" i="5"/>
  <c r="J55" i="5"/>
  <c r="I55" i="5"/>
  <c r="H55" i="5"/>
  <c r="G55" i="5"/>
  <c r="F55" i="5"/>
  <c r="C55" i="5"/>
  <c r="B55" i="5"/>
  <c r="E55" i="5" s="1"/>
  <c r="T54" i="5"/>
  <c r="S54" i="5"/>
  <c r="R54" i="5"/>
  <c r="Q54" i="5"/>
  <c r="P54" i="5"/>
  <c r="E54" i="5"/>
  <c r="U54" i="5" s="1"/>
  <c r="S53" i="5"/>
  <c r="R53" i="5"/>
  <c r="Q53" i="5"/>
  <c r="P53" i="5"/>
  <c r="E53" i="5"/>
  <c r="T53" i="5" s="1"/>
  <c r="U52" i="5"/>
  <c r="T52" i="5"/>
  <c r="S52" i="5"/>
  <c r="R52" i="5"/>
  <c r="Q52" i="5"/>
  <c r="P52" i="5"/>
  <c r="E52" i="5"/>
  <c r="S51" i="5"/>
  <c r="R51" i="5"/>
  <c r="Q51" i="5"/>
  <c r="P51" i="5"/>
  <c r="E51" i="5"/>
  <c r="T51" i="5" s="1"/>
  <c r="S50" i="5"/>
  <c r="R50" i="5"/>
  <c r="Q50" i="5"/>
  <c r="P50" i="5"/>
  <c r="E50" i="5"/>
  <c r="U50" i="5" s="1"/>
  <c r="S49" i="5"/>
  <c r="R49" i="5"/>
  <c r="Q49" i="5"/>
  <c r="P49" i="5"/>
  <c r="E49" i="5"/>
  <c r="S48" i="5"/>
  <c r="R48" i="5"/>
  <c r="Q48" i="5"/>
  <c r="P48" i="5"/>
  <c r="E48" i="5"/>
  <c r="U48" i="5" s="1"/>
  <c r="S47" i="5"/>
  <c r="R47" i="5"/>
  <c r="Q47" i="5"/>
  <c r="P47" i="5"/>
  <c r="E47" i="5"/>
  <c r="T47" i="5" s="1"/>
  <c r="T46" i="5"/>
  <c r="S46" i="5"/>
  <c r="R46" i="5"/>
  <c r="Q46" i="5"/>
  <c r="P46" i="5"/>
  <c r="E46" i="5"/>
  <c r="U46" i="5" s="1"/>
  <c r="S45" i="5"/>
  <c r="R45" i="5"/>
  <c r="Q45" i="5"/>
  <c r="P45" i="5"/>
  <c r="E45" i="5"/>
  <c r="T45" i="5" s="1"/>
  <c r="U44" i="5"/>
  <c r="S44" i="5"/>
  <c r="R44" i="5"/>
  <c r="Q44" i="5"/>
  <c r="P44" i="5"/>
  <c r="E44" i="5"/>
  <c r="T44" i="5" s="1"/>
  <c r="S42" i="5"/>
  <c r="O42" i="5"/>
  <c r="N42" i="5"/>
  <c r="M42" i="5"/>
  <c r="L42" i="5"/>
  <c r="K42" i="5"/>
  <c r="J42" i="5"/>
  <c r="I42" i="5"/>
  <c r="H42" i="5"/>
  <c r="G42" i="5"/>
  <c r="F42" i="5"/>
  <c r="C42" i="5"/>
  <c r="B42" i="5"/>
  <c r="S41" i="5"/>
  <c r="R41" i="5"/>
  <c r="Q41" i="5"/>
  <c r="P41" i="5"/>
  <c r="E41" i="5"/>
  <c r="U41" i="5" s="1"/>
  <c r="S40" i="5"/>
  <c r="R40" i="5"/>
  <c r="Q40" i="5"/>
  <c r="P40" i="5"/>
  <c r="E40" i="5"/>
  <c r="T40" i="5" s="1"/>
  <c r="U39" i="5"/>
  <c r="S39" i="5"/>
  <c r="R39" i="5"/>
  <c r="Q39" i="5"/>
  <c r="P39" i="5"/>
  <c r="E39" i="5"/>
  <c r="T39" i="5" s="1"/>
  <c r="S38" i="5"/>
  <c r="R38" i="5"/>
  <c r="Q38" i="5"/>
  <c r="P38" i="5"/>
  <c r="E38" i="5"/>
  <c r="T37" i="5"/>
  <c r="S37" i="5"/>
  <c r="R37" i="5"/>
  <c r="Q37" i="5"/>
  <c r="P37" i="5"/>
  <c r="E37" i="5"/>
  <c r="S35" i="5"/>
  <c r="O35" i="5"/>
  <c r="N35" i="5"/>
  <c r="M35" i="5"/>
  <c r="L35" i="5"/>
  <c r="R35" i="5" s="1"/>
  <c r="K35" i="5"/>
  <c r="J35" i="5"/>
  <c r="I35" i="5"/>
  <c r="H35" i="5"/>
  <c r="G35" i="5"/>
  <c r="F35" i="5"/>
  <c r="C35" i="5"/>
  <c r="B35" i="5"/>
  <c r="E35" i="5" s="1"/>
  <c r="S34" i="5"/>
  <c r="R34" i="5"/>
  <c r="Q34" i="5"/>
  <c r="P34" i="5"/>
  <c r="T34" i="5" s="1"/>
  <c r="E34" i="5"/>
  <c r="U34" i="5" s="1"/>
  <c r="O32" i="5"/>
  <c r="N32" i="5"/>
  <c r="M32" i="5"/>
  <c r="S32" i="5" s="1"/>
  <c r="L32" i="5"/>
  <c r="R32" i="5" s="1"/>
  <c r="K32" i="5"/>
  <c r="J32" i="5"/>
  <c r="I32" i="5"/>
  <c r="H32" i="5"/>
  <c r="G32" i="5"/>
  <c r="F32" i="5"/>
  <c r="C32" i="5"/>
  <c r="B32" i="5"/>
  <c r="E32" i="5" s="1"/>
  <c r="T31" i="5"/>
  <c r="S31" i="5"/>
  <c r="R31" i="5"/>
  <c r="Q31" i="5"/>
  <c r="P31" i="5"/>
  <c r="E31" i="5"/>
  <c r="U31" i="5" s="1"/>
  <c r="U30" i="5"/>
  <c r="S30" i="5"/>
  <c r="R30" i="5"/>
  <c r="Q30" i="5"/>
  <c r="P30" i="5"/>
  <c r="E30" i="5"/>
  <c r="T30" i="5" s="1"/>
  <c r="T29" i="5"/>
  <c r="S29" i="5"/>
  <c r="R29" i="5"/>
  <c r="Q29" i="5"/>
  <c r="P29" i="5"/>
  <c r="E29" i="5"/>
  <c r="U29" i="5" s="1"/>
  <c r="S28" i="5"/>
  <c r="R28" i="5"/>
  <c r="Q28" i="5"/>
  <c r="P28" i="5"/>
  <c r="E28" i="5"/>
  <c r="T28" i="5" s="1"/>
  <c r="V26" i="5"/>
  <c r="R26" i="5"/>
  <c r="O26" i="5"/>
  <c r="N26" i="5"/>
  <c r="M26" i="5"/>
  <c r="S26" i="5" s="1"/>
  <c r="L26" i="5"/>
  <c r="K26" i="5"/>
  <c r="J26" i="5"/>
  <c r="I26" i="5"/>
  <c r="H26" i="5"/>
  <c r="P26" i="5" s="1"/>
  <c r="G26" i="5"/>
  <c r="F26" i="5"/>
  <c r="C26" i="5"/>
  <c r="B26" i="5"/>
  <c r="S25" i="5"/>
  <c r="R25" i="5"/>
  <c r="Q25" i="5"/>
  <c r="P25" i="5"/>
  <c r="E25" i="5"/>
  <c r="U25" i="5" s="1"/>
  <c r="S24" i="5"/>
  <c r="R24" i="5"/>
  <c r="Q24" i="5"/>
  <c r="P24" i="5"/>
  <c r="E24" i="5"/>
  <c r="T24" i="5" s="1"/>
  <c r="S23" i="5"/>
  <c r="R23" i="5"/>
  <c r="Q23" i="5"/>
  <c r="P23" i="5"/>
  <c r="E23" i="5"/>
  <c r="U23" i="5" s="1"/>
  <c r="U22" i="5"/>
  <c r="S22" i="5"/>
  <c r="R22" i="5"/>
  <c r="Q22" i="5"/>
  <c r="P22" i="5"/>
  <c r="E22" i="5"/>
  <c r="T22" i="5" s="1"/>
  <c r="U21" i="5"/>
  <c r="T21" i="5"/>
  <c r="S21" i="5"/>
  <c r="R21" i="5"/>
  <c r="Q21" i="5"/>
  <c r="P21" i="5"/>
  <c r="E21" i="5"/>
  <c r="S20" i="5"/>
  <c r="R20" i="5"/>
  <c r="Q20" i="5"/>
  <c r="P20" i="5"/>
  <c r="E20" i="5"/>
  <c r="S19" i="5"/>
  <c r="R19" i="5"/>
  <c r="Q19" i="5"/>
  <c r="P19" i="5"/>
  <c r="E19" i="5"/>
  <c r="U19" i="5" s="1"/>
  <c r="S17" i="5"/>
  <c r="O17" i="5"/>
  <c r="N17" i="5"/>
  <c r="M17" i="5"/>
  <c r="L17" i="5"/>
  <c r="R17" i="5" s="1"/>
  <c r="K17" i="5"/>
  <c r="J17" i="5"/>
  <c r="I17" i="5"/>
  <c r="Q17" i="5" s="1"/>
  <c r="H17" i="5"/>
  <c r="P17" i="5" s="1"/>
  <c r="G17" i="5"/>
  <c r="F17" i="5"/>
  <c r="C17" i="5"/>
  <c r="B17" i="5"/>
  <c r="S16" i="5"/>
  <c r="R16" i="5"/>
  <c r="Q16" i="5"/>
  <c r="P16" i="5"/>
  <c r="E16" i="5"/>
  <c r="U16" i="5" s="1"/>
  <c r="S15" i="5"/>
  <c r="R15" i="5"/>
  <c r="Q15" i="5"/>
  <c r="P15" i="5"/>
  <c r="E15" i="5"/>
  <c r="T15" i="5" s="1"/>
  <c r="S14" i="5"/>
  <c r="R14" i="5"/>
  <c r="Q14" i="5"/>
  <c r="P14" i="5"/>
  <c r="E14" i="5"/>
  <c r="U14" i="5" s="1"/>
  <c r="U13" i="5"/>
  <c r="S13" i="5"/>
  <c r="R13" i="5"/>
  <c r="Q13" i="5"/>
  <c r="P13" i="5"/>
  <c r="E13" i="5"/>
  <c r="T13" i="5" s="1"/>
  <c r="T12" i="5"/>
  <c r="S12" i="5"/>
  <c r="R12" i="5"/>
  <c r="Q12" i="5"/>
  <c r="P12" i="5"/>
  <c r="E12" i="5"/>
  <c r="U12" i="5" s="1"/>
  <c r="U11" i="5"/>
  <c r="S11" i="5"/>
  <c r="R11" i="5"/>
  <c r="Q11" i="5"/>
  <c r="P11" i="5"/>
  <c r="E11" i="5"/>
  <c r="T11" i="5" s="1"/>
  <c r="S10" i="5"/>
  <c r="R10" i="5"/>
  <c r="Q10" i="5"/>
  <c r="P10" i="5"/>
  <c r="E10" i="5"/>
  <c r="S9" i="5"/>
  <c r="R9" i="5"/>
  <c r="Q9" i="5"/>
  <c r="P9" i="5"/>
  <c r="E9" i="5"/>
  <c r="S96" i="4"/>
  <c r="R96" i="4"/>
  <c r="Q96" i="4"/>
  <c r="P96" i="4"/>
  <c r="E96" i="4"/>
  <c r="U96" i="4" s="1"/>
  <c r="S95" i="4"/>
  <c r="R95" i="4"/>
  <c r="Q95" i="4"/>
  <c r="P95" i="4"/>
  <c r="E95" i="4"/>
  <c r="T95" i="4" s="1"/>
  <c r="T94" i="4"/>
  <c r="S94" i="4"/>
  <c r="R94" i="4"/>
  <c r="Q94" i="4"/>
  <c r="P94" i="4"/>
  <c r="E94" i="4"/>
  <c r="U94" i="4" s="1"/>
  <c r="S93" i="4"/>
  <c r="R93" i="4"/>
  <c r="Q93" i="4"/>
  <c r="P93" i="4"/>
  <c r="E93" i="4"/>
  <c r="T93" i="4" s="1"/>
  <c r="U92" i="4"/>
  <c r="T92" i="4"/>
  <c r="S92" i="4"/>
  <c r="R92" i="4"/>
  <c r="Q92" i="4"/>
  <c r="P92" i="4"/>
  <c r="E92" i="4"/>
  <c r="S91" i="4"/>
  <c r="R91" i="4"/>
  <c r="Q91" i="4"/>
  <c r="P91" i="4"/>
  <c r="E91" i="4"/>
  <c r="T91" i="4" s="1"/>
  <c r="U90" i="4"/>
  <c r="T90" i="4"/>
  <c r="S90" i="4"/>
  <c r="R90" i="4"/>
  <c r="Q90" i="4"/>
  <c r="P90" i="4"/>
  <c r="E90" i="4"/>
  <c r="S89" i="4"/>
  <c r="R89" i="4"/>
  <c r="Q89" i="4"/>
  <c r="P89" i="4"/>
  <c r="E89" i="4"/>
  <c r="S88" i="4"/>
  <c r="R88" i="4"/>
  <c r="Q88" i="4"/>
  <c r="P88" i="4"/>
  <c r="E88" i="4"/>
  <c r="T88" i="4" s="1"/>
  <c r="W75" i="4"/>
  <c r="V75" i="4"/>
  <c r="O75" i="4"/>
  <c r="N75" i="4"/>
  <c r="M75" i="4"/>
  <c r="L75" i="4"/>
  <c r="K75" i="4"/>
  <c r="J75" i="4"/>
  <c r="I75" i="4"/>
  <c r="H75" i="4"/>
  <c r="G75" i="4"/>
  <c r="F75" i="4"/>
  <c r="C75" i="4"/>
  <c r="B75" i="4"/>
  <c r="O74" i="4"/>
  <c r="S74" i="4" s="1"/>
  <c r="N74" i="4"/>
  <c r="R74" i="4" s="1"/>
  <c r="M74" i="4"/>
  <c r="L74" i="4"/>
  <c r="K74" i="4"/>
  <c r="J74" i="4"/>
  <c r="I74" i="4"/>
  <c r="H74" i="4"/>
  <c r="G74" i="4"/>
  <c r="F74" i="4"/>
  <c r="C74" i="4"/>
  <c r="B74" i="4"/>
  <c r="E74" i="4" s="1"/>
  <c r="O73" i="4"/>
  <c r="N73" i="4"/>
  <c r="M73" i="4"/>
  <c r="L73" i="4"/>
  <c r="R73" i="4" s="1"/>
  <c r="K73" i="4"/>
  <c r="J73" i="4"/>
  <c r="I73" i="4"/>
  <c r="H73" i="4"/>
  <c r="G73" i="4"/>
  <c r="F73" i="4"/>
  <c r="C73" i="4"/>
  <c r="B73" i="4"/>
  <c r="E73" i="4" s="1"/>
  <c r="U72" i="4"/>
  <c r="S72" i="4"/>
  <c r="R72" i="4"/>
  <c r="Q72" i="4"/>
  <c r="P72" i="4"/>
  <c r="E72" i="4"/>
  <c r="T72" i="4" s="1"/>
  <c r="S71" i="4"/>
  <c r="R71" i="4"/>
  <c r="Q71" i="4"/>
  <c r="P71" i="4"/>
  <c r="E71" i="4"/>
  <c r="W69" i="4"/>
  <c r="V69" i="4"/>
  <c r="O69" i="4"/>
  <c r="N69" i="4"/>
  <c r="M69" i="4"/>
  <c r="L69" i="4"/>
  <c r="K69" i="4"/>
  <c r="J69" i="4"/>
  <c r="I69" i="4"/>
  <c r="H69" i="4"/>
  <c r="G69" i="4"/>
  <c r="F69" i="4"/>
  <c r="C69" i="4"/>
  <c r="B69" i="4"/>
  <c r="O68" i="4"/>
  <c r="N68" i="4"/>
  <c r="M68" i="4"/>
  <c r="S68" i="4" s="1"/>
  <c r="L68" i="4"/>
  <c r="R68" i="4" s="1"/>
  <c r="K68" i="4"/>
  <c r="J68" i="4"/>
  <c r="I68" i="4"/>
  <c r="Q68" i="4" s="1"/>
  <c r="H68" i="4"/>
  <c r="G68" i="4"/>
  <c r="F68" i="4"/>
  <c r="C68" i="4"/>
  <c r="B68" i="4"/>
  <c r="E68" i="4" s="1"/>
  <c r="T67" i="4"/>
  <c r="S67" i="4"/>
  <c r="R67" i="4"/>
  <c r="Q67" i="4"/>
  <c r="P67" i="4"/>
  <c r="E67" i="4"/>
  <c r="U67" i="4" s="1"/>
  <c r="U66" i="4"/>
  <c r="S66" i="4"/>
  <c r="R66" i="4"/>
  <c r="Q66" i="4"/>
  <c r="P66" i="4"/>
  <c r="E66" i="4"/>
  <c r="T66" i="4" s="1"/>
  <c r="S65" i="4"/>
  <c r="R65" i="4"/>
  <c r="Q65" i="4"/>
  <c r="P65" i="4"/>
  <c r="E65" i="4"/>
  <c r="U65" i="4" s="1"/>
  <c r="S64" i="4"/>
  <c r="R64" i="4"/>
  <c r="Q64" i="4"/>
  <c r="P64" i="4"/>
  <c r="E64" i="4"/>
  <c r="T64" i="4" s="1"/>
  <c r="U63" i="4"/>
  <c r="T63" i="4"/>
  <c r="S63" i="4"/>
  <c r="R63" i="4"/>
  <c r="Q63" i="4"/>
  <c r="P63" i="4"/>
  <c r="E63" i="4"/>
  <c r="O61" i="4"/>
  <c r="N61" i="4"/>
  <c r="M61" i="4"/>
  <c r="S61" i="4" s="1"/>
  <c r="L61" i="4"/>
  <c r="R61" i="4" s="1"/>
  <c r="K61" i="4"/>
  <c r="J61" i="4"/>
  <c r="I61" i="4"/>
  <c r="H61" i="4"/>
  <c r="C61" i="4"/>
  <c r="B61" i="4"/>
  <c r="S60" i="4"/>
  <c r="R60" i="4"/>
  <c r="Q60" i="4"/>
  <c r="P60" i="4"/>
  <c r="E60" i="4"/>
  <c r="U60" i="4" s="1"/>
  <c r="S59" i="4"/>
  <c r="R59" i="4"/>
  <c r="Q59" i="4"/>
  <c r="P59" i="4"/>
  <c r="E59" i="4"/>
  <c r="T59" i="4" s="1"/>
  <c r="S58" i="4"/>
  <c r="R58" i="4"/>
  <c r="Q58" i="4"/>
  <c r="P58" i="4"/>
  <c r="E58" i="4"/>
  <c r="U58" i="4" s="1"/>
  <c r="U57" i="4"/>
  <c r="S57" i="4"/>
  <c r="R57" i="4"/>
  <c r="Q57" i="4"/>
  <c r="P57" i="4"/>
  <c r="E57" i="4"/>
  <c r="T57" i="4" s="1"/>
  <c r="O55" i="4"/>
  <c r="N55" i="4"/>
  <c r="M55" i="4"/>
  <c r="L55" i="4"/>
  <c r="R55" i="4" s="1"/>
  <c r="K55" i="4"/>
  <c r="J55" i="4"/>
  <c r="I55" i="4"/>
  <c r="H55" i="4"/>
  <c r="G55" i="4"/>
  <c r="F55" i="4"/>
  <c r="C55" i="4"/>
  <c r="B55" i="4"/>
  <c r="S54" i="4"/>
  <c r="R54" i="4"/>
  <c r="Q54" i="4"/>
  <c r="P54" i="4"/>
  <c r="E54" i="4"/>
  <c r="T54" i="4" s="1"/>
  <c r="U53" i="4"/>
  <c r="S53" i="4"/>
  <c r="R53" i="4"/>
  <c r="Q53" i="4"/>
  <c r="P53" i="4"/>
  <c r="E53" i="4"/>
  <c r="T53" i="4" s="1"/>
  <c r="U52" i="4"/>
  <c r="S52" i="4"/>
  <c r="R52" i="4"/>
  <c r="Q52" i="4"/>
  <c r="P52" i="4"/>
  <c r="E52" i="4"/>
  <c r="T52" i="4" s="1"/>
  <c r="S51" i="4"/>
  <c r="R51" i="4"/>
  <c r="Q51" i="4"/>
  <c r="P51" i="4"/>
  <c r="E51" i="4"/>
  <c r="U51" i="4" s="1"/>
  <c r="S50" i="4"/>
  <c r="R50" i="4"/>
  <c r="Q50" i="4"/>
  <c r="P50" i="4"/>
  <c r="E50" i="4"/>
  <c r="S49" i="4"/>
  <c r="R49" i="4"/>
  <c r="Q49" i="4"/>
  <c r="P49" i="4"/>
  <c r="E49" i="4"/>
  <c r="U49" i="4" s="1"/>
  <c r="S48" i="4"/>
  <c r="R48" i="4"/>
  <c r="Q48" i="4"/>
  <c r="P48" i="4"/>
  <c r="E48" i="4"/>
  <c r="T48" i="4" s="1"/>
  <c r="S47" i="4"/>
  <c r="R47" i="4"/>
  <c r="Q47" i="4"/>
  <c r="P47" i="4"/>
  <c r="E47" i="4"/>
  <c r="U47" i="4" s="1"/>
  <c r="U46" i="4"/>
  <c r="S46" i="4"/>
  <c r="R46" i="4"/>
  <c r="Q46" i="4"/>
  <c r="P46" i="4"/>
  <c r="E46" i="4"/>
  <c r="T46" i="4" s="1"/>
  <c r="T45" i="4"/>
  <c r="S45" i="4"/>
  <c r="R45" i="4"/>
  <c r="Q45" i="4"/>
  <c r="P45" i="4"/>
  <c r="E45" i="4"/>
  <c r="U45" i="4" s="1"/>
  <c r="S44" i="4"/>
  <c r="R44" i="4"/>
  <c r="Q44" i="4"/>
  <c r="P44" i="4"/>
  <c r="E44" i="4"/>
  <c r="T44" i="4" s="1"/>
  <c r="O42" i="4"/>
  <c r="N42" i="4"/>
  <c r="M42" i="4"/>
  <c r="S42" i="4" s="1"/>
  <c r="L42" i="4"/>
  <c r="R42" i="4" s="1"/>
  <c r="K42" i="4"/>
  <c r="J42" i="4"/>
  <c r="I42" i="4"/>
  <c r="H42" i="4"/>
  <c r="G42" i="4"/>
  <c r="F42" i="4"/>
  <c r="C42" i="4"/>
  <c r="B42" i="4"/>
  <c r="E42" i="4" s="1"/>
  <c r="U41" i="4"/>
  <c r="S41" i="4"/>
  <c r="R41" i="4"/>
  <c r="Q41" i="4"/>
  <c r="P41" i="4"/>
  <c r="E41" i="4"/>
  <c r="T41" i="4" s="1"/>
  <c r="U40" i="4"/>
  <c r="T40" i="4"/>
  <c r="S40" i="4"/>
  <c r="R40" i="4"/>
  <c r="Q40" i="4"/>
  <c r="P40" i="4"/>
  <c r="E40" i="4"/>
  <c r="S39" i="4"/>
  <c r="R39" i="4"/>
  <c r="Q39" i="4"/>
  <c r="P39" i="4"/>
  <c r="E39" i="4"/>
  <c r="S38" i="4"/>
  <c r="R38" i="4"/>
  <c r="Q38" i="4"/>
  <c r="P38" i="4"/>
  <c r="E38" i="4"/>
  <c r="U38" i="4" s="1"/>
  <c r="U37" i="4"/>
  <c r="S37" i="4"/>
  <c r="R37" i="4"/>
  <c r="Q37" i="4"/>
  <c r="P37" i="4"/>
  <c r="E37" i="4"/>
  <c r="O35" i="4"/>
  <c r="N35" i="4"/>
  <c r="R35" i="4" s="1"/>
  <c r="M35" i="4"/>
  <c r="L35" i="4"/>
  <c r="K35" i="4"/>
  <c r="J35" i="4"/>
  <c r="I35" i="4"/>
  <c r="H35" i="4"/>
  <c r="G35" i="4"/>
  <c r="F35" i="4"/>
  <c r="C35" i="4"/>
  <c r="B35" i="4"/>
  <c r="S34" i="4"/>
  <c r="R34" i="4"/>
  <c r="Q34" i="4"/>
  <c r="P34" i="4"/>
  <c r="E34" i="4"/>
  <c r="T34" i="4" s="1"/>
  <c r="O32" i="4"/>
  <c r="N32" i="4"/>
  <c r="M32" i="4"/>
  <c r="S32" i="4" s="1"/>
  <c r="L32" i="4"/>
  <c r="R32" i="4" s="1"/>
  <c r="K32" i="4"/>
  <c r="J32" i="4"/>
  <c r="I32" i="4"/>
  <c r="H32" i="4"/>
  <c r="G32" i="4"/>
  <c r="F32" i="4"/>
  <c r="C32" i="4"/>
  <c r="B32" i="4"/>
  <c r="S31" i="4"/>
  <c r="R31" i="4"/>
  <c r="Q31" i="4"/>
  <c r="P31" i="4"/>
  <c r="E31" i="4"/>
  <c r="T31" i="4" s="1"/>
  <c r="S30" i="4"/>
  <c r="R30" i="4"/>
  <c r="Q30" i="4"/>
  <c r="P30" i="4"/>
  <c r="E30" i="4"/>
  <c r="U30" i="4" s="1"/>
  <c r="U29" i="4"/>
  <c r="S29" i="4"/>
  <c r="R29" i="4"/>
  <c r="Q29" i="4"/>
  <c r="P29" i="4"/>
  <c r="E29" i="4"/>
  <c r="T29" i="4" s="1"/>
  <c r="S28" i="4"/>
  <c r="R28" i="4"/>
  <c r="Q28" i="4"/>
  <c r="P28" i="4"/>
  <c r="E28" i="4"/>
  <c r="U28" i="4" s="1"/>
  <c r="W26" i="4"/>
  <c r="V26" i="4"/>
  <c r="O26" i="4"/>
  <c r="N26" i="4"/>
  <c r="M26" i="4"/>
  <c r="S26" i="4" s="1"/>
  <c r="L26" i="4"/>
  <c r="K26" i="4"/>
  <c r="Q26" i="4" s="1"/>
  <c r="J26" i="4"/>
  <c r="I26" i="4"/>
  <c r="H26" i="4"/>
  <c r="G26" i="4"/>
  <c r="F26" i="4"/>
  <c r="C26" i="4"/>
  <c r="B26" i="4"/>
  <c r="S25" i="4"/>
  <c r="R25" i="4"/>
  <c r="Q25" i="4"/>
  <c r="P25" i="4"/>
  <c r="E25" i="4"/>
  <c r="U25" i="4" s="1"/>
  <c r="S24" i="4"/>
  <c r="R24" i="4"/>
  <c r="Q24" i="4"/>
  <c r="P24" i="4"/>
  <c r="E24" i="4"/>
  <c r="T24" i="4" s="1"/>
  <c r="S23" i="4"/>
  <c r="R23" i="4"/>
  <c r="Q23" i="4"/>
  <c r="P23" i="4"/>
  <c r="E23" i="4"/>
  <c r="U23" i="4" s="1"/>
  <c r="S22" i="4"/>
  <c r="R22" i="4"/>
  <c r="Q22" i="4"/>
  <c r="P22" i="4"/>
  <c r="E22" i="4"/>
  <c r="T22" i="4" s="1"/>
  <c r="S21" i="4"/>
  <c r="R21" i="4"/>
  <c r="Q21" i="4"/>
  <c r="P21" i="4"/>
  <c r="E21" i="4"/>
  <c r="U21" i="4" s="1"/>
  <c r="S20" i="4"/>
  <c r="R20" i="4"/>
  <c r="Q20" i="4"/>
  <c r="P20" i="4"/>
  <c r="E20" i="4"/>
  <c r="S19" i="4"/>
  <c r="R19" i="4"/>
  <c r="Q19" i="4"/>
  <c r="P19" i="4"/>
  <c r="E19" i="4"/>
  <c r="U19" i="4" s="1"/>
  <c r="O17" i="4"/>
  <c r="N17" i="4"/>
  <c r="M17" i="4"/>
  <c r="S17" i="4" s="1"/>
  <c r="L17" i="4"/>
  <c r="R17" i="4" s="1"/>
  <c r="K17" i="4"/>
  <c r="J17" i="4"/>
  <c r="I17" i="4"/>
  <c r="H17" i="4"/>
  <c r="G17" i="4"/>
  <c r="F17" i="4"/>
  <c r="C17" i="4"/>
  <c r="B17" i="4"/>
  <c r="E17" i="4" s="1"/>
  <c r="S16" i="4"/>
  <c r="R16" i="4"/>
  <c r="Q16" i="4"/>
  <c r="P16" i="4"/>
  <c r="E16" i="4"/>
  <c r="U16" i="4" s="1"/>
  <c r="U15" i="4"/>
  <c r="S15" i="4"/>
  <c r="R15" i="4"/>
  <c r="Q15" i="4"/>
  <c r="P15" i="4"/>
  <c r="E15" i="4"/>
  <c r="T15" i="4" s="1"/>
  <c r="S14" i="4"/>
  <c r="R14" i="4"/>
  <c r="Q14" i="4"/>
  <c r="P14" i="4"/>
  <c r="E14" i="4"/>
  <c r="U14" i="4" s="1"/>
  <c r="S13" i="4"/>
  <c r="R13" i="4"/>
  <c r="Q13" i="4"/>
  <c r="P13" i="4"/>
  <c r="E13" i="4"/>
  <c r="T13" i="4" s="1"/>
  <c r="S12" i="4"/>
  <c r="R12" i="4"/>
  <c r="Q12" i="4"/>
  <c r="P12" i="4"/>
  <c r="E12" i="4"/>
  <c r="U12" i="4" s="1"/>
  <c r="U11" i="4"/>
  <c r="S11" i="4"/>
  <c r="R11" i="4"/>
  <c r="Q11" i="4"/>
  <c r="P11" i="4"/>
  <c r="E11" i="4"/>
  <c r="T11" i="4" s="1"/>
  <c r="T10" i="4"/>
  <c r="S10" i="4"/>
  <c r="R10" i="4"/>
  <c r="Q10" i="4"/>
  <c r="U10" i="4" s="1"/>
  <c r="P10" i="4"/>
  <c r="E10" i="4"/>
  <c r="S9" i="4"/>
  <c r="R9" i="4"/>
  <c r="Q9" i="4"/>
  <c r="P9" i="4"/>
  <c r="E9" i="4"/>
  <c r="S96" i="3"/>
  <c r="R96" i="3"/>
  <c r="Q96" i="3"/>
  <c r="P96" i="3"/>
  <c r="E96" i="3"/>
  <c r="U96" i="3" s="1"/>
  <c r="U95" i="3"/>
  <c r="S95" i="3"/>
  <c r="R95" i="3"/>
  <c r="Q95" i="3"/>
  <c r="P95" i="3"/>
  <c r="E95" i="3"/>
  <c r="T95" i="3" s="1"/>
  <c r="S94" i="3"/>
  <c r="R94" i="3"/>
  <c r="Q94" i="3"/>
  <c r="P94" i="3"/>
  <c r="E94" i="3"/>
  <c r="U94" i="3" s="1"/>
  <c r="S93" i="3"/>
  <c r="R93" i="3"/>
  <c r="Q93" i="3"/>
  <c r="P93" i="3"/>
  <c r="E93" i="3"/>
  <c r="T93" i="3" s="1"/>
  <c r="S92" i="3"/>
  <c r="R92" i="3"/>
  <c r="Q92" i="3"/>
  <c r="P92" i="3"/>
  <c r="E92" i="3"/>
  <c r="U92" i="3" s="1"/>
  <c r="S91" i="3"/>
  <c r="R91" i="3"/>
  <c r="Q91" i="3"/>
  <c r="U91" i="3" s="1"/>
  <c r="P91" i="3"/>
  <c r="E91" i="3"/>
  <c r="T91" i="3" s="1"/>
  <c r="T90" i="3"/>
  <c r="S90" i="3"/>
  <c r="R90" i="3"/>
  <c r="Q90" i="3"/>
  <c r="P90" i="3"/>
  <c r="E90" i="3"/>
  <c r="U90" i="3" s="1"/>
  <c r="S89" i="3"/>
  <c r="R89" i="3"/>
  <c r="Q89" i="3"/>
  <c r="P89" i="3"/>
  <c r="E89" i="3"/>
  <c r="S88" i="3"/>
  <c r="R88" i="3"/>
  <c r="Q88" i="3"/>
  <c r="P88" i="3"/>
  <c r="E88" i="3"/>
  <c r="T88" i="3" s="1"/>
  <c r="O75" i="3"/>
  <c r="N75" i="3"/>
  <c r="M75" i="3"/>
  <c r="S75" i="3" s="1"/>
  <c r="L75" i="3"/>
  <c r="K75" i="3"/>
  <c r="J75" i="3"/>
  <c r="I75" i="3"/>
  <c r="H75" i="3"/>
  <c r="G75" i="3"/>
  <c r="F75" i="3"/>
  <c r="C75" i="3"/>
  <c r="B75" i="3"/>
  <c r="O74" i="3"/>
  <c r="N74" i="3"/>
  <c r="M74" i="3"/>
  <c r="S74" i="3" s="1"/>
  <c r="L74" i="3"/>
  <c r="R74" i="3" s="1"/>
  <c r="K74" i="3"/>
  <c r="J74" i="3"/>
  <c r="I74" i="3"/>
  <c r="H74" i="3"/>
  <c r="G74" i="3"/>
  <c r="F74" i="3"/>
  <c r="C74" i="3"/>
  <c r="B74" i="3"/>
  <c r="S73" i="3"/>
  <c r="R73" i="3"/>
  <c r="O73" i="3"/>
  <c r="N73" i="3"/>
  <c r="M73" i="3"/>
  <c r="L73" i="3"/>
  <c r="K73" i="3"/>
  <c r="J73" i="3"/>
  <c r="I73" i="3"/>
  <c r="Q73" i="3" s="1"/>
  <c r="H73" i="3"/>
  <c r="G73" i="3"/>
  <c r="F73" i="3"/>
  <c r="C73" i="3"/>
  <c r="B73" i="3"/>
  <c r="E73" i="3" s="1"/>
  <c r="U72" i="3"/>
  <c r="T72" i="3"/>
  <c r="S72" i="3"/>
  <c r="R72" i="3"/>
  <c r="Q72" i="3"/>
  <c r="P72" i="3"/>
  <c r="E72" i="3"/>
  <c r="S71" i="3"/>
  <c r="R71" i="3"/>
  <c r="Q71" i="3"/>
  <c r="P71" i="3"/>
  <c r="E71" i="3"/>
  <c r="O69" i="3"/>
  <c r="N69" i="3"/>
  <c r="M69" i="3"/>
  <c r="S69" i="3" s="1"/>
  <c r="L69" i="3"/>
  <c r="K69" i="3"/>
  <c r="J69" i="3"/>
  <c r="I69" i="3"/>
  <c r="H69" i="3"/>
  <c r="G69" i="3"/>
  <c r="F69" i="3"/>
  <c r="C69" i="3"/>
  <c r="B69" i="3"/>
  <c r="S68" i="3"/>
  <c r="O68" i="3"/>
  <c r="N68" i="3"/>
  <c r="M68" i="3"/>
  <c r="L68" i="3"/>
  <c r="K68" i="3"/>
  <c r="J68" i="3"/>
  <c r="I68" i="3"/>
  <c r="H68" i="3"/>
  <c r="G68" i="3"/>
  <c r="F68" i="3"/>
  <c r="C68" i="3"/>
  <c r="B68" i="3"/>
  <c r="E68" i="3" s="1"/>
  <c r="S67" i="3"/>
  <c r="R67" i="3"/>
  <c r="Q67" i="3"/>
  <c r="P67" i="3"/>
  <c r="E67" i="3"/>
  <c r="T67" i="3" s="1"/>
  <c r="S66" i="3"/>
  <c r="R66" i="3"/>
  <c r="Q66" i="3"/>
  <c r="P66" i="3"/>
  <c r="E66" i="3"/>
  <c r="T66" i="3" s="1"/>
  <c r="S65" i="3"/>
  <c r="R65" i="3"/>
  <c r="Q65" i="3"/>
  <c r="P65" i="3"/>
  <c r="E65" i="3"/>
  <c r="U65" i="3" s="1"/>
  <c r="S64" i="3"/>
  <c r="R64" i="3"/>
  <c r="Q64" i="3"/>
  <c r="P64" i="3"/>
  <c r="E64" i="3"/>
  <c r="T64" i="3" s="1"/>
  <c r="S63" i="3"/>
  <c r="R63" i="3"/>
  <c r="Q63" i="3"/>
  <c r="P63" i="3"/>
  <c r="E63" i="3"/>
  <c r="U63" i="3" s="1"/>
  <c r="O61" i="3"/>
  <c r="N61" i="3"/>
  <c r="M61" i="3"/>
  <c r="S61" i="3" s="1"/>
  <c r="L61" i="3"/>
  <c r="R61" i="3" s="1"/>
  <c r="K61" i="3"/>
  <c r="J61" i="3"/>
  <c r="I61" i="3"/>
  <c r="H61" i="3"/>
  <c r="C61" i="3"/>
  <c r="B61" i="3"/>
  <c r="E61" i="3" s="1"/>
  <c r="S60" i="3"/>
  <c r="R60" i="3"/>
  <c r="Q60" i="3"/>
  <c r="P60" i="3"/>
  <c r="E60" i="3"/>
  <c r="T60" i="3" s="1"/>
  <c r="S59" i="3"/>
  <c r="R59" i="3"/>
  <c r="Q59" i="3"/>
  <c r="P59" i="3"/>
  <c r="E59" i="3"/>
  <c r="T59" i="3" s="1"/>
  <c r="S58" i="3"/>
  <c r="R58" i="3"/>
  <c r="Q58" i="3"/>
  <c r="P58" i="3"/>
  <c r="E58" i="3"/>
  <c r="T58" i="3" s="1"/>
  <c r="S57" i="3"/>
  <c r="R57" i="3"/>
  <c r="Q57" i="3"/>
  <c r="P57" i="3"/>
  <c r="E57" i="3"/>
  <c r="T57" i="3" s="1"/>
  <c r="O55" i="3"/>
  <c r="N55" i="3"/>
  <c r="M55" i="3"/>
  <c r="S55" i="3" s="1"/>
  <c r="L55" i="3"/>
  <c r="K55" i="3"/>
  <c r="J55" i="3"/>
  <c r="I55" i="3"/>
  <c r="H55" i="3"/>
  <c r="G55" i="3"/>
  <c r="F55" i="3"/>
  <c r="C55" i="3"/>
  <c r="E55" i="3" s="1"/>
  <c r="B55" i="3"/>
  <c r="S54" i="3"/>
  <c r="R54" i="3"/>
  <c r="Q54" i="3"/>
  <c r="P54" i="3"/>
  <c r="E54" i="3"/>
  <c r="T54" i="3" s="1"/>
  <c r="T53" i="3"/>
  <c r="S53" i="3"/>
  <c r="R53" i="3"/>
  <c r="Q53" i="3"/>
  <c r="P53" i="3"/>
  <c r="E53" i="3"/>
  <c r="U53" i="3" s="1"/>
  <c r="S52" i="3"/>
  <c r="R52" i="3"/>
  <c r="Q52" i="3"/>
  <c r="P52" i="3"/>
  <c r="E52" i="3"/>
  <c r="T52" i="3" s="1"/>
  <c r="S51" i="3"/>
  <c r="R51" i="3"/>
  <c r="Q51" i="3"/>
  <c r="P51" i="3"/>
  <c r="E51" i="3"/>
  <c r="U51" i="3" s="1"/>
  <c r="S50" i="3"/>
  <c r="R50" i="3"/>
  <c r="Q50" i="3"/>
  <c r="P50" i="3"/>
  <c r="E50" i="3"/>
  <c r="T50" i="3" s="1"/>
  <c r="S49" i="3"/>
  <c r="R49" i="3"/>
  <c r="Q49" i="3"/>
  <c r="P49" i="3"/>
  <c r="E49" i="3"/>
  <c r="U49" i="3" s="1"/>
  <c r="S48" i="3"/>
  <c r="R48" i="3"/>
  <c r="Q48" i="3"/>
  <c r="P48" i="3"/>
  <c r="E48" i="3"/>
  <c r="T48" i="3" s="1"/>
  <c r="S47" i="3"/>
  <c r="R47" i="3"/>
  <c r="Q47" i="3"/>
  <c r="P47" i="3"/>
  <c r="E47" i="3"/>
  <c r="U47" i="3" s="1"/>
  <c r="S46" i="3"/>
  <c r="R46" i="3"/>
  <c r="Q46" i="3"/>
  <c r="P46" i="3"/>
  <c r="E46" i="3"/>
  <c r="T46" i="3" s="1"/>
  <c r="S45" i="3"/>
  <c r="R45" i="3"/>
  <c r="Q45" i="3"/>
  <c r="P45" i="3"/>
  <c r="E45" i="3"/>
  <c r="S44" i="3"/>
  <c r="R44" i="3"/>
  <c r="Q44" i="3"/>
  <c r="P44" i="3"/>
  <c r="E44" i="3"/>
  <c r="T44" i="3" s="1"/>
  <c r="O42" i="3"/>
  <c r="N42" i="3"/>
  <c r="M42" i="3"/>
  <c r="S42" i="3" s="1"/>
  <c r="L42" i="3"/>
  <c r="K42" i="3"/>
  <c r="J42" i="3"/>
  <c r="I42" i="3"/>
  <c r="H42" i="3"/>
  <c r="G42" i="3"/>
  <c r="F42" i="3"/>
  <c r="C42" i="3"/>
  <c r="B42" i="3"/>
  <c r="S41" i="3"/>
  <c r="R41" i="3"/>
  <c r="Q41" i="3"/>
  <c r="P41" i="3"/>
  <c r="E41" i="3"/>
  <c r="T41" i="3" s="1"/>
  <c r="S40" i="3"/>
  <c r="R40" i="3"/>
  <c r="Q40" i="3"/>
  <c r="P40" i="3"/>
  <c r="T40" i="3" s="1"/>
  <c r="E40" i="3"/>
  <c r="S39" i="3"/>
  <c r="R39" i="3"/>
  <c r="Q39" i="3"/>
  <c r="P39" i="3"/>
  <c r="E39" i="3"/>
  <c r="T39" i="3" s="1"/>
  <c r="U38" i="3"/>
  <c r="T38" i="3"/>
  <c r="S38" i="3"/>
  <c r="R38" i="3"/>
  <c r="Q38" i="3"/>
  <c r="P38" i="3"/>
  <c r="E38" i="3"/>
  <c r="U37" i="3"/>
  <c r="S37" i="3"/>
  <c r="R37" i="3"/>
  <c r="Q37" i="3"/>
  <c r="P37" i="3"/>
  <c r="E37" i="3"/>
  <c r="O35" i="3"/>
  <c r="N35" i="3"/>
  <c r="M35" i="3"/>
  <c r="S35" i="3" s="1"/>
  <c r="L35" i="3"/>
  <c r="R35" i="3" s="1"/>
  <c r="K35" i="3"/>
  <c r="J35" i="3"/>
  <c r="I35" i="3"/>
  <c r="H35" i="3"/>
  <c r="G35" i="3"/>
  <c r="F35" i="3"/>
  <c r="C35" i="3"/>
  <c r="B35" i="3"/>
  <c r="E35" i="3" s="1"/>
  <c r="S34" i="3"/>
  <c r="R34" i="3"/>
  <c r="Q34" i="3"/>
  <c r="P34" i="3"/>
  <c r="E34" i="3"/>
  <c r="T34" i="3" s="1"/>
  <c r="O32" i="3"/>
  <c r="N32" i="3"/>
  <c r="M32" i="3"/>
  <c r="S32" i="3" s="1"/>
  <c r="L32" i="3"/>
  <c r="K32" i="3"/>
  <c r="J32" i="3"/>
  <c r="I32" i="3"/>
  <c r="H32" i="3"/>
  <c r="G32" i="3"/>
  <c r="F32" i="3"/>
  <c r="C32" i="3"/>
  <c r="B32" i="3"/>
  <c r="S31" i="3"/>
  <c r="R31" i="3"/>
  <c r="Q31" i="3"/>
  <c r="P31" i="3"/>
  <c r="E31" i="3"/>
  <c r="T31" i="3" s="1"/>
  <c r="S30" i="3"/>
  <c r="R30" i="3"/>
  <c r="Q30" i="3"/>
  <c r="U30" i="3" s="1"/>
  <c r="P30" i="3"/>
  <c r="T30" i="3" s="1"/>
  <c r="E30" i="3"/>
  <c r="S29" i="3"/>
  <c r="R29" i="3"/>
  <c r="Q29" i="3"/>
  <c r="P29" i="3"/>
  <c r="E29" i="3"/>
  <c r="T29" i="3" s="1"/>
  <c r="S28" i="3"/>
  <c r="R28" i="3"/>
  <c r="Q28" i="3"/>
  <c r="P28" i="3"/>
  <c r="E28" i="3"/>
  <c r="U28" i="3" s="1"/>
  <c r="S26" i="3"/>
  <c r="O26" i="3"/>
  <c r="N26" i="3"/>
  <c r="M26" i="3"/>
  <c r="L26" i="3"/>
  <c r="R26" i="3" s="1"/>
  <c r="K26" i="3"/>
  <c r="J26" i="3"/>
  <c r="I26" i="3"/>
  <c r="H26" i="3"/>
  <c r="G26" i="3"/>
  <c r="F26" i="3"/>
  <c r="C26" i="3"/>
  <c r="B26" i="3"/>
  <c r="E26" i="3" s="1"/>
  <c r="S25" i="3"/>
  <c r="R25" i="3"/>
  <c r="Q25" i="3"/>
  <c r="P25" i="3"/>
  <c r="E25" i="3"/>
  <c r="U25" i="3" s="1"/>
  <c r="S24" i="3"/>
  <c r="R24" i="3"/>
  <c r="Q24" i="3"/>
  <c r="P24" i="3"/>
  <c r="E24" i="3"/>
  <c r="T24" i="3" s="1"/>
  <c r="U23" i="3"/>
  <c r="S23" i="3"/>
  <c r="R23" i="3"/>
  <c r="Q23" i="3"/>
  <c r="P23" i="3"/>
  <c r="E23" i="3"/>
  <c r="S22" i="3"/>
  <c r="R22" i="3"/>
  <c r="Q22" i="3"/>
  <c r="P22" i="3"/>
  <c r="E22" i="3"/>
  <c r="T22" i="3" s="1"/>
  <c r="S21" i="3"/>
  <c r="R21" i="3"/>
  <c r="Q21" i="3"/>
  <c r="P21" i="3"/>
  <c r="E21" i="3"/>
  <c r="U21" i="3" s="1"/>
  <c r="S20" i="3"/>
  <c r="R20" i="3"/>
  <c r="Q20" i="3"/>
  <c r="P20" i="3"/>
  <c r="E20" i="3"/>
  <c r="T20" i="3" s="1"/>
  <c r="U19" i="3"/>
  <c r="T19" i="3"/>
  <c r="S19" i="3"/>
  <c r="R19" i="3"/>
  <c r="Q19" i="3"/>
  <c r="P19" i="3"/>
  <c r="E19" i="3"/>
  <c r="O17" i="3"/>
  <c r="N17" i="3"/>
  <c r="R17" i="3" s="1"/>
  <c r="M17" i="3"/>
  <c r="S17" i="3" s="1"/>
  <c r="L17" i="3"/>
  <c r="K17" i="3"/>
  <c r="J17" i="3"/>
  <c r="I17" i="3"/>
  <c r="H17" i="3"/>
  <c r="G17" i="3"/>
  <c r="F17" i="3"/>
  <c r="C17" i="3"/>
  <c r="B17" i="3"/>
  <c r="S16" i="3"/>
  <c r="R16" i="3"/>
  <c r="Q16" i="3"/>
  <c r="P16" i="3"/>
  <c r="E16" i="3"/>
  <c r="U16" i="3" s="1"/>
  <c r="S15" i="3"/>
  <c r="R15" i="3"/>
  <c r="Q15" i="3"/>
  <c r="P15" i="3"/>
  <c r="E15" i="3"/>
  <c r="T15" i="3" s="1"/>
  <c r="T14" i="3"/>
  <c r="S14" i="3"/>
  <c r="R14" i="3"/>
  <c r="Q14" i="3"/>
  <c r="P14" i="3"/>
  <c r="E14" i="3"/>
  <c r="S13" i="3"/>
  <c r="R13" i="3"/>
  <c r="Q13" i="3"/>
  <c r="P13" i="3"/>
  <c r="E13" i="3"/>
  <c r="T13" i="3" s="1"/>
  <c r="S12" i="3"/>
  <c r="R12" i="3"/>
  <c r="Q12" i="3"/>
  <c r="P12" i="3"/>
  <c r="E12" i="3"/>
  <c r="U12" i="3" s="1"/>
  <c r="S11" i="3"/>
  <c r="R11" i="3"/>
  <c r="Q11" i="3"/>
  <c r="P11" i="3"/>
  <c r="E11" i="3"/>
  <c r="T11" i="3" s="1"/>
  <c r="U10" i="3"/>
  <c r="T10" i="3"/>
  <c r="S10" i="3"/>
  <c r="R10" i="3"/>
  <c r="Q10" i="3"/>
  <c r="P10" i="3"/>
  <c r="E10" i="3"/>
  <c r="U9" i="3"/>
  <c r="S9" i="3"/>
  <c r="R9" i="3"/>
  <c r="Q9" i="3"/>
  <c r="P9" i="3"/>
  <c r="E9" i="3"/>
  <c r="S96" i="2"/>
  <c r="R96" i="2"/>
  <c r="Q96" i="2"/>
  <c r="P96" i="2"/>
  <c r="E96" i="2"/>
  <c r="S95" i="2"/>
  <c r="R95" i="2"/>
  <c r="Q95" i="2"/>
  <c r="P95" i="2"/>
  <c r="E95" i="2"/>
  <c r="T95" i="2" s="1"/>
  <c r="T94" i="2"/>
  <c r="S94" i="2"/>
  <c r="R94" i="2"/>
  <c r="Q94" i="2"/>
  <c r="P94" i="2"/>
  <c r="E94" i="2"/>
  <c r="S93" i="2"/>
  <c r="R93" i="2"/>
  <c r="Q93" i="2"/>
  <c r="P93" i="2"/>
  <c r="E93" i="2"/>
  <c r="T93" i="2" s="1"/>
  <c r="S92" i="2"/>
  <c r="R92" i="2"/>
  <c r="Q92" i="2"/>
  <c r="P92" i="2"/>
  <c r="E92" i="2"/>
  <c r="U92" i="2" s="1"/>
  <c r="S91" i="2"/>
  <c r="R91" i="2"/>
  <c r="Q91" i="2"/>
  <c r="P91" i="2"/>
  <c r="E91" i="2"/>
  <c r="T91" i="2" s="1"/>
  <c r="U90" i="2"/>
  <c r="S90" i="2"/>
  <c r="R90" i="2"/>
  <c r="Q90" i="2"/>
  <c r="P90" i="2"/>
  <c r="E90" i="2"/>
  <c r="T90" i="2" s="1"/>
  <c r="S89" i="2"/>
  <c r="R89" i="2"/>
  <c r="Q89" i="2"/>
  <c r="P89" i="2"/>
  <c r="E89" i="2"/>
  <c r="T89" i="2" s="1"/>
  <c r="S88" i="2"/>
  <c r="R88" i="2"/>
  <c r="Q88" i="2"/>
  <c r="P88" i="2"/>
  <c r="E88" i="2"/>
  <c r="U88" i="2" s="1"/>
  <c r="O75" i="2"/>
  <c r="N75" i="2"/>
  <c r="M75" i="2"/>
  <c r="L75" i="2"/>
  <c r="K75" i="2"/>
  <c r="J75" i="2"/>
  <c r="I75" i="2"/>
  <c r="H75" i="2"/>
  <c r="G75" i="2"/>
  <c r="F75" i="2"/>
  <c r="C75" i="2"/>
  <c r="B75" i="2"/>
  <c r="S74" i="2"/>
  <c r="R74" i="2"/>
  <c r="O74" i="2"/>
  <c r="N74" i="2"/>
  <c r="M74" i="2"/>
  <c r="L74" i="2"/>
  <c r="K74" i="2"/>
  <c r="J74" i="2"/>
  <c r="I74" i="2"/>
  <c r="Q74" i="2" s="1"/>
  <c r="H74" i="2"/>
  <c r="P74" i="2" s="1"/>
  <c r="G74" i="2"/>
  <c r="F74" i="2"/>
  <c r="C74" i="2"/>
  <c r="B74" i="2"/>
  <c r="E74" i="2" s="1"/>
  <c r="R73" i="2"/>
  <c r="O73" i="2"/>
  <c r="N73" i="2"/>
  <c r="M73" i="2"/>
  <c r="S73" i="2" s="1"/>
  <c r="L73" i="2"/>
  <c r="K73" i="2"/>
  <c r="J73" i="2"/>
  <c r="I73" i="2"/>
  <c r="H73" i="2"/>
  <c r="G73" i="2"/>
  <c r="F73" i="2"/>
  <c r="C73" i="2"/>
  <c r="B73" i="2"/>
  <c r="E73" i="2" s="1"/>
  <c r="S72" i="2"/>
  <c r="R72" i="2"/>
  <c r="Q72" i="2"/>
  <c r="P72" i="2"/>
  <c r="E72" i="2"/>
  <c r="U72" i="2" s="1"/>
  <c r="S71" i="2"/>
  <c r="R71" i="2"/>
  <c r="Q71" i="2"/>
  <c r="P71" i="2"/>
  <c r="E71" i="2"/>
  <c r="U71" i="2" s="1"/>
  <c r="O69" i="2"/>
  <c r="N69" i="2"/>
  <c r="M69" i="2"/>
  <c r="L69" i="2"/>
  <c r="K69" i="2"/>
  <c r="J69" i="2"/>
  <c r="I69" i="2"/>
  <c r="Q69" i="2" s="1"/>
  <c r="H69" i="2"/>
  <c r="G69" i="2"/>
  <c r="F69" i="2"/>
  <c r="C69" i="2"/>
  <c r="B69" i="2"/>
  <c r="O68" i="2"/>
  <c r="N68" i="2"/>
  <c r="M68" i="2"/>
  <c r="L68" i="2"/>
  <c r="K68" i="2"/>
  <c r="J68" i="2"/>
  <c r="I68" i="2"/>
  <c r="H68" i="2"/>
  <c r="G68" i="2"/>
  <c r="F68" i="2"/>
  <c r="C68" i="2"/>
  <c r="B68" i="2"/>
  <c r="E68" i="2" s="1"/>
  <c r="S67" i="2"/>
  <c r="R67" i="2"/>
  <c r="Q67" i="2"/>
  <c r="P67" i="2"/>
  <c r="E67" i="2"/>
  <c r="U67" i="2" s="1"/>
  <c r="U66" i="2"/>
  <c r="S66" i="2"/>
  <c r="R66" i="2"/>
  <c r="Q66" i="2"/>
  <c r="P66" i="2"/>
  <c r="E66" i="2"/>
  <c r="T66" i="2" s="1"/>
  <c r="S65" i="2"/>
  <c r="R65" i="2"/>
  <c r="Q65" i="2"/>
  <c r="P65" i="2"/>
  <c r="E65" i="2"/>
  <c r="U65" i="2" s="1"/>
  <c r="S64" i="2"/>
  <c r="R64" i="2"/>
  <c r="Q64" i="2"/>
  <c r="P64" i="2"/>
  <c r="E64" i="2"/>
  <c r="T64" i="2" s="1"/>
  <c r="S63" i="2"/>
  <c r="R63" i="2"/>
  <c r="Q63" i="2"/>
  <c r="P63" i="2"/>
  <c r="E63" i="2"/>
  <c r="T63" i="2" s="1"/>
  <c r="O61" i="2"/>
  <c r="N61" i="2"/>
  <c r="M61" i="2"/>
  <c r="S61" i="2" s="1"/>
  <c r="L61" i="2"/>
  <c r="R61" i="2" s="1"/>
  <c r="K61" i="2"/>
  <c r="J61" i="2"/>
  <c r="I61" i="2"/>
  <c r="H61" i="2"/>
  <c r="C61" i="2"/>
  <c r="B61" i="2"/>
  <c r="S60" i="2"/>
  <c r="R60" i="2"/>
  <c r="Q60" i="2"/>
  <c r="P60" i="2"/>
  <c r="E60" i="2"/>
  <c r="U60" i="2" s="1"/>
  <c r="S59" i="2"/>
  <c r="R59" i="2"/>
  <c r="Q59" i="2"/>
  <c r="P59" i="2"/>
  <c r="E59" i="2"/>
  <c r="U59" i="2" s="1"/>
  <c r="S58" i="2"/>
  <c r="R58" i="2"/>
  <c r="Q58" i="2"/>
  <c r="P58" i="2"/>
  <c r="E58" i="2"/>
  <c r="U58" i="2" s="1"/>
  <c r="U57" i="2"/>
  <c r="S57" i="2"/>
  <c r="R57" i="2"/>
  <c r="Q57" i="2"/>
  <c r="P57" i="2"/>
  <c r="E57" i="2"/>
  <c r="T57" i="2" s="1"/>
  <c r="O55" i="2"/>
  <c r="N55" i="2"/>
  <c r="M55" i="2"/>
  <c r="S55" i="2" s="1"/>
  <c r="L55" i="2"/>
  <c r="R55" i="2" s="1"/>
  <c r="K55" i="2"/>
  <c r="J55" i="2"/>
  <c r="I55" i="2"/>
  <c r="H55" i="2"/>
  <c r="G55" i="2"/>
  <c r="F55" i="2"/>
  <c r="C55" i="2"/>
  <c r="B55" i="2"/>
  <c r="S54" i="2"/>
  <c r="R54" i="2"/>
  <c r="Q54" i="2"/>
  <c r="P54" i="2"/>
  <c r="E54" i="2"/>
  <c r="U54" i="2" s="1"/>
  <c r="U53" i="2"/>
  <c r="S53" i="2"/>
  <c r="R53" i="2"/>
  <c r="Q53" i="2"/>
  <c r="P53" i="2"/>
  <c r="E53" i="2"/>
  <c r="T53" i="2" s="1"/>
  <c r="S52" i="2"/>
  <c r="R52" i="2"/>
  <c r="Q52" i="2"/>
  <c r="P52" i="2"/>
  <c r="E52" i="2"/>
  <c r="T52" i="2" s="1"/>
  <c r="S51" i="2"/>
  <c r="R51" i="2"/>
  <c r="Q51" i="2"/>
  <c r="P51" i="2"/>
  <c r="E51" i="2"/>
  <c r="U51" i="2" s="1"/>
  <c r="S50" i="2"/>
  <c r="R50" i="2"/>
  <c r="Q50" i="2"/>
  <c r="P50" i="2"/>
  <c r="E50" i="2"/>
  <c r="T50" i="2" s="1"/>
  <c r="S49" i="2"/>
  <c r="R49" i="2"/>
  <c r="Q49" i="2"/>
  <c r="P49" i="2"/>
  <c r="E49" i="2"/>
  <c r="U49" i="2" s="1"/>
  <c r="S48" i="2"/>
  <c r="R48" i="2"/>
  <c r="Q48" i="2"/>
  <c r="P48" i="2"/>
  <c r="E48" i="2"/>
  <c r="U48" i="2" s="1"/>
  <c r="S47" i="2"/>
  <c r="R47" i="2"/>
  <c r="Q47" i="2"/>
  <c r="P47" i="2"/>
  <c r="E47" i="2"/>
  <c r="T47" i="2" s="1"/>
  <c r="U46" i="2"/>
  <c r="T46" i="2"/>
  <c r="S46" i="2"/>
  <c r="R46" i="2"/>
  <c r="Q46" i="2"/>
  <c r="P46" i="2"/>
  <c r="E46" i="2"/>
  <c r="U45" i="2"/>
  <c r="T45" i="2"/>
  <c r="S45" i="2"/>
  <c r="R45" i="2"/>
  <c r="Q45" i="2"/>
  <c r="P45" i="2"/>
  <c r="E45" i="2"/>
  <c r="S44" i="2"/>
  <c r="R44" i="2"/>
  <c r="Q44" i="2"/>
  <c r="P44" i="2"/>
  <c r="E44" i="2"/>
  <c r="T44" i="2" s="1"/>
  <c r="O42" i="2"/>
  <c r="N42" i="2"/>
  <c r="M42" i="2"/>
  <c r="S42" i="2" s="1"/>
  <c r="L42" i="2"/>
  <c r="R42" i="2" s="1"/>
  <c r="K42" i="2"/>
  <c r="J42" i="2"/>
  <c r="I42" i="2"/>
  <c r="H42" i="2"/>
  <c r="G42" i="2"/>
  <c r="F42" i="2"/>
  <c r="C42" i="2"/>
  <c r="B42" i="2"/>
  <c r="U41" i="2"/>
  <c r="S41" i="2"/>
  <c r="R41" i="2"/>
  <c r="Q41" i="2"/>
  <c r="P41" i="2"/>
  <c r="E41" i="2"/>
  <c r="T41" i="2" s="1"/>
  <c r="S40" i="2"/>
  <c r="R40" i="2"/>
  <c r="Q40" i="2"/>
  <c r="P40" i="2"/>
  <c r="E40" i="2"/>
  <c r="U40" i="2" s="1"/>
  <c r="S39" i="2"/>
  <c r="R39" i="2"/>
  <c r="Q39" i="2"/>
  <c r="P39" i="2"/>
  <c r="E39" i="2"/>
  <c r="T39" i="2" s="1"/>
  <c r="U38" i="2"/>
  <c r="S38" i="2"/>
  <c r="R38" i="2"/>
  <c r="Q38" i="2"/>
  <c r="P38" i="2"/>
  <c r="E38" i="2"/>
  <c r="T38" i="2" s="1"/>
  <c r="T37" i="2"/>
  <c r="S37" i="2"/>
  <c r="R37" i="2"/>
  <c r="Q37" i="2"/>
  <c r="P37" i="2"/>
  <c r="E37" i="2"/>
  <c r="U37" i="2" s="1"/>
  <c r="O35" i="2"/>
  <c r="N35" i="2"/>
  <c r="M35" i="2"/>
  <c r="S35" i="2" s="1"/>
  <c r="L35" i="2"/>
  <c r="R35" i="2" s="1"/>
  <c r="K35" i="2"/>
  <c r="J35" i="2"/>
  <c r="I35" i="2"/>
  <c r="H35" i="2"/>
  <c r="G35" i="2"/>
  <c r="F35" i="2"/>
  <c r="C35" i="2"/>
  <c r="B35" i="2"/>
  <c r="S34" i="2"/>
  <c r="R34" i="2"/>
  <c r="Q34" i="2"/>
  <c r="P34" i="2"/>
  <c r="E34" i="2"/>
  <c r="U34" i="2" s="1"/>
  <c r="S32" i="2"/>
  <c r="O32" i="2"/>
  <c r="N32" i="2"/>
  <c r="M32" i="2"/>
  <c r="L32" i="2"/>
  <c r="R32" i="2" s="1"/>
  <c r="K32" i="2"/>
  <c r="J32" i="2"/>
  <c r="I32" i="2"/>
  <c r="H32" i="2"/>
  <c r="P32" i="2" s="1"/>
  <c r="G32" i="2"/>
  <c r="F32" i="2"/>
  <c r="C32" i="2"/>
  <c r="B32" i="2"/>
  <c r="T31" i="2"/>
  <c r="S31" i="2"/>
  <c r="R31" i="2"/>
  <c r="Q31" i="2"/>
  <c r="P31" i="2"/>
  <c r="E31" i="2"/>
  <c r="U31" i="2" s="1"/>
  <c r="S30" i="2"/>
  <c r="R30" i="2"/>
  <c r="Q30" i="2"/>
  <c r="P30" i="2"/>
  <c r="E30" i="2"/>
  <c r="U30" i="2" s="1"/>
  <c r="S29" i="2"/>
  <c r="R29" i="2"/>
  <c r="Q29" i="2"/>
  <c r="P29" i="2"/>
  <c r="E29" i="2"/>
  <c r="U29" i="2" s="1"/>
  <c r="T28" i="2"/>
  <c r="S28" i="2"/>
  <c r="R28" i="2"/>
  <c r="Q28" i="2"/>
  <c r="P28" i="2"/>
  <c r="E28" i="2"/>
  <c r="U28" i="2" s="1"/>
  <c r="O26" i="2"/>
  <c r="N26" i="2"/>
  <c r="M26" i="2"/>
  <c r="S26" i="2" s="1"/>
  <c r="L26" i="2"/>
  <c r="R26" i="2" s="1"/>
  <c r="K26" i="2"/>
  <c r="J26" i="2"/>
  <c r="I26" i="2"/>
  <c r="H26" i="2"/>
  <c r="G26" i="2"/>
  <c r="F26" i="2"/>
  <c r="C26" i="2"/>
  <c r="E26" i="2" s="1"/>
  <c r="B26" i="2"/>
  <c r="S25" i="2"/>
  <c r="R25" i="2"/>
  <c r="Q25" i="2"/>
  <c r="P25" i="2"/>
  <c r="E25" i="2"/>
  <c r="T25" i="2" s="1"/>
  <c r="S24" i="2"/>
  <c r="R24" i="2"/>
  <c r="Q24" i="2"/>
  <c r="P24" i="2"/>
  <c r="E24" i="2"/>
  <c r="T24" i="2" s="1"/>
  <c r="S23" i="2"/>
  <c r="R23" i="2"/>
  <c r="Q23" i="2"/>
  <c r="P23" i="2"/>
  <c r="E23" i="2"/>
  <c r="S22" i="2"/>
  <c r="R22" i="2"/>
  <c r="Q22" i="2"/>
  <c r="P22" i="2"/>
  <c r="E22" i="2"/>
  <c r="T22" i="2" s="1"/>
  <c r="U21" i="2"/>
  <c r="S21" i="2"/>
  <c r="R21" i="2"/>
  <c r="Q21" i="2"/>
  <c r="P21" i="2"/>
  <c r="E21" i="2"/>
  <c r="S20" i="2"/>
  <c r="R20" i="2"/>
  <c r="Q20" i="2"/>
  <c r="P20" i="2"/>
  <c r="E20" i="2"/>
  <c r="U20" i="2" s="1"/>
  <c r="S19" i="2"/>
  <c r="R19" i="2"/>
  <c r="Q19" i="2"/>
  <c r="P19" i="2"/>
  <c r="E19" i="2"/>
  <c r="U19" i="2" s="1"/>
  <c r="S17" i="2"/>
  <c r="O17" i="2"/>
  <c r="N17" i="2"/>
  <c r="M17" i="2"/>
  <c r="L17" i="2"/>
  <c r="R17" i="2" s="1"/>
  <c r="K17" i="2"/>
  <c r="J17" i="2"/>
  <c r="I17" i="2"/>
  <c r="H17" i="2"/>
  <c r="G17" i="2"/>
  <c r="F17" i="2"/>
  <c r="C17" i="2"/>
  <c r="B17" i="2"/>
  <c r="E17" i="2" s="1"/>
  <c r="U16" i="2"/>
  <c r="T16" i="2"/>
  <c r="S16" i="2"/>
  <c r="R16" i="2"/>
  <c r="Q16" i="2"/>
  <c r="P16" i="2"/>
  <c r="E16" i="2"/>
  <c r="U15" i="2"/>
  <c r="S15" i="2"/>
  <c r="R15" i="2"/>
  <c r="Q15" i="2"/>
  <c r="P15" i="2"/>
  <c r="E15" i="2"/>
  <c r="T15" i="2" s="1"/>
  <c r="S14" i="2"/>
  <c r="R14" i="2"/>
  <c r="Q14" i="2"/>
  <c r="U14" i="2" s="1"/>
  <c r="P14" i="2"/>
  <c r="E14" i="2"/>
  <c r="T14" i="2" s="1"/>
  <c r="S13" i="2"/>
  <c r="R13" i="2"/>
  <c r="Q13" i="2"/>
  <c r="P13" i="2"/>
  <c r="E13" i="2"/>
  <c r="T13" i="2" s="1"/>
  <c r="S12" i="2"/>
  <c r="R12" i="2"/>
  <c r="Q12" i="2"/>
  <c r="P12" i="2"/>
  <c r="E12" i="2"/>
  <c r="U12" i="2" s="1"/>
  <c r="S11" i="2"/>
  <c r="R11" i="2"/>
  <c r="Q11" i="2"/>
  <c r="P11" i="2"/>
  <c r="E11" i="2"/>
  <c r="T11" i="2" s="1"/>
  <c r="S10" i="2"/>
  <c r="R10" i="2"/>
  <c r="Q10" i="2"/>
  <c r="P10" i="2"/>
  <c r="E10" i="2"/>
  <c r="U10" i="2" s="1"/>
  <c r="S9" i="2"/>
  <c r="R9" i="2"/>
  <c r="Q9" i="2"/>
  <c r="P9" i="2"/>
  <c r="E9" i="2"/>
  <c r="T96" i="1"/>
  <c r="S96" i="1"/>
  <c r="R96" i="1"/>
  <c r="Q96" i="1"/>
  <c r="P96" i="1"/>
  <c r="E96" i="1"/>
  <c r="U96" i="1" s="1"/>
  <c r="S95" i="1"/>
  <c r="R95" i="1"/>
  <c r="Q95" i="1"/>
  <c r="P95" i="1"/>
  <c r="E95" i="1"/>
  <c r="T95" i="1" s="1"/>
  <c r="S94" i="1"/>
  <c r="R94" i="1"/>
  <c r="Q94" i="1"/>
  <c r="U94" i="1" s="1"/>
  <c r="P94" i="1"/>
  <c r="T94" i="1" s="1"/>
  <c r="E94" i="1"/>
  <c r="S93" i="1"/>
  <c r="R93" i="1"/>
  <c r="Q93" i="1"/>
  <c r="P93" i="1"/>
  <c r="E93" i="1"/>
  <c r="T93" i="1" s="1"/>
  <c r="S92" i="1"/>
  <c r="R92" i="1"/>
  <c r="Q92" i="1"/>
  <c r="P92" i="1"/>
  <c r="E92" i="1"/>
  <c r="U92" i="1" s="1"/>
  <c r="S91" i="1"/>
  <c r="R91" i="1"/>
  <c r="Q91" i="1"/>
  <c r="P91" i="1"/>
  <c r="E91" i="1"/>
  <c r="T91" i="1" s="1"/>
  <c r="T90" i="1"/>
  <c r="S90" i="1"/>
  <c r="R90" i="1"/>
  <c r="Q90" i="1"/>
  <c r="P90" i="1"/>
  <c r="E90" i="1"/>
  <c r="U90" i="1" s="1"/>
  <c r="S89" i="1"/>
  <c r="R89" i="1"/>
  <c r="Q89" i="1"/>
  <c r="P89" i="1"/>
  <c r="E89" i="1"/>
  <c r="U89" i="1" s="1"/>
  <c r="S88" i="1"/>
  <c r="R88" i="1"/>
  <c r="Q88" i="1"/>
  <c r="P88" i="1"/>
  <c r="E88" i="1"/>
  <c r="U88" i="1" s="1"/>
  <c r="W75" i="1"/>
  <c r="V75" i="1"/>
  <c r="O75" i="1"/>
  <c r="N75" i="1"/>
  <c r="M75" i="1"/>
  <c r="L75" i="1"/>
  <c r="K75" i="1"/>
  <c r="J75" i="1"/>
  <c r="I75" i="1"/>
  <c r="H75" i="1"/>
  <c r="G75" i="1"/>
  <c r="F75" i="1"/>
  <c r="C75" i="1"/>
  <c r="B75" i="1"/>
  <c r="O74" i="1"/>
  <c r="N74" i="1"/>
  <c r="M74" i="1"/>
  <c r="S74" i="1" s="1"/>
  <c r="L74" i="1"/>
  <c r="K74" i="1"/>
  <c r="J74" i="1"/>
  <c r="I74" i="1"/>
  <c r="H74" i="1"/>
  <c r="G74" i="1"/>
  <c r="F74" i="1"/>
  <c r="C74" i="1"/>
  <c r="E74" i="1" s="1"/>
  <c r="B74" i="1"/>
  <c r="O73" i="1"/>
  <c r="N73" i="1"/>
  <c r="M73" i="1"/>
  <c r="L73" i="1"/>
  <c r="R73" i="1" s="1"/>
  <c r="K73" i="1"/>
  <c r="J73" i="1"/>
  <c r="I73" i="1"/>
  <c r="Q73" i="1" s="1"/>
  <c r="H73" i="1"/>
  <c r="G73" i="1"/>
  <c r="F73" i="1"/>
  <c r="C73" i="1"/>
  <c r="B73" i="1"/>
  <c r="E73" i="1" s="1"/>
  <c r="S72" i="1"/>
  <c r="R72" i="1"/>
  <c r="Q72" i="1"/>
  <c r="P72" i="1"/>
  <c r="E72" i="1"/>
  <c r="U72" i="1" s="1"/>
  <c r="S71" i="1"/>
  <c r="R71" i="1"/>
  <c r="Q71" i="1"/>
  <c r="P71" i="1"/>
  <c r="E71" i="1"/>
  <c r="U71" i="1" s="1"/>
  <c r="W69" i="1"/>
  <c r="V69" i="1"/>
  <c r="O69" i="1"/>
  <c r="N69" i="1"/>
  <c r="M69" i="1"/>
  <c r="L69" i="1"/>
  <c r="K69" i="1"/>
  <c r="J69" i="1"/>
  <c r="I69" i="1"/>
  <c r="H69" i="1"/>
  <c r="G69" i="1"/>
  <c r="F69" i="1"/>
  <c r="C69" i="1"/>
  <c r="B69" i="1"/>
  <c r="O68" i="1"/>
  <c r="N68" i="1"/>
  <c r="M68" i="1"/>
  <c r="S68" i="1" s="1"/>
  <c r="L68" i="1"/>
  <c r="K68" i="1"/>
  <c r="J68" i="1"/>
  <c r="I68" i="1"/>
  <c r="H68" i="1"/>
  <c r="G68" i="1"/>
  <c r="F68" i="1"/>
  <c r="C68" i="1"/>
  <c r="B68" i="1"/>
  <c r="S67" i="1"/>
  <c r="R67" i="1"/>
  <c r="Q67" i="1"/>
  <c r="P67" i="1"/>
  <c r="E67" i="1"/>
  <c r="T67" i="1" s="1"/>
  <c r="U66" i="1"/>
  <c r="S66" i="1"/>
  <c r="R66" i="1"/>
  <c r="Q66" i="1"/>
  <c r="P66" i="1"/>
  <c r="E66" i="1"/>
  <c r="T66" i="1" s="1"/>
  <c r="S65" i="1"/>
  <c r="R65" i="1"/>
  <c r="Q65" i="1"/>
  <c r="P65" i="1"/>
  <c r="E65" i="1"/>
  <c r="U65" i="1" s="1"/>
  <c r="S64" i="1"/>
  <c r="R64" i="1"/>
  <c r="Q64" i="1"/>
  <c r="P64" i="1"/>
  <c r="E64" i="1"/>
  <c r="T64" i="1" s="1"/>
  <c r="S63" i="1"/>
  <c r="R63" i="1"/>
  <c r="Q63" i="1"/>
  <c r="P63" i="1"/>
  <c r="E63" i="1"/>
  <c r="U63" i="1" s="1"/>
  <c r="R61" i="1"/>
  <c r="O61" i="1"/>
  <c r="N61" i="1"/>
  <c r="M61" i="1"/>
  <c r="S61" i="1" s="1"/>
  <c r="L61" i="1"/>
  <c r="K61" i="1"/>
  <c r="J61" i="1"/>
  <c r="I61" i="1"/>
  <c r="H61" i="1"/>
  <c r="C61" i="1"/>
  <c r="B61" i="1"/>
  <c r="S60" i="1"/>
  <c r="R60" i="1"/>
  <c r="Q60" i="1"/>
  <c r="P60" i="1"/>
  <c r="E60" i="1"/>
  <c r="U60" i="1" s="1"/>
  <c r="S59" i="1"/>
  <c r="R59" i="1"/>
  <c r="Q59" i="1"/>
  <c r="P59" i="1"/>
  <c r="E59" i="1"/>
  <c r="U59" i="1" s="1"/>
  <c r="S58" i="1"/>
  <c r="R58" i="1"/>
  <c r="Q58" i="1"/>
  <c r="P58" i="1"/>
  <c r="E58" i="1"/>
  <c r="U58" i="1" s="1"/>
  <c r="S57" i="1"/>
  <c r="R57" i="1"/>
  <c r="Q57" i="1"/>
  <c r="P57" i="1"/>
  <c r="E57" i="1"/>
  <c r="T57" i="1" s="1"/>
  <c r="V55" i="1"/>
  <c r="O55" i="1"/>
  <c r="N55" i="1"/>
  <c r="M55" i="1"/>
  <c r="L55" i="1"/>
  <c r="K55" i="1"/>
  <c r="J55" i="1"/>
  <c r="I55" i="1"/>
  <c r="H55" i="1"/>
  <c r="G55" i="1"/>
  <c r="F55" i="1"/>
  <c r="C55" i="1"/>
  <c r="B55" i="1"/>
  <c r="E55" i="1" s="1"/>
  <c r="S54" i="1"/>
  <c r="R54" i="1"/>
  <c r="Q54" i="1"/>
  <c r="P54" i="1"/>
  <c r="E54" i="1"/>
  <c r="T54" i="1" s="1"/>
  <c r="S53" i="1"/>
  <c r="R53" i="1"/>
  <c r="Q53" i="1"/>
  <c r="P53" i="1"/>
  <c r="E53" i="1"/>
  <c r="S52" i="1"/>
  <c r="R52" i="1"/>
  <c r="Q52" i="1"/>
  <c r="P52" i="1"/>
  <c r="E52" i="1"/>
  <c r="U52" i="1" s="1"/>
  <c r="S51" i="1"/>
  <c r="R51" i="1"/>
  <c r="Q51" i="1"/>
  <c r="P51" i="1"/>
  <c r="E51" i="1"/>
  <c r="T51" i="1" s="1"/>
  <c r="S50" i="1"/>
  <c r="R50" i="1"/>
  <c r="Q50" i="1"/>
  <c r="P50" i="1"/>
  <c r="E50" i="1"/>
  <c r="U50" i="1" s="1"/>
  <c r="S49" i="1"/>
  <c r="R49" i="1"/>
  <c r="Q49" i="1"/>
  <c r="P49" i="1"/>
  <c r="E49" i="1"/>
  <c r="T49" i="1" s="1"/>
  <c r="S48" i="1"/>
  <c r="R48" i="1"/>
  <c r="Q48" i="1"/>
  <c r="P48" i="1"/>
  <c r="E48" i="1"/>
  <c r="U48" i="1" s="1"/>
  <c r="U47" i="1"/>
  <c r="S47" i="1"/>
  <c r="R47" i="1"/>
  <c r="Q47" i="1"/>
  <c r="P47" i="1"/>
  <c r="E47" i="1"/>
  <c r="T47" i="1" s="1"/>
  <c r="S46" i="1"/>
  <c r="R46" i="1"/>
  <c r="Q46" i="1"/>
  <c r="U46" i="1" s="1"/>
  <c r="P46" i="1"/>
  <c r="E46" i="1"/>
  <c r="S45" i="1"/>
  <c r="R45" i="1"/>
  <c r="Q45" i="1"/>
  <c r="P45" i="1"/>
  <c r="E45" i="1"/>
  <c r="S44" i="1"/>
  <c r="R44" i="1"/>
  <c r="Q44" i="1"/>
  <c r="P44" i="1"/>
  <c r="E44" i="1"/>
  <c r="U44" i="1" s="1"/>
  <c r="V42" i="1"/>
  <c r="O42" i="1"/>
  <c r="N42" i="1"/>
  <c r="M42" i="1"/>
  <c r="L42" i="1"/>
  <c r="K42" i="1"/>
  <c r="J42" i="1"/>
  <c r="I42" i="1"/>
  <c r="H42" i="1"/>
  <c r="G42" i="1"/>
  <c r="F42" i="1"/>
  <c r="C42" i="1"/>
  <c r="B42" i="1"/>
  <c r="S41" i="1"/>
  <c r="R41" i="1"/>
  <c r="Q41" i="1"/>
  <c r="P41" i="1"/>
  <c r="E41" i="1"/>
  <c r="T41" i="1" s="1"/>
  <c r="S40" i="1"/>
  <c r="R40" i="1"/>
  <c r="Q40" i="1"/>
  <c r="P40" i="1"/>
  <c r="E40" i="1"/>
  <c r="U40" i="1" s="1"/>
  <c r="S39" i="1"/>
  <c r="R39" i="1"/>
  <c r="Q39" i="1"/>
  <c r="P39" i="1"/>
  <c r="E39" i="1"/>
  <c r="T39" i="1" s="1"/>
  <c r="S38" i="1"/>
  <c r="R38" i="1"/>
  <c r="Q38" i="1"/>
  <c r="P38" i="1"/>
  <c r="E38" i="1"/>
  <c r="U38" i="1" s="1"/>
  <c r="U37" i="1"/>
  <c r="S37" i="1"/>
  <c r="R37" i="1"/>
  <c r="Q37" i="1"/>
  <c r="P37" i="1"/>
  <c r="E37" i="1"/>
  <c r="T37" i="1" s="1"/>
  <c r="R35" i="1"/>
  <c r="O35" i="1"/>
  <c r="S35" i="1" s="1"/>
  <c r="N35" i="1"/>
  <c r="M35" i="1"/>
  <c r="L35" i="1"/>
  <c r="K35" i="1"/>
  <c r="J35" i="1"/>
  <c r="I35" i="1"/>
  <c r="H35" i="1"/>
  <c r="P35" i="1" s="1"/>
  <c r="G35" i="1"/>
  <c r="F35" i="1"/>
  <c r="C35" i="1"/>
  <c r="B35" i="1"/>
  <c r="S34" i="1"/>
  <c r="R34" i="1"/>
  <c r="Q34" i="1"/>
  <c r="P34" i="1"/>
  <c r="E34" i="1"/>
  <c r="T34" i="1" s="1"/>
  <c r="O32" i="1"/>
  <c r="N32" i="1"/>
  <c r="M32" i="1"/>
  <c r="L32" i="1"/>
  <c r="K32" i="1"/>
  <c r="J32" i="1"/>
  <c r="I32" i="1"/>
  <c r="Q32" i="1" s="1"/>
  <c r="H32" i="1"/>
  <c r="G32" i="1"/>
  <c r="F32" i="1"/>
  <c r="C32" i="1"/>
  <c r="B32" i="1"/>
  <c r="S31" i="1"/>
  <c r="R31" i="1"/>
  <c r="Q31" i="1"/>
  <c r="U31" i="1" s="1"/>
  <c r="P31" i="1"/>
  <c r="E31" i="1"/>
  <c r="T31" i="1" s="1"/>
  <c r="S30" i="1"/>
  <c r="R30" i="1"/>
  <c r="Q30" i="1"/>
  <c r="P30" i="1"/>
  <c r="E30" i="1"/>
  <c r="U30" i="1" s="1"/>
  <c r="S29" i="1"/>
  <c r="R29" i="1"/>
  <c r="Q29" i="1"/>
  <c r="P29" i="1"/>
  <c r="E29" i="1"/>
  <c r="U29" i="1" s="1"/>
  <c r="U28" i="1"/>
  <c r="T28" i="1"/>
  <c r="S28" i="1"/>
  <c r="R28" i="1"/>
  <c r="Q28" i="1"/>
  <c r="P28" i="1"/>
  <c r="E28" i="1"/>
  <c r="W26" i="1"/>
  <c r="V26" i="1"/>
  <c r="O26" i="1"/>
  <c r="N26" i="1"/>
  <c r="M26" i="1"/>
  <c r="L26" i="1"/>
  <c r="K26" i="1"/>
  <c r="J26" i="1"/>
  <c r="I26" i="1"/>
  <c r="H26" i="1"/>
  <c r="G26" i="1"/>
  <c r="F26" i="1"/>
  <c r="C26" i="1"/>
  <c r="B26" i="1"/>
  <c r="E26" i="1" s="1"/>
  <c r="S25" i="1"/>
  <c r="R25" i="1"/>
  <c r="Q25" i="1"/>
  <c r="P25" i="1"/>
  <c r="E25" i="1"/>
  <c r="U25" i="1" s="1"/>
  <c r="S24" i="1"/>
  <c r="R24" i="1"/>
  <c r="Q24" i="1"/>
  <c r="P24" i="1"/>
  <c r="E24" i="1"/>
  <c r="U24" i="1" s="1"/>
  <c r="S23" i="1"/>
  <c r="R23" i="1"/>
  <c r="Q23" i="1"/>
  <c r="U23" i="1" s="1"/>
  <c r="P23" i="1"/>
  <c r="T23" i="1" s="1"/>
  <c r="E23" i="1"/>
  <c r="S22" i="1"/>
  <c r="R22" i="1"/>
  <c r="Q22" i="1"/>
  <c r="P22" i="1"/>
  <c r="E22" i="1"/>
  <c r="T22" i="1" s="1"/>
  <c r="S21" i="1"/>
  <c r="R21" i="1"/>
  <c r="Q21" i="1"/>
  <c r="P21" i="1"/>
  <c r="E21" i="1"/>
  <c r="S20" i="1"/>
  <c r="R20" i="1"/>
  <c r="Q20" i="1"/>
  <c r="P20" i="1"/>
  <c r="E20" i="1"/>
  <c r="T20" i="1" s="1"/>
  <c r="S19" i="1"/>
  <c r="R19" i="1"/>
  <c r="Q19" i="1"/>
  <c r="P19" i="1"/>
  <c r="E19" i="1"/>
  <c r="U19" i="1" s="1"/>
  <c r="O17" i="1"/>
  <c r="N17" i="1"/>
  <c r="M17" i="1"/>
  <c r="L17" i="1"/>
  <c r="R17" i="1" s="1"/>
  <c r="K17" i="1"/>
  <c r="J17" i="1"/>
  <c r="I17" i="1"/>
  <c r="Q17" i="1" s="1"/>
  <c r="H17" i="1"/>
  <c r="G17" i="1"/>
  <c r="F17" i="1"/>
  <c r="C17" i="1"/>
  <c r="E17" i="1" s="1"/>
  <c r="B17" i="1"/>
  <c r="S16" i="1"/>
  <c r="R16" i="1"/>
  <c r="Q16" i="1"/>
  <c r="P16" i="1"/>
  <c r="E16" i="1"/>
  <c r="S15" i="1"/>
  <c r="R15" i="1"/>
  <c r="Q15" i="1"/>
  <c r="P15" i="1"/>
  <c r="E15" i="1"/>
  <c r="U15" i="1" s="1"/>
  <c r="U14" i="1"/>
  <c r="S14" i="1"/>
  <c r="R14" i="1"/>
  <c r="Q14" i="1"/>
  <c r="P14" i="1"/>
  <c r="E14" i="1"/>
  <c r="U13" i="1"/>
  <c r="T13" i="1"/>
  <c r="S13" i="1"/>
  <c r="R13" i="1"/>
  <c r="Q13" i="1"/>
  <c r="P13" i="1"/>
  <c r="E13" i="1"/>
  <c r="U12" i="1"/>
  <c r="T12" i="1"/>
  <c r="S12" i="1"/>
  <c r="R12" i="1"/>
  <c r="Q12" i="1"/>
  <c r="P12" i="1"/>
  <c r="E12" i="1"/>
  <c r="S11" i="1"/>
  <c r="R11" i="1"/>
  <c r="Q11" i="1"/>
  <c r="P11" i="1"/>
  <c r="T11" i="1" s="1"/>
  <c r="E11" i="1"/>
  <c r="S10" i="1"/>
  <c r="R10" i="1"/>
  <c r="Q10" i="1"/>
  <c r="P10" i="1"/>
  <c r="E10" i="1"/>
  <c r="S9" i="1"/>
  <c r="R9" i="1"/>
  <c r="Q9" i="1"/>
  <c r="P9" i="1"/>
  <c r="E9" i="1"/>
  <c r="U72" i="8" l="1"/>
  <c r="T72" i="8"/>
  <c r="U107" i="26"/>
  <c r="T107" i="26"/>
  <c r="T34" i="8"/>
  <c r="U34" i="8"/>
  <c r="U95" i="1"/>
  <c r="U64" i="6"/>
  <c r="T64" i="6"/>
  <c r="T10" i="7"/>
  <c r="U10" i="7"/>
  <c r="T53" i="7"/>
  <c r="U53" i="7"/>
  <c r="U54" i="12"/>
  <c r="T54" i="12"/>
  <c r="T67" i="13"/>
  <c r="U67" i="13"/>
  <c r="U9" i="14"/>
  <c r="T9" i="14"/>
  <c r="U40" i="18"/>
  <c r="T40" i="18"/>
  <c r="U24" i="24"/>
  <c r="T24" i="24"/>
  <c r="U20" i="9"/>
  <c r="T20" i="9"/>
  <c r="U22" i="10"/>
  <c r="T22" i="10"/>
  <c r="U11" i="11"/>
  <c r="T11" i="11"/>
  <c r="U37" i="11"/>
  <c r="T37" i="11"/>
  <c r="T19" i="12"/>
  <c r="U19" i="12"/>
  <c r="U25" i="37"/>
  <c r="T25" i="37"/>
  <c r="U67" i="3"/>
  <c r="P74" i="4"/>
  <c r="P17" i="9"/>
  <c r="T10" i="1"/>
  <c r="T14" i="1"/>
  <c r="P42" i="1"/>
  <c r="U67" i="1"/>
  <c r="P68" i="1"/>
  <c r="P74" i="1"/>
  <c r="P35" i="2"/>
  <c r="S68" i="2"/>
  <c r="T72" i="2"/>
  <c r="Q73" i="2"/>
  <c r="T88" i="2"/>
  <c r="U91" i="2"/>
  <c r="U93" i="2"/>
  <c r="U13" i="3"/>
  <c r="P17" i="3"/>
  <c r="U22" i="3"/>
  <c r="T45" i="3"/>
  <c r="T49" i="3"/>
  <c r="Q68" i="3"/>
  <c r="E74" i="3"/>
  <c r="T94" i="3"/>
  <c r="T14" i="4"/>
  <c r="T19" i="4"/>
  <c r="T23" i="4"/>
  <c r="Q35" i="4"/>
  <c r="Q74" i="4"/>
  <c r="U93" i="4"/>
  <c r="T10" i="5"/>
  <c r="T16" i="5"/>
  <c r="T25" i="5"/>
  <c r="U40" i="5"/>
  <c r="T41" i="5"/>
  <c r="U53" i="5"/>
  <c r="U71" i="5"/>
  <c r="U92" i="5"/>
  <c r="T95" i="5"/>
  <c r="U13" i="6"/>
  <c r="T13" i="6"/>
  <c r="R17" i="6"/>
  <c r="T46" i="6"/>
  <c r="U72" i="6"/>
  <c r="E26" i="7"/>
  <c r="T67" i="7"/>
  <c r="U90" i="7"/>
  <c r="T90" i="7"/>
  <c r="U30" i="8"/>
  <c r="T30" i="8"/>
  <c r="U31" i="9"/>
  <c r="T31" i="9"/>
  <c r="Q32" i="9"/>
  <c r="E26" i="11"/>
  <c r="T53" i="11"/>
  <c r="U53" i="11"/>
  <c r="U31" i="12"/>
  <c r="T31" i="12"/>
  <c r="U45" i="16"/>
  <c r="T45" i="16"/>
  <c r="U60" i="11"/>
  <c r="T60" i="11"/>
  <c r="U88" i="17"/>
  <c r="T88" i="17"/>
  <c r="U13" i="18"/>
  <c r="T13" i="18"/>
  <c r="T92" i="32"/>
  <c r="U92" i="32"/>
  <c r="U16" i="35"/>
  <c r="T16" i="35"/>
  <c r="P73" i="2"/>
  <c r="U96" i="2"/>
  <c r="P75" i="3"/>
  <c r="P35" i="4"/>
  <c r="S17" i="1"/>
  <c r="U21" i="1"/>
  <c r="S32" i="1"/>
  <c r="U54" i="1"/>
  <c r="S73" i="1"/>
  <c r="U9" i="2"/>
  <c r="P26" i="2"/>
  <c r="Q35" i="2"/>
  <c r="T40" i="2"/>
  <c r="T92" i="2"/>
  <c r="U94" i="2"/>
  <c r="T12" i="3"/>
  <c r="U14" i="3"/>
  <c r="Q17" i="3"/>
  <c r="T21" i="3"/>
  <c r="P35" i="3"/>
  <c r="U31" i="4"/>
  <c r="U44" i="4"/>
  <c r="U48" i="4"/>
  <c r="S73" i="4"/>
  <c r="U91" i="4"/>
  <c r="U10" i="5"/>
  <c r="E17" i="5"/>
  <c r="U93" i="5"/>
  <c r="E42" i="6"/>
  <c r="U48" i="6"/>
  <c r="T48" i="6"/>
  <c r="P42" i="7"/>
  <c r="P73" i="7"/>
  <c r="E74" i="7"/>
  <c r="E26" i="8"/>
  <c r="T58" i="8"/>
  <c r="U58" i="8"/>
  <c r="T28" i="9"/>
  <c r="U28" i="9"/>
  <c r="U49" i="11"/>
  <c r="T49" i="11"/>
  <c r="U72" i="12"/>
  <c r="T72" i="12"/>
  <c r="T90" i="13"/>
  <c r="U90" i="13"/>
  <c r="U46" i="14"/>
  <c r="T46" i="14"/>
  <c r="U66" i="14"/>
  <c r="T66" i="14"/>
  <c r="U25" i="18"/>
  <c r="T25" i="18"/>
  <c r="U15" i="19"/>
  <c r="T15" i="19"/>
  <c r="U14" i="23"/>
  <c r="T14" i="23"/>
  <c r="U45" i="18"/>
  <c r="T45" i="18"/>
  <c r="T30" i="1"/>
  <c r="T96" i="4"/>
  <c r="T21" i="6"/>
  <c r="U21" i="6"/>
  <c r="U71" i="6"/>
  <c r="T71" i="6"/>
  <c r="U67" i="15"/>
  <c r="T67" i="15"/>
  <c r="Q35" i="1"/>
  <c r="R68" i="2"/>
  <c r="T9" i="8"/>
  <c r="U9" i="8"/>
  <c r="T19" i="1"/>
  <c r="E35" i="1"/>
  <c r="U49" i="1"/>
  <c r="T53" i="1"/>
  <c r="T19" i="2"/>
  <c r="T21" i="2"/>
  <c r="T30" i="2"/>
  <c r="E32" i="2"/>
  <c r="T71" i="2"/>
  <c r="T16" i="3"/>
  <c r="T23" i="3"/>
  <c r="Q35" i="3"/>
  <c r="U93" i="3"/>
  <c r="U13" i="4"/>
  <c r="P17" i="4"/>
  <c r="U22" i="4"/>
  <c r="P42" i="4"/>
  <c r="P68" i="4"/>
  <c r="T71" i="4"/>
  <c r="P73" i="4"/>
  <c r="U15" i="5"/>
  <c r="U24" i="5"/>
  <c r="T66" i="5"/>
  <c r="E68" i="5"/>
  <c r="P74" i="5"/>
  <c r="T96" i="5"/>
  <c r="U91" i="6"/>
  <c r="T91" i="6"/>
  <c r="U22" i="7"/>
  <c r="T22" i="7"/>
  <c r="T31" i="7"/>
  <c r="T40" i="7"/>
  <c r="U40" i="7"/>
  <c r="U54" i="8"/>
  <c r="T54" i="8"/>
  <c r="E73" i="8"/>
  <c r="P74" i="8"/>
  <c r="U9" i="10"/>
  <c r="T9" i="10"/>
  <c r="U34" i="10"/>
  <c r="T34" i="10"/>
  <c r="E42" i="11"/>
  <c r="U93" i="11"/>
  <c r="T93" i="11"/>
  <c r="Q32" i="12"/>
  <c r="U66" i="13"/>
  <c r="T66" i="13"/>
  <c r="U41" i="16"/>
  <c r="T41" i="16"/>
  <c r="U90" i="18"/>
  <c r="T90" i="18"/>
  <c r="T91" i="22"/>
  <c r="U91" i="22"/>
  <c r="T11" i="23"/>
  <c r="U11" i="23"/>
  <c r="U89" i="9"/>
  <c r="T89" i="9"/>
  <c r="T47" i="13"/>
  <c r="U47" i="13"/>
  <c r="U54" i="25"/>
  <c r="T54" i="25"/>
  <c r="T96" i="2"/>
  <c r="U25" i="8"/>
  <c r="T25" i="8"/>
  <c r="T89" i="8"/>
  <c r="T12" i="9"/>
  <c r="U66" i="9"/>
  <c r="T66" i="9"/>
  <c r="U22" i="11"/>
  <c r="T22" i="11"/>
  <c r="U59" i="12"/>
  <c r="T59" i="12"/>
  <c r="U63" i="13"/>
  <c r="T63" i="13"/>
  <c r="U13" i="14"/>
  <c r="T13" i="14"/>
  <c r="U20" i="15"/>
  <c r="T20" i="15"/>
  <c r="T60" i="7"/>
  <c r="U60" i="7"/>
  <c r="U51" i="16"/>
  <c r="T51" i="16"/>
  <c r="T92" i="19"/>
  <c r="U92" i="19"/>
  <c r="U16" i="1"/>
  <c r="U22" i="1"/>
  <c r="R26" i="1"/>
  <c r="T38" i="1"/>
  <c r="T48" i="1"/>
  <c r="T88" i="1"/>
  <c r="T10" i="2"/>
  <c r="P17" i="2"/>
  <c r="U25" i="2"/>
  <c r="T58" i="2"/>
  <c r="T67" i="2"/>
  <c r="T28" i="3"/>
  <c r="U31" i="3"/>
  <c r="Q42" i="3"/>
  <c r="T51" i="3"/>
  <c r="P74" i="3"/>
  <c r="T92" i="3"/>
  <c r="T12" i="4"/>
  <c r="T21" i="4"/>
  <c r="T30" i="4"/>
  <c r="T38" i="4"/>
  <c r="U54" i="4"/>
  <c r="T58" i="4"/>
  <c r="T19" i="5"/>
  <c r="T23" i="5"/>
  <c r="P35" i="5"/>
  <c r="U45" i="5"/>
  <c r="T59" i="5"/>
  <c r="Q74" i="5"/>
  <c r="Q87" i="5"/>
  <c r="U90" i="5"/>
  <c r="Q17" i="6"/>
  <c r="U49" i="6"/>
  <c r="Q74" i="6"/>
  <c r="T20" i="7"/>
  <c r="U11" i="1"/>
  <c r="U34" i="1"/>
  <c r="E42" i="1"/>
  <c r="R42" i="1"/>
  <c r="T46" i="1"/>
  <c r="E68" i="1"/>
  <c r="R74" i="1"/>
  <c r="Q17" i="2"/>
  <c r="U23" i="2"/>
  <c r="U47" i="2"/>
  <c r="U50" i="2"/>
  <c r="U95" i="2"/>
  <c r="U15" i="3"/>
  <c r="E17" i="3"/>
  <c r="R32" i="3"/>
  <c r="U40" i="3"/>
  <c r="U60" i="3"/>
  <c r="T63" i="3"/>
  <c r="U66" i="3"/>
  <c r="P73" i="3"/>
  <c r="Q74" i="3"/>
  <c r="T96" i="3"/>
  <c r="T16" i="4"/>
  <c r="E26" i="4"/>
  <c r="R26" i="4"/>
  <c r="E35" i="4"/>
  <c r="S35" i="4"/>
  <c r="U64" i="4"/>
  <c r="U71" i="4"/>
  <c r="U95" i="4"/>
  <c r="T14" i="5"/>
  <c r="R42" i="5"/>
  <c r="T48" i="5"/>
  <c r="U65" i="5"/>
  <c r="P73" i="5"/>
  <c r="R75" i="5"/>
  <c r="T34" i="6"/>
  <c r="U41" i="6"/>
  <c r="T41" i="6"/>
  <c r="U16" i="7"/>
  <c r="U23" i="7"/>
  <c r="U10" i="8"/>
  <c r="T22" i="8"/>
  <c r="U22" i="8"/>
  <c r="S35" i="8"/>
  <c r="T46" i="8"/>
  <c r="U19" i="9"/>
  <c r="Q35" i="9"/>
  <c r="U57" i="9"/>
  <c r="T57" i="9"/>
  <c r="U88" i="9"/>
  <c r="U22" i="12"/>
  <c r="T22" i="12"/>
  <c r="U50" i="13"/>
  <c r="T50" i="13"/>
  <c r="T10" i="14"/>
  <c r="U10" i="14"/>
  <c r="U12" i="16"/>
  <c r="T12" i="16"/>
  <c r="U64" i="16"/>
  <c r="T64" i="16"/>
  <c r="U30" i="21"/>
  <c r="T30" i="21"/>
  <c r="U65" i="22"/>
  <c r="T65" i="22"/>
  <c r="T71" i="15"/>
  <c r="U66" i="18"/>
  <c r="T66" i="18"/>
  <c r="U22" i="20"/>
  <c r="T22" i="20"/>
  <c r="U51" i="20"/>
  <c r="T51" i="20"/>
  <c r="U96" i="22"/>
  <c r="T96" i="22"/>
  <c r="T52" i="23"/>
  <c r="U52" i="23"/>
  <c r="U60" i="24"/>
  <c r="T60" i="24"/>
  <c r="U15" i="25"/>
  <c r="T15" i="25"/>
  <c r="U72" i="32"/>
  <c r="T72" i="32"/>
  <c r="U67" i="33"/>
  <c r="T67" i="33"/>
  <c r="T28" i="34"/>
  <c r="U28" i="34"/>
  <c r="U19" i="35"/>
  <c r="T19" i="35"/>
  <c r="U89" i="37"/>
  <c r="T89" i="37"/>
  <c r="U38" i="39"/>
  <c r="T38" i="39"/>
  <c r="U44" i="40"/>
  <c r="T44" i="40"/>
  <c r="S35" i="10"/>
  <c r="U23" i="12"/>
  <c r="P35" i="12"/>
  <c r="S73" i="12"/>
  <c r="T93" i="13"/>
  <c r="P35" i="14"/>
  <c r="P17" i="15"/>
  <c r="Q73" i="15"/>
  <c r="P17" i="16"/>
  <c r="P61" i="16"/>
  <c r="E35" i="17"/>
  <c r="T66" i="17"/>
  <c r="U66" i="17"/>
  <c r="Q74" i="17"/>
  <c r="U46" i="19"/>
  <c r="T46" i="19"/>
  <c r="U15" i="20"/>
  <c r="T15" i="20"/>
  <c r="T48" i="20"/>
  <c r="U48" i="20"/>
  <c r="T67" i="20"/>
  <c r="U12" i="21"/>
  <c r="T12" i="21"/>
  <c r="U67" i="22"/>
  <c r="T67" i="22"/>
  <c r="U16" i="23"/>
  <c r="T16" i="23"/>
  <c r="T92" i="30"/>
  <c r="U92" i="30"/>
  <c r="U20" i="31"/>
  <c r="T20" i="31"/>
  <c r="S17" i="6"/>
  <c r="U34" i="6"/>
  <c r="P35" i="6"/>
  <c r="Q73" i="6"/>
  <c r="R74" i="6"/>
  <c r="U88" i="6"/>
  <c r="T15" i="7"/>
  <c r="T24" i="7"/>
  <c r="U51" i="7"/>
  <c r="P35" i="8"/>
  <c r="U53" i="8"/>
  <c r="S73" i="8"/>
  <c r="Q17" i="9"/>
  <c r="U34" i="9"/>
  <c r="S35" i="9"/>
  <c r="T53" i="9"/>
  <c r="R73" i="9"/>
  <c r="R17" i="10"/>
  <c r="P35" i="10"/>
  <c r="U38" i="10"/>
  <c r="P74" i="10"/>
  <c r="R17" i="11"/>
  <c r="S32" i="11"/>
  <c r="Q73" i="11"/>
  <c r="P73" i="12"/>
  <c r="U23" i="13"/>
  <c r="P35" i="13"/>
  <c r="Q68" i="14"/>
  <c r="R73" i="14"/>
  <c r="P74" i="14"/>
  <c r="Q17" i="15"/>
  <c r="Q55" i="15"/>
  <c r="S74" i="15"/>
  <c r="Q17" i="16"/>
  <c r="R26" i="16"/>
  <c r="Q74" i="16"/>
  <c r="U91" i="16"/>
  <c r="T10" i="17"/>
  <c r="T38" i="17"/>
  <c r="S17" i="18"/>
  <c r="U21" i="18"/>
  <c r="Q73" i="18"/>
  <c r="T14" i="19"/>
  <c r="U14" i="19"/>
  <c r="U91" i="19"/>
  <c r="T12" i="20"/>
  <c r="U12" i="20"/>
  <c r="T34" i="20"/>
  <c r="T59" i="20"/>
  <c r="U59" i="20"/>
  <c r="U10" i="23"/>
  <c r="T10" i="23"/>
  <c r="U20" i="24"/>
  <c r="T20" i="24"/>
  <c r="U96" i="5"/>
  <c r="Q26" i="6"/>
  <c r="E32" i="6"/>
  <c r="Q35" i="6"/>
  <c r="U38" i="6"/>
  <c r="P42" i="6"/>
  <c r="U92" i="6"/>
  <c r="T11" i="7"/>
  <c r="U19" i="7"/>
  <c r="U28" i="7"/>
  <c r="U46" i="7"/>
  <c r="T54" i="7"/>
  <c r="Q35" i="8"/>
  <c r="P61" i="8"/>
  <c r="P73" i="8"/>
  <c r="R35" i="9"/>
  <c r="E42" i="9"/>
  <c r="T51" i="9"/>
  <c r="U54" i="9"/>
  <c r="P74" i="9"/>
  <c r="Q87" i="9"/>
  <c r="S17" i="10"/>
  <c r="E32" i="10"/>
  <c r="R73" i="10"/>
  <c r="R32" i="11"/>
  <c r="P26" i="12"/>
  <c r="P55" i="12"/>
  <c r="E61" i="12"/>
  <c r="T71" i="12"/>
  <c r="Q73" i="12"/>
  <c r="E17" i="13"/>
  <c r="Q35" i="13"/>
  <c r="E73" i="13"/>
  <c r="T95" i="15"/>
  <c r="E35" i="16"/>
  <c r="Q68" i="16"/>
  <c r="S73" i="16"/>
  <c r="U10" i="17"/>
  <c r="E17" i="17"/>
  <c r="U38" i="17"/>
  <c r="P42" i="17"/>
  <c r="P73" i="17"/>
  <c r="T31" i="18"/>
  <c r="U95" i="18"/>
  <c r="T95" i="18"/>
  <c r="Q74" i="19"/>
  <c r="P55" i="22"/>
  <c r="T95" i="22"/>
  <c r="U19" i="23"/>
  <c r="T19" i="23"/>
  <c r="U72" i="23"/>
  <c r="T72" i="23"/>
  <c r="U12" i="24"/>
  <c r="T12" i="24"/>
  <c r="U59" i="27"/>
  <c r="T59" i="27"/>
  <c r="U9" i="28"/>
  <c r="T9" i="28"/>
  <c r="U34" i="28"/>
  <c r="T34" i="28"/>
  <c r="U11" i="29"/>
  <c r="T11" i="29"/>
  <c r="Q74" i="9"/>
  <c r="Q75" i="12"/>
  <c r="P17" i="14"/>
  <c r="Q32" i="15"/>
  <c r="P35" i="15"/>
  <c r="P73" i="16"/>
  <c r="P35" i="17"/>
  <c r="Q42" i="17"/>
  <c r="P32" i="18"/>
  <c r="Q32" i="19"/>
  <c r="U14" i="21"/>
  <c r="T14" i="21"/>
  <c r="P73" i="21"/>
  <c r="U21" i="22"/>
  <c r="T21" i="22"/>
  <c r="T88" i="24"/>
  <c r="U88" i="24"/>
  <c r="T20" i="25"/>
  <c r="U20" i="25"/>
  <c r="T50" i="28"/>
  <c r="U50" i="28"/>
  <c r="T93" i="6"/>
  <c r="P35" i="7"/>
  <c r="S73" i="7"/>
  <c r="Q74" i="7"/>
  <c r="P17" i="8"/>
  <c r="R42" i="8"/>
  <c r="P35" i="9"/>
  <c r="Q17" i="10"/>
  <c r="R26" i="10"/>
  <c r="U93" i="10"/>
  <c r="U31" i="11"/>
  <c r="R35" i="11"/>
  <c r="P74" i="11"/>
  <c r="Q68" i="12"/>
  <c r="R74" i="12"/>
  <c r="Q17" i="14"/>
  <c r="S26" i="14"/>
  <c r="E68" i="14"/>
  <c r="S87" i="14"/>
  <c r="U93" i="14"/>
  <c r="Q35" i="15"/>
  <c r="U37" i="15"/>
  <c r="T46" i="15"/>
  <c r="U50" i="15"/>
  <c r="T53" i="15"/>
  <c r="T66" i="15"/>
  <c r="S73" i="15"/>
  <c r="P74" i="15"/>
  <c r="T92" i="15"/>
  <c r="U10" i="16"/>
  <c r="T11" i="16"/>
  <c r="R17" i="16"/>
  <c r="T28" i="16"/>
  <c r="U71" i="16"/>
  <c r="Q73" i="16"/>
  <c r="U93" i="16"/>
  <c r="U15" i="17"/>
  <c r="T23" i="17"/>
  <c r="Q35" i="17"/>
  <c r="U46" i="17"/>
  <c r="U38" i="18"/>
  <c r="T38" i="18"/>
  <c r="P74" i="18"/>
  <c r="U91" i="18"/>
  <c r="T91" i="18"/>
  <c r="U96" i="20"/>
  <c r="T34" i="22"/>
  <c r="U34" i="22"/>
  <c r="U53" i="22"/>
  <c r="T53" i="22"/>
  <c r="U21" i="23"/>
  <c r="T21" i="23"/>
  <c r="U28" i="23"/>
  <c r="T28" i="23"/>
  <c r="T94" i="23"/>
  <c r="T10" i="24"/>
  <c r="U44" i="24"/>
  <c r="U50" i="24"/>
  <c r="S73" i="6"/>
  <c r="P74" i="6"/>
  <c r="P17" i="7"/>
  <c r="E32" i="7"/>
  <c r="Q35" i="7"/>
  <c r="E68" i="7"/>
  <c r="E75" i="7"/>
  <c r="R75" i="7"/>
  <c r="U95" i="7"/>
  <c r="Q17" i="8"/>
  <c r="R74" i="8"/>
  <c r="P87" i="8"/>
  <c r="S17" i="9"/>
  <c r="E32" i="9"/>
  <c r="U71" i="9"/>
  <c r="P73" i="9"/>
  <c r="E35" i="10"/>
  <c r="U48" i="10"/>
  <c r="T71" i="10"/>
  <c r="Q73" i="10"/>
  <c r="P17" i="11"/>
  <c r="U25" i="11"/>
  <c r="T41" i="11"/>
  <c r="T59" i="11"/>
  <c r="Q74" i="11"/>
  <c r="P17" i="12"/>
  <c r="E73" i="12"/>
  <c r="U19" i="13"/>
  <c r="U30" i="13"/>
  <c r="E35" i="13"/>
  <c r="R35" i="13"/>
  <c r="P74" i="13"/>
  <c r="U91" i="13"/>
  <c r="U21" i="14"/>
  <c r="T24" i="14"/>
  <c r="R26" i="14"/>
  <c r="P73" i="14"/>
  <c r="E74" i="14"/>
  <c r="R74" i="14"/>
  <c r="U39" i="15"/>
  <c r="Q42" i="15"/>
  <c r="R73" i="15"/>
  <c r="Q74" i="15"/>
  <c r="T40" i="16"/>
  <c r="T63" i="16"/>
  <c r="S69" i="16"/>
  <c r="S74" i="16"/>
  <c r="U95" i="16"/>
  <c r="P75" i="17"/>
  <c r="Q17" i="18"/>
  <c r="U30" i="18"/>
  <c r="T30" i="18"/>
  <c r="P35" i="18"/>
  <c r="E73" i="18"/>
  <c r="S73" i="18"/>
  <c r="U71" i="19"/>
  <c r="T71" i="19"/>
  <c r="U95" i="19"/>
  <c r="T95" i="19"/>
  <c r="U20" i="20"/>
  <c r="T20" i="20"/>
  <c r="U16" i="21"/>
  <c r="T16" i="21"/>
  <c r="T20" i="21"/>
  <c r="U20" i="21"/>
  <c r="U40" i="23"/>
  <c r="T40" i="23"/>
  <c r="T59" i="23"/>
  <c r="U59" i="23"/>
  <c r="U71" i="23"/>
  <c r="U92" i="23"/>
  <c r="T92" i="23"/>
  <c r="T48" i="26"/>
  <c r="U48" i="26"/>
  <c r="T19" i="27"/>
  <c r="U19" i="27"/>
  <c r="Q74" i="18"/>
  <c r="E35" i="19"/>
  <c r="U23" i="20"/>
  <c r="Q35" i="20"/>
  <c r="T38" i="20"/>
  <c r="P74" i="20"/>
  <c r="Q17" i="21"/>
  <c r="T23" i="21"/>
  <c r="Q74" i="21"/>
  <c r="P17" i="22"/>
  <c r="Q74" i="22"/>
  <c r="U95" i="22"/>
  <c r="E35" i="23"/>
  <c r="T12" i="25"/>
  <c r="Q42" i="25"/>
  <c r="T45" i="25"/>
  <c r="U94" i="26"/>
  <c r="T94" i="26"/>
  <c r="U48" i="27"/>
  <c r="U47" i="28"/>
  <c r="T47" i="28"/>
  <c r="Q74" i="29"/>
  <c r="U67" i="30"/>
  <c r="T67" i="30"/>
  <c r="U71" i="30"/>
  <c r="U12" i="31"/>
  <c r="T12" i="31"/>
  <c r="R87" i="33"/>
  <c r="U16" i="36"/>
  <c r="T16" i="36"/>
  <c r="T40" i="36"/>
  <c r="U40" i="36"/>
  <c r="T111" i="40"/>
  <c r="U111" i="40"/>
  <c r="U49" i="19"/>
  <c r="T91" i="19"/>
  <c r="U93" i="19"/>
  <c r="T11" i="20"/>
  <c r="E17" i="20"/>
  <c r="S17" i="20"/>
  <c r="T19" i="20"/>
  <c r="T30" i="20"/>
  <c r="E73" i="20"/>
  <c r="S73" i="20"/>
  <c r="Q74" i="20"/>
  <c r="T96" i="20"/>
  <c r="U10" i="21"/>
  <c r="U24" i="21"/>
  <c r="R26" i="21"/>
  <c r="T65" i="21"/>
  <c r="U10" i="22"/>
  <c r="T12" i="22"/>
  <c r="T16" i="22"/>
  <c r="T25" i="22"/>
  <c r="U71" i="22"/>
  <c r="T88" i="22"/>
  <c r="T12" i="23"/>
  <c r="R35" i="23"/>
  <c r="T38" i="23"/>
  <c r="Q55" i="23"/>
  <c r="R73" i="23"/>
  <c r="R35" i="24"/>
  <c r="R73" i="24"/>
  <c r="Q17" i="25"/>
  <c r="R35" i="25"/>
  <c r="U16" i="26"/>
  <c r="T16" i="26"/>
  <c r="T91" i="26"/>
  <c r="U91" i="26"/>
  <c r="U40" i="28"/>
  <c r="U92" i="28"/>
  <c r="T92" i="28"/>
  <c r="U20" i="29"/>
  <c r="T20" i="29"/>
  <c r="U72" i="29"/>
  <c r="T72" i="29"/>
  <c r="P17" i="31"/>
  <c r="T19" i="31"/>
  <c r="U19" i="31"/>
  <c r="U30" i="36"/>
  <c r="T30" i="36"/>
  <c r="U12" i="38"/>
  <c r="T12" i="38"/>
  <c r="S35" i="39"/>
  <c r="P17" i="18"/>
  <c r="T46" i="18"/>
  <c r="R55" i="18"/>
  <c r="T57" i="18"/>
  <c r="T13" i="19"/>
  <c r="P32" i="19"/>
  <c r="E42" i="19"/>
  <c r="R73" i="19"/>
  <c r="P74" i="19"/>
  <c r="R17" i="20"/>
  <c r="T58" i="20"/>
  <c r="U89" i="20"/>
  <c r="T92" i="20"/>
  <c r="S75" i="21"/>
  <c r="T92" i="21"/>
  <c r="U23" i="22"/>
  <c r="U52" i="22"/>
  <c r="E61" i="22"/>
  <c r="P73" i="22"/>
  <c r="T92" i="22"/>
  <c r="U15" i="23"/>
  <c r="E17" i="23"/>
  <c r="T34" i="23"/>
  <c r="U44" i="23"/>
  <c r="T51" i="23"/>
  <c r="T58" i="23"/>
  <c r="T67" i="23"/>
  <c r="U11" i="24"/>
  <c r="S35" i="24"/>
  <c r="E42" i="24"/>
  <c r="R42" i="24"/>
  <c r="T16" i="25"/>
  <c r="U24" i="25"/>
  <c r="Q32" i="25"/>
  <c r="T34" i="25"/>
  <c r="T59" i="25"/>
  <c r="U59" i="25"/>
  <c r="Q35" i="26"/>
  <c r="U88" i="26"/>
  <c r="T88" i="26"/>
  <c r="U31" i="27"/>
  <c r="T31" i="27"/>
  <c r="U58" i="33"/>
  <c r="T58" i="33"/>
  <c r="U60" i="35"/>
  <c r="T60" i="35"/>
  <c r="U51" i="25"/>
  <c r="T51" i="25"/>
  <c r="U89" i="27"/>
  <c r="T89" i="27"/>
  <c r="U25" i="28"/>
  <c r="T25" i="28"/>
  <c r="U94" i="29"/>
  <c r="T94" i="29"/>
  <c r="U60" i="31"/>
  <c r="T60" i="31"/>
  <c r="U54" i="33"/>
  <c r="T54" i="33"/>
  <c r="Q87" i="34"/>
  <c r="U40" i="37"/>
  <c r="T40" i="37"/>
  <c r="Q73" i="17"/>
  <c r="S32" i="18"/>
  <c r="R17" i="19"/>
  <c r="R26" i="19"/>
  <c r="P35" i="19"/>
  <c r="U37" i="19"/>
  <c r="E35" i="20"/>
  <c r="S35" i="20"/>
  <c r="Q68" i="20"/>
  <c r="P73" i="20"/>
  <c r="R74" i="20"/>
  <c r="S17" i="21"/>
  <c r="Q32" i="21"/>
  <c r="P35" i="21"/>
  <c r="E74" i="21"/>
  <c r="Q35" i="23"/>
  <c r="E68" i="23"/>
  <c r="R75" i="23"/>
  <c r="T34" i="24"/>
  <c r="T64" i="25"/>
  <c r="U64" i="25"/>
  <c r="U91" i="28"/>
  <c r="T91" i="28"/>
  <c r="U12" i="29"/>
  <c r="T12" i="29"/>
  <c r="P17" i="29"/>
  <c r="U19" i="29"/>
  <c r="T19" i="29"/>
  <c r="U50" i="29"/>
  <c r="T50" i="29"/>
  <c r="U96" i="31"/>
  <c r="T96" i="31"/>
  <c r="T51" i="33"/>
  <c r="U51" i="33"/>
  <c r="T44" i="34"/>
  <c r="U44" i="34"/>
  <c r="T60" i="34"/>
  <c r="U60" i="34"/>
  <c r="U23" i="35"/>
  <c r="T23" i="35"/>
  <c r="U93" i="35"/>
  <c r="T93" i="35"/>
  <c r="T67" i="36"/>
  <c r="U67" i="36"/>
  <c r="T30" i="37"/>
  <c r="U30" i="37"/>
  <c r="E26" i="18"/>
  <c r="U52" i="18"/>
  <c r="S17" i="19"/>
  <c r="T19" i="19"/>
  <c r="U28" i="19"/>
  <c r="T31" i="19"/>
  <c r="Q35" i="19"/>
  <c r="Q73" i="19"/>
  <c r="Q17" i="20"/>
  <c r="Q73" i="20"/>
  <c r="U93" i="20"/>
  <c r="T28" i="21"/>
  <c r="Q35" i="21"/>
  <c r="U37" i="21"/>
  <c r="U46" i="21"/>
  <c r="T53" i="21"/>
  <c r="T72" i="21"/>
  <c r="U93" i="21"/>
  <c r="S17" i="22"/>
  <c r="U38" i="22"/>
  <c r="T40" i="22"/>
  <c r="S42" i="22"/>
  <c r="U44" i="22"/>
  <c r="T94" i="22"/>
  <c r="S17" i="23"/>
  <c r="T23" i="23"/>
  <c r="P26" i="23"/>
  <c r="U31" i="23"/>
  <c r="U37" i="23"/>
  <c r="P73" i="23"/>
  <c r="R87" i="23"/>
  <c r="T91" i="23"/>
  <c r="T22" i="24"/>
  <c r="P35" i="24"/>
  <c r="T37" i="24"/>
  <c r="P73" i="24"/>
  <c r="E74" i="24"/>
  <c r="R74" i="24"/>
  <c r="T95" i="24"/>
  <c r="S17" i="25"/>
  <c r="R32" i="25"/>
  <c r="Q74" i="25"/>
  <c r="S73" i="26"/>
  <c r="Q74" i="26"/>
  <c r="U95" i="26"/>
  <c r="T95" i="26"/>
  <c r="U30" i="27"/>
  <c r="T30" i="27"/>
  <c r="R73" i="27"/>
  <c r="U31" i="28"/>
  <c r="T31" i="28"/>
  <c r="R73" i="28"/>
  <c r="E35" i="29"/>
  <c r="Q73" i="30"/>
  <c r="T88" i="30"/>
  <c r="U88" i="30"/>
  <c r="U49" i="31"/>
  <c r="U88" i="31"/>
  <c r="P26" i="34"/>
  <c r="Q35" i="35"/>
  <c r="U60" i="36"/>
  <c r="T60" i="36"/>
  <c r="T30" i="26"/>
  <c r="E32" i="26"/>
  <c r="P35" i="26"/>
  <c r="U64" i="26"/>
  <c r="T67" i="26"/>
  <c r="T90" i="26"/>
  <c r="P17" i="27"/>
  <c r="Q35" i="27"/>
  <c r="E42" i="27"/>
  <c r="T94" i="27"/>
  <c r="E17" i="28"/>
  <c r="T28" i="28"/>
  <c r="T49" i="28"/>
  <c r="T10" i="30"/>
  <c r="T41" i="30"/>
  <c r="U59" i="30"/>
  <c r="S35" i="31"/>
  <c r="R42" i="31"/>
  <c r="T52" i="31"/>
  <c r="T71" i="31"/>
  <c r="Q17" i="32"/>
  <c r="T47" i="32"/>
  <c r="U47" i="32"/>
  <c r="U13" i="33"/>
  <c r="U94" i="34"/>
  <c r="T94" i="34"/>
  <c r="T11" i="35"/>
  <c r="T96" i="36"/>
  <c r="T28" i="37"/>
  <c r="T66" i="37"/>
  <c r="U96" i="38"/>
  <c r="T96" i="38"/>
  <c r="P73" i="40"/>
  <c r="U101" i="34"/>
  <c r="T101" i="34"/>
  <c r="T108" i="5"/>
  <c r="U108" i="5"/>
  <c r="R87" i="26"/>
  <c r="E68" i="27"/>
  <c r="R75" i="27"/>
  <c r="Q17" i="29"/>
  <c r="S35" i="29"/>
  <c r="R55" i="29"/>
  <c r="P74" i="30"/>
  <c r="R69" i="31"/>
  <c r="T14" i="32"/>
  <c r="U91" i="32"/>
  <c r="T49" i="33"/>
  <c r="Q74" i="33"/>
  <c r="U90" i="34"/>
  <c r="T90" i="34"/>
  <c r="P73" i="35"/>
  <c r="Q35" i="36"/>
  <c r="R17" i="37"/>
  <c r="U88" i="37"/>
  <c r="T88" i="37"/>
  <c r="U9" i="38"/>
  <c r="T9" i="38"/>
  <c r="T20" i="39"/>
  <c r="U20" i="39"/>
  <c r="T54" i="39"/>
  <c r="U54" i="39"/>
  <c r="U96" i="39"/>
  <c r="T96" i="39"/>
  <c r="U37" i="40"/>
  <c r="T37" i="40"/>
  <c r="T112" i="25"/>
  <c r="U112" i="25"/>
  <c r="T72" i="25"/>
  <c r="U22" i="26"/>
  <c r="T59" i="26"/>
  <c r="P32" i="27"/>
  <c r="P73" i="27"/>
  <c r="R87" i="27"/>
  <c r="S17" i="28"/>
  <c r="P35" i="28"/>
  <c r="T59" i="28"/>
  <c r="P73" i="28"/>
  <c r="R35" i="29"/>
  <c r="T90" i="29"/>
  <c r="T95" i="29"/>
  <c r="T14" i="30"/>
  <c r="U22" i="30"/>
  <c r="T29" i="30"/>
  <c r="U44" i="30"/>
  <c r="Q68" i="30"/>
  <c r="Q74" i="30"/>
  <c r="U96" i="30"/>
  <c r="U21" i="31"/>
  <c r="P35" i="31"/>
  <c r="P74" i="31"/>
  <c r="U15" i="32"/>
  <c r="R26" i="32"/>
  <c r="U46" i="32"/>
  <c r="T46" i="32"/>
  <c r="T20" i="34"/>
  <c r="U20" i="34"/>
  <c r="U52" i="34"/>
  <c r="T52" i="34"/>
  <c r="S73" i="34"/>
  <c r="T10" i="36"/>
  <c r="T58" i="36"/>
  <c r="T39" i="38"/>
  <c r="U39" i="38"/>
  <c r="E26" i="26"/>
  <c r="Q75" i="26"/>
  <c r="S35" i="27"/>
  <c r="T91" i="27"/>
  <c r="Q35" i="28"/>
  <c r="U37" i="28"/>
  <c r="U71" i="28"/>
  <c r="Q73" i="28"/>
  <c r="T34" i="29"/>
  <c r="R74" i="29"/>
  <c r="R26" i="30"/>
  <c r="U34" i="30"/>
  <c r="S42" i="30"/>
  <c r="U34" i="34"/>
  <c r="T21" i="26"/>
  <c r="S35" i="26"/>
  <c r="T58" i="26"/>
  <c r="S74" i="26"/>
  <c r="U11" i="27"/>
  <c r="T14" i="27"/>
  <c r="R35" i="27"/>
  <c r="U49" i="27"/>
  <c r="T71" i="27"/>
  <c r="U10" i="28"/>
  <c r="Q17" i="28"/>
  <c r="E32" i="28"/>
  <c r="P42" i="28"/>
  <c r="U58" i="28"/>
  <c r="U34" i="29"/>
  <c r="P35" i="29"/>
  <c r="T41" i="29"/>
  <c r="T49" i="29"/>
  <c r="T60" i="29"/>
  <c r="E74" i="29"/>
  <c r="S74" i="29"/>
  <c r="P17" i="30"/>
  <c r="T21" i="30"/>
  <c r="S26" i="30"/>
  <c r="P35" i="30"/>
  <c r="T53" i="30"/>
  <c r="T63" i="30"/>
  <c r="S73" i="30"/>
  <c r="R17" i="31"/>
  <c r="U24" i="31"/>
  <c r="R26" i="31"/>
  <c r="Q42" i="31"/>
  <c r="U50" i="31"/>
  <c r="U54" i="31"/>
  <c r="T10" i="32"/>
  <c r="U93" i="32"/>
  <c r="R42" i="33"/>
  <c r="U65" i="33"/>
  <c r="T65" i="33"/>
  <c r="E68" i="33"/>
  <c r="T53" i="34"/>
  <c r="T53" i="35"/>
  <c r="P26" i="36"/>
  <c r="T53" i="36"/>
  <c r="T89" i="36"/>
  <c r="U38" i="37"/>
  <c r="T38" i="37"/>
  <c r="T47" i="37"/>
  <c r="U96" i="37"/>
  <c r="T96" i="37"/>
  <c r="R35" i="38"/>
  <c r="T51" i="38"/>
  <c r="U51" i="38"/>
  <c r="P17" i="39"/>
  <c r="U19" i="39"/>
  <c r="T19" i="39"/>
  <c r="S42" i="39"/>
  <c r="U45" i="39"/>
  <c r="T45" i="39"/>
  <c r="U53" i="39"/>
  <c r="T53" i="39"/>
  <c r="T53" i="40"/>
  <c r="U53" i="40"/>
  <c r="U89" i="40"/>
  <c r="T96" i="40"/>
  <c r="U96" i="40"/>
  <c r="U109" i="26"/>
  <c r="T109" i="26"/>
  <c r="P74" i="25"/>
  <c r="E17" i="26"/>
  <c r="E73" i="26"/>
  <c r="P87" i="28"/>
  <c r="S17" i="29"/>
  <c r="Q35" i="29"/>
  <c r="U23" i="30"/>
  <c r="E68" i="30"/>
  <c r="E74" i="30"/>
  <c r="E68" i="31"/>
  <c r="Q74" i="31"/>
  <c r="Q26" i="32"/>
  <c r="P35" i="32"/>
  <c r="U67" i="34"/>
  <c r="T67" i="34"/>
  <c r="U10" i="35"/>
  <c r="T10" i="35"/>
  <c r="T51" i="36"/>
  <c r="U51" i="36"/>
  <c r="U13" i="38"/>
  <c r="T13" i="38"/>
  <c r="U38" i="38"/>
  <c r="T38" i="38"/>
  <c r="P74" i="38"/>
  <c r="T12" i="40"/>
  <c r="U12" i="40"/>
  <c r="E82" i="26"/>
  <c r="R73" i="32"/>
  <c r="S17" i="33"/>
  <c r="U95" i="33"/>
  <c r="Q35" i="34"/>
  <c r="T71" i="34"/>
  <c r="P17" i="35"/>
  <c r="R32" i="35"/>
  <c r="T47" i="35"/>
  <c r="T54" i="35"/>
  <c r="P68" i="35"/>
  <c r="Q73" i="35"/>
  <c r="T88" i="35"/>
  <c r="T9" i="36"/>
  <c r="Q42" i="36"/>
  <c r="T57" i="36"/>
  <c r="U34" i="37"/>
  <c r="P61" i="37"/>
  <c r="R73" i="37"/>
  <c r="S17" i="38"/>
  <c r="U34" i="38"/>
  <c r="S73" i="38"/>
  <c r="Q74" i="38"/>
  <c r="Q17" i="39"/>
  <c r="T23" i="39"/>
  <c r="P35" i="39"/>
  <c r="U37" i="39"/>
  <c r="U46" i="39"/>
  <c r="T72" i="39"/>
  <c r="T94" i="39"/>
  <c r="T13" i="40"/>
  <c r="P17" i="40"/>
  <c r="T38" i="40"/>
  <c r="Q42" i="40"/>
  <c r="R115" i="38"/>
  <c r="M114" i="23"/>
  <c r="S114" i="23" s="1"/>
  <c r="U100" i="13"/>
  <c r="R115" i="10"/>
  <c r="R115" i="6"/>
  <c r="Q74" i="32"/>
  <c r="T23" i="33"/>
  <c r="R26" i="33"/>
  <c r="S35" i="33"/>
  <c r="Q68" i="33"/>
  <c r="R75" i="33"/>
  <c r="T93" i="33"/>
  <c r="U15" i="34"/>
  <c r="T47" i="34"/>
  <c r="T65" i="34"/>
  <c r="T38" i="35"/>
  <c r="T50" i="35"/>
  <c r="U58" i="35"/>
  <c r="T92" i="35"/>
  <c r="T45" i="36"/>
  <c r="P73" i="36"/>
  <c r="E74" i="36"/>
  <c r="T88" i="36"/>
  <c r="P17" i="37"/>
  <c r="P35" i="37"/>
  <c r="Q74" i="37"/>
  <c r="E75" i="37"/>
  <c r="T19" i="38"/>
  <c r="P35" i="38"/>
  <c r="Q55" i="38"/>
  <c r="U66" i="38"/>
  <c r="E68" i="38"/>
  <c r="U89" i="38"/>
  <c r="T12" i="39"/>
  <c r="T16" i="39"/>
  <c r="Q35" i="39"/>
  <c r="Q42" i="39"/>
  <c r="T58" i="39"/>
  <c r="S74" i="39"/>
  <c r="Q17" i="40"/>
  <c r="R35" i="40"/>
  <c r="T41" i="40"/>
  <c r="E82" i="29"/>
  <c r="E82" i="27"/>
  <c r="U107" i="38"/>
  <c r="T100" i="14"/>
  <c r="T106" i="12"/>
  <c r="U111" i="12"/>
  <c r="R115" i="7"/>
  <c r="E82" i="13"/>
  <c r="R42" i="32"/>
  <c r="E68" i="32"/>
  <c r="P17" i="33"/>
  <c r="Q73" i="33"/>
  <c r="E74" i="33"/>
  <c r="U10" i="34"/>
  <c r="T12" i="34"/>
  <c r="U24" i="34"/>
  <c r="Q42" i="34"/>
  <c r="U64" i="34"/>
  <c r="R74" i="34"/>
  <c r="T15" i="35"/>
  <c r="U29" i="35"/>
  <c r="T45" i="35"/>
  <c r="T49" i="35"/>
  <c r="T12" i="36"/>
  <c r="T29" i="36"/>
  <c r="U38" i="36"/>
  <c r="T63" i="36"/>
  <c r="T72" i="36"/>
  <c r="T16" i="37"/>
  <c r="U23" i="37"/>
  <c r="P17" i="38"/>
  <c r="U46" i="38"/>
  <c r="T50" i="38"/>
  <c r="U54" i="38"/>
  <c r="T58" i="38"/>
  <c r="T65" i="38"/>
  <c r="P73" i="38"/>
  <c r="R74" i="38"/>
  <c r="T88" i="38"/>
  <c r="T92" i="38"/>
  <c r="R17" i="39"/>
  <c r="S73" i="39"/>
  <c r="Q74" i="39"/>
  <c r="U89" i="39"/>
  <c r="T31" i="40"/>
  <c r="U34" i="40"/>
  <c r="T46" i="40"/>
  <c r="U65" i="40"/>
  <c r="Q68" i="40"/>
  <c r="S69" i="40"/>
  <c r="U105" i="33"/>
  <c r="R115" i="31"/>
  <c r="U103" i="29"/>
  <c r="T99" i="23"/>
  <c r="U102" i="22"/>
  <c r="U111" i="21"/>
  <c r="U107" i="19"/>
  <c r="R97" i="18"/>
  <c r="U106" i="13"/>
  <c r="R115" i="4"/>
  <c r="P73" i="32"/>
  <c r="S35" i="34"/>
  <c r="E73" i="34"/>
  <c r="E17" i="35"/>
  <c r="P32" i="35"/>
  <c r="E42" i="35"/>
  <c r="E68" i="35"/>
  <c r="U23" i="36"/>
  <c r="T93" i="36"/>
  <c r="U96" i="36"/>
  <c r="T23" i="37"/>
  <c r="E26" i="37"/>
  <c r="P73" i="37"/>
  <c r="S75" i="37"/>
  <c r="E32" i="38"/>
  <c r="E55" i="38"/>
  <c r="T93" i="38"/>
  <c r="E35" i="39"/>
  <c r="E42" i="39"/>
  <c r="E61" i="39"/>
  <c r="T21" i="40"/>
  <c r="E75" i="40"/>
  <c r="E82" i="1"/>
  <c r="E82" i="21"/>
  <c r="E82" i="5"/>
  <c r="R115" i="34"/>
  <c r="U100" i="30"/>
  <c r="T91" i="32"/>
  <c r="Q26" i="33"/>
  <c r="R35" i="33"/>
  <c r="P74" i="33"/>
  <c r="E32" i="34"/>
  <c r="Q74" i="34"/>
  <c r="T95" i="34"/>
  <c r="P35" i="35"/>
  <c r="Q74" i="35"/>
  <c r="P35" i="36"/>
  <c r="U37" i="36"/>
  <c r="Q74" i="36"/>
  <c r="S17" i="37"/>
  <c r="R42" i="37"/>
  <c r="T72" i="37"/>
  <c r="T23" i="38"/>
  <c r="U93" i="38"/>
  <c r="P73" i="39"/>
  <c r="T93" i="39"/>
  <c r="U21" i="40"/>
  <c r="Q35" i="40"/>
  <c r="Q73" i="40"/>
  <c r="E74" i="40"/>
  <c r="U92" i="40"/>
  <c r="T95" i="40"/>
  <c r="T104" i="37"/>
  <c r="T112" i="36"/>
  <c r="E97" i="35"/>
  <c r="T97" i="35" s="1"/>
  <c r="U102" i="28"/>
  <c r="T104" i="25"/>
  <c r="R115" i="20"/>
  <c r="U101" i="17"/>
  <c r="R114" i="14"/>
  <c r="U103" i="7"/>
  <c r="R114" i="6"/>
  <c r="R114" i="16"/>
  <c r="R115" i="14"/>
  <c r="U101" i="7"/>
  <c r="U100" i="4"/>
  <c r="T64" i="40"/>
  <c r="E55" i="40"/>
  <c r="T52" i="40"/>
  <c r="R55" i="40"/>
  <c r="Q75" i="40"/>
  <c r="T48" i="40"/>
  <c r="S55" i="40"/>
  <c r="U39" i="40"/>
  <c r="P42" i="40"/>
  <c r="T29" i="40"/>
  <c r="P32" i="40"/>
  <c r="U28" i="40"/>
  <c r="Q26" i="40"/>
  <c r="T24" i="40"/>
  <c r="E26" i="40"/>
  <c r="E69" i="40"/>
  <c r="R69" i="40"/>
  <c r="P55" i="40"/>
  <c r="P61" i="40"/>
  <c r="Q61" i="40"/>
  <c r="P69" i="40"/>
  <c r="T60" i="40"/>
  <c r="Q69" i="40"/>
  <c r="T59" i="40"/>
  <c r="E61" i="40"/>
  <c r="T103" i="40"/>
  <c r="T65" i="39"/>
  <c r="T63" i="39"/>
  <c r="E68" i="39"/>
  <c r="U57" i="39"/>
  <c r="U50" i="39"/>
  <c r="T51" i="39"/>
  <c r="P55" i="39"/>
  <c r="T47" i="39"/>
  <c r="S75" i="39"/>
  <c r="U39" i="39"/>
  <c r="E32" i="39"/>
  <c r="P32" i="39"/>
  <c r="T28" i="39"/>
  <c r="Q32" i="39"/>
  <c r="U25" i="39"/>
  <c r="U24" i="39"/>
  <c r="E26" i="39"/>
  <c r="P26" i="39"/>
  <c r="E75" i="39"/>
  <c r="T49" i="39"/>
  <c r="Q55" i="39"/>
  <c r="S69" i="39"/>
  <c r="P69" i="39"/>
  <c r="R75" i="39"/>
  <c r="T60" i="39"/>
  <c r="Q69" i="39"/>
  <c r="P75" i="39"/>
  <c r="P61" i="39"/>
  <c r="E69" i="39"/>
  <c r="R69" i="39"/>
  <c r="U108" i="39"/>
  <c r="P68" i="38"/>
  <c r="E61" i="38"/>
  <c r="U57" i="38"/>
  <c r="P42" i="38"/>
  <c r="Q42" i="38"/>
  <c r="E75" i="38"/>
  <c r="R69" i="38"/>
  <c r="P32" i="38"/>
  <c r="Q32" i="38"/>
  <c r="P26" i="38"/>
  <c r="R75" i="38"/>
  <c r="Q26" i="38"/>
  <c r="T25" i="38"/>
  <c r="T24" i="38"/>
  <c r="E26" i="38"/>
  <c r="E69" i="38"/>
  <c r="Q69" i="38"/>
  <c r="P75" i="38"/>
  <c r="P61" i="38"/>
  <c r="Q61" i="38"/>
  <c r="S69" i="38"/>
  <c r="P68" i="37"/>
  <c r="Q68" i="37"/>
  <c r="E68" i="37"/>
  <c r="T65" i="37"/>
  <c r="E61" i="37"/>
  <c r="Q61" i="37"/>
  <c r="T57" i="37"/>
  <c r="T50" i="37"/>
  <c r="Q42" i="37"/>
  <c r="T39" i="37"/>
  <c r="P32" i="37"/>
  <c r="Q32" i="37"/>
  <c r="R75" i="37"/>
  <c r="E32" i="37"/>
  <c r="U32" i="37" s="1"/>
  <c r="P75" i="37"/>
  <c r="P26" i="37"/>
  <c r="S69" i="37"/>
  <c r="T24" i="37"/>
  <c r="E69" i="37"/>
  <c r="Q75" i="37"/>
  <c r="Q55" i="37"/>
  <c r="T49" i="37"/>
  <c r="R69" i="37"/>
  <c r="Q69" i="37"/>
  <c r="T109" i="37"/>
  <c r="T107" i="37"/>
  <c r="T101" i="37"/>
  <c r="E82" i="37"/>
  <c r="E68" i="36"/>
  <c r="P68" i="36"/>
  <c r="P61" i="36"/>
  <c r="U47" i="36"/>
  <c r="R42" i="36"/>
  <c r="T28" i="36"/>
  <c r="P32" i="36"/>
  <c r="Q32" i="36"/>
  <c r="R75" i="36"/>
  <c r="E32" i="36"/>
  <c r="U24" i="36"/>
  <c r="E26" i="36"/>
  <c r="S69" i="36"/>
  <c r="S26" i="36"/>
  <c r="Q26" i="36"/>
  <c r="T25" i="36"/>
  <c r="E69" i="36"/>
  <c r="R69" i="36"/>
  <c r="S75" i="36"/>
  <c r="Q55" i="36"/>
  <c r="T49" i="36"/>
  <c r="P75" i="36"/>
  <c r="E75" i="36"/>
  <c r="P69" i="36"/>
  <c r="T69" i="36" s="1"/>
  <c r="Q69" i="36"/>
  <c r="Q61" i="36"/>
  <c r="Q75" i="36"/>
  <c r="U102" i="36"/>
  <c r="T63" i="35"/>
  <c r="Q68" i="35"/>
  <c r="T65" i="35"/>
  <c r="P61" i="35"/>
  <c r="E69" i="35"/>
  <c r="E55" i="35"/>
  <c r="R69" i="35"/>
  <c r="P42" i="35"/>
  <c r="Q42" i="35"/>
  <c r="Q32" i="35"/>
  <c r="P26" i="35"/>
  <c r="Q26" i="35"/>
  <c r="T25" i="35"/>
  <c r="Q55" i="35"/>
  <c r="P75" i="35"/>
  <c r="Q75" i="35"/>
  <c r="P69" i="35"/>
  <c r="Q69" i="35"/>
  <c r="U69" i="35" s="1"/>
  <c r="R75" i="35"/>
  <c r="T100" i="35"/>
  <c r="U105" i="35"/>
  <c r="T112" i="35"/>
  <c r="T98" i="35"/>
  <c r="T110" i="35"/>
  <c r="T108" i="35"/>
  <c r="Q68" i="34"/>
  <c r="E68" i="34"/>
  <c r="P68" i="34"/>
  <c r="E61" i="34"/>
  <c r="T58" i="34"/>
  <c r="S75" i="34"/>
  <c r="Q32" i="34"/>
  <c r="Q75" i="34"/>
  <c r="Q26" i="34"/>
  <c r="T25" i="34"/>
  <c r="E26" i="34"/>
  <c r="R26" i="34"/>
  <c r="T49" i="34"/>
  <c r="S69" i="34"/>
  <c r="P69" i="34"/>
  <c r="R75" i="34"/>
  <c r="P61" i="34"/>
  <c r="E75" i="34"/>
  <c r="Q61" i="34"/>
  <c r="E69" i="34"/>
  <c r="R69" i="34"/>
  <c r="P75" i="34"/>
  <c r="U111" i="34"/>
  <c r="U98" i="34"/>
  <c r="U64" i="33"/>
  <c r="T63" i="33"/>
  <c r="U52" i="33"/>
  <c r="T47" i="33"/>
  <c r="Q69" i="33"/>
  <c r="P75" i="33"/>
  <c r="U44" i="33"/>
  <c r="P42" i="33"/>
  <c r="P32" i="33"/>
  <c r="Q32" i="33"/>
  <c r="E26" i="33"/>
  <c r="P55" i="33"/>
  <c r="E69" i="33"/>
  <c r="S69" i="33"/>
  <c r="R69" i="33"/>
  <c r="T101" i="33"/>
  <c r="T103" i="33"/>
  <c r="Q68" i="32"/>
  <c r="Q61" i="32"/>
  <c r="T57" i="32"/>
  <c r="E61" i="32"/>
  <c r="T50" i="32"/>
  <c r="Q69" i="32"/>
  <c r="P75" i="32"/>
  <c r="E55" i="32"/>
  <c r="E69" i="32"/>
  <c r="P42" i="32"/>
  <c r="P32" i="32"/>
  <c r="P26" i="32"/>
  <c r="T25" i="32"/>
  <c r="Q55" i="32"/>
  <c r="R69" i="32"/>
  <c r="S69" i="32"/>
  <c r="E75" i="32"/>
  <c r="R75" i="32"/>
  <c r="T59" i="32"/>
  <c r="P61" i="32"/>
  <c r="P69" i="32"/>
  <c r="T111" i="32"/>
  <c r="T109" i="32"/>
  <c r="U98" i="32"/>
  <c r="U105" i="32"/>
  <c r="U112" i="32"/>
  <c r="P68" i="31"/>
  <c r="T64" i="31"/>
  <c r="U57" i="31"/>
  <c r="T51" i="31"/>
  <c r="E55" i="31"/>
  <c r="P42" i="31"/>
  <c r="Q32" i="31"/>
  <c r="T28" i="31"/>
  <c r="P26" i="31"/>
  <c r="Q26" i="31"/>
  <c r="U25" i="31"/>
  <c r="E26" i="31"/>
  <c r="S75" i="31"/>
  <c r="E69" i="31"/>
  <c r="S69" i="31"/>
  <c r="E75" i="31"/>
  <c r="P75" i="31"/>
  <c r="Q75" i="31"/>
  <c r="P61" i="31"/>
  <c r="Q61" i="31"/>
  <c r="R75" i="31"/>
  <c r="T103" i="31"/>
  <c r="U101" i="31"/>
  <c r="U111" i="31"/>
  <c r="U109" i="31"/>
  <c r="U64" i="30"/>
  <c r="P68" i="30"/>
  <c r="P61" i="30"/>
  <c r="T47" i="30"/>
  <c r="E42" i="30"/>
  <c r="T39" i="30"/>
  <c r="P42" i="30"/>
  <c r="P32" i="30"/>
  <c r="Q32" i="30"/>
  <c r="E32" i="30"/>
  <c r="E69" i="30"/>
  <c r="E75" i="30"/>
  <c r="S69" i="30"/>
  <c r="S75" i="30"/>
  <c r="P26" i="30"/>
  <c r="T25" i="30"/>
  <c r="Q26" i="30"/>
  <c r="P55" i="30"/>
  <c r="Q55" i="30"/>
  <c r="E61" i="30"/>
  <c r="R75" i="30"/>
  <c r="P69" i="30"/>
  <c r="P75" i="30"/>
  <c r="Q69" i="30"/>
  <c r="Q75" i="30"/>
  <c r="U106" i="30"/>
  <c r="R97" i="30"/>
  <c r="P68" i="29"/>
  <c r="T64" i="29"/>
  <c r="Q68" i="29"/>
  <c r="T63" i="29"/>
  <c r="Q61" i="29"/>
  <c r="E61" i="29"/>
  <c r="T61" i="29" s="1"/>
  <c r="T52" i="29"/>
  <c r="T47" i="29"/>
  <c r="Q55" i="29"/>
  <c r="Q42" i="29"/>
  <c r="R32" i="29"/>
  <c r="Q32" i="29"/>
  <c r="P26" i="29"/>
  <c r="Q26" i="29"/>
  <c r="E26" i="29"/>
  <c r="Q69" i="29"/>
  <c r="Q75" i="29"/>
  <c r="E55" i="29"/>
  <c r="S55" i="29"/>
  <c r="R69" i="29"/>
  <c r="E75" i="29"/>
  <c r="R75" i="29"/>
  <c r="S69" i="29"/>
  <c r="S75" i="29"/>
  <c r="E69" i="29"/>
  <c r="P61" i="29"/>
  <c r="P69" i="29"/>
  <c r="P75" i="29"/>
  <c r="U111" i="29"/>
  <c r="P68" i="28"/>
  <c r="Q68" i="28"/>
  <c r="E61" i="28"/>
  <c r="P61" i="28"/>
  <c r="T57" i="28"/>
  <c r="T48" i="28"/>
  <c r="S69" i="28"/>
  <c r="E55" i="28"/>
  <c r="Q42" i="28"/>
  <c r="E75" i="28"/>
  <c r="R42" i="28"/>
  <c r="E42" i="28"/>
  <c r="S42" i="28"/>
  <c r="P32" i="28"/>
  <c r="Q32" i="28"/>
  <c r="E69" i="28"/>
  <c r="P26" i="28"/>
  <c r="S75" i="28"/>
  <c r="R69" i="28"/>
  <c r="Q55" i="28"/>
  <c r="R75" i="28"/>
  <c r="Q61" i="28"/>
  <c r="Q69" i="28"/>
  <c r="T60" i="28"/>
  <c r="P75" i="28"/>
  <c r="T75" i="28" s="1"/>
  <c r="U100" i="28"/>
  <c r="T105" i="28"/>
  <c r="T107" i="28"/>
  <c r="E82" i="28"/>
  <c r="P68" i="27"/>
  <c r="Q68" i="27"/>
  <c r="T58" i="27"/>
  <c r="P61" i="27"/>
  <c r="T51" i="27"/>
  <c r="T50" i="27"/>
  <c r="T47" i="27"/>
  <c r="E55" i="27"/>
  <c r="Q42" i="27"/>
  <c r="Q32" i="27"/>
  <c r="P26" i="27"/>
  <c r="T25" i="27"/>
  <c r="E69" i="27"/>
  <c r="Q55" i="27"/>
  <c r="Q69" i="27"/>
  <c r="U69" i="27" s="1"/>
  <c r="E75" i="27"/>
  <c r="S75" i="27"/>
  <c r="P55" i="27"/>
  <c r="S69" i="27"/>
  <c r="P69" i="27"/>
  <c r="T69" i="27" s="1"/>
  <c r="Q61" i="27"/>
  <c r="R69" i="27"/>
  <c r="P75" i="27"/>
  <c r="T75" i="27" s="1"/>
  <c r="Q75" i="27"/>
  <c r="U75" i="27" s="1"/>
  <c r="T102" i="27"/>
  <c r="T104" i="27"/>
  <c r="L114" i="27"/>
  <c r="R114" i="27" s="1"/>
  <c r="P68" i="26"/>
  <c r="Q68" i="26"/>
  <c r="T63" i="26"/>
  <c r="Q61" i="26"/>
  <c r="E61" i="26"/>
  <c r="U52" i="26"/>
  <c r="T47" i="26"/>
  <c r="Q42" i="26"/>
  <c r="P32" i="26"/>
  <c r="Q32" i="26"/>
  <c r="R69" i="26"/>
  <c r="S69" i="26"/>
  <c r="P26" i="26"/>
  <c r="Q26" i="26"/>
  <c r="T25" i="26"/>
  <c r="P75" i="26"/>
  <c r="T75" i="26" s="1"/>
  <c r="E55" i="26"/>
  <c r="T49" i="26"/>
  <c r="E75" i="26"/>
  <c r="R75" i="26"/>
  <c r="Q55" i="26"/>
  <c r="E69" i="26"/>
  <c r="P69" i="26"/>
  <c r="T69" i="26" s="1"/>
  <c r="Q69" i="26"/>
  <c r="U69" i="26" s="1"/>
  <c r="S75" i="26"/>
  <c r="P61" i="26"/>
  <c r="T99" i="26"/>
  <c r="T101" i="26"/>
  <c r="E68" i="25"/>
  <c r="T65" i="25"/>
  <c r="P68" i="25"/>
  <c r="P61" i="25"/>
  <c r="S55" i="25"/>
  <c r="E75" i="25"/>
  <c r="U48" i="25"/>
  <c r="U47" i="25"/>
  <c r="E42" i="25"/>
  <c r="P42" i="25"/>
  <c r="R75" i="25"/>
  <c r="E32" i="25"/>
  <c r="P32" i="25"/>
  <c r="T32" i="25" s="1"/>
  <c r="S69" i="25"/>
  <c r="T25" i="25"/>
  <c r="S75" i="25"/>
  <c r="E26" i="25"/>
  <c r="P69" i="25"/>
  <c r="T69" i="25" s="1"/>
  <c r="P55" i="25"/>
  <c r="T55" i="25" s="1"/>
  <c r="Q69" i="25"/>
  <c r="U69" i="25" s="1"/>
  <c r="Q55" i="25"/>
  <c r="E69" i="25"/>
  <c r="R69" i="25"/>
  <c r="R55" i="25"/>
  <c r="Q61" i="25"/>
  <c r="P75" i="25"/>
  <c r="T75" i="25" s="1"/>
  <c r="Q75" i="25"/>
  <c r="U75" i="25" s="1"/>
  <c r="E61" i="25"/>
  <c r="T98" i="25"/>
  <c r="P68" i="24"/>
  <c r="Q68" i="24"/>
  <c r="Q61" i="24"/>
  <c r="E61" i="24"/>
  <c r="E55" i="24"/>
  <c r="P42" i="24"/>
  <c r="Q42" i="24"/>
  <c r="Q32" i="24"/>
  <c r="E75" i="24"/>
  <c r="T28" i="24"/>
  <c r="E32" i="24"/>
  <c r="S69" i="24"/>
  <c r="P26" i="24"/>
  <c r="T49" i="24"/>
  <c r="P55" i="24"/>
  <c r="S75" i="24"/>
  <c r="E69" i="24"/>
  <c r="R75" i="24"/>
  <c r="P69" i="24"/>
  <c r="T69" i="24" s="1"/>
  <c r="U104" i="24"/>
  <c r="R97" i="24"/>
  <c r="T65" i="23"/>
  <c r="P68" i="23"/>
  <c r="U64" i="23"/>
  <c r="T63" i="23"/>
  <c r="E61" i="23"/>
  <c r="U48" i="23"/>
  <c r="E55" i="23"/>
  <c r="Q42" i="23"/>
  <c r="E42" i="23"/>
  <c r="E32" i="23"/>
  <c r="Q32" i="23"/>
  <c r="T25" i="23"/>
  <c r="R26" i="23"/>
  <c r="S26" i="23"/>
  <c r="S75" i="23"/>
  <c r="R69" i="23"/>
  <c r="E69" i="23"/>
  <c r="S69" i="23"/>
  <c r="P75" i="23"/>
  <c r="T75" i="23" s="1"/>
  <c r="Q75" i="23"/>
  <c r="P61" i="23"/>
  <c r="P69" i="23"/>
  <c r="T69" i="23" s="1"/>
  <c r="Q61" i="23"/>
  <c r="Q69" i="23"/>
  <c r="U69" i="23" s="1"/>
  <c r="T103" i="23"/>
  <c r="T106" i="23"/>
  <c r="U102" i="23"/>
  <c r="U111" i="23"/>
  <c r="U64" i="22"/>
  <c r="P68" i="22"/>
  <c r="Q68" i="22"/>
  <c r="P61" i="22"/>
  <c r="T51" i="22"/>
  <c r="U48" i="22"/>
  <c r="E42" i="22"/>
  <c r="R42" i="22"/>
  <c r="Q42" i="22"/>
  <c r="T28" i="22"/>
  <c r="P32" i="22"/>
  <c r="Q32" i="22"/>
  <c r="U24" i="22"/>
  <c r="E26" i="22"/>
  <c r="P26" i="22"/>
  <c r="T26" i="22" s="1"/>
  <c r="Q55" i="22"/>
  <c r="Q69" i="22"/>
  <c r="R75" i="22"/>
  <c r="S69" i="22"/>
  <c r="T49" i="22"/>
  <c r="S75" i="22"/>
  <c r="E69" i="22"/>
  <c r="R69" i="22"/>
  <c r="P75" i="22"/>
  <c r="T75" i="22" s="1"/>
  <c r="Q75" i="22"/>
  <c r="U75" i="22" s="1"/>
  <c r="T60" i="22"/>
  <c r="U59" i="22"/>
  <c r="P69" i="22"/>
  <c r="T69" i="22" s="1"/>
  <c r="E75" i="22"/>
  <c r="T100" i="22"/>
  <c r="T111" i="22"/>
  <c r="P68" i="21"/>
  <c r="Q61" i="21"/>
  <c r="U57" i="21"/>
  <c r="E61" i="21"/>
  <c r="U50" i="21"/>
  <c r="Q69" i="21"/>
  <c r="P42" i="21"/>
  <c r="Q42" i="21"/>
  <c r="R42" i="21"/>
  <c r="E42" i="21"/>
  <c r="S42" i="21"/>
  <c r="U29" i="21"/>
  <c r="P32" i="21"/>
  <c r="P26" i="21"/>
  <c r="E55" i="21"/>
  <c r="P75" i="21"/>
  <c r="T75" i="21" s="1"/>
  <c r="S69" i="21"/>
  <c r="Q55" i="21"/>
  <c r="E75" i="21"/>
  <c r="R75" i="21"/>
  <c r="E69" i="21"/>
  <c r="R69" i="21"/>
  <c r="P61" i="21"/>
  <c r="P69" i="21"/>
  <c r="T69" i="21" s="1"/>
  <c r="S97" i="21"/>
  <c r="U100" i="21"/>
  <c r="U105" i="21"/>
  <c r="P68" i="20"/>
  <c r="U64" i="20"/>
  <c r="T63" i="20"/>
  <c r="U52" i="20"/>
  <c r="T47" i="20"/>
  <c r="E75" i="20"/>
  <c r="U44" i="20"/>
  <c r="Q55" i="20"/>
  <c r="R42" i="20"/>
  <c r="Q42" i="20"/>
  <c r="E32" i="20"/>
  <c r="Q32" i="20"/>
  <c r="P26" i="20"/>
  <c r="Q26" i="20"/>
  <c r="R26" i="20"/>
  <c r="S26" i="20"/>
  <c r="E55" i="20"/>
  <c r="R69" i="20"/>
  <c r="R75" i="20"/>
  <c r="T49" i="20"/>
  <c r="S69" i="20"/>
  <c r="S75" i="20"/>
  <c r="P55" i="20"/>
  <c r="E69" i="20"/>
  <c r="P61" i="20"/>
  <c r="P69" i="20"/>
  <c r="P75" i="20"/>
  <c r="Q61" i="20"/>
  <c r="Q69" i="20"/>
  <c r="Q75" i="20"/>
  <c r="U75" i="20" s="1"/>
  <c r="E97" i="20"/>
  <c r="U97" i="20" s="1"/>
  <c r="U102" i="20"/>
  <c r="U112" i="20"/>
  <c r="U110" i="20"/>
  <c r="U108" i="20"/>
  <c r="E68" i="19"/>
  <c r="P68" i="19"/>
  <c r="U65" i="19"/>
  <c r="T64" i="19"/>
  <c r="E61" i="19"/>
  <c r="P61" i="19"/>
  <c r="S75" i="19"/>
  <c r="E69" i="19"/>
  <c r="U52" i="19"/>
  <c r="T51" i="19"/>
  <c r="P55" i="19"/>
  <c r="P42" i="19"/>
  <c r="P26" i="19"/>
  <c r="U25" i="19"/>
  <c r="Q69" i="19"/>
  <c r="E75" i="19"/>
  <c r="R75" i="19"/>
  <c r="Q55" i="19"/>
  <c r="E55" i="19"/>
  <c r="S69" i="19"/>
  <c r="Q61" i="19"/>
  <c r="R69" i="19"/>
  <c r="T60" i="19"/>
  <c r="P75" i="19"/>
  <c r="T75" i="19" s="1"/>
  <c r="Q75" i="19"/>
  <c r="T59" i="19"/>
  <c r="P69" i="19"/>
  <c r="T69" i="19" s="1"/>
  <c r="U112" i="19"/>
  <c r="U101" i="19"/>
  <c r="U110" i="19"/>
  <c r="T99" i="19"/>
  <c r="P68" i="18"/>
  <c r="U58" i="18"/>
  <c r="T51" i="18"/>
  <c r="E55" i="18"/>
  <c r="P55" i="18"/>
  <c r="Q42" i="18"/>
  <c r="P26" i="18"/>
  <c r="T24" i="18"/>
  <c r="E75" i="18"/>
  <c r="E69" i="18"/>
  <c r="R75" i="18"/>
  <c r="S55" i="18"/>
  <c r="R69" i="18"/>
  <c r="T49" i="18"/>
  <c r="E61" i="18"/>
  <c r="P61" i="18"/>
  <c r="Q61" i="18"/>
  <c r="P75" i="18"/>
  <c r="T75" i="18" s="1"/>
  <c r="Q69" i="18"/>
  <c r="U69" i="18" s="1"/>
  <c r="Q75" i="18"/>
  <c r="U75" i="18" s="1"/>
  <c r="S69" i="18"/>
  <c r="T107" i="18"/>
  <c r="U98" i="18"/>
  <c r="E82" i="18"/>
  <c r="Q68" i="17"/>
  <c r="E61" i="17"/>
  <c r="T51" i="17"/>
  <c r="Q75" i="17"/>
  <c r="U75" i="17" s="1"/>
  <c r="E55" i="17"/>
  <c r="S69" i="17"/>
  <c r="E42" i="17"/>
  <c r="E75" i="17"/>
  <c r="T39" i="17"/>
  <c r="E32" i="17"/>
  <c r="S75" i="17"/>
  <c r="P32" i="17"/>
  <c r="U29" i="17"/>
  <c r="Q32" i="17"/>
  <c r="R69" i="17"/>
  <c r="S26" i="17"/>
  <c r="P55" i="17"/>
  <c r="Q55" i="17"/>
  <c r="T49" i="17"/>
  <c r="P61" i="17"/>
  <c r="Q61" i="17"/>
  <c r="P69" i="17"/>
  <c r="T69" i="17" s="1"/>
  <c r="Q69" i="17"/>
  <c r="U69" i="17" s="1"/>
  <c r="T60" i="17"/>
  <c r="E69" i="17"/>
  <c r="E97" i="17"/>
  <c r="S97" i="17"/>
  <c r="T109" i="17"/>
  <c r="T111" i="17"/>
  <c r="P68" i="16"/>
  <c r="T58" i="16"/>
  <c r="T52" i="16"/>
  <c r="U48" i="16"/>
  <c r="T47" i="16"/>
  <c r="T44" i="16"/>
  <c r="P55" i="16"/>
  <c r="Q42" i="16"/>
  <c r="P32" i="16"/>
  <c r="Q32" i="16"/>
  <c r="P26" i="16"/>
  <c r="E69" i="16"/>
  <c r="T25" i="16"/>
  <c r="Q26" i="16"/>
  <c r="E75" i="16"/>
  <c r="Q55" i="16"/>
  <c r="R69" i="16"/>
  <c r="E55" i="16"/>
  <c r="E61" i="16"/>
  <c r="S75" i="16"/>
  <c r="R75" i="16"/>
  <c r="Q61" i="16"/>
  <c r="P75" i="16"/>
  <c r="T75" i="16" s="1"/>
  <c r="Q75" i="16"/>
  <c r="U75" i="16" s="1"/>
  <c r="P69" i="16"/>
  <c r="T69" i="16" s="1"/>
  <c r="Q69" i="16"/>
  <c r="U69" i="16" s="1"/>
  <c r="E97" i="16"/>
  <c r="R97" i="16"/>
  <c r="E68" i="15"/>
  <c r="R75" i="15"/>
  <c r="P68" i="15"/>
  <c r="E61" i="15"/>
  <c r="T58" i="15"/>
  <c r="T57" i="15"/>
  <c r="P55" i="15"/>
  <c r="Q75" i="15"/>
  <c r="U75" i="15" s="1"/>
  <c r="T47" i="15"/>
  <c r="P42" i="15"/>
  <c r="R42" i="15"/>
  <c r="E42" i="15"/>
  <c r="S42" i="15"/>
  <c r="T29" i="15"/>
  <c r="T28" i="15"/>
  <c r="P32" i="15"/>
  <c r="Q26" i="15"/>
  <c r="R26" i="15"/>
  <c r="E69" i="15"/>
  <c r="S69" i="15"/>
  <c r="P61" i="15"/>
  <c r="R69" i="15"/>
  <c r="P69" i="15"/>
  <c r="E75" i="15"/>
  <c r="S75" i="15"/>
  <c r="T60" i="15"/>
  <c r="Q69" i="15"/>
  <c r="P75" i="15"/>
  <c r="T100" i="15"/>
  <c r="T98" i="15"/>
  <c r="T108" i="15"/>
  <c r="T106" i="15"/>
  <c r="R97" i="15"/>
  <c r="E82" i="15"/>
  <c r="T50" i="14"/>
  <c r="T47" i="14"/>
  <c r="P55" i="14"/>
  <c r="S69" i="14"/>
  <c r="R75" i="14"/>
  <c r="S75" i="14"/>
  <c r="P42" i="14"/>
  <c r="T29" i="14"/>
  <c r="P32" i="14"/>
  <c r="E69" i="14"/>
  <c r="T25" i="14"/>
  <c r="Q26" i="14"/>
  <c r="E75" i="14"/>
  <c r="Q61" i="14"/>
  <c r="P69" i="14"/>
  <c r="T69" i="14" s="1"/>
  <c r="Q69" i="14"/>
  <c r="U69" i="14" s="1"/>
  <c r="P75" i="14"/>
  <c r="T75" i="14" s="1"/>
  <c r="Q75" i="14"/>
  <c r="U75" i="14" s="1"/>
  <c r="E61" i="14"/>
  <c r="R69" i="14"/>
  <c r="T102" i="14"/>
  <c r="E68" i="13"/>
  <c r="T64" i="13"/>
  <c r="Q68" i="13"/>
  <c r="T57" i="13"/>
  <c r="T52" i="13"/>
  <c r="Q55" i="13"/>
  <c r="E55" i="13"/>
  <c r="T44" i="13"/>
  <c r="P42" i="13"/>
  <c r="E75" i="13"/>
  <c r="R75" i="13"/>
  <c r="P26" i="13"/>
  <c r="Q26" i="13"/>
  <c r="P69" i="13"/>
  <c r="Q69" i="13"/>
  <c r="P55" i="13"/>
  <c r="E69" i="13"/>
  <c r="P75" i="13"/>
  <c r="T75" i="13" s="1"/>
  <c r="Q75" i="13"/>
  <c r="U75" i="13" s="1"/>
  <c r="E61" i="13"/>
  <c r="U61" i="13" s="1"/>
  <c r="P61" i="13"/>
  <c r="Q61" i="13"/>
  <c r="S69" i="13"/>
  <c r="T105" i="13"/>
  <c r="T103" i="13"/>
  <c r="E68" i="12"/>
  <c r="T65" i="12"/>
  <c r="T64" i="12"/>
  <c r="P68" i="12"/>
  <c r="Q55" i="12"/>
  <c r="E55" i="12"/>
  <c r="T48" i="12"/>
  <c r="T44" i="12"/>
  <c r="S75" i="12"/>
  <c r="S42" i="12"/>
  <c r="P42" i="12"/>
  <c r="T42" i="12" s="1"/>
  <c r="Q42" i="12"/>
  <c r="P32" i="12"/>
  <c r="Q26" i="12"/>
  <c r="R75" i="12"/>
  <c r="E26" i="12"/>
  <c r="T24" i="12"/>
  <c r="R69" i="12"/>
  <c r="E75" i="12"/>
  <c r="S69" i="12"/>
  <c r="P61" i="12"/>
  <c r="P69" i="12"/>
  <c r="T69" i="12" s="1"/>
  <c r="Q61" i="12"/>
  <c r="E69" i="12"/>
  <c r="T108" i="12"/>
  <c r="T110" i="12"/>
  <c r="T104" i="12"/>
  <c r="T102" i="12"/>
  <c r="T100" i="12"/>
  <c r="E82" i="12"/>
  <c r="Q68" i="11"/>
  <c r="E61" i="11"/>
  <c r="T48" i="11"/>
  <c r="P42" i="11"/>
  <c r="P32" i="11"/>
  <c r="Q32" i="11"/>
  <c r="U28" i="11"/>
  <c r="Q26" i="11"/>
  <c r="T24" i="11"/>
  <c r="E55" i="11"/>
  <c r="S69" i="11"/>
  <c r="P69" i="11"/>
  <c r="T69" i="11" s="1"/>
  <c r="P55" i="11"/>
  <c r="E75" i="11"/>
  <c r="Q75" i="11"/>
  <c r="U75" i="11" s="1"/>
  <c r="P61" i="11"/>
  <c r="Q61" i="11"/>
  <c r="S75" i="11"/>
  <c r="U98" i="11"/>
  <c r="U106" i="11"/>
  <c r="E82" i="11"/>
  <c r="P68" i="10"/>
  <c r="Q68" i="10"/>
  <c r="E68" i="10"/>
  <c r="Q61" i="10"/>
  <c r="S55" i="10"/>
  <c r="P69" i="10"/>
  <c r="T39" i="10"/>
  <c r="P42" i="10"/>
  <c r="T42" i="10" s="1"/>
  <c r="Q42" i="10"/>
  <c r="E42" i="10"/>
  <c r="P32" i="10"/>
  <c r="E26" i="10"/>
  <c r="E69" i="10"/>
  <c r="Q26" i="10"/>
  <c r="R55" i="10"/>
  <c r="P55" i="10"/>
  <c r="T55" i="10" s="1"/>
  <c r="Q55" i="10"/>
  <c r="Q69" i="10"/>
  <c r="U69" i="10" s="1"/>
  <c r="P75" i="10"/>
  <c r="T75" i="10" s="1"/>
  <c r="Q75" i="10"/>
  <c r="U75" i="10" s="1"/>
  <c r="E61" i="10"/>
  <c r="T59" i="10"/>
  <c r="S69" i="10"/>
  <c r="R75" i="10"/>
  <c r="P61" i="10"/>
  <c r="R69" i="10"/>
  <c r="E75" i="10"/>
  <c r="S75" i="10"/>
  <c r="U111" i="10"/>
  <c r="T102" i="10"/>
  <c r="P68" i="9"/>
  <c r="T63" i="9"/>
  <c r="Q68" i="9"/>
  <c r="R69" i="9"/>
  <c r="T50" i="9"/>
  <c r="S55" i="9"/>
  <c r="E55" i="9"/>
  <c r="P42" i="9"/>
  <c r="Q42" i="9"/>
  <c r="R42" i="9"/>
  <c r="S42" i="9"/>
  <c r="P32" i="9"/>
  <c r="U24" i="9"/>
  <c r="P26" i="9"/>
  <c r="T26" i="9" s="1"/>
  <c r="E69" i="9"/>
  <c r="Q69" i="9"/>
  <c r="R75" i="9"/>
  <c r="R55" i="9"/>
  <c r="Q55" i="9"/>
  <c r="U55" i="9" s="1"/>
  <c r="S69" i="9"/>
  <c r="E61" i="9"/>
  <c r="S75" i="9"/>
  <c r="P75" i="9"/>
  <c r="T75" i="9" s="1"/>
  <c r="Q61" i="9"/>
  <c r="P69" i="9"/>
  <c r="T69" i="9" s="1"/>
  <c r="E75" i="9"/>
  <c r="T65" i="8"/>
  <c r="P68" i="8"/>
  <c r="Q68" i="8"/>
  <c r="E61" i="8"/>
  <c r="T61" i="8" s="1"/>
  <c r="P55" i="8"/>
  <c r="Q55" i="8"/>
  <c r="S75" i="8"/>
  <c r="E55" i="8"/>
  <c r="S55" i="8"/>
  <c r="R55" i="8"/>
  <c r="E42" i="8"/>
  <c r="R75" i="8"/>
  <c r="P42" i="8"/>
  <c r="P32" i="8"/>
  <c r="E32" i="8"/>
  <c r="U32" i="8" s="1"/>
  <c r="P26" i="8"/>
  <c r="Q26" i="8"/>
  <c r="Q69" i="8"/>
  <c r="U69" i="8" s="1"/>
  <c r="E75" i="8"/>
  <c r="E69" i="8"/>
  <c r="S69" i="8"/>
  <c r="P75" i="8"/>
  <c r="R69" i="8"/>
  <c r="Q75" i="8"/>
  <c r="U75" i="8" s="1"/>
  <c r="R97" i="8"/>
  <c r="U103" i="8"/>
  <c r="P68" i="7"/>
  <c r="U64" i="7"/>
  <c r="Q68" i="7"/>
  <c r="Q61" i="7"/>
  <c r="T57" i="7"/>
  <c r="T50" i="7"/>
  <c r="S75" i="7"/>
  <c r="T52" i="7"/>
  <c r="E55" i="7"/>
  <c r="T48" i="7"/>
  <c r="T44" i="7"/>
  <c r="Q42" i="7"/>
  <c r="E42" i="7"/>
  <c r="P32" i="7"/>
  <c r="Q69" i="7"/>
  <c r="U69" i="7" s="1"/>
  <c r="Q26" i="7"/>
  <c r="P69" i="7"/>
  <c r="T69" i="7" s="1"/>
  <c r="R69" i="7"/>
  <c r="P75" i="7"/>
  <c r="T75" i="7" s="1"/>
  <c r="Q75" i="7"/>
  <c r="T59" i="7"/>
  <c r="E61" i="7"/>
  <c r="U61" i="7" s="1"/>
  <c r="E69" i="7"/>
  <c r="S69" i="7"/>
  <c r="P61" i="7"/>
  <c r="T109" i="7"/>
  <c r="T111" i="7"/>
  <c r="T105" i="7"/>
  <c r="E68" i="6"/>
  <c r="U65" i="6"/>
  <c r="P68" i="6"/>
  <c r="Q68" i="6"/>
  <c r="P61" i="6"/>
  <c r="T52" i="6"/>
  <c r="U51" i="6"/>
  <c r="E55" i="6"/>
  <c r="S75" i="6"/>
  <c r="T44" i="6"/>
  <c r="Q42" i="6"/>
  <c r="T39" i="6"/>
  <c r="P32" i="6"/>
  <c r="T29" i="6"/>
  <c r="R26" i="6"/>
  <c r="E75" i="6"/>
  <c r="P55" i="6"/>
  <c r="T55" i="6" s="1"/>
  <c r="S69" i="6"/>
  <c r="Q75" i="6"/>
  <c r="U75" i="6" s="1"/>
  <c r="Q61" i="6"/>
  <c r="E69" i="6"/>
  <c r="R69" i="6"/>
  <c r="P75" i="6"/>
  <c r="T75" i="6" s="1"/>
  <c r="U60" i="6"/>
  <c r="T59" i="6"/>
  <c r="E61" i="6"/>
  <c r="U61" i="6" s="1"/>
  <c r="P69" i="6"/>
  <c r="T69" i="6" s="1"/>
  <c r="T98" i="6"/>
  <c r="T100" i="6"/>
  <c r="T102" i="6"/>
  <c r="U111" i="6"/>
  <c r="P68" i="5"/>
  <c r="U63" i="5"/>
  <c r="Q68" i="5"/>
  <c r="T57" i="5"/>
  <c r="U51" i="5"/>
  <c r="T50" i="5"/>
  <c r="U47" i="5"/>
  <c r="Q55" i="5"/>
  <c r="P42" i="5"/>
  <c r="E42" i="5"/>
  <c r="U28" i="5"/>
  <c r="P32" i="5"/>
  <c r="Q32" i="5"/>
  <c r="E26" i="5"/>
  <c r="Q26" i="5"/>
  <c r="Q69" i="5"/>
  <c r="U69" i="5" s="1"/>
  <c r="P55" i="5"/>
  <c r="E69" i="5"/>
  <c r="R69" i="5"/>
  <c r="Q61" i="5"/>
  <c r="E75" i="5"/>
  <c r="P69" i="5"/>
  <c r="T69" i="5" s="1"/>
  <c r="P75" i="5"/>
  <c r="T75" i="5" s="1"/>
  <c r="U100" i="5"/>
  <c r="T103" i="5"/>
  <c r="T105" i="5"/>
  <c r="T65" i="4"/>
  <c r="E61" i="4"/>
  <c r="P61" i="4"/>
  <c r="T51" i="4"/>
  <c r="S55" i="4"/>
  <c r="E55" i="4"/>
  <c r="T47" i="4"/>
  <c r="P75" i="4"/>
  <c r="T75" i="4" s="1"/>
  <c r="P55" i="4"/>
  <c r="T55" i="4" s="1"/>
  <c r="Q42" i="4"/>
  <c r="E32" i="4"/>
  <c r="T28" i="4"/>
  <c r="Q32" i="4"/>
  <c r="S69" i="4"/>
  <c r="E75" i="4"/>
  <c r="P26" i="4"/>
  <c r="T26" i="4" s="1"/>
  <c r="T25" i="4"/>
  <c r="Q55" i="4"/>
  <c r="R69" i="4"/>
  <c r="T49" i="4"/>
  <c r="P69" i="4"/>
  <c r="T69" i="4" s="1"/>
  <c r="T60" i="4"/>
  <c r="Q69" i="4"/>
  <c r="U69" i="4" s="1"/>
  <c r="S75" i="4"/>
  <c r="U59" i="4"/>
  <c r="E69" i="4"/>
  <c r="R75" i="4"/>
  <c r="U102" i="4"/>
  <c r="T65" i="3"/>
  <c r="R68" i="3"/>
  <c r="U64" i="3"/>
  <c r="P68" i="3"/>
  <c r="T68" i="3" s="1"/>
  <c r="U58" i="3"/>
  <c r="R75" i="3"/>
  <c r="U48" i="3"/>
  <c r="T47" i="3"/>
  <c r="R69" i="3"/>
  <c r="Q75" i="3"/>
  <c r="U75" i="3" s="1"/>
  <c r="P42" i="3"/>
  <c r="R42" i="3"/>
  <c r="E42" i="3"/>
  <c r="U29" i="3"/>
  <c r="P32" i="3"/>
  <c r="Q32" i="3"/>
  <c r="P26" i="3"/>
  <c r="Q26" i="3"/>
  <c r="U26" i="3" s="1"/>
  <c r="T25" i="3"/>
  <c r="P55" i="3"/>
  <c r="T55" i="3" s="1"/>
  <c r="E75" i="3"/>
  <c r="Q55" i="3"/>
  <c r="U55" i="3" s="1"/>
  <c r="R55" i="3"/>
  <c r="U59" i="3"/>
  <c r="E69" i="3"/>
  <c r="P61" i="3"/>
  <c r="P69" i="3"/>
  <c r="T69" i="3" s="1"/>
  <c r="Q69" i="3"/>
  <c r="U69" i="3" s="1"/>
  <c r="Q61" i="3"/>
  <c r="U102" i="3"/>
  <c r="U100" i="3"/>
  <c r="T105" i="3"/>
  <c r="T107" i="3"/>
  <c r="P68" i="2"/>
  <c r="T68" i="2" s="1"/>
  <c r="Q68" i="2"/>
  <c r="T65" i="2"/>
  <c r="Q61" i="2"/>
  <c r="U52" i="2"/>
  <c r="T48" i="2"/>
  <c r="E42" i="2"/>
  <c r="P42" i="2"/>
  <c r="Q42" i="2"/>
  <c r="Q32" i="2"/>
  <c r="T29" i="2"/>
  <c r="R69" i="2"/>
  <c r="Q26" i="2"/>
  <c r="E75" i="2"/>
  <c r="E69" i="2"/>
  <c r="P55" i="2"/>
  <c r="Q55" i="2"/>
  <c r="R75" i="2"/>
  <c r="E61" i="2"/>
  <c r="U61" i="2" s="1"/>
  <c r="S75" i="2"/>
  <c r="P75" i="2"/>
  <c r="Q75" i="2"/>
  <c r="U75" i="2" s="1"/>
  <c r="T59" i="2"/>
  <c r="S69" i="2"/>
  <c r="P69" i="2"/>
  <c r="T69" i="2" s="1"/>
  <c r="T107" i="2"/>
  <c r="U105" i="2"/>
  <c r="E82" i="2"/>
  <c r="R68" i="1"/>
  <c r="U64" i="1"/>
  <c r="Q68" i="1"/>
  <c r="U68" i="1" s="1"/>
  <c r="E61" i="1"/>
  <c r="T58" i="1"/>
  <c r="U57" i="1"/>
  <c r="T50" i="1"/>
  <c r="R32" i="1"/>
  <c r="P32" i="1"/>
  <c r="P26" i="1"/>
  <c r="T25" i="1"/>
  <c r="Q26" i="1"/>
  <c r="U26" i="1" s="1"/>
  <c r="S26" i="1"/>
  <c r="Q75" i="1"/>
  <c r="U75" i="1" s="1"/>
  <c r="Q55" i="1"/>
  <c r="U55" i="1" s="1"/>
  <c r="P55" i="1"/>
  <c r="T55" i="1" s="1"/>
  <c r="S55" i="1"/>
  <c r="R55" i="1"/>
  <c r="P69" i="1"/>
  <c r="T69" i="1" s="1"/>
  <c r="Q69" i="1"/>
  <c r="U69" i="1" s="1"/>
  <c r="T60" i="1"/>
  <c r="R69" i="1"/>
  <c r="R75" i="1"/>
  <c r="P61" i="1"/>
  <c r="Q61" i="1"/>
  <c r="E69" i="1"/>
  <c r="S69" i="1"/>
  <c r="E75" i="1"/>
  <c r="S75" i="1"/>
  <c r="R114" i="1"/>
  <c r="U103" i="1"/>
  <c r="U101" i="1"/>
  <c r="U61" i="3"/>
  <c r="T61" i="3"/>
  <c r="T26" i="3"/>
  <c r="T48" i="18"/>
  <c r="U48" i="18"/>
  <c r="U17" i="1"/>
  <c r="T9" i="1"/>
  <c r="T21" i="1"/>
  <c r="T44" i="1"/>
  <c r="T63" i="1"/>
  <c r="T92" i="1"/>
  <c r="T9" i="2"/>
  <c r="T23" i="2"/>
  <c r="U26" i="2"/>
  <c r="T26" i="2"/>
  <c r="T34" i="2"/>
  <c r="T49" i="2"/>
  <c r="T54" i="2"/>
  <c r="U39" i="3"/>
  <c r="U44" i="3"/>
  <c r="P87" i="3"/>
  <c r="U24" i="4"/>
  <c r="U42" i="4"/>
  <c r="T42" i="4"/>
  <c r="T37" i="4"/>
  <c r="T61" i="4"/>
  <c r="U61" i="4"/>
  <c r="U38" i="5"/>
  <c r="T38" i="5"/>
  <c r="U61" i="5"/>
  <c r="T61" i="5"/>
  <c r="U94" i="5"/>
  <c r="T94" i="5"/>
  <c r="U58" i="6"/>
  <c r="T58" i="6"/>
  <c r="U59" i="17"/>
  <c r="T59" i="17"/>
  <c r="U61" i="1"/>
  <c r="T61" i="1"/>
  <c r="U35" i="3"/>
  <c r="T35" i="3"/>
  <c r="U26" i="4"/>
  <c r="U19" i="11"/>
  <c r="T19" i="11"/>
  <c r="U23" i="14"/>
  <c r="T23" i="14"/>
  <c r="T35" i="18"/>
  <c r="Q42" i="1"/>
  <c r="U42" i="1" s="1"/>
  <c r="P87" i="1"/>
  <c r="P61" i="2"/>
  <c r="U32" i="4"/>
  <c r="T32" i="4"/>
  <c r="P61" i="5"/>
  <c r="Q75" i="5"/>
  <c r="U75" i="5" s="1"/>
  <c r="U14" i="6"/>
  <c r="T14" i="6"/>
  <c r="U32" i="6"/>
  <c r="T32" i="6"/>
  <c r="Q87" i="6"/>
  <c r="U89" i="16"/>
  <c r="T89" i="16"/>
  <c r="T75" i="17"/>
  <c r="U17" i="17"/>
  <c r="T17" i="17"/>
  <c r="U9" i="17"/>
  <c r="T9" i="17"/>
  <c r="U31" i="17"/>
  <c r="T31" i="17"/>
  <c r="T26" i="1"/>
  <c r="U67" i="6"/>
  <c r="T67" i="6"/>
  <c r="U47" i="7"/>
  <c r="T47" i="7"/>
  <c r="T35" i="11"/>
  <c r="T45" i="1"/>
  <c r="U20" i="1"/>
  <c r="U41" i="1"/>
  <c r="U53" i="1"/>
  <c r="U91" i="1"/>
  <c r="U13" i="2"/>
  <c r="U22" i="2"/>
  <c r="E35" i="2"/>
  <c r="U42" i="2"/>
  <c r="T42" i="2"/>
  <c r="E55" i="2"/>
  <c r="U20" i="3"/>
  <c r="E32" i="3"/>
  <c r="U52" i="3"/>
  <c r="U57" i="3"/>
  <c r="R87" i="3"/>
  <c r="U20" i="4"/>
  <c r="T20" i="4"/>
  <c r="U34" i="4"/>
  <c r="U50" i="4"/>
  <c r="T50" i="4"/>
  <c r="U26" i="5"/>
  <c r="T26" i="5"/>
  <c r="Q35" i="5"/>
  <c r="U60" i="5"/>
  <c r="T60" i="5"/>
  <c r="U26" i="6"/>
  <c r="Q55" i="6"/>
  <c r="U55" i="6" s="1"/>
  <c r="T61" i="6"/>
  <c r="U14" i="7"/>
  <c r="T14" i="7"/>
  <c r="U32" i="7"/>
  <c r="T32" i="7"/>
  <c r="E87" i="10"/>
  <c r="E115" i="10" s="1"/>
  <c r="U88" i="10"/>
  <c r="T88" i="10"/>
  <c r="U11" i="18"/>
  <c r="T11" i="18"/>
  <c r="P17" i="1"/>
  <c r="T17" i="1" s="1"/>
  <c r="T68" i="1"/>
  <c r="T74" i="1"/>
  <c r="U73" i="1"/>
  <c r="T73" i="1"/>
  <c r="U74" i="1"/>
  <c r="T71" i="1"/>
  <c r="R87" i="1"/>
  <c r="U69" i="2"/>
  <c r="T75" i="2"/>
  <c r="U17" i="2"/>
  <c r="T17" i="2"/>
  <c r="U32" i="2"/>
  <c r="T32" i="2"/>
  <c r="U68" i="2"/>
  <c r="U63" i="2"/>
  <c r="P87" i="2"/>
  <c r="Q61" i="4"/>
  <c r="Q73" i="4"/>
  <c r="U17" i="5"/>
  <c r="T17" i="5"/>
  <c r="U9" i="5"/>
  <c r="T9" i="5"/>
  <c r="U32" i="5"/>
  <c r="T32" i="5"/>
  <c r="U30" i="6"/>
  <c r="T30" i="6"/>
  <c r="U94" i="6"/>
  <c r="T94" i="6"/>
  <c r="U26" i="7"/>
  <c r="U58" i="7"/>
  <c r="T58" i="7"/>
  <c r="U92" i="7"/>
  <c r="T92" i="7"/>
  <c r="T48" i="8"/>
  <c r="U48" i="8"/>
  <c r="U32" i="16"/>
  <c r="T32" i="16"/>
  <c r="U73" i="3"/>
  <c r="T73" i="3"/>
  <c r="U74" i="3"/>
  <c r="T74" i="3"/>
  <c r="T71" i="3"/>
  <c r="U53" i="10"/>
  <c r="T53" i="10"/>
  <c r="U96" i="10"/>
  <c r="T96" i="10"/>
  <c r="U72" i="14"/>
  <c r="T72" i="14"/>
  <c r="U35" i="1"/>
  <c r="T35" i="1"/>
  <c r="P75" i="1"/>
  <c r="T75" i="1" s="1"/>
  <c r="T16" i="1"/>
  <c r="T24" i="1"/>
  <c r="T29" i="1"/>
  <c r="E32" i="1"/>
  <c r="T40" i="1"/>
  <c r="T52" i="1"/>
  <c r="T59" i="1"/>
  <c r="P73" i="1"/>
  <c r="Q74" i="1"/>
  <c r="S87" i="1"/>
  <c r="T89" i="1"/>
  <c r="T12" i="2"/>
  <c r="T20" i="2"/>
  <c r="T60" i="2"/>
  <c r="U74" i="2"/>
  <c r="T74" i="2"/>
  <c r="T73" i="2"/>
  <c r="U73" i="2"/>
  <c r="Q87" i="2"/>
  <c r="T75" i="3"/>
  <c r="U17" i="3"/>
  <c r="T17" i="3"/>
  <c r="T9" i="3"/>
  <c r="U24" i="3"/>
  <c r="U41" i="3"/>
  <c r="U46" i="3"/>
  <c r="U71" i="3"/>
  <c r="Q17" i="4"/>
  <c r="P32" i="4"/>
  <c r="U35" i="4"/>
  <c r="T35" i="4"/>
  <c r="U39" i="4"/>
  <c r="T39" i="4"/>
  <c r="U89" i="4"/>
  <c r="T89" i="4"/>
  <c r="U25" i="6"/>
  <c r="T25" i="6"/>
  <c r="U35" i="6"/>
  <c r="T35" i="6"/>
  <c r="U30" i="7"/>
  <c r="T30" i="7"/>
  <c r="U41" i="15"/>
  <c r="T41" i="15"/>
  <c r="U17" i="16"/>
  <c r="T17" i="16"/>
  <c r="U9" i="16"/>
  <c r="T9" i="16"/>
  <c r="U9" i="1"/>
  <c r="T15" i="1"/>
  <c r="T65" i="1"/>
  <c r="U39" i="2"/>
  <c r="U89" i="3"/>
  <c r="T89" i="3"/>
  <c r="Q75" i="4"/>
  <c r="U75" i="4" s="1"/>
  <c r="U20" i="5"/>
  <c r="T20" i="5"/>
  <c r="U35" i="5"/>
  <c r="T35" i="5"/>
  <c r="Q42" i="5"/>
  <c r="U49" i="5"/>
  <c r="T49" i="5"/>
  <c r="Q115" i="5"/>
  <c r="Q114" i="5"/>
  <c r="P26" i="6"/>
  <c r="T26" i="6" s="1"/>
  <c r="Q32" i="6"/>
  <c r="U47" i="6"/>
  <c r="T47" i="6"/>
  <c r="Q69" i="6"/>
  <c r="U69" i="6" s="1"/>
  <c r="U25" i="7"/>
  <c r="T25" i="7"/>
  <c r="U35" i="7"/>
  <c r="T35" i="7"/>
  <c r="Q55" i="7"/>
  <c r="U55" i="7" s="1"/>
  <c r="U40" i="12"/>
  <c r="T40" i="12"/>
  <c r="T42" i="1"/>
  <c r="S42" i="1"/>
  <c r="T51" i="2"/>
  <c r="R87" i="2"/>
  <c r="U10" i="1"/>
  <c r="U39" i="1"/>
  <c r="U45" i="1"/>
  <c r="U51" i="1"/>
  <c r="T72" i="1"/>
  <c r="U93" i="1"/>
  <c r="U11" i="2"/>
  <c r="U24" i="2"/>
  <c r="U44" i="2"/>
  <c r="U64" i="2"/>
  <c r="U89" i="2"/>
  <c r="U11" i="3"/>
  <c r="U34" i="3"/>
  <c r="U42" i="3"/>
  <c r="T42" i="3"/>
  <c r="T37" i="3"/>
  <c r="U50" i="3"/>
  <c r="U54" i="3"/>
  <c r="U17" i="4"/>
  <c r="T17" i="4"/>
  <c r="U9" i="4"/>
  <c r="T9" i="4"/>
  <c r="P17" i="6"/>
  <c r="P26" i="7"/>
  <c r="T26" i="7" s="1"/>
  <c r="Q32" i="7"/>
  <c r="R87" i="7"/>
  <c r="U32" i="15"/>
  <c r="T32" i="15"/>
  <c r="E87" i="3"/>
  <c r="E115" i="3" s="1"/>
  <c r="E87" i="4"/>
  <c r="E115" i="4" s="1"/>
  <c r="U42" i="5"/>
  <c r="T42" i="5"/>
  <c r="R87" i="5"/>
  <c r="R87" i="6"/>
  <c r="U65" i="7"/>
  <c r="T65" i="7"/>
  <c r="U72" i="7"/>
  <c r="T72" i="7"/>
  <c r="P74" i="7"/>
  <c r="S87" i="7"/>
  <c r="U11" i="8"/>
  <c r="U31" i="8"/>
  <c r="T38" i="8"/>
  <c r="U50" i="8"/>
  <c r="T60" i="8"/>
  <c r="Q115" i="9"/>
  <c r="Q114" i="9"/>
  <c r="U32" i="10"/>
  <c r="T32" i="10"/>
  <c r="U65" i="10"/>
  <c r="T65" i="10"/>
  <c r="U67" i="11"/>
  <c r="T67" i="11"/>
  <c r="U21" i="12"/>
  <c r="T21" i="12"/>
  <c r="U68" i="12"/>
  <c r="T68" i="12"/>
  <c r="U63" i="12"/>
  <c r="T63" i="12"/>
  <c r="U28" i="14"/>
  <c r="T28" i="14"/>
  <c r="U44" i="15"/>
  <c r="T44" i="15"/>
  <c r="U52" i="15"/>
  <c r="T52" i="15"/>
  <c r="U89" i="15"/>
  <c r="T89" i="15"/>
  <c r="U20" i="16"/>
  <c r="T20" i="16"/>
  <c r="U20" i="17"/>
  <c r="T20" i="17"/>
  <c r="U34" i="17"/>
  <c r="T34" i="17"/>
  <c r="U91" i="17"/>
  <c r="T91" i="17"/>
  <c r="T34" i="18"/>
  <c r="U34" i="18"/>
  <c r="P87" i="4"/>
  <c r="S87" i="5"/>
  <c r="S87" i="6"/>
  <c r="T55" i="7"/>
  <c r="U12" i="8"/>
  <c r="T12" i="8"/>
  <c r="P114" i="8"/>
  <c r="P115" i="8"/>
  <c r="U30" i="9"/>
  <c r="T30" i="9"/>
  <c r="P55" i="9"/>
  <c r="T55" i="9" s="1"/>
  <c r="P17" i="10"/>
  <c r="T17" i="10" s="1"/>
  <c r="U55" i="10"/>
  <c r="U45" i="10"/>
  <c r="T45" i="10"/>
  <c r="U30" i="11"/>
  <c r="T30" i="11"/>
  <c r="U47" i="11"/>
  <c r="T47" i="11"/>
  <c r="U10" i="13"/>
  <c r="T10" i="13"/>
  <c r="U32" i="13"/>
  <c r="T32" i="13"/>
  <c r="U60" i="13"/>
  <c r="T60" i="13"/>
  <c r="U32" i="14"/>
  <c r="T32" i="14"/>
  <c r="Q68" i="15"/>
  <c r="P73" i="15"/>
  <c r="U50" i="16"/>
  <c r="T50" i="16"/>
  <c r="U42" i="17"/>
  <c r="T42" i="17"/>
  <c r="U37" i="17"/>
  <c r="T37" i="17"/>
  <c r="T54" i="18"/>
  <c r="U54" i="18"/>
  <c r="U39" i="20"/>
  <c r="T39" i="20"/>
  <c r="S87" i="2"/>
  <c r="U68" i="3"/>
  <c r="Q87" i="3"/>
  <c r="Q87" i="4"/>
  <c r="U74" i="6"/>
  <c r="T74" i="6"/>
  <c r="T73" i="6"/>
  <c r="U73" i="6"/>
  <c r="T66" i="7"/>
  <c r="U73" i="7"/>
  <c r="T73" i="7"/>
  <c r="U74" i="7"/>
  <c r="T74" i="7"/>
  <c r="T71" i="7"/>
  <c r="U26" i="8"/>
  <c r="T26" i="8"/>
  <c r="S42" i="8"/>
  <c r="T49" i="8"/>
  <c r="U59" i="8"/>
  <c r="U64" i="8"/>
  <c r="T64" i="8"/>
  <c r="Q73" i="8"/>
  <c r="U22" i="9"/>
  <c r="T22" i="9"/>
  <c r="U35" i="9"/>
  <c r="T35" i="9"/>
  <c r="U40" i="9"/>
  <c r="T40" i="9"/>
  <c r="U48" i="9"/>
  <c r="T48" i="9"/>
  <c r="U61" i="9"/>
  <c r="T61" i="9"/>
  <c r="U94" i="9"/>
  <c r="T94" i="9"/>
  <c r="U14" i="10"/>
  <c r="T14" i="10"/>
  <c r="Q35" i="10"/>
  <c r="U35" i="10" s="1"/>
  <c r="U61" i="10"/>
  <c r="T61" i="10"/>
  <c r="U26" i="11"/>
  <c r="T26" i="11"/>
  <c r="U90" i="11"/>
  <c r="T90" i="11"/>
  <c r="Q69" i="12"/>
  <c r="U69" i="12" s="1"/>
  <c r="U90" i="12"/>
  <c r="T90" i="12"/>
  <c r="S87" i="13"/>
  <c r="P68" i="14"/>
  <c r="U35" i="15"/>
  <c r="T35" i="15"/>
  <c r="U72" i="18"/>
  <c r="T72" i="18"/>
  <c r="U74" i="24"/>
  <c r="T74" i="24"/>
  <c r="U73" i="24"/>
  <c r="T73" i="24"/>
  <c r="U71" i="24"/>
  <c r="T71" i="24"/>
  <c r="R87" i="4"/>
  <c r="U55" i="5"/>
  <c r="T55" i="5"/>
  <c r="T74" i="5"/>
  <c r="U73" i="5"/>
  <c r="T73" i="5"/>
  <c r="U74" i="5"/>
  <c r="U68" i="6"/>
  <c r="T68" i="6"/>
  <c r="U68" i="7"/>
  <c r="T68" i="7"/>
  <c r="Q73" i="7"/>
  <c r="U61" i="8"/>
  <c r="U95" i="8"/>
  <c r="T95" i="8"/>
  <c r="U15" i="9"/>
  <c r="T15" i="9"/>
  <c r="U52" i="9"/>
  <c r="T52" i="9"/>
  <c r="P61" i="9"/>
  <c r="U26" i="10"/>
  <c r="Q35" i="11"/>
  <c r="U35" i="11" s="1"/>
  <c r="U58" i="11"/>
  <c r="T58" i="11"/>
  <c r="U72" i="11"/>
  <c r="T72" i="11"/>
  <c r="U10" i="12"/>
  <c r="T10" i="12"/>
  <c r="U35" i="13"/>
  <c r="T35" i="13"/>
  <c r="U49" i="13"/>
  <c r="T49" i="13"/>
  <c r="Q35" i="14"/>
  <c r="U55" i="14"/>
  <c r="T55" i="14"/>
  <c r="U45" i="14"/>
  <c r="T45" i="14"/>
  <c r="U53" i="14"/>
  <c r="T53" i="14"/>
  <c r="U65" i="14"/>
  <c r="T65" i="14"/>
  <c r="U12" i="15"/>
  <c r="T12" i="15"/>
  <c r="U64" i="15"/>
  <c r="T64" i="15"/>
  <c r="U35" i="16"/>
  <c r="T35" i="16"/>
  <c r="P42" i="16"/>
  <c r="P74" i="16"/>
  <c r="U48" i="17"/>
  <c r="T48" i="17"/>
  <c r="Q26" i="18"/>
  <c r="P17" i="19"/>
  <c r="T17" i="19" s="1"/>
  <c r="U32" i="23"/>
  <c r="T32" i="23"/>
  <c r="E87" i="1"/>
  <c r="E115" i="1" s="1"/>
  <c r="S87" i="3"/>
  <c r="U55" i="4"/>
  <c r="S87" i="4"/>
  <c r="U17" i="6"/>
  <c r="T17" i="6"/>
  <c r="U75" i="7"/>
  <c r="U17" i="7"/>
  <c r="T17" i="7"/>
  <c r="U93" i="7"/>
  <c r="T93" i="7"/>
  <c r="U41" i="8"/>
  <c r="T41" i="8"/>
  <c r="S87" i="8"/>
  <c r="U44" i="9"/>
  <c r="T44" i="9"/>
  <c r="U60" i="9"/>
  <c r="T60" i="9"/>
  <c r="Q74" i="10"/>
  <c r="P73" i="11"/>
  <c r="U26" i="13"/>
  <c r="T26" i="13"/>
  <c r="U12" i="14"/>
  <c r="T12" i="14"/>
  <c r="Q55" i="14"/>
  <c r="U61" i="14"/>
  <c r="T61" i="14"/>
  <c r="U92" i="14"/>
  <c r="T92" i="14"/>
  <c r="U39" i="16"/>
  <c r="T39" i="16"/>
  <c r="T61" i="16"/>
  <c r="U61" i="16"/>
  <c r="T32" i="18"/>
  <c r="U61" i="18"/>
  <c r="T61" i="18"/>
  <c r="U32" i="19"/>
  <c r="T32" i="19"/>
  <c r="U40" i="19"/>
  <c r="T40" i="19"/>
  <c r="U68" i="5"/>
  <c r="T68" i="5"/>
  <c r="U87" i="5"/>
  <c r="E87" i="5"/>
  <c r="E115" i="5" s="1"/>
  <c r="U115" i="5" s="1"/>
  <c r="E87" i="6"/>
  <c r="E115" i="6" s="1"/>
  <c r="T75" i="8"/>
  <c r="U17" i="8"/>
  <c r="T17" i="8"/>
  <c r="U24" i="8"/>
  <c r="T24" i="8"/>
  <c r="T42" i="8"/>
  <c r="T37" i="8"/>
  <c r="Q61" i="8"/>
  <c r="P69" i="8"/>
  <c r="T69" i="8" s="1"/>
  <c r="U91" i="8"/>
  <c r="T91" i="8"/>
  <c r="U11" i="9"/>
  <c r="T11" i="9"/>
  <c r="Q26" i="9"/>
  <c r="U26" i="9" s="1"/>
  <c r="Q75" i="9"/>
  <c r="U75" i="9" s="1"/>
  <c r="U25" i="10"/>
  <c r="T25" i="10"/>
  <c r="Q32" i="10"/>
  <c r="T35" i="10"/>
  <c r="P26" i="11"/>
  <c r="U32" i="11"/>
  <c r="T32" i="11"/>
  <c r="U51" i="12"/>
  <c r="T51" i="12"/>
  <c r="P75" i="12"/>
  <c r="T75" i="12" s="1"/>
  <c r="U38" i="13"/>
  <c r="T38" i="13"/>
  <c r="P68" i="13"/>
  <c r="U92" i="13"/>
  <c r="T92" i="13"/>
  <c r="Q74" i="14"/>
  <c r="P26" i="15"/>
  <c r="U32" i="17"/>
  <c r="T32" i="17"/>
  <c r="U61" i="17"/>
  <c r="T61" i="17"/>
  <c r="P74" i="17"/>
  <c r="U22" i="18"/>
  <c r="T22" i="18"/>
  <c r="P42" i="18"/>
  <c r="U35" i="19"/>
  <c r="T35" i="19"/>
  <c r="Q42" i="19"/>
  <c r="U42" i="19" s="1"/>
  <c r="U74" i="4"/>
  <c r="T74" i="4"/>
  <c r="U73" i="4"/>
  <c r="T73" i="4"/>
  <c r="Q87" i="1"/>
  <c r="U55" i="2"/>
  <c r="T55" i="2"/>
  <c r="E87" i="2"/>
  <c r="E115" i="2" s="1"/>
  <c r="U45" i="3"/>
  <c r="U88" i="3"/>
  <c r="U68" i="4"/>
  <c r="T68" i="4"/>
  <c r="U88" i="4"/>
  <c r="U37" i="5"/>
  <c r="P87" i="5"/>
  <c r="U42" i="6"/>
  <c r="T42" i="6"/>
  <c r="T45" i="6"/>
  <c r="P87" i="6"/>
  <c r="T87" i="6" s="1"/>
  <c r="U42" i="7"/>
  <c r="T42" i="7"/>
  <c r="T45" i="7"/>
  <c r="R73" i="7"/>
  <c r="U91" i="7"/>
  <c r="U13" i="8"/>
  <c r="T13" i="8"/>
  <c r="Q32" i="8"/>
  <c r="E35" i="8"/>
  <c r="U39" i="8"/>
  <c r="Q42" i="8"/>
  <c r="U42" i="8" s="1"/>
  <c r="U44" i="8"/>
  <c r="T44" i="8"/>
  <c r="U52" i="8"/>
  <c r="T52" i="8"/>
  <c r="U32" i="9"/>
  <c r="T32" i="9"/>
  <c r="P26" i="10"/>
  <c r="T26" i="10" s="1"/>
  <c r="U28" i="10"/>
  <c r="T28" i="10"/>
  <c r="P73" i="10"/>
  <c r="U16" i="11"/>
  <c r="T16" i="11"/>
  <c r="Q55" i="11"/>
  <c r="U61" i="11"/>
  <c r="T61" i="11"/>
  <c r="Q69" i="11"/>
  <c r="U69" i="11" s="1"/>
  <c r="P75" i="11"/>
  <c r="T75" i="11" s="1"/>
  <c r="U26" i="12"/>
  <c r="T26" i="12"/>
  <c r="T61" i="12"/>
  <c r="U61" i="12"/>
  <c r="U21" i="13"/>
  <c r="T21" i="13"/>
  <c r="Q32" i="13"/>
  <c r="P26" i="14"/>
  <c r="Q32" i="14"/>
  <c r="U35" i="14"/>
  <c r="T35" i="14"/>
  <c r="Q42" i="14"/>
  <c r="P61" i="14"/>
  <c r="U23" i="15"/>
  <c r="T23" i="15"/>
  <c r="Q61" i="15"/>
  <c r="U35" i="17"/>
  <c r="T35" i="17"/>
  <c r="U26" i="18"/>
  <c r="T26" i="18"/>
  <c r="U68" i="8"/>
  <c r="T68" i="8"/>
  <c r="Q87" i="8"/>
  <c r="T65" i="9"/>
  <c r="T71" i="9"/>
  <c r="R87" i="9"/>
  <c r="T90" i="9"/>
  <c r="T10" i="10"/>
  <c r="T21" i="10"/>
  <c r="T38" i="10"/>
  <c r="T49" i="10"/>
  <c r="T60" i="10"/>
  <c r="P87" i="10"/>
  <c r="T92" i="10"/>
  <c r="T12" i="11"/>
  <c r="T23" i="11"/>
  <c r="T40" i="11"/>
  <c r="T51" i="11"/>
  <c r="T63" i="11"/>
  <c r="U73" i="11"/>
  <c r="T73" i="11"/>
  <c r="U74" i="11"/>
  <c r="T74" i="11"/>
  <c r="T94" i="11"/>
  <c r="U17" i="12"/>
  <c r="T17" i="12"/>
  <c r="U75" i="12"/>
  <c r="T14" i="12"/>
  <c r="T25" i="12"/>
  <c r="T30" i="12"/>
  <c r="T47" i="12"/>
  <c r="T58" i="12"/>
  <c r="T67" i="12"/>
  <c r="T94" i="12"/>
  <c r="T69" i="13"/>
  <c r="U17" i="13"/>
  <c r="U69" i="13"/>
  <c r="T17" i="13"/>
  <c r="T14" i="13"/>
  <c r="T25" i="13"/>
  <c r="T28" i="13"/>
  <c r="U42" i="13"/>
  <c r="T42" i="13"/>
  <c r="T45" i="13"/>
  <c r="T53" i="13"/>
  <c r="T65" i="13"/>
  <c r="T88" i="13"/>
  <c r="T96" i="13"/>
  <c r="T16" i="14"/>
  <c r="T19" i="14"/>
  <c r="T38" i="14"/>
  <c r="T49" i="14"/>
  <c r="T60" i="14"/>
  <c r="U74" i="14"/>
  <c r="T74" i="14"/>
  <c r="T73" i="14"/>
  <c r="U73" i="14"/>
  <c r="T88" i="14"/>
  <c r="T96" i="14"/>
  <c r="T16" i="15"/>
  <c r="T19" i="15"/>
  <c r="T31" i="15"/>
  <c r="T34" i="15"/>
  <c r="T37" i="15"/>
  <c r="T48" i="15"/>
  <c r="T59" i="15"/>
  <c r="U68" i="15"/>
  <c r="T68" i="15"/>
  <c r="E87" i="15"/>
  <c r="E115" i="15" s="1"/>
  <c r="T93" i="15"/>
  <c r="T13" i="16"/>
  <c r="T24" i="16"/>
  <c r="T29" i="16"/>
  <c r="T46" i="16"/>
  <c r="T54" i="16"/>
  <c r="T57" i="16"/>
  <c r="T66" i="16"/>
  <c r="E87" i="16"/>
  <c r="E115" i="16" s="1"/>
  <c r="T87" i="16"/>
  <c r="T93" i="16"/>
  <c r="T13" i="17"/>
  <c r="T24" i="17"/>
  <c r="T41" i="17"/>
  <c r="T44" i="17"/>
  <c r="T52" i="17"/>
  <c r="T64" i="17"/>
  <c r="T95" i="17"/>
  <c r="T15" i="18"/>
  <c r="T29" i="18"/>
  <c r="U46" i="18"/>
  <c r="T50" i="18"/>
  <c r="T59" i="18"/>
  <c r="T65" i="18"/>
  <c r="U74" i="18"/>
  <c r="T74" i="18"/>
  <c r="T73" i="18"/>
  <c r="U73" i="18"/>
  <c r="E87" i="18"/>
  <c r="E115" i="18" s="1"/>
  <c r="T22" i="19"/>
  <c r="T29" i="19"/>
  <c r="U57" i="19"/>
  <c r="T57" i="19"/>
  <c r="U61" i="19"/>
  <c r="T61" i="19"/>
  <c r="U25" i="20"/>
  <c r="T25" i="20"/>
  <c r="U29" i="20"/>
  <c r="T29" i="20"/>
  <c r="U22" i="22"/>
  <c r="T22" i="22"/>
  <c r="U93" i="23"/>
  <c r="T93" i="23"/>
  <c r="U13" i="24"/>
  <c r="T13" i="24"/>
  <c r="T52" i="24"/>
  <c r="U52" i="24"/>
  <c r="U96" i="24"/>
  <c r="T96" i="24"/>
  <c r="U90" i="25"/>
  <c r="T90" i="25"/>
  <c r="U35" i="30"/>
  <c r="T35" i="30"/>
  <c r="R87" i="8"/>
  <c r="S87" i="9"/>
  <c r="U68" i="10"/>
  <c r="T68" i="10"/>
  <c r="Q87" i="10"/>
  <c r="U55" i="11"/>
  <c r="T55" i="11"/>
  <c r="U87" i="11"/>
  <c r="E87" i="11"/>
  <c r="E115" i="11" s="1"/>
  <c r="T115" i="11" s="1"/>
  <c r="T87" i="11"/>
  <c r="E87" i="12"/>
  <c r="E115" i="12" s="1"/>
  <c r="U68" i="14"/>
  <c r="T68" i="14"/>
  <c r="P87" i="15"/>
  <c r="U42" i="16"/>
  <c r="T42" i="16"/>
  <c r="P87" i="16"/>
  <c r="T74" i="17"/>
  <c r="U73" i="17"/>
  <c r="T73" i="17"/>
  <c r="U74" i="17"/>
  <c r="T17" i="18"/>
  <c r="U17" i="18"/>
  <c r="Q87" i="19"/>
  <c r="U21" i="20"/>
  <c r="T21" i="20"/>
  <c r="P35" i="20"/>
  <c r="U54" i="20"/>
  <c r="T54" i="20"/>
  <c r="U66" i="20"/>
  <c r="T66" i="20"/>
  <c r="U22" i="21"/>
  <c r="T22" i="21"/>
  <c r="T26" i="21"/>
  <c r="U32" i="21"/>
  <c r="T32" i="21"/>
  <c r="U41" i="21"/>
  <c r="T41" i="21"/>
  <c r="U52" i="21"/>
  <c r="T52" i="21"/>
  <c r="U64" i="21"/>
  <c r="T64" i="21"/>
  <c r="P42" i="22"/>
  <c r="T42" i="22" s="1"/>
  <c r="U61" i="22"/>
  <c r="T61" i="22"/>
  <c r="U13" i="23"/>
  <c r="T13" i="23"/>
  <c r="U35" i="23"/>
  <c r="T35" i="23"/>
  <c r="U91" i="24"/>
  <c r="T91" i="24"/>
  <c r="P26" i="25"/>
  <c r="U61" i="29"/>
  <c r="R87" i="10"/>
  <c r="P87" i="11"/>
  <c r="U42" i="12"/>
  <c r="P87" i="12"/>
  <c r="T87" i="12" s="1"/>
  <c r="T74" i="13"/>
  <c r="U73" i="13"/>
  <c r="T73" i="13"/>
  <c r="U74" i="13"/>
  <c r="U17" i="14"/>
  <c r="T17" i="14"/>
  <c r="T69" i="15"/>
  <c r="T75" i="15"/>
  <c r="U69" i="15"/>
  <c r="U17" i="15"/>
  <c r="T17" i="15"/>
  <c r="Q87" i="15"/>
  <c r="Q87" i="16"/>
  <c r="U55" i="17"/>
  <c r="T55" i="17"/>
  <c r="E87" i="17"/>
  <c r="E115" i="17" s="1"/>
  <c r="U87" i="17"/>
  <c r="Q87" i="18"/>
  <c r="T23" i="19"/>
  <c r="Q26" i="19"/>
  <c r="U26" i="19" s="1"/>
  <c r="P17" i="20"/>
  <c r="U32" i="20"/>
  <c r="T32" i="20"/>
  <c r="U46" i="20"/>
  <c r="T46" i="20"/>
  <c r="U50" i="20"/>
  <c r="T50" i="20"/>
  <c r="U44" i="21"/>
  <c r="T44" i="21"/>
  <c r="U11" i="22"/>
  <c r="T11" i="22"/>
  <c r="U35" i="22"/>
  <c r="U93" i="22"/>
  <c r="T93" i="22"/>
  <c r="T26" i="23"/>
  <c r="P32" i="23"/>
  <c r="U32" i="24"/>
  <c r="T32" i="24"/>
  <c r="U29" i="25"/>
  <c r="T29" i="25"/>
  <c r="U50" i="25"/>
  <c r="T50" i="25"/>
  <c r="U93" i="27"/>
  <c r="T93" i="27"/>
  <c r="U32" i="28"/>
  <c r="T32" i="28"/>
  <c r="T74" i="9"/>
  <c r="U73" i="9"/>
  <c r="T73" i="9"/>
  <c r="U74" i="9"/>
  <c r="S87" i="10"/>
  <c r="U68" i="11"/>
  <c r="T68" i="11"/>
  <c r="Q87" i="11"/>
  <c r="U32" i="12"/>
  <c r="T32" i="12"/>
  <c r="U35" i="12"/>
  <c r="T35" i="12"/>
  <c r="Q87" i="12"/>
  <c r="U55" i="13"/>
  <c r="T55" i="13"/>
  <c r="E87" i="13"/>
  <c r="E115" i="13" s="1"/>
  <c r="E87" i="14"/>
  <c r="E115" i="14" s="1"/>
  <c r="U42" i="15"/>
  <c r="T42" i="15"/>
  <c r="U61" i="15"/>
  <c r="T61" i="15"/>
  <c r="R87" i="15"/>
  <c r="U26" i="16"/>
  <c r="T26" i="16"/>
  <c r="R87" i="16"/>
  <c r="U26" i="17"/>
  <c r="T26" i="17"/>
  <c r="P87" i="17"/>
  <c r="Q35" i="18"/>
  <c r="U35" i="18" s="1"/>
  <c r="Q55" i="18"/>
  <c r="U55" i="18" s="1"/>
  <c r="P73" i="18"/>
  <c r="R87" i="18"/>
  <c r="U57" i="20"/>
  <c r="T57" i="20"/>
  <c r="U61" i="20"/>
  <c r="T61" i="20"/>
  <c r="U91" i="21"/>
  <c r="T91" i="21"/>
  <c r="U46" i="23"/>
  <c r="T46" i="23"/>
  <c r="U54" i="23"/>
  <c r="T54" i="23"/>
  <c r="U66" i="23"/>
  <c r="T66" i="23"/>
  <c r="U32" i="25"/>
  <c r="U93" i="26"/>
  <c r="T93" i="26"/>
  <c r="T26" i="27"/>
  <c r="U54" i="27"/>
  <c r="T54" i="27"/>
  <c r="E87" i="7"/>
  <c r="E115" i="7" s="1"/>
  <c r="T69" i="10"/>
  <c r="U17" i="10"/>
  <c r="U42" i="10"/>
  <c r="R87" i="11"/>
  <c r="R87" i="12"/>
  <c r="P87" i="13"/>
  <c r="U42" i="14"/>
  <c r="T42" i="14"/>
  <c r="P87" i="14"/>
  <c r="T87" i="14" s="1"/>
  <c r="S87" i="15"/>
  <c r="U55" i="16"/>
  <c r="T55" i="16"/>
  <c r="S87" i="16"/>
  <c r="U68" i="17"/>
  <c r="T68" i="17"/>
  <c r="Q87" i="17"/>
  <c r="U42" i="18"/>
  <c r="T42" i="18"/>
  <c r="T37" i="18"/>
  <c r="T55" i="18"/>
  <c r="P69" i="18"/>
  <c r="T69" i="18" s="1"/>
  <c r="S87" i="18"/>
  <c r="R35" i="19"/>
  <c r="U55" i="19"/>
  <c r="T55" i="19"/>
  <c r="T45" i="19"/>
  <c r="U68" i="19"/>
  <c r="T68" i="19"/>
  <c r="U63" i="19"/>
  <c r="U67" i="19"/>
  <c r="T67" i="19"/>
  <c r="U94" i="19"/>
  <c r="T94" i="19"/>
  <c r="U14" i="20"/>
  <c r="T14" i="20"/>
  <c r="P87" i="20"/>
  <c r="U11" i="21"/>
  <c r="T11" i="21"/>
  <c r="U15" i="21"/>
  <c r="T15" i="21"/>
  <c r="U31" i="21"/>
  <c r="T31" i="21"/>
  <c r="U35" i="21"/>
  <c r="T35" i="21"/>
  <c r="Q26" i="22"/>
  <c r="U26" i="22" s="1"/>
  <c r="U39" i="22"/>
  <c r="T39" i="22"/>
  <c r="Q61" i="22"/>
  <c r="P55" i="23"/>
  <c r="U57" i="23"/>
  <c r="T57" i="23"/>
  <c r="U61" i="23"/>
  <c r="T61" i="23"/>
  <c r="Q68" i="23"/>
  <c r="U31" i="24"/>
  <c r="T31" i="24"/>
  <c r="U35" i="24"/>
  <c r="T35" i="24"/>
  <c r="U61" i="24"/>
  <c r="T61" i="24"/>
  <c r="U46" i="25"/>
  <c r="T46" i="25"/>
  <c r="U39" i="26"/>
  <c r="T39" i="26"/>
  <c r="P87" i="7"/>
  <c r="T23" i="8"/>
  <c r="T40" i="8"/>
  <c r="T51" i="8"/>
  <c r="T63" i="8"/>
  <c r="U74" i="8"/>
  <c r="T74" i="8"/>
  <c r="U73" i="8"/>
  <c r="T73" i="8"/>
  <c r="T94" i="8"/>
  <c r="U17" i="9"/>
  <c r="T17" i="9"/>
  <c r="U69" i="9"/>
  <c r="T14" i="9"/>
  <c r="T25" i="9"/>
  <c r="T29" i="9"/>
  <c r="T47" i="9"/>
  <c r="T59" i="9"/>
  <c r="U68" i="9"/>
  <c r="T68" i="9"/>
  <c r="E87" i="9"/>
  <c r="E115" i="9" s="1"/>
  <c r="U87" i="9"/>
  <c r="T93" i="9"/>
  <c r="T13" i="10"/>
  <c r="T24" i="10"/>
  <c r="T41" i="10"/>
  <c r="T44" i="10"/>
  <c r="T52" i="10"/>
  <c r="T64" i="10"/>
  <c r="T95" i="10"/>
  <c r="T15" i="11"/>
  <c r="T29" i="11"/>
  <c r="T46" i="11"/>
  <c r="T54" i="11"/>
  <c r="T57" i="11"/>
  <c r="T66" i="11"/>
  <c r="T71" i="11"/>
  <c r="S87" i="11"/>
  <c r="T89" i="11"/>
  <c r="T9" i="12"/>
  <c r="T20" i="12"/>
  <c r="T39" i="12"/>
  <c r="U55" i="12"/>
  <c r="T55" i="12"/>
  <c r="T50" i="12"/>
  <c r="S87" i="12"/>
  <c r="T89" i="12"/>
  <c r="T9" i="13"/>
  <c r="T20" i="13"/>
  <c r="T31" i="13"/>
  <c r="T34" i="13"/>
  <c r="T37" i="13"/>
  <c r="T48" i="13"/>
  <c r="T59" i="13"/>
  <c r="U68" i="13"/>
  <c r="T68" i="13"/>
  <c r="Q87" i="13"/>
  <c r="T91" i="13"/>
  <c r="T11" i="14"/>
  <c r="T22" i="14"/>
  <c r="T41" i="14"/>
  <c r="T44" i="14"/>
  <c r="T52" i="14"/>
  <c r="T64" i="14"/>
  <c r="T71" i="14"/>
  <c r="Q87" i="14"/>
  <c r="T91" i="14"/>
  <c r="T11" i="15"/>
  <c r="T22" i="15"/>
  <c r="T40" i="15"/>
  <c r="T51" i="15"/>
  <c r="T63" i="15"/>
  <c r="T88" i="15"/>
  <c r="T96" i="15"/>
  <c r="T16" i="16"/>
  <c r="T19" i="16"/>
  <c r="T38" i="16"/>
  <c r="T49" i="16"/>
  <c r="T60" i="16"/>
  <c r="U74" i="16"/>
  <c r="T74" i="16"/>
  <c r="U73" i="16"/>
  <c r="T73" i="16"/>
  <c r="T88" i="16"/>
  <c r="T96" i="16"/>
  <c r="T16" i="17"/>
  <c r="T19" i="17"/>
  <c r="T30" i="17"/>
  <c r="T47" i="17"/>
  <c r="T58" i="17"/>
  <c r="T67" i="17"/>
  <c r="T72" i="17"/>
  <c r="R87" i="17"/>
  <c r="T90" i="17"/>
  <c r="T10" i="18"/>
  <c r="T21" i="18"/>
  <c r="Q32" i="18"/>
  <c r="U32" i="18" s="1"/>
  <c r="T39" i="18"/>
  <c r="E42" i="18"/>
  <c r="T53" i="18"/>
  <c r="U68" i="18"/>
  <c r="T68" i="18"/>
  <c r="Q68" i="18"/>
  <c r="T71" i="18"/>
  <c r="T88" i="18"/>
  <c r="U94" i="18"/>
  <c r="U12" i="19"/>
  <c r="T16" i="19"/>
  <c r="T24" i="19"/>
  <c r="U34" i="19"/>
  <c r="U47" i="19"/>
  <c r="U53" i="19"/>
  <c r="U58" i="19"/>
  <c r="T58" i="19"/>
  <c r="U90" i="19"/>
  <c r="T90" i="19"/>
  <c r="U10" i="20"/>
  <c r="T10" i="20"/>
  <c r="P32" i="20"/>
  <c r="P42" i="20"/>
  <c r="U72" i="20"/>
  <c r="T72" i="20"/>
  <c r="U91" i="20"/>
  <c r="T91" i="20"/>
  <c r="U95" i="20"/>
  <c r="T95" i="20"/>
  <c r="T74" i="21"/>
  <c r="U73" i="21"/>
  <c r="T73" i="21"/>
  <c r="U74" i="21"/>
  <c r="U71" i="21"/>
  <c r="T71" i="21"/>
  <c r="U24" i="23"/>
  <c r="T24" i="23"/>
  <c r="U29" i="23"/>
  <c r="T29" i="23"/>
  <c r="P42" i="23"/>
  <c r="T42" i="23" s="1"/>
  <c r="U23" i="24"/>
  <c r="T23" i="24"/>
  <c r="T26" i="24"/>
  <c r="P32" i="24"/>
  <c r="Q87" i="7"/>
  <c r="U55" i="8"/>
  <c r="T55" i="8"/>
  <c r="U63" i="8"/>
  <c r="E87" i="8"/>
  <c r="E115" i="8" s="1"/>
  <c r="T87" i="8"/>
  <c r="U42" i="9"/>
  <c r="T42" i="9"/>
  <c r="P87" i="9"/>
  <c r="T63" i="10"/>
  <c r="U74" i="10"/>
  <c r="T74" i="10"/>
  <c r="T73" i="10"/>
  <c r="U73" i="10"/>
  <c r="U17" i="11"/>
  <c r="T17" i="11"/>
  <c r="U42" i="11"/>
  <c r="T42" i="11"/>
  <c r="T45" i="11"/>
  <c r="U71" i="11"/>
  <c r="T88" i="11"/>
  <c r="U9" i="12"/>
  <c r="U74" i="12"/>
  <c r="T74" i="12"/>
  <c r="U73" i="12"/>
  <c r="T73" i="12"/>
  <c r="T88" i="12"/>
  <c r="U9" i="13"/>
  <c r="U37" i="13"/>
  <c r="R87" i="13"/>
  <c r="U26" i="14"/>
  <c r="T26" i="14"/>
  <c r="T63" i="14"/>
  <c r="U71" i="14"/>
  <c r="R87" i="14"/>
  <c r="U26" i="15"/>
  <c r="T26" i="15"/>
  <c r="U55" i="15"/>
  <c r="T55" i="15"/>
  <c r="U63" i="15"/>
  <c r="U73" i="15"/>
  <c r="T73" i="15"/>
  <c r="U74" i="15"/>
  <c r="T74" i="15"/>
  <c r="U88" i="15"/>
  <c r="T37" i="16"/>
  <c r="U68" i="16"/>
  <c r="T68" i="16"/>
  <c r="U88" i="16"/>
  <c r="T71" i="17"/>
  <c r="S87" i="17"/>
  <c r="T9" i="18"/>
  <c r="U31" i="18"/>
  <c r="T47" i="18"/>
  <c r="U60" i="18"/>
  <c r="U67" i="18"/>
  <c r="U71" i="18"/>
  <c r="E74" i="18"/>
  <c r="U88" i="18"/>
  <c r="T26" i="19"/>
  <c r="S26" i="19"/>
  <c r="U30" i="19"/>
  <c r="U54" i="19"/>
  <c r="T54" i="19"/>
  <c r="P73" i="19"/>
  <c r="U26" i="20"/>
  <c r="T26" i="20"/>
  <c r="U35" i="20"/>
  <c r="T35" i="20"/>
  <c r="Q26" i="21"/>
  <c r="U26" i="21" s="1"/>
  <c r="P55" i="21"/>
  <c r="Q68" i="21"/>
  <c r="Q73" i="21"/>
  <c r="Q75" i="21"/>
  <c r="U32" i="22"/>
  <c r="T32" i="22"/>
  <c r="P35" i="22"/>
  <c r="T35" i="22" s="1"/>
  <c r="U50" i="22"/>
  <c r="T50" i="22"/>
  <c r="R87" i="22"/>
  <c r="Q17" i="23"/>
  <c r="U17" i="23" s="1"/>
  <c r="Q26" i="23"/>
  <c r="U26" i="23" s="1"/>
  <c r="P74" i="23"/>
  <c r="Q17" i="24"/>
  <c r="U17" i="24" s="1"/>
  <c r="T46" i="24"/>
  <c r="U46" i="24"/>
  <c r="U10" i="26"/>
  <c r="T10" i="26"/>
  <c r="R87" i="19"/>
  <c r="U55" i="20"/>
  <c r="T55" i="20"/>
  <c r="U74" i="20"/>
  <c r="T74" i="20"/>
  <c r="U73" i="20"/>
  <c r="T73" i="20"/>
  <c r="T34" i="21"/>
  <c r="T37" i="21"/>
  <c r="T48" i="21"/>
  <c r="T59" i="21"/>
  <c r="U68" i="21"/>
  <c r="T68" i="21"/>
  <c r="T95" i="21"/>
  <c r="T15" i="22"/>
  <c r="T29" i="22"/>
  <c r="T46" i="22"/>
  <c r="T54" i="22"/>
  <c r="T57" i="22"/>
  <c r="T66" i="22"/>
  <c r="T71" i="22"/>
  <c r="S87" i="22"/>
  <c r="T89" i="22"/>
  <c r="T9" i="23"/>
  <c r="T20" i="23"/>
  <c r="T39" i="23"/>
  <c r="U55" i="23"/>
  <c r="T55" i="23"/>
  <c r="T50" i="23"/>
  <c r="S87" i="23"/>
  <c r="T89" i="23"/>
  <c r="T9" i="24"/>
  <c r="T19" i="24"/>
  <c r="U29" i="24"/>
  <c r="T39" i="24"/>
  <c r="U55" i="24"/>
  <c r="T55" i="24"/>
  <c r="T48" i="24"/>
  <c r="U64" i="24"/>
  <c r="U22" i="25"/>
  <c r="T22" i="25"/>
  <c r="T58" i="25"/>
  <c r="U60" i="25"/>
  <c r="T60" i="25"/>
  <c r="T67" i="25"/>
  <c r="T74" i="25"/>
  <c r="U73" i="25"/>
  <c r="T73" i="25"/>
  <c r="U74" i="25"/>
  <c r="U71" i="25"/>
  <c r="U13" i="26"/>
  <c r="T13" i="26"/>
  <c r="U54" i="26"/>
  <c r="T54" i="26"/>
  <c r="U57" i="27"/>
  <c r="T57" i="27"/>
  <c r="U13" i="28"/>
  <c r="T13" i="28"/>
  <c r="U95" i="28"/>
  <c r="T95" i="28"/>
  <c r="U29" i="29"/>
  <c r="T29" i="29"/>
  <c r="U89" i="29"/>
  <c r="T89" i="29"/>
  <c r="U50" i="30"/>
  <c r="T50" i="30"/>
  <c r="U61" i="30"/>
  <c r="T61" i="30"/>
  <c r="T91" i="31"/>
  <c r="U91" i="31"/>
  <c r="T74" i="33"/>
  <c r="U73" i="33"/>
  <c r="T73" i="33"/>
  <c r="U74" i="33"/>
  <c r="U71" i="33"/>
  <c r="T71" i="33"/>
  <c r="U14" i="34"/>
  <c r="T14" i="34"/>
  <c r="U26" i="34"/>
  <c r="T26" i="34"/>
  <c r="S87" i="19"/>
  <c r="U75" i="21"/>
  <c r="U17" i="21"/>
  <c r="U69" i="21"/>
  <c r="T17" i="21"/>
  <c r="U69" i="22"/>
  <c r="U17" i="22"/>
  <c r="T17" i="22"/>
  <c r="U42" i="22"/>
  <c r="U73" i="23"/>
  <c r="T73" i="23"/>
  <c r="U74" i="23"/>
  <c r="T74" i="23"/>
  <c r="Q26" i="24"/>
  <c r="U26" i="24" s="1"/>
  <c r="P61" i="24"/>
  <c r="U65" i="24"/>
  <c r="T65" i="24"/>
  <c r="R69" i="24"/>
  <c r="U11" i="25"/>
  <c r="T11" i="25"/>
  <c r="T26" i="25"/>
  <c r="U39" i="25"/>
  <c r="T39" i="25"/>
  <c r="U93" i="25"/>
  <c r="T93" i="25"/>
  <c r="T26" i="26"/>
  <c r="U26" i="26"/>
  <c r="U46" i="26"/>
  <c r="T46" i="26"/>
  <c r="P55" i="26"/>
  <c r="U57" i="26"/>
  <c r="T57" i="26"/>
  <c r="P74" i="26"/>
  <c r="U29" i="27"/>
  <c r="T29" i="27"/>
  <c r="P42" i="27"/>
  <c r="U61" i="27"/>
  <c r="T61" i="27"/>
  <c r="P74" i="27"/>
  <c r="U41" i="28"/>
  <c r="T41" i="28"/>
  <c r="P69" i="28"/>
  <c r="T69" i="28" s="1"/>
  <c r="U15" i="29"/>
  <c r="T15" i="29"/>
  <c r="U75" i="30"/>
  <c r="U69" i="30"/>
  <c r="T69" i="30"/>
  <c r="T75" i="30"/>
  <c r="T17" i="30"/>
  <c r="U9" i="30"/>
  <c r="T9" i="30"/>
  <c r="U38" i="30"/>
  <c r="T38" i="30"/>
  <c r="T35" i="31"/>
  <c r="U55" i="32"/>
  <c r="T55" i="32"/>
  <c r="U45" i="32"/>
  <c r="T45" i="32"/>
  <c r="U73" i="19"/>
  <c r="T73" i="19"/>
  <c r="U74" i="19"/>
  <c r="T74" i="19"/>
  <c r="U68" i="20"/>
  <c r="T68" i="20"/>
  <c r="E87" i="20"/>
  <c r="E115" i="20" s="1"/>
  <c r="T87" i="20"/>
  <c r="E87" i="21"/>
  <c r="E115" i="21" s="1"/>
  <c r="U68" i="23"/>
  <c r="T68" i="23"/>
  <c r="U25" i="24"/>
  <c r="T47" i="24"/>
  <c r="T53" i="24"/>
  <c r="P75" i="24"/>
  <c r="T75" i="24" s="1"/>
  <c r="U90" i="24"/>
  <c r="T90" i="24"/>
  <c r="U49" i="25"/>
  <c r="T49" i="25"/>
  <c r="T57" i="25"/>
  <c r="T66" i="25"/>
  <c r="U75" i="26"/>
  <c r="T17" i="26"/>
  <c r="U9" i="26"/>
  <c r="T9" i="26"/>
  <c r="U61" i="26"/>
  <c r="T61" i="26"/>
  <c r="U24" i="27"/>
  <c r="T24" i="27"/>
  <c r="U26" i="28"/>
  <c r="T26" i="28"/>
  <c r="U44" i="28"/>
  <c r="T44" i="28"/>
  <c r="P55" i="28"/>
  <c r="T74" i="29"/>
  <c r="U73" i="29"/>
  <c r="T73" i="29"/>
  <c r="U74" i="29"/>
  <c r="U71" i="29"/>
  <c r="T71" i="29"/>
  <c r="U20" i="30"/>
  <c r="T20" i="30"/>
  <c r="U87" i="30"/>
  <c r="Q115" i="30"/>
  <c r="Q114" i="30"/>
  <c r="U42" i="21"/>
  <c r="T42" i="21"/>
  <c r="U61" i="21"/>
  <c r="T61" i="21"/>
  <c r="P87" i="21"/>
  <c r="U74" i="22"/>
  <c r="T74" i="22"/>
  <c r="T73" i="22"/>
  <c r="U73" i="22"/>
  <c r="U75" i="23"/>
  <c r="T17" i="23"/>
  <c r="T17" i="24"/>
  <c r="U54" i="24"/>
  <c r="T54" i="24"/>
  <c r="Q75" i="24"/>
  <c r="U75" i="24" s="1"/>
  <c r="U21" i="25"/>
  <c r="T21" i="25"/>
  <c r="Q26" i="27"/>
  <c r="U26" i="27" s="1"/>
  <c r="U35" i="28"/>
  <c r="T35" i="28"/>
  <c r="U52" i="28"/>
  <c r="T52" i="28"/>
  <c r="U46" i="29"/>
  <c r="T46" i="29"/>
  <c r="Q73" i="29"/>
  <c r="Q61" i="30"/>
  <c r="U75" i="19"/>
  <c r="U69" i="19"/>
  <c r="U17" i="19"/>
  <c r="T75" i="20"/>
  <c r="U69" i="20"/>
  <c r="U17" i="20"/>
  <c r="T17" i="20"/>
  <c r="T69" i="20"/>
  <c r="Q87" i="20"/>
  <c r="Q87" i="21"/>
  <c r="U87" i="21" s="1"/>
  <c r="U55" i="22"/>
  <c r="T55" i="22"/>
  <c r="E87" i="22"/>
  <c r="E115" i="22" s="1"/>
  <c r="E87" i="23"/>
  <c r="E115" i="23" s="1"/>
  <c r="U68" i="24"/>
  <c r="T68" i="24"/>
  <c r="U72" i="24"/>
  <c r="T72" i="24"/>
  <c r="P74" i="24"/>
  <c r="U10" i="25"/>
  <c r="T10" i="25"/>
  <c r="P17" i="25"/>
  <c r="T31" i="25"/>
  <c r="P35" i="25"/>
  <c r="T35" i="25" s="1"/>
  <c r="U38" i="25"/>
  <c r="T38" i="25"/>
  <c r="E74" i="25"/>
  <c r="U92" i="25"/>
  <c r="T92" i="25"/>
  <c r="U24" i="26"/>
  <c r="T24" i="26"/>
  <c r="U29" i="26"/>
  <c r="T29" i="26"/>
  <c r="Q73" i="26"/>
  <c r="Q17" i="27"/>
  <c r="P35" i="27"/>
  <c r="Q73" i="27"/>
  <c r="U23" i="31"/>
  <c r="T23" i="31"/>
  <c r="T66" i="19"/>
  <c r="E87" i="19"/>
  <c r="E115" i="19" s="1"/>
  <c r="U87" i="19"/>
  <c r="T93" i="19"/>
  <c r="T13" i="20"/>
  <c r="T24" i="20"/>
  <c r="T28" i="20"/>
  <c r="U42" i="20"/>
  <c r="T42" i="20"/>
  <c r="T45" i="20"/>
  <c r="T53" i="20"/>
  <c r="T65" i="20"/>
  <c r="T71" i="20"/>
  <c r="R87" i="20"/>
  <c r="T90" i="20"/>
  <c r="T10" i="21"/>
  <c r="T21" i="21"/>
  <c r="T40" i="21"/>
  <c r="T51" i="21"/>
  <c r="T63" i="21"/>
  <c r="R87" i="21"/>
  <c r="P87" i="22"/>
  <c r="U42" i="23"/>
  <c r="P87" i="23"/>
  <c r="S17" i="24"/>
  <c r="U42" i="24"/>
  <c r="T42" i="24"/>
  <c r="Q74" i="24"/>
  <c r="E87" i="24"/>
  <c r="E115" i="24" s="1"/>
  <c r="U23" i="25"/>
  <c r="Q35" i="25"/>
  <c r="U35" i="25" s="1"/>
  <c r="U61" i="25"/>
  <c r="T61" i="25"/>
  <c r="R87" i="25"/>
  <c r="P42" i="26"/>
  <c r="T42" i="26" s="1"/>
  <c r="U24" i="28"/>
  <c r="T24" i="28"/>
  <c r="U64" i="28"/>
  <c r="T64" i="28"/>
  <c r="P32" i="29"/>
  <c r="P42" i="29"/>
  <c r="U54" i="29"/>
  <c r="T54" i="29"/>
  <c r="Q17" i="30"/>
  <c r="U17" i="30" s="1"/>
  <c r="U32" i="30"/>
  <c r="T32" i="30"/>
  <c r="Q42" i="30"/>
  <c r="U42" i="30" s="1"/>
  <c r="T94" i="30"/>
  <c r="U94" i="30"/>
  <c r="T11" i="32"/>
  <c r="U11" i="32"/>
  <c r="P87" i="18"/>
  <c r="T42" i="19"/>
  <c r="P87" i="19"/>
  <c r="U45" i="20"/>
  <c r="U71" i="20"/>
  <c r="S87" i="20"/>
  <c r="T9" i="21"/>
  <c r="U55" i="21"/>
  <c r="T55" i="21"/>
  <c r="U63" i="21"/>
  <c r="S87" i="21"/>
  <c r="T9" i="22"/>
  <c r="T37" i="22"/>
  <c r="U68" i="22"/>
  <c r="T68" i="22"/>
  <c r="Q87" i="22"/>
  <c r="U45" i="23"/>
  <c r="T71" i="23"/>
  <c r="Q87" i="23"/>
  <c r="T30" i="24"/>
  <c r="U45" i="24"/>
  <c r="Q55" i="24"/>
  <c r="U57" i="24"/>
  <c r="T57" i="24"/>
  <c r="U66" i="24"/>
  <c r="T66" i="24"/>
  <c r="Q69" i="24"/>
  <c r="U69" i="24" s="1"/>
  <c r="P87" i="24"/>
  <c r="T87" i="24" s="1"/>
  <c r="U17" i="25"/>
  <c r="T17" i="25"/>
  <c r="T9" i="25"/>
  <c r="Q26" i="25"/>
  <c r="U26" i="25" s="1"/>
  <c r="E55" i="25"/>
  <c r="S87" i="25"/>
  <c r="T89" i="25"/>
  <c r="Q17" i="26"/>
  <c r="U17" i="26" s="1"/>
  <c r="U20" i="26"/>
  <c r="T20" i="26"/>
  <c r="U66" i="26"/>
  <c r="T66" i="26"/>
  <c r="U13" i="27"/>
  <c r="T13" i="27"/>
  <c r="U46" i="27"/>
  <c r="T46" i="27"/>
  <c r="U66" i="27"/>
  <c r="T66" i="27"/>
  <c r="Q26" i="28"/>
  <c r="U61" i="28"/>
  <c r="T61" i="28"/>
  <c r="Q75" i="28"/>
  <c r="U75" i="28" s="1"/>
  <c r="P115" i="28"/>
  <c r="P114" i="28"/>
  <c r="U26" i="29"/>
  <c r="T26" i="29"/>
  <c r="P55" i="29"/>
  <c r="U57" i="29"/>
  <c r="T57" i="29"/>
  <c r="U66" i="29"/>
  <c r="T66" i="29"/>
  <c r="P74" i="29"/>
  <c r="U32" i="31"/>
  <c r="T32" i="31"/>
  <c r="T72" i="31"/>
  <c r="U72" i="31"/>
  <c r="U55" i="26"/>
  <c r="T55" i="26"/>
  <c r="T50" i="26"/>
  <c r="S87" i="26"/>
  <c r="T89" i="26"/>
  <c r="T9" i="27"/>
  <c r="T20" i="27"/>
  <c r="U55" i="27"/>
  <c r="T55" i="27"/>
  <c r="S87" i="27"/>
  <c r="U68" i="28"/>
  <c r="T68" i="28"/>
  <c r="Q87" i="28"/>
  <c r="U55" i="29"/>
  <c r="T55" i="29"/>
  <c r="U87" i="29"/>
  <c r="E87" i="29"/>
  <c r="E115" i="29" s="1"/>
  <c r="U115" i="29" s="1"/>
  <c r="T87" i="29"/>
  <c r="T93" i="29"/>
  <c r="T13" i="30"/>
  <c r="T24" i="30"/>
  <c r="T28" i="30"/>
  <c r="T42" i="30"/>
  <c r="T46" i="30"/>
  <c r="T54" i="30"/>
  <c r="T57" i="30"/>
  <c r="T66" i="30"/>
  <c r="T72" i="30"/>
  <c r="R87" i="30"/>
  <c r="U30" i="31"/>
  <c r="T30" i="31"/>
  <c r="U34" i="31"/>
  <c r="T34" i="31"/>
  <c r="U24" i="32"/>
  <c r="T24" i="32"/>
  <c r="U26" i="33"/>
  <c r="U11" i="40"/>
  <c r="T11" i="40"/>
  <c r="U42" i="25"/>
  <c r="T42" i="25"/>
  <c r="U74" i="26"/>
  <c r="T74" i="26"/>
  <c r="T73" i="26"/>
  <c r="U73" i="26"/>
  <c r="U73" i="27"/>
  <c r="T73" i="27"/>
  <c r="U74" i="27"/>
  <c r="T74" i="27"/>
  <c r="R87" i="28"/>
  <c r="P87" i="29"/>
  <c r="S87" i="30"/>
  <c r="U59" i="31"/>
  <c r="T59" i="31"/>
  <c r="Q68" i="31"/>
  <c r="P73" i="31"/>
  <c r="Q32" i="32"/>
  <c r="T35" i="32"/>
  <c r="U74" i="32"/>
  <c r="T74" i="32"/>
  <c r="U73" i="32"/>
  <c r="T73" i="32"/>
  <c r="U71" i="32"/>
  <c r="T71" i="32"/>
  <c r="T19" i="33"/>
  <c r="U19" i="33"/>
  <c r="U29" i="33"/>
  <c r="T29" i="33"/>
  <c r="T42" i="33"/>
  <c r="T37" i="33"/>
  <c r="U37" i="33"/>
  <c r="U61" i="33"/>
  <c r="T61" i="33"/>
  <c r="S17" i="34"/>
  <c r="U35" i="39"/>
  <c r="T35" i="39"/>
  <c r="U68" i="26"/>
  <c r="T68" i="26"/>
  <c r="U68" i="27"/>
  <c r="T68" i="27"/>
  <c r="S87" i="28"/>
  <c r="U68" i="29"/>
  <c r="T68" i="29"/>
  <c r="Q87" i="29"/>
  <c r="T95" i="30"/>
  <c r="E42" i="31"/>
  <c r="Q73" i="31"/>
  <c r="U93" i="31"/>
  <c r="T93" i="31"/>
  <c r="T75" i="32"/>
  <c r="U69" i="32"/>
  <c r="U17" i="32"/>
  <c r="T17" i="32"/>
  <c r="T69" i="32"/>
  <c r="T9" i="32"/>
  <c r="U13" i="32"/>
  <c r="T13" i="32"/>
  <c r="Q42" i="32"/>
  <c r="U42" i="32" s="1"/>
  <c r="P68" i="32"/>
  <c r="Q75" i="32"/>
  <c r="U75" i="32" s="1"/>
  <c r="U25" i="33"/>
  <c r="T25" i="33"/>
  <c r="U91" i="33"/>
  <c r="T91" i="33"/>
  <c r="U30" i="34"/>
  <c r="T30" i="34"/>
  <c r="P32" i="34"/>
  <c r="U66" i="34"/>
  <c r="T66" i="34"/>
  <c r="U17" i="27"/>
  <c r="T17" i="27"/>
  <c r="U69" i="28"/>
  <c r="U17" i="28"/>
  <c r="T17" i="28"/>
  <c r="U42" i="28"/>
  <c r="T42" i="28"/>
  <c r="R87" i="29"/>
  <c r="U26" i="30"/>
  <c r="T26" i="30"/>
  <c r="U26" i="31"/>
  <c r="T26" i="31"/>
  <c r="Q35" i="31"/>
  <c r="U35" i="31" s="1"/>
  <c r="U42" i="31"/>
  <c r="T42" i="31"/>
  <c r="U37" i="31"/>
  <c r="T37" i="31"/>
  <c r="U48" i="31"/>
  <c r="T48" i="31"/>
  <c r="U28" i="32"/>
  <c r="T28" i="32"/>
  <c r="P26" i="33"/>
  <c r="T26" i="33" s="1"/>
  <c r="Q55" i="33"/>
  <c r="U75" i="34"/>
  <c r="T69" i="34"/>
  <c r="T75" i="34"/>
  <c r="T17" i="34"/>
  <c r="T9" i="34"/>
  <c r="U9" i="34"/>
  <c r="U40" i="34"/>
  <c r="T40" i="34"/>
  <c r="U64" i="38"/>
  <c r="T64" i="38"/>
  <c r="Q87" i="24"/>
  <c r="U55" i="25"/>
  <c r="U87" i="25"/>
  <c r="E87" i="25"/>
  <c r="E115" i="25" s="1"/>
  <c r="U115" i="25" s="1"/>
  <c r="T87" i="25"/>
  <c r="E87" i="26"/>
  <c r="E115" i="26" s="1"/>
  <c r="E87" i="27"/>
  <c r="E115" i="27" s="1"/>
  <c r="S87" i="29"/>
  <c r="U55" i="30"/>
  <c r="T55" i="30"/>
  <c r="U74" i="30"/>
  <c r="T74" i="30"/>
  <c r="T73" i="30"/>
  <c r="U73" i="30"/>
  <c r="Q17" i="31"/>
  <c r="U17" i="31" s="1"/>
  <c r="P55" i="31"/>
  <c r="U58" i="31"/>
  <c r="T58" i="31"/>
  <c r="U32" i="32"/>
  <c r="T32" i="32"/>
  <c r="U10" i="33"/>
  <c r="T10" i="33"/>
  <c r="Q61" i="33"/>
  <c r="U61" i="34"/>
  <c r="T61" i="34"/>
  <c r="U32" i="35"/>
  <c r="T32" i="35"/>
  <c r="R87" i="24"/>
  <c r="P87" i="25"/>
  <c r="T12" i="26"/>
  <c r="T23" i="26"/>
  <c r="T28" i="26"/>
  <c r="U42" i="26"/>
  <c r="T45" i="26"/>
  <c r="T53" i="26"/>
  <c r="T65" i="26"/>
  <c r="T72" i="26"/>
  <c r="P87" i="26"/>
  <c r="T87" i="26" s="1"/>
  <c r="T92" i="26"/>
  <c r="T12" i="27"/>
  <c r="T23" i="27"/>
  <c r="T28" i="27"/>
  <c r="U42" i="27"/>
  <c r="T42" i="27"/>
  <c r="T45" i="27"/>
  <c r="T53" i="27"/>
  <c r="T65" i="27"/>
  <c r="T72" i="27"/>
  <c r="P87" i="27"/>
  <c r="T92" i="27"/>
  <c r="T12" i="28"/>
  <c r="T23" i="28"/>
  <c r="T40" i="28"/>
  <c r="T51" i="28"/>
  <c r="T63" i="28"/>
  <c r="U74" i="28"/>
  <c r="T74" i="28"/>
  <c r="U73" i="28"/>
  <c r="T73" i="28"/>
  <c r="T94" i="28"/>
  <c r="U75" i="29"/>
  <c r="T75" i="29"/>
  <c r="T69" i="29"/>
  <c r="U17" i="29"/>
  <c r="U69" i="29"/>
  <c r="T17" i="29"/>
  <c r="T14" i="29"/>
  <c r="T25" i="29"/>
  <c r="T28" i="29"/>
  <c r="U42" i="29"/>
  <c r="T42" i="29"/>
  <c r="T45" i="29"/>
  <c r="T53" i="29"/>
  <c r="T65" i="29"/>
  <c r="T88" i="29"/>
  <c r="T96" i="29"/>
  <c r="T16" i="30"/>
  <c r="T19" i="30"/>
  <c r="T31" i="30"/>
  <c r="T34" i="30"/>
  <c r="T37" i="30"/>
  <c r="T49" i="30"/>
  <c r="T60" i="30"/>
  <c r="E87" i="30"/>
  <c r="E115" i="30" s="1"/>
  <c r="U115" i="30" s="1"/>
  <c r="T93" i="30"/>
  <c r="T10" i="31"/>
  <c r="U16" i="31"/>
  <c r="U31" i="31"/>
  <c r="T31" i="31"/>
  <c r="U46" i="31"/>
  <c r="Q55" i="31"/>
  <c r="U66" i="31"/>
  <c r="P69" i="31"/>
  <c r="T69" i="31" s="1"/>
  <c r="E73" i="31"/>
  <c r="U20" i="32"/>
  <c r="U65" i="32"/>
  <c r="T65" i="32"/>
  <c r="P74" i="32"/>
  <c r="Q17" i="34"/>
  <c r="U17" i="34" s="1"/>
  <c r="U32" i="38"/>
  <c r="T32" i="38"/>
  <c r="S87" i="24"/>
  <c r="T37" i="25"/>
  <c r="U68" i="25"/>
  <c r="T68" i="25"/>
  <c r="Q87" i="25"/>
  <c r="U32" i="26"/>
  <c r="T32" i="26"/>
  <c r="U35" i="26"/>
  <c r="T35" i="26"/>
  <c r="U45" i="26"/>
  <c r="T71" i="26"/>
  <c r="Q87" i="26"/>
  <c r="U32" i="27"/>
  <c r="T32" i="27"/>
  <c r="U35" i="27"/>
  <c r="T35" i="27"/>
  <c r="U45" i="27"/>
  <c r="Q87" i="27"/>
  <c r="U55" i="28"/>
  <c r="T55" i="28"/>
  <c r="U63" i="28"/>
  <c r="E87" i="28"/>
  <c r="E115" i="28" s="1"/>
  <c r="T115" i="28" s="1"/>
  <c r="T87" i="28"/>
  <c r="U32" i="29"/>
  <c r="T32" i="29"/>
  <c r="U35" i="29"/>
  <c r="T35" i="29"/>
  <c r="U45" i="29"/>
  <c r="U88" i="29"/>
  <c r="U37" i="30"/>
  <c r="U68" i="30"/>
  <c r="T68" i="30"/>
  <c r="P87" i="30"/>
  <c r="R35" i="31"/>
  <c r="U47" i="31"/>
  <c r="T47" i="31"/>
  <c r="U61" i="31"/>
  <c r="T61" i="31"/>
  <c r="U67" i="31"/>
  <c r="T67" i="31"/>
  <c r="Q69" i="31"/>
  <c r="U69" i="31" s="1"/>
  <c r="R87" i="31"/>
  <c r="U26" i="32"/>
  <c r="T26" i="32"/>
  <c r="Q35" i="32"/>
  <c r="U35" i="32" s="1"/>
  <c r="U38" i="32"/>
  <c r="T38" i="32"/>
  <c r="U53" i="32"/>
  <c r="T53" i="32"/>
  <c r="U61" i="32"/>
  <c r="T61" i="32"/>
  <c r="U90" i="32"/>
  <c r="T90" i="32"/>
  <c r="P69" i="33"/>
  <c r="T69" i="33" s="1"/>
  <c r="P73" i="33"/>
  <c r="U51" i="34"/>
  <c r="T51" i="34"/>
  <c r="U87" i="34"/>
  <c r="Q115" i="34"/>
  <c r="Q114" i="34"/>
  <c r="S87" i="31"/>
  <c r="T49" i="32"/>
  <c r="T60" i="32"/>
  <c r="T94" i="32"/>
  <c r="T75" i="33"/>
  <c r="T17" i="33"/>
  <c r="U69" i="33"/>
  <c r="T14" i="33"/>
  <c r="T21" i="33"/>
  <c r="E35" i="33"/>
  <c r="T39" i="33"/>
  <c r="U59" i="33"/>
  <c r="U89" i="33"/>
  <c r="T94" i="33"/>
  <c r="E55" i="34"/>
  <c r="R87" i="34"/>
  <c r="U42" i="35"/>
  <c r="T42" i="35"/>
  <c r="U37" i="35"/>
  <c r="T37" i="35"/>
  <c r="U22" i="37"/>
  <c r="T22" i="37"/>
  <c r="T26" i="37"/>
  <c r="T74" i="37"/>
  <c r="U73" i="37"/>
  <c r="T73" i="37"/>
  <c r="U74" i="37"/>
  <c r="U71" i="37"/>
  <c r="T71" i="37"/>
  <c r="E74" i="37"/>
  <c r="U11" i="38"/>
  <c r="T11" i="38"/>
  <c r="Q61" i="39"/>
  <c r="U64" i="39"/>
  <c r="T64" i="39"/>
  <c r="U68" i="32"/>
  <c r="T68" i="32"/>
  <c r="E87" i="32"/>
  <c r="E115" i="32" s="1"/>
  <c r="Q75" i="33"/>
  <c r="U75" i="33" s="1"/>
  <c r="P42" i="34"/>
  <c r="T42" i="34" s="1"/>
  <c r="U46" i="34"/>
  <c r="T46" i="34"/>
  <c r="U41" i="35"/>
  <c r="T41" i="35"/>
  <c r="U61" i="35"/>
  <c r="T61" i="35"/>
  <c r="U32" i="36"/>
  <c r="T32" i="36"/>
  <c r="Q68" i="36"/>
  <c r="U74" i="36"/>
  <c r="T74" i="36"/>
  <c r="U73" i="36"/>
  <c r="T73" i="36"/>
  <c r="U71" i="36"/>
  <c r="T71" i="36"/>
  <c r="U41" i="37"/>
  <c r="T41" i="37"/>
  <c r="U91" i="37"/>
  <c r="T91" i="37"/>
  <c r="U41" i="38"/>
  <c r="T41" i="38"/>
  <c r="U98" i="1"/>
  <c r="T98" i="1"/>
  <c r="U108" i="1"/>
  <c r="T108" i="1"/>
  <c r="U55" i="31"/>
  <c r="T55" i="31"/>
  <c r="U73" i="31"/>
  <c r="T73" i="31"/>
  <c r="U74" i="31"/>
  <c r="T74" i="31"/>
  <c r="P87" i="32"/>
  <c r="T20" i="33"/>
  <c r="U31" i="33"/>
  <c r="T38" i="33"/>
  <c r="P61" i="33"/>
  <c r="U93" i="33"/>
  <c r="T10" i="34"/>
  <c r="U50" i="34"/>
  <c r="T50" i="34"/>
  <c r="P74" i="34"/>
  <c r="U26" i="35"/>
  <c r="T26" i="35"/>
  <c r="U31" i="35"/>
  <c r="T31" i="35"/>
  <c r="E35" i="35"/>
  <c r="U91" i="35"/>
  <c r="T91" i="35"/>
  <c r="U22" i="36"/>
  <c r="T22" i="36"/>
  <c r="U26" i="36"/>
  <c r="T26" i="36"/>
  <c r="U41" i="36"/>
  <c r="T41" i="36"/>
  <c r="U91" i="36"/>
  <c r="T91" i="36"/>
  <c r="U11" i="37"/>
  <c r="T11" i="37"/>
  <c r="U35" i="37"/>
  <c r="T35" i="37"/>
  <c r="U64" i="37"/>
  <c r="T64" i="37"/>
  <c r="U35" i="38"/>
  <c r="T35" i="38"/>
  <c r="P55" i="38"/>
  <c r="P69" i="38"/>
  <c r="T69" i="38" s="1"/>
  <c r="U11" i="39"/>
  <c r="T11" i="39"/>
  <c r="Q26" i="39"/>
  <c r="U26" i="39" s="1"/>
  <c r="U91" i="39"/>
  <c r="T91" i="39"/>
  <c r="Q87" i="32"/>
  <c r="U32" i="33"/>
  <c r="T32" i="33"/>
  <c r="P68" i="33"/>
  <c r="U54" i="34"/>
  <c r="T54" i="34"/>
  <c r="U68" i="34"/>
  <c r="T68" i="34"/>
  <c r="U63" i="34"/>
  <c r="P73" i="34"/>
  <c r="Q61" i="35"/>
  <c r="P42" i="36"/>
  <c r="U64" i="36"/>
  <c r="T64" i="36"/>
  <c r="U44" i="37"/>
  <c r="T44" i="37"/>
  <c r="U44" i="38"/>
  <c r="T44" i="38"/>
  <c r="U68" i="31"/>
  <c r="T68" i="31"/>
  <c r="E87" i="31"/>
  <c r="E115" i="31" s="1"/>
  <c r="T42" i="32"/>
  <c r="R87" i="32"/>
  <c r="Q42" i="33"/>
  <c r="U42" i="33" s="1"/>
  <c r="U55" i="33"/>
  <c r="T55" i="33"/>
  <c r="U45" i="33"/>
  <c r="E75" i="33"/>
  <c r="Q73" i="34"/>
  <c r="U89" i="34"/>
  <c r="T89" i="34"/>
  <c r="Q17" i="35"/>
  <c r="U20" i="35"/>
  <c r="T20" i="35"/>
  <c r="U59" i="35"/>
  <c r="T59" i="35"/>
  <c r="U11" i="36"/>
  <c r="T11" i="36"/>
  <c r="U35" i="36"/>
  <c r="T35" i="36"/>
  <c r="U44" i="36"/>
  <c r="T44" i="36"/>
  <c r="P55" i="37"/>
  <c r="P74" i="37"/>
  <c r="U52" i="38"/>
  <c r="T52" i="38"/>
  <c r="Q68" i="38"/>
  <c r="U74" i="38"/>
  <c r="T74" i="38"/>
  <c r="T73" i="38"/>
  <c r="U73" i="38"/>
  <c r="U71" i="38"/>
  <c r="T71" i="38"/>
  <c r="E74" i="38"/>
  <c r="U91" i="38"/>
  <c r="T91" i="38"/>
  <c r="U32" i="39"/>
  <c r="T32" i="39"/>
  <c r="U41" i="39"/>
  <c r="T41" i="39"/>
  <c r="U73" i="39"/>
  <c r="T73" i="39"/>
  <c r="U74" i="39"/>
  <c r="T74" i="39"/>
  <c r="U71" i="39"/>
  <c r="T71" i="39"/>
  <c r="E74" i="39"/>
  <c r="P87" i="31"/>
  <c r="T92" i="31"/>
  <c r="T12" i="32"/>
  <c r="T23" i="32"/>
  <c r="T41" i="32"/>
  <c r="T44" i="32"/>
  <c r="T52" i="32"/>
  <c r="T64" i="32"/>
  <c r="S87" i="32"/>
  <c r="T89" i="32"/>
  <c r="T9" i="33"/>
  <c r="Q17" i="33"/>
  <c r="U17" i="33" s="1"/>
  <c r="T24" i="33"/>
  <c r="T28" i="33"/>
  <c r="Q35" i="33"/>
  <c r="U48" i="33"/>
  <c r="T53" i="33"/>
  <c r="T66" i="33"/>
  <c r="P87" i="33"/>
  <c r="T21" i="34"/>
  <c r="U35" i="34"/>
  <c r="T35" i="34"/>
  <c r="Q55" i="34"/>
  <c r="U93" i="34"/>
  <c r="T93" i="34"/>
  <c r="T69" i="35"/>
  <c r="U75" i="35"/>
  <c r="T75" i="35"/>
  <c r="U17" i="35"/>
  <c r="T17" i="35"/>
  <c r="U9" i="35"/>
  <c r="T9" i="35"/>
  <c r="U24" i="35"/>
  <c r="T24" i="35"/>
  <c r="U34" i="35"/>
  <c r="T34" i="35"/>
  <c r="U48" i="35"/>
  <c r="T48" i="35"/>
  <c r="P55" i="35"/>
  <c r="T55" i="35" s="1"/>
  <c r="P55" i="36"/>
  <c r="P74" i="36"/>
  <c r="Q26" i="37"/>
  <c r="U26" i="37" s="1"/>
  <c r="U52" i="37"/>
  <c r="T52" i="37"/>
  <c r="Q73" i="38"/>
  <c r="T26" i="39"/>
  <c r="P42" i="39"/>
  <c r="Q68" i="39"/>
  <c r="Q73" i="39"/>
  <c r="Q75" i="39"/>
  <c r="U75" i="39" s="1"/>
  <c r="U75" i="31"/>
  <c r="T75" i="31"/>
  <c r="T17" i="31"/>
  <c r="Q87" i="31"/>
  <c r="T63" i="32"/>
  <c r="T88" i="32"/>
  <c r="U9" i="33"/>
  <c r="U16" i="33"/>
  <c r="U41" i="33"/>
  <c r="T60" i="33"/>
  <c r="Q87" i="33"/>
  <c r="T90" i="33"/>
  <c r="U13" i="34"/>
  <c r="U29" i="34"/>
  <c r="U32" i="34"/>
  <c r="T32" i="34"/>
  <c r="U39" i="34"/>
  <c r="U57" i="34"/>
  <c r="T57" i="34"/>
  <c r="Q69" i="34"/>
  <c r="U69" i="34" s="1"/>
  <c r="U13" i="35"/>
  <c r="T13" i="35"/>
  <c r="U52" i="36"/>
  <c r="T52" i="36"/>
  <c r="E42" i="37"/>
  <c r="P69" i="37"/>
  <c r="T69" i="37" s="1"/>
  <c r="U22" i="38"/>
  <c r="T22" i="38"/>
  <c r="U26" i="38"/>
  <c r="T26" i="38"/>
  <c r="E42" i="38"/>
  <c r="Q75" i="38"/>
  <c r="U75" i="38" s="1"/>
  <c r="U22" i="39"/>
  <c r="T22" i="39"/>
  <c r="U44" i="39"/>
  <c r="T44" i="39"/>
  <c r="U52" i="39"/>
  <c r="T52" i="39"/>
  <c r="U68" i="33"/>
  <c r="T68" i="33"/>
  <c r="E87" i="33"/>
  <c r="E115" i="33" s="1"/>
  <c r="E87" i="34"/>
  <c r="E115" i="34" s="1"/>
  <c r="T44" i="35"/>
  <c r="T52" i="35"/>
  <c r="T64" i="35"/>
  <c r="T95" i="35"/>
  <c r="T15" i="36"/>
  <c r="T31" i="36"/>
  <c r="T34" i="36"/>
  <c r="T37" i="36"/>
  <c r="T48" i="36"/>
  <c r="T59" i="36"/>
  <c r="U68" i="36"/>
  <c r="T68" i="36"/>
  <c r="T95" i="36"/>
  <c r="T15" i="37"/>
  <c r="T31" i="37"/>
  <c r="T34" i="37"/>
  <c r="T37" i="37"/>
  <c r="T48" i="37"/>
  <c r="T59" i="37"/>
  <c r="U68" i="37"/>
  <c r="T68" i="37"/>
  <c r="T95" i="37"/>
  <c r="T15" i="38"/>
  <c r="T31" i="38"/>
  <c r="T34" i="38"/>
  <c r="T37" i="38"/>
  <c r="T48" i="38"/>
  <c r="T59" i="38"/>
  <c r="U68" i="38"/>
  <c r="T68" i="38"/>
  <c r="T95" i="38"/>
  <c r="T15" i="39"/>
  <c r="T31" i="39"/>
  <c r="T34" i="39"/>
  <c r="T37" i="39"/>
  <c r="T48" i="39"/>
  <c r="T59" i="39"/>
  <c r="U68" i="39"/>
  <c r="T68" i="39"/>
  <c r="T95" i="39"/>
  <c r="Q74" i="40"/>
  <c r="U105" i="39"/>
  <c r="T105" i="39"/>
  <c r="U42" i="34"/>
  <c r="P87" i="34"/>
  <c r="T87" i="34" s="1"/>
  <c r="U73" i="35"/>
  <c r="T73" i="35"/>
  <c r="U74" i="35"/>
  <c r="T74" i="35"/>
  <c r="T75" i="36"/>
  <c r="U69" i="36"/>
  <c r="U17" i="36"/>
  <c r="T17" i="36"/>
  <c r="U75" i="36"/>
  <c r="U75" i="37"/>
  <c r="T75" i="37"/>
  <c r="U17" i="37"/>
  <c r="U69" i="37"/>
  <c r="T17" i="37"/>
  <c r="U69" i="38"/>
  <c r="T75" i="38"/>
  <c r="U17" i="38"/>
  <c r="T17" i="38"/>
  <c r="T69" i="39"/>
  <c r="T75" i="39"/>
  <c r="U69" i="39"/>
  <c r="U17" i="39"/>
  <c r="T17" i="39"/>
  <c r="U69" i="40"/>
  <c r="U17" i="40"/>
  <c r="T17" i="40"/>
  <c r="U75" i="40"/>
  <c r="T69" i="40"/>
  <c r="T32" i="40"/>
  <c r="U58" i="40"/>
  <c r="T58" i="40"/>
  <c r="U72" i="40"/>
  <c r="T72" i="40"/>
  <c r="U106" i="1"/>
  <c r="T106" i="1"/>
  <c r="L114" i="31"/>
  <c r="R114" i="31" s="1"/>
  <c r="R97" i="31"/>
  <c r="U55" i="35"/>
  <c r="E87" i="35"/>
  <c r="E115" i="35" s="1"/>
  <c r="E87" i="36"/>
  <c r="E115" i="36" s="1"/>
  <c r="E87" i="37"/>
  <c r="E115" i="37" s="1"/>
  <c r="E87" i="38"/>
  <c r="E115" i="38" s="1"/>
  <c r="E87" i="39"/>
  <c r="E115" i="39" s="1"/>
  <c r="U23" i="40"/>
  <c r="T23" i="40"/>
  <c r="E68" i="40"/>
  <c r="U99" i="39"/>
  <c r="T99" i="39"/>
  <c r="U99" i="28"/>
  <c r="T99" i="28"/>
  <c r="P87" i="35"/>
  <c r="U42" i="36"/>
  <c r="T42" i="36"/>
  <c r="U61" i="36"/>
  <c r="T61" i="36"/>
  <c r="P87" i="36"/>
  <c r="U42" i="37"/>
  <c r="T42" i="37"/>
  <c r="U61" i="37"/>
  <c r="T61" i="37"/>
  <c r="P87" i="37"/>
  <c r="U42" i="38"/>
  <c r="T42" i="38"/>
  <c r="U61" i="38"/>
  <c r="T61" i="38"/>
  <c r="P87" i="38"/>
  <c r="U42" i="39"/>
  <c r="T42" i="39"/>
  <c r="U61" i="39"/>
  <c r="T61" i="39"/>
  <c r="P87" i="39"/>
  <c r="U35" i="40"/>
  <c r="T35" i="40"/>
  <c r="U47" i="40"/>
  <c r="T47" i="40"/>
  <c r="U110" i="29"/>
  <c r="T110" i="29"/>
  <c r="U101" i="11"/>
  <c r="T101" i="11"/>
  <c r="S87" i="33"/>
  <c r="U55" i="34"/>
  <c r="T55" i="34"/>
  <c r="S87" i="34"/>
  <c r="U68" i="35"/>
  <c r="T68" i="35"/>
  <c r="Q87" i="35"/>
  <c r="Q87" i="36"/>
  <c r="Q87" i="37"/>
  <c r="Q87" i="38"/>
  <c r="Q87" i="39"/>
  <c r="U87" i="39" s="1"/>
  <c r="U19" i="40"/>
  <c r="T19" i="40"/>
  <c r="U26" i="40"/>
  <c r="T26" i="40"/>
  <c r="Q55" i="40"/>
  <c r="U55" i="40" s="1"/>
  <c r="U61" i="40"/>
  <c r="T61" i="40"/>
  <c r="U90" i="40"/>
  <c r="T90" i="40"/>
  <c r="U104" i="35"/>
  <c r="T104" i="35"/>
  <c r="U108" i="31"/>
  <c r="T108" i="31"/>
  <c r="U74" i="34"/>
  <c r="T74" i="34"/>
  <c r="T73" i="34"/>
  <c r="U73" i="34"/>
  <c r="R87" i="35"/>
  <c r="R87" i="36"/>
  <c r="R87" i="37"/>
  <c r="R87" i="38"/>
  <c r="R87" i="39"/>
  <c r="U30" i="40"/>
  <c r="T30" i="40"/>
  <c r="Q32" i="40"/>
  <c r="U32" i="40" s="1"/>
  <c r="U67" i="40"/>
  <c r="T67" i="40"/>
  <c r="P75" i="40"/>
  <c r="T75" i="40" s="1"/>
  <c r="U100" i="1"/>
  <c r="T100" i="1"/>
  <c r="U112" i="33"/>
  <c r="T112" i="33"/>
  <c r="U111" i="30"/>
  <c r="T111" i="30"/>
  <c r="U108" i="29"/>
  <c r="T108" i="29"/>
  <c r="S87" i="35"/>
  <c r="U55" i="36"/>
  <c r="T55" i="36"/>
  <c r="S87" i="36"/>
  <c r="U55" i="37"/>
  <c r="T55" i="37"/>
  <c r="S87" i="37"/>
  <c r="U55" i="38"/>
  <c r="T55" i="38"/>
  <c r="S87" i="38"/>
  <c r="T9" i="39"/>
  <c r="U55" i="39"/>
  <c r="T55" i="39"/>
  <c r="S87" i="39"/>
  <c r="T9" i="40"/>
  <c r="E17" i="40"/>
  <c r="P68" i="40"/>
  <c r="E73" i="40"/>
  <c r="M114" i="40"/>
  <c r="S114" i="40" s="1"/>
  <c r="S97" i="40"/>
  <c r="U107" i="39"/>
  <c r="T107" i="39"/>
  <c r="R97" i="37"/>
  <c r="L114" i="37"/>
  <c r="R114" i="37" s="1"/>
  <c r="U106" i="31"/>
  <c r="T106" i="31"/>
  <c r="E97" i="31"/>
  <c r="T97" i="31" s="1"/>
  <c r="T40" i="40"/>
  <c r="T51" i="40"/>
  <c r="T63" i="40"/>
  <c r="U74" i="40"/>
  <c r="T74" i="40"/>
  <c r="U73" i="40"/>
  <c r="T73" i="40"/>
  <c r="T94" i="40"/>
  <c r="E82" i="32"/>
  <c r="E82" i="22"/>
  <c r="R97" i="40"/>
  <c r="T105" i="40"/>
  <c r="T102" i="38"/>
  <c r="T104" i="38"/>
  <c r="T110" i="38"/>
  <c r="T112" i="38"/>
  <c r="L114" i="38"/>
  <c r="R114" i="38" s="1"/>
  <c r="U105" i="37"/>
  <c r="T98" i="36"/>
  <c r="T104" i="36"/>
  <c r="T106" i="36"/>
  <c r="U99" i="22"/>
  <c r="T99" i="22"/>
  <c r="U105" i="20"/>
  <c r="T105" i="20"/>
  <c r="U104" i="18"/>
  <c r="T104" i="18"/>
  <c r="U111" i="15"/>
  <c r="T111" i="15"/>
  <c r="U98" i="7"/>
  <c r="T98" i="7"/>
  <c r="T103" i="4"/>
  <c r="U103" i="4"/>
  <c r="U112" i="2"/>
  <c r="T112" i="2"/>
  <c r="T22" i="40"/>
  <c r="T55" i="40"/>
  <c r="T50" i="40"/>
  <c r="T87" i="40"/>
  <c r="E87" i="40"/>
  <c r="E115" i="40" s="1"/>
  <c r="U115" i="40" s="1"/>
  <c r="U87" i="40"/>
  <c r="T93" i="40"/>
  <c r="E82" i="33"/>
  <c r="E82" i="23"/>
  <c r="E82" i="20"/>
  <c r="E82" i="19"/>
  <c r="U100" i="38"/>
  <c r="U108" i="38"/>
  <c r="M114" i="30"/>
  <c r="S114" i="30" s="1"/>
  <c r="S97" i="29"/>
  <c r="M114" i="27"/>
  <c r="S114" i="27" s="1"/>
  <c r="U99" i="11"/>
  <c r="T99" i="11"/>
  <c r="U111" i="9"/>
  <c r="T111" i="9"/>
  <c r="P87" i="40"/>
  <c r="E82" i="24"/>
  <c r="E82" i="14"/>
  <c r="S97" i="26"/>
  <c r="U112" i="18"/>
  <c r="T112" i="18"/>
  <c r="U112" i="8"/>
  <c r="T112" i="8"/>
  <c r="M114" i="5"/>
  <c r="S114" i="5" s="1"/>
  <c r="S97" i="5"/>
  <c r="U110" i="2"/>
  <c r="T110" i="2"/>
  <c r="U68" i="40"/>
  <c r="T68" i="40"/>
  <c r="Q87" i="40"/>
  <c r="S97" i="39"/>
  <c r="U103" i="39"/>
  <c r="U111" i="39"/>
  <c r="M114" i="37"/>
  <c r="S114" i="37" s="1"/>
  <c r="T108" i="34"/>
  <c r="T106" i="33"/>
  <c r="T110" i="33"/>
  <c r="T100" i="31"/>
  <c r="T103" i="30"/>
  <c r="T105" i="30"/>
  <c r="T100" i="29"/>
  <c r="T102" i="29"/>
  <c r="T109" i="25"/>
  <c r="T98" i="24"/>
  <c r="L114" i="22"/>
  <c r="R114" i="22" s="1"/>
  <c r="R97" i="22"/>
  <c r="U110" i="21"/>
  <c r="T110" i="21"/>
  <c r="U99" i="9"/>
  <c r="T99" i="9"/>
  <c r="U109" i="9"/>
  <c r="T109" i="9"/>
  <c r="R87" i="40"/>
  <c r="E82" i="38"/>
  <c r="E82" i="16"/>
  <c r="E82" i="8"/>
  <c r="E82" i="7"/>
  <c r="E82" i="6"/>
  <c r="E97" i="1"/>
  <c r="E114" i="1" s="1"/>
  <c r="T100" i="40"/>
  <c r="T102" i="40"/>
  <c r="T108" i="40"/>
  <c r="T110" i="40"/>
  <c r="T99" i="38"/>
  <c r="T99" i="36"/>
  <c r="T101" i="36"/>
  <c r="T107" i="36"/>
  <c r="T109" i="36"/>
  <c r="U106" i="34"/>
  <c r="T98" i="33"/>
  <c r="U108" i="33"/>
  <c r="T107" i="27"/>
  <c r="T112" i="26"/>
  <c r="T101" i="25"/>
  <c r="U107" i="25"/>
  <c r="T101" i="23"/>
  <c r="U105" i="15"/>
  <c r="T105" i="15"/>
  <c r="T109" i="12"/>
  <c r="U109" i="12"/>
  <c r="T54" i="40"/>
  <c r="T57" i="40"/>
  <c r="T66" i="40"/>
  <c r="T71" i="40"/>
  <c r="S87" i="40"/>
  <c r="E82" i="39"/>
  <c r="E82" i="36"/>
  <c r="E82" i="35"/>
  <c r="E82" i="17"/>
  <c r="E82" i="4"/>
  <c r="E82" i="3"/>
  <c r="R97" i="1"/>
  <c r="U98" i="40"/>
  <c r="U106" i="40"/>
  <c r="T103" i="35"/>
  <c r="U104" i="32"/>
  <c r="T106" i="32"/>
  <c r="T110" i="28"/>
  <c r="R115" i="28"/>
  <c r="T99" i="27"/>
  <c r="U105" i="27"/>
  <c r="T104" i="26"/>
  <c r="U110" i="26"/>
  <c r="U99" i="25"/>
  <c r="T101" i="24"/>
  <c r="T103" i="24"/>
  <c r="L114" i="23"/>
  <c r="R114" i="23" s="1"/>
  <c r="R97" i="23"/>
  <c r="T107" i="22"/>
  <c r="U107" i="22"/>
  <c r="M114" i="14"/>
  <c r="S114" i="14" s="1"/>
  <c r="S97" i="14"/>
  <c r="M114" i="13"/>
  <c r="S114" i="13" s="1"/>
  <c r="S97" i="13"/>
  <c r="U42" i="40"/>
  <c r="T42" i="40"/>
  <c r="T45" i="40"/>
  <c r="E82" i="40"/>
  <c r="E82" i="30"/>
  <c r="S97" i="1"/>
  <c r="T105" i="1"/>
  <c r="M114" i="36"/>
  <c r="S114" i="36" s="1"/>
  <c r="U108" i="28"/>
  <c r="L114" i="28"/>
  <c r="R114" i="28" s="1"/>
  <c r="U102" i="26"/>
  <c r="E97" i="24"/>
  <c r="E114" i="24" s="1"/>
  <c r="U111" i="24"/>
  <c r="T111" i="24"/>
  <c r="T104" i="23"/>
  <c r="U104" i="23"/>
  <c r="R97" i="21"/>
  <c r="L114" i="21"/>
  <c r="R114" i="21" s="1"/>
  <c r="U107" i="20"/>
  <c r="T107" i="20"/>
  <c r="U106" i="18"/>
  <c r="T106" i="18"/>
  <c r="U103" i="15"/>
  <c r="T103" i="15"/>
  <c r="U105" i="9"/>
  <c r="T105" i="9"/>
  <c r="T100" i="7"/>
  <c r="U100" i="7"/>
  <c r="T99" i="21"/>
  <c r="T98" i="16"/>
  <c r="T100" i="16"/>
  <c r="T106" i="16"/>
  <c r="T108" i="16"/>
  <c r="R115" i="16"/>
  <c r="R97" i="14"/>
  <c r="T103" i="14"/>
  <c r="T105" i="14"/>
  <c r="T111" i="14"/>
  <c r="T101" i="13"/>
  <c r="T98" i="12"/>
  <c r="T105" i="11"/>
  <c r="T111" i="11"/>
  <c r="T104" i="10"/>
  <c r="S97" i="8"/>
  <c r="U105" i="8"/>
  <c r="R97" i="5"/>
  <c r="U109" i="24"/>
  <c r="T102" i="19"/>
  <c r="T104" i="19"/>
  <c r="E97" i="18"/>
  <c r="E114" i="18" s="1"/>
  <c r="T98" i="17"/>
  <c r="T104" i="17"/>
  <c r="T106" i="17"/>
  <c r="U98" i="16"/>
  <c r="T103" i="11"/>
  <c r="T107" i="11"/>
  <c r="T109" i="11"/>
  <c r="T98" i="10"/>
  <c r="T106" i="10"/>
  <c r="T112" i="10"/>
  <c r="T107" i="9"/>
  <c r="T110" i="6"/>
  <c r="T99" i="5"/>
  <c r="T107" i="5"/>
  <c r="T105" i="4"/>
  <c r="U111" i="4"/>
  <c r="T99" i="3"/>
  <c r="L114" i="12"/>
  <c r="R114" i="12" s="1"/>
  <c r="R97" i="9"/>
  <c r="E97" i="6"/>
  <c r="T97" i="6" s="1"/>
  <c r="R115" i="3"/>
  <c r="L114" i="19"/>
  <c r="R114" i="19" s="1"/>
  <c r="L114" i="11"/>
  <c r="R114" i="11" s="1"/>
  <c r="U101" i="10"/>
  <c r="T109" i="10"/>
  <c r="T101" i="9"/>
  <c r="T103" i="9"/>
  <c r="T102" i="8"/>
  <c r="T104" i="8"/>
  <c r="T110" i="8"/>
  <c r="U104" i="7"/>
  <c r="T106" i="7"/>
  <c r="U108" i="7"/>
  <c r="R97" i="6"/>
  <c r="S97" i="4"/>
  <c r="T102" i="2"/>
  <c r="T104" i="2"/>
  <c r="M114" i="19"/>
  <c r="S114" i="19" s="1"/>
  <c r="E97" i="12"/>
  <c r="E114" i="12" s="1"/>
  <c r="M114" i="11"/>
  <c r="S114" i="11" s="1"/>
  <c r="U103" i="10"/>
  <c r="T98" i="8"/>
  <c r="T100" i="8"/>
  <c r="T106" i="8"/>
  <c r="T108" i="8"/>
  <c r="U101" i="6"/>
  <c r="T103" i="6"/>
  <c r="U105" i="6"/>
  <c r="T108" i="4"/>
  <c r="T110" i="4"/>
  <c r="T110" i="3"/>
  <c r="T101" i="16"/>
  <c r="T103" i="16"/>
  <c r="T109" i="16"/>
  <c r="T111" i="16"/>
  <c r="U109" i="6"/>
  <c r="U98" i="5"/>
  <c r="U106" i="5"/>
  <c r="U108" i="3"/>
  <c r="U104" i="20"/>
  <c r="T103" i="18"/>
  <c r="R115" i="13"/>
  <c r="R114" i="13"/>
  <c r="U115" i="11"/>
  <c r="R115" i="1"/>
  <c r="R115" i="22"/>
  <c r="L114" i="36"/>
  <c r="R114" i="36" s="1"/>
  <c r="E114" i="31"/>
  <c r="U97" i="31"/>
  <c r="U105" i="31"/>
  <c r="T105" i="31"/>
  <c r="U107" i="31"/>
  <c r="T107" i="31"/>
  <c r="U104" i="29"/>
  <c r="T104" i="29"/>
  <c r="E97" i="36"/>
  <c r="R97" i="35"/>
  <c r="E97" i="34"/>
  <c r="L114" i="34"/>
  <c r="R114" i="34" s="1"/>
  <c r="E97" i="33"/>
  <c r="U108" i="32"/>
  <c r="T108" i="32"/>
  <c r="S97" i="31"/>
  <c r="T102" i="1"/>
  <c r="T110" i="1"/>
  <c r="T99" i="40"/>
  <c r="T107" i="40"/>
  <c r="T104" i="39"/>
  <c r="T112" i="39"/>
  <c r="L114" i="39"/>
  <c r="R114" i="39" s="1"/>
  <c r="T101" i="38"/>
  <c r="T109" i="38"/>
  <c r="M114" i="38"/>
  <c r="S114" i="38" s="1"/>
  <c r="E97" i="37"/>
  <c r="T98" i="37"/>
  <c r="T106" i="37"/>
  <c r="T103" i="36"/>
  <c r="T111" i="36"/>
  <c r="S97" i="35"/>
  <c r="T102" i="35"/>
  <c r="T107" i="35"/>
  <c r="T100" i="34"/>
  <c r="T105" i="34"/>
  <c r="U110" i="34"/>
  <c r="M114" i="34"/>
  <c r="S114" i="34" s="1"/>
  <c r="R97" i="33"/>
  <c r="T100" i="33"/>
  <c r="T100" i="32"/>
  <c r="M114" i="32"/>
  <c r="S114" i="32" s="1"/>
  <c r="T99" i="31"/>
  <c r="U107" i="30"/>
  <c r="T107" i="30"/>
  <c r="T99" i="1"/>
  <c r="T107" i="1"/>
  <c r="T104" i="40"/>
  <c r="T112" i="40"/>
  <c r="T101" i="39"/>
  <c r="T109" i="39"/>
  <c r="E97" i="38"/>
  <c r="T98" i="38"/>
  <c r="T106" i="38"/>
  <c r="T103" i="37"/>
  <c r="T111" i="37"/>
  <c r="T100" i="36"/>
  <c r="T108" i="36"/>
  <c r="U97" i="35"/>
  <c r="T109" i="35"/>
  <c r="T107" i="34"/>
  <c r="T112" i="34"/>
  <c r="S97" i="33"/>
  <c r="T109" i="33"/>
  <c r="E97" i="32"/>
  <c r="T102" i="32"/>
  <c r="U110" i="31"/>
  <c r="T110" i="31"/>
  <c r="U99" i="30"/>
  <c r="T99" i="30"/>
  <c r="U109" i="29"/>
  <c r="T109" i="29"/>
  <c r="U99" i="1"/>
  <c r="T104" i="1"/>
  <c r="T112" i="1"/>
  <c r="T101" i="40"/>
  <c r="T109" i="40"/>
  <c r="E97" i="39"/>
  <c r="T98" i="39"/>
  <c r="T106" i="39"/>
  <c r="T103" i="38"/>
  <c r="T111" i="38"/>
  <c r="T100" i="37"/>
  <c r="T108" i="37"/>
  <c r="T105" i="36"/>
  <c r="T99" i="35"/>
  <c r="U102" i="34"/>
  <c r="T102" i="33"/>
  <c r="T104" i="33"/>
  <c r="T111" i="33"/>
  <c r="R97" i="32"/>
  <c r="U99" i="32"/>
  <c r="T99" i="32"/>
  <c r="T110" i="32"/>
  <c r="U102" i="31"/>
  <c r="T102" i="31"/>
  <c r="U101" i="29"/>
  <c r="T101" i="29"/>
  <c r="E97" i="40"/>
  <c r="T110" i="36"/>
  <c r="T101" i="35"/>
  <c r="T106" i="35"/>
  <c r="T111" i="35"/>
  <c r="T99" i="34"/>
  <c r="T104" i="34"/>
  <c r="T98" i="31"/>
  <c r="U110" i="30"/>
  <c r="T110" i="30"/>
  <c r="U112" i="30"/>
  <c r="T112" i="30"/>
  <c r="U99" i="33"/>
  <c r="U102" i="30"/>
  <c r="T102" i="30"/>
  <c r="U104" i="30"/>
  <c r="T104" i="30"/>
  <c r="T115" i="29"/>
  <c r="L114" i="25"/>
  <c r="R114" i="25" s="1"/>
  <c r="U106" i="21"/>
  <c r="T106" i="21"/>
  <c r="T109" i="21"/>
  <c r="U100" i="20"/>
  <c r="L114" i="20"/>
  <c r="R114" i="20" s="1"/>
  <c r="U111" i="19"/>
  <c r="T111" i="19"/>
  <c r="U105" i="18"/>
  <c r="T105" i="18"/>
  <c r="U97" i="17"/>
  <c r="T97" i="17"/>
  <c r="U105" i="17"/>
  <c r="T105" i="17"/>
  <c r="T107" i="17"/>
  <c r="U107" i="17"/>
  <c r="L114" i="26"/>
  <c r="R114" i="26" s="1"/>
  <c r="M114" i="25"/>
  <c r="S114" i="25" s="1"/>
  <c r="M114" i="20"/>
  <c r="S114" i="20" s="1"/>
  <c r="E97" i="25"/>
  <c r="U103" i="20"/>
  <c r="T103" i="20"/>
  <c r="U100" i="19"/>
  <c r="T100" i="19"/>
  <c r="T99" i="29"/>
  <c r="T107" i="29"/>
  <c r="T104" i="28"/>
  <c r="T112" i="28"/>
  <c r="T101" i="27"/>
  <c r="T109" i="27"/>
  <c r="E97" i="26"/>
  <c r="T98" i="26"/>
  <c r="T106" i="26"/>
  <c r="T103" i="25"/>
  <c r="T111" i="25"/>
  <c r="S97" i="24"/>
  <c r="T100" i="24"/>
  <c r="T108" i="24"/>
  <c r="T108" i="23"/>
  <c r="U101" i="22"/>
  <c r="T108" i="21"/>
  <c r="T97" i="20"/>
  <c r="E114" i="20"/>
  <c r="U108" i="19"/>
  <c r="T108" i="19"/>
  <c r="T111" i="18"/>
  <c r="M114" i="18"/>
  <c r="S114" i="18" s="1"/>
  <c r="T112" i="29"/>
  <c r="L114" i="29"/>
  <c r="R114" i="29" s="1"/>
  <c r="T101" i="28"/>
  <c r="T109" i="28"/>
  <c r="M114" i="28"/>
  <c r="S114" i="28" s="1"/>
  <c r="E97" i="27"/>
  <c r="T98" i="27"/>
  <c r="T106" i="27"/>
  <c r="T103" i="26"/>
  <c r="T111" i="26"/>
  <c r="T100" i="25"/>
  <c r="T108" i="25"/>
  <c r="T115" i="25"/>
  <c r="T105" i="24"/>
  <c r="E97" i="23"/>
  <c r="T98" i="23"/>
  <c r="E97" i="22"/>
  <c r="T98" i="22"/>
  <c r="T103" i="22"/>
  <c r="T110" i="22"/>
  <c r="U98" i="21"/>
  <c r="T98" i="21"/>
  <c r="E97" i="21"/>
  <c r="T101" i="21"/>
  <c r="T101" i="20"/>
  <c r="U111" i="20"/>
  <c r="T111" i="20"/>
  <c r="T98" i="19"/>
  <c r="U100" i="18"/>
  <c r="T100" i="18"/>
  <c r="T102" i="18"/>
  <c r="U102" i="18"/>
  <c r="U105" i="16"/>
  <c r="T105" i="16"/>
  <c r="E97" i="28"/>
  <c r="T98" i="28"/>
  <c r="T106" i="28"/>
  <c r="T103" i="27"/>
  <c r="T111" i="27"/>
  <c r="T100" i="26"/>
  <c r="T108" i="26"/>
  <c r="T105" i="25"/>
  <c r="T102" i="24"/>
  <c r="T110" i="24"/>
  <c r="T100" i="23"/>
  <c r="T105" i="23"/>
  <c r="T110" i="23"/>
  <c r="T105" i="22"/>
  <c r="U103" i="21"/>
  <c r="T112" i="21"/>
  <c r="U98" i="20"/>
  <c r="T98" i="20"/>
  <c r="T106" i="19"/>
  <c r="U108" i="18"/>
  <c r="T108" i="18"/>
  <c r="T110" i="18"/>
  <c r="U110" i="18"/>
  <c r="T100" i="17"/>
  <c r="E114" i="17"/>
  <c r="U97" i="16"/>
  <c r="T97" i="16"/>
  <c r="E114" i="16"/>
  <c r="S97" i="16"/>
  <c r="M114" i="16"/>
  <c r="S114" i="16" s="1"/>
  <c r="T107" i="32"/>
  <c r="T104" i="31"/>
  <c r="T112" i="31"/>
  <c r="T101" i="30"/>
  <c r="T109" i="30"/>
  <c r="E97" i="29"/>
  <c r="T98" i="29"/>
  <c r="T106" i="29"/>
  <c r="T103" i="28"/>
  <c r="T111" i="28"/>
  <c r="T100" i="27"/>
  <c r="T108" i="27"/>
  <c r="T105" i="26"/>
  <c r="T102" i="25"/>
  <c r="T110" i="25"/>
  <c r="T99" i="24"/>
  <c r="T107" i="24"/>
  <c r="T112" i="24"/>
  <c r="S97" i="22"/>
  <c r="U109" i="22"/>
  <c r="T109" i="22"/>
  <c r="T112" i="22"/>
  <c r="T107" i="21"/>
  <c r="T109" i="20"/>
  <c r="T108" i="17"/>
  <c r="E97" i="30"/>
  <c r="T107" i="23"/>
  <c r="U112" i="23"/>
  <c r="U106" i="20"/>
  <c r="T106" i="20"/>
  <c r="E97" i="19"/>
  <c r="U103" i="19"/>
  <c r="T103" i="19"/>
  <c r="T105" i="19"/>
  <c r="U105" i="19"/>
  <c r="R97" i="17"/>
  <c r="L114" i="17"/>
  <c r="R114" i="17" s="1"/>
  <c r="T99" i="17"/>
  <c r="U99" i="17"/>
  <c r="U104" i="16"/>
  <c r="U112" i="16"/>
  <c r="E97" i="15"/>
  <c r="U101" i="15"/>
  <c r="U109" i="15"/>
  <c r="U98" i="14"/>
  <c r="U106" i="14"/>
  <c r="U111" i="13"/>
  <c r="U107" i="12"/>
  <c r="T99" i="8"/>
  <c r="E97" i="8"/>
  <c r="U101" i="8"/>
  <c r="T101" i="8"/>
  <c r="U104" i="3"/>
  <c r="T104" i="3"/>
  <c r="U104" i="9"/>
  <c r="T104" i="9"/>
  <c r="U109" i="8"/>
  <c r="T109" i="8"/>
  <c r="S97" i="12"/>
  <c r="U102" i="11"/>
  <c r="T102" i="11"/>
  <c r="U112" i="9"/>
  <c r="T112" i="9"/>
  <c r="L114" i="7"/>
  <c r="R114" i="7" s="1"/>
  <c r="R97" i="7"/>
  <c r="R97" i="13"/>
  <c r="T100" i="10"/>
  <c r="U106" i="9"/>
  <c r="U99" i="8"/>
  <c r="U111" i="8"/>
  <c r="U112" i="7"/>
  <c r="U107" i="4"/>
  <c r="T107" i="4"/>
  <c r="T102" i="15"/>
  <c r="T110" i="15"/>
  <c r="T99" i="14"/>
  <c r="T107" i="14"/>
  <c r="T102" i="13"/>
  <c r="T107" i="13"/>
  <c r="T112" i="13"/>
  <c r="T99" i="12"/>
  <c r="T104" i="11"/>
  <c r="U110" i="11"/>
  <c r="T110" i="11"/>
  <c r="U102" i="9"/>
  <c r="U107" i="8"/>
  <c r="U99" i="4"/>
  <c r="T99" i="4"/>
  <c r="T102" i="16"/>
  <c r="T110" i="16"/>
  <c r="T99" i="15"/>
  <c r="T107" i="15"/>
  <c r="T104" i="14"/>
  <c r="T112" i="14"/>
  <c r="U100" i="11"/>
  <c r="R97" i="10"/>
  <c r="L114" i="10"/>
  <c r="R114" i="10" s="1"/>
  <c r="U99" i="10"/>
  <c r="T99" i="10"/>
  <c r="T108" i="10"/>
  <c r="U110" i="9"/>
  <c r="E114" i="6"/>
  <c r="M114" i="6"/>
  <c r="S114" i="6" s="1"/>
  <c r="S97" i="6"/>
  <c r="U101" i="2"/>
  <c r="T101" i="2"/>
  <c r="T102" i="17"/>
  <c r="T110" i="17"/>
  <c r="T99" i="16"/>
  <c r="T107" i="16"/>
  <c r="T104" i="15"/>
  <c r="T112" i="15"/>
  <c r="T101" i="14"/>
  <c r="T109" i="14"/>
  <c r="T99" i="13"/>
  <c r="T104" i="13"/>
  <c r="T109" i="13"/>
  <c r="U101" i="12"/>
  <c r="T112" i="11"/>
  <c r="E97" i="10"/>
  <c r="E97" i="14"/>
  <c r="T98" i="13"/>
  <c r="E97" i="13"/>
  <c r="U103" i="12"/>
  <c r="U105" i="12"/>
  <c r="U108" i="11"/>
  <c r="U107" i="10"/>
  <c r="T107" i="10"/>
  <c r="T98" i="9"/>
  <c r="E97" i="9"/>
  <c r="U97" i="6"/>
  <c r="U102" i="5"/>
  <c r="T102" i="5"/>
  <c r="U110" i="5"/>
  <c r="T110" i="5"/>
  <c r="U112" i="3"/>
  <c r="T112" i="3"/>
  <c r="E97" i="7"/>
  <c r="M114" i="9"/>
  <c r="S114" i="9" s="1"/>
  <c r="L114" i="2"/>
  <c r="R114" i="2" s="1"/>
  <c r="L114" i="3"/>
  <c r="R114" i="3" s="1"/>
  <c r="T109" i="2"/>
  <c r="M114" i="2"/>
  <c r="S114" i="2" s="1"/>
  <c r="T104" i="4"/>
  <c r="T112" i="4"/>
  <c r="L114" i="4"/>
  <c r="R114" i="4" s="1"/>
  <c r="T101" i="3"/>
  <c r="T109" i="3"/>
  <c r="M114" i="3"/>
  <c r="S114" i="3" s="1"/>
  <c r="E97" i="2"/>
  <c r="T98" i="2"/>
  <c r="T106" i="2"/>
  <c r="E97" i="11"/>
  <c r="T102" i="7"/>
  <c r="T110" i="7"/>
  <c r="T99" i="6"/>
  <c r="T107" i="6"/>
  <c r="T104" i="5"/>
  <c r="T112" i="5"/>
  <c r="T101" i="4"/>
  <c r="T109" i="4"/>
  <c r="E97" i="3"/>
  <c r="T98" i="3"/>
  <c r="T106" i="3"/>
  <c r="T103" i="2"/>
  <c r="T111" i="2"/>
  <c r="T99" i="7"/>
  <c r="T107" i="7"/>
  <c r="T104" i="6"/>
  <c r="T112" i="6"/>
  <c r="T101" i="5"/>
  <c r="T109" i="5"/>
  <c r="E97" i="4"/>
  <c r="T98" i="4"/>
  <c r="T106" i="4"/>
  <c r="T103" i="3"/>
  <c r="T111" i="3"/>
  <c r="T100" i="2"/>
  <c r="T108" i="2"/>
  <c r="E97" i="5"/>
  <c r="T97" i="12" l="1"/>
  <c r="T115" i="40"/>
  <c r="T61" i="7"/>
  <c r="U97" i="12"/>
  <c r="T97" i="1"/>
  <c r="U97" i="1"/>
  <c r="T32" i="8"/>
  <c r="U115" i="9"/>
  <c r="T97" i="18"/>
  <c r="T32" i="37"/>
  <c r="U97" i="18"/>
  <c r="T61" i="13"/>
  <c r="U97" i="24"/>
  <c r="T61" i="2"/>
  <c r="P115" i="4"/>
  <c r="P114" i="4"/>
  <c r="T87" i="35"/>
  <c r="P115" i="35"/>
  <c r="T115" i="35" s="1"/>
  <c r="P114" i="35"/>
  <c r="U87" i="27"/>
  <c r="Q115" i="27"/>
  <c r="Q114" i="27"/>
  <c r="U87" i="20"/>
  <c r="Q115" i="20"/>
  <c r="U115" i="20" s="1"/>
  <c r="Q114" i="20"/>
  <c r="U87" i="14"/>
  <c r="Q115" i="14"/>
  <c r="Q114" i="14"/>
  <c r="T87" i="13"/>
  <c r="P115" i="13"/>
  <c r="P114" i="13"/>
  <c r="P115" i="12"/>
  <c r="T115" i="12" s="1"/>
  <c r="P114" i="12"/>
  <c r="T114" i="12" s="1"/>
  <c r="T87" i="5"/>
  <c r="P115" i="5"/>
  <c r="T115" i="5" s="1"/>
  <c r="P114" i="5"/>
  <c r="Q115" i="29"/>
  <c r="Q114" i="29"/>
  <c r="Q115" i="23"/>
  <c r="U115" i="23" s="1"/>
  <c r="Q114" i="23"/>
  <c r="T87" i="23"/>
  <c r="P115" i="23"/>
  <c r="P114" i="23"/>
  <c r="Q115" i="15"/>
  <c r="U115" i="15" s="1"/>
  <c r="Q114" i="15"/>
  <c r="P115" i="10"/>
  <c r="T115" i="10" s="1"/>
  <c r="P114" i="10"/>
  <c r="T87" i="10"/>
  <c r="U32" i="3"/>
  <c r="T32" i="3"/>
  <c r="P115" i="40"/>
  <c r="P114" i="40"/>
  <c r="Q115" i="39"/>
  <c r="U115" i="39" s="1"/>
  <c r="Q114" i="39"/>
  <c r="P115" i="38"/>
  <c r="T115" i="38" s="1"/>
  <c r="P114" i="38"/>
  <c r="U87" i="32"/>
  <c r="Q115" i="32"/>
  <c r="Q114" i="32"/>
  <c r="P115" i="32"/>
  <c r="T115" i="32" s="1"/>
  <c r="P114" i="32"/>
  <c r="U35" i="33"/>
  <c r="T35" i="33"/>
  <c r="P115" i="30"/>
  <c r="T115" i="30" s="1"/>
  <c r="P114" i="30"/>
  <c r="U87" i="28"/>
  <c r="Q115" i="28"/>
  <c r="U115" i="28" s="1"/>
  <c r="Q114" i="28"/>
  <c r="U87" i="23"/>
  <c r="U115" i="21"/>
  <c r="Q114" i="13"/>
  <c r="Q115" i="13"/>
  <c r="U115" i="13" s="1"/>
  <c r="P115" i="20"/>
  <c r="P114" i="20"/>
  <c r="U115" i="14"/>
  <c r="U87" i="18"/>
  <c r="Q114" i="18"/>
  <c r="Q115" i="18"/>
  <c r="U115" i="18" s="1"/>
  <c r="P115" i="16"/>
  <c r="T115" i="16" s="1"/>
  <c r="P114" i="16"/>
  <c r="U87" i="15"/>
  <c r="U87" i="8"/>
  <c r="Q115" i="8"/>
  <c r="Q114" i="8"/>
  <c r="T87" i="4"/>
  <c r="U115" i="35"/>
  <c r="Q115" i="21"/>
  <c r="Q114" i="21"/>
  <c r="U87" i="38"/>
  <c r="Q115" i="38"/>
  <c r="U115" i="38" s="1"/>
  <c r="Q114" i="38"/>
  <c r="T87" i="38"/>
  <c r="P115" i="26"/>
  <c r="T115" i="26" s="1"/>
  <c r="P114" i="26"/>
  <c r="U115" i="27"/>
  <c r="U87" i="24"/>
  <c r="Q114" i="24"/>
  <c r="U114" i="24" s="1"/>
  <c r="Q115" i="24"/>
  <c r="U115" i="24" s="1"/>
  <c r="P114" i="29"/>
  <c r="P115" i="29"/>
  <c r="U87" i="22"/>
  <c r="Q115" i="22"/>
  <c r="Q114" i="22"/>
  <c r="P115" i="18"/>
  <c r="T115" i="18" s="1"/>
  <c r="P114" i="18"/>
  <c r="T114" i="18" s="1"/>
  <c r="P115" i="22"/>
  <c r="T115" i="22" s="1"/>
  <c r="P114" i="22"/>
  <c r="T115" i="23"/>
  <c r="U87" i="13"/>
  <c r="Q115" i="1"/>
  <c r="Q114" i="1"/>
  <c r="T115" i="4"/>
  <c r="T87" i="2"/>
  <c r="P115" i="2"/>
  <c r="T115" i="2" s="1"/>
  <c r="P114" i="2"/>
  <c r="U87" i="6"/>
  <c r="Q115" i="6"/>
  <c r="U115" i="6" s="1"/>
  <c r="Q114" i="6"/>
  <c r="T87" i="3"/>
  <c r="P115" i="3"/>
  <c r="P114" i="3"/>
  <c r="Q115" i="3"/>
  <c r="U115" i="3" s="1"/>
  <c r="Q114" i="3"/>
  <c r="Q114" i="40"/>
  <c r="Q115" i="40"/>
  <c r="U87" i="37"/>
  <c r="Q115" i="37"/>
  <c r="U115" i="37" s="1"/>
  <c r="Q114" i="37"/>
  <c r="P115" i="36"/>
  <c r="T115" i="36" s="1"/>
  <c r="P114" i="36"/>
  <c r="U87" i="31"/>
  <c r="Q115" i="31"/>
  <c r="Q114" i="31"/>
  <c r="U114" i="31" s="1"/>
  <c r="T87" i="33"/>
  <c r="P115" i="33"/>
  <c r="P114" i="33"/>
  <c r="U35" i="35"/>
  <c r="T35" i="35"/>
  <c r="T87" i="32"/>
  <c r="T87" i="30"/>
  <c r="T87" i="22"/>
  <c r="T87" i="21"/>
  <c r="P114" i="21"/>
  <c r="P115" i="21"/>
  <c r="T115" i="21" s="1"/>
  <c r="T115" i="20"/>
  <c r="T87" i="9"/>
  <c r="P115" i="9"/>
  <c r="P114" i="9"/>
  <c r="Q115" i="7"/>
  <c r="U115" i="7" s="1"/>
  <c r="Q114" i="7"/>
  <c r="U87" i="7"/>
  <c r="T115" i="13"/>
  <c r="Q115" i="11"/>
  <c r="Q114" i="11"/>
  <c r="P114" i="11"/>
  <c r="P115" i="11"/>
  <c r="U35" i="8"/>
  <c r="T35" i="8"/>
  <c r="U87" i="3"/>
  <c r="T87" i="27"/>
  <c r="P115" i="27"/>
  <c r="T115" i="27" s="1"/>
  <c r="P114" i="27"/>
  <c r="T87" i="19"/>
  <c r="P115" i="19"/>
  <c r="T115" i="19" s="1"/>
  <c r="P114" i="19"/>
  <c r="U115" i="8"/>
  <c r="T115" i="8"/>
  <c r="U87" i="36"/>
  <c r="Q115" i="36"/>
  <c r="U115" i="36" s="1"/>
  <c r="Q114" i="36"/>
  <c r="T87" i="39"/>
  <c r="P115" i="39"/>
  <c r="T115" i="39" s="1"/>
  <c r="P114" i="39"/>
  <c r="U87" i="33"/>
  <c r="Q115" i="33"/>
  <c r="U115" i="33" s="1"/>
  <c r="Q114" i="33"/>
  <c r="U115" i="32"/>
  <c r="P115" i="25"/>
  <c r="P114" i="25"/>
  <c r="U115" i="22"/>
  <c r="T87" i="7"/>
  <c r="P115" i="7"/>
  <c r="T115" i="7" s="1"/>
  <c r="P114" i="7"/>
  <c r="T87" i="15"/>
  <c r="P115" i="15"/>
  <c r="T115" i="15" s="1"/>
  <c r="P114" i="15"/>
  <c r="T87" i="18"/>
  <c r="P115" i="6"/>
  <c r="T115" i="6" s="1"/>
  <c r="P114" i="6"/>
  <c r="T115" i="3"/>
  <c r="U32" i="1"/>
  <c r="T32" i="1"/>
  <c r="U35" i="2"/>
  <c r="T35" i="2"/>
  <c r="T87" i="1"/>
  <c r="P115" i="1"/>
  <c r="T115" i="1" s="1"/>
  <c r="P114" i="1"/>
  <c r="E114" i="35"/>
  <c r="U87" i="35"/>
  <c r="Q115" i="35"/>
  <c r="Q114" i="35"/>
  <c r="T87" i="36"/>
  <c r="U115" i="34"/>
  <c r="T87" i="31"/>
  <c r="P114" i="31"/>
  <c r="T114" i="31" s="1"/>
  <c r="P115" i="31"/>
  <c r="T115" i="31" s="1"/>
  <c r="U115" i="31"/>
  <c r="Q115" i="25"/>
  <c r="Q114" i="25"/>
  <c r="T115" i="9"/>
  <c r="P115" i="14"/>
  <c r="T115" i="14" s="1"/>
  <c r="P114" i="14"/>
  <c r="T87" i="17"/>
  <c r="P115" i="17"/>
  <c r="T115" i="17" s="1"/>
  <c r="P114" i="17"/>
  <c r="T114" i="17" s="1"/>
  <c r="U115" i="1"/>
  <c r="U87" i="2"/>
  <c r="Q114" i="2"/>
  <c r="Q115" i="2"/>
  <c r="U115" i="2" s="1"/>
  <c r="T97" i="24"/>
  <c r="T87" i="37"/>
  <c r="P114" i="37"/>
  <c r="P115" i="37"/>
  <c r="T115" i="37" s="1"/>
  <c r="P115" i="34"/>
  <c r="T115" i="34" s="1"/>
  <c r="P114" i="34"/>
  <c r="T115" i="33"/>
  <c r="U87" i="26"/>
  <c r="Q115" i="26"/>
  <c r="U115" i="26" s="1"/>
  <c r="Q114" i="26"/>
  <c r="P115" i="24"/>
  <c r="T115" i="24" s="1"/>
  <c r="P114" i="24"/>
  <c r="T114" i="24" s="1"/>
  <c r="Q115" i="17"/>
  <c r="U115" i="17" s="1"/>
  <c r="Q114" i="17"/>
  <c r="U114" i="17" s="1"/>
  <c r="U87" i="12"/>
  <c r="Q115" i="12"/>
  <c r="U115" i="12" s="1"/>
  <c r="Q114" i="12"/>
  <c r="U114" i="12" s="1"/>
  <c r="U87" i="16"/>
  <c r="Q115" i="16"/>
  <c r="U115" i="16" s="1"/>
  <c r="Q114" i="16"/>
  <c r="U114" i="16" s="1"/>
  <c r="Q115" i="19"/>
  <c r="U115" i="19" s="1"/>
  <c r="Q114" i="19"/>
  <c r="U87" i="10"/>
  <c r="Q115" i="10"/>
  <c r="U115" i="10" s="1"/>
  <c r="Q114" i="10"/>
  <c r="U87" i="1"/>
  <c r="U87" i="4"/>
  <c r="Q115" i="4"/>
  <c r="U115" i="4" s="1"/>
  <c r="Q114" i="4"/>
  <c r="U97" i="7"/>
  <c r="T97" i="7"/>
  <c r="E114" i="7"/>
  <c r="U97" i="9"/>
  <c r="E114" i="9"/>
  <c r="T97" i="9"/>
  <c r="U114" i="20"/>
  <c r="T114" i="20"/>
  <c r="T97" i="32"/>
  <c r="U97" i="32"/>
  <c r="E114" i="32"/>
  <c r="E114" i="22"/>
  <c r="T97" i="22"/>
  <c r="U97" i="22"/>
  <c r="U97" i="36"/>
  <c r="T97" i="36"/>
  <c r="E114" i="36"/>
  <c r="T97" i="19"/>
  <c r="E114" i="19"/>
  <c r="U97" i="19"/>
  <c r="E114" i="29"/>
  <c r="U97" i="29"/>
  <c r="T97" i="29"/>
  <c r="T114" i="16"/>
  <c r="E114" i="21"/>
  <c r="U97" i="21"/>
  <c r="T97" i="21"/>
  <c r="T97" i="23"/>
  <c r="E114" i="23"/>
  <c r="U97" i="23"/>
  <c r="E114" i="40"/>
  <c r="U97" i="40"/>
  <c r="T97" i="40"/>
  <c r="E114" i="39"/>
  <c r="U97" i="39"/>
  <c r="T97" i="39"/>
  <c r="E114" i="4"/>
  <c r="U97" i="4"/>
  <c r="T97" i="4"/>
  <c r="E114" i="5"/>
  <c r="U97" i="5"/>
  <c r="T97" i="5"/>
  <c r="U97" i="26"/>
  <c r="T97" i="26"/>
  <c r="E114" i="26"/>
  <c r="T97" i="2"/>
  <c r="E114" i="2"/>
  <c r="U97" i="2"/>
  <c r="T97" i="27"/>
  <c r="E114" i="27"/>
  <c r="U97" i="27"/>
  <c r="T114" i="35"/>
  <c r="U97" i="33"/>
  <c r="T97" i="33"/>
  <c r="E114" i="33"/>
  <c r="T97" i="10"/>
  <c r="E114" i="10"/>
  <c r="U97" i="10"/>
  <c r="E114" i="3"/>
  <c r="U97" i="3"/>
  <c r="T97" i="3"/>
  <c r="T97" i="38"/>
  <c r="E114" i="38"/>
  <c r="U97" i="38"/>
  <c r="E114" i="14"/>
  <c r="U97" i="14"/>
  <c r="T97" i="14"/>
  <c r="U97" i="11"/>
  <c r="E114" i="11"/>
  <c r="T97" i="11"/>
  <c r="U97" i="13"/>
  <c r="E114" i="13"/>
  <c r="T97" i="13"/>
  <c r="U114" i="6"/>
  <c r="T114" i="6"/>
  <c r="T97" i="8"/>
  <c r="E114" i="8"/>
  <c r="U97" i="8"/>
  <c r="E114" i="15"/>
  <c r="U97" i="15"/>
  <c r="T97" i="15"/>
  <c r="E114" i="30"/>
  <c r="U97" i="30"/>
  <c r="T97" i="30"/>
  <c r="E114" i="28"/>
  <c r="U97" i="28"/>
  <c r="T97" i="28"/>
  <c r="U97" i="25"/>
  <c r="T97" i="25"/>
  <c r="E114" i="25"/>
  <c r="U114" i="18"/>
  <c r="U97" i="37"/>
  <c r="T97" i="37"/>
  <c r="E114" i="37"/>
  <c r="U97" i="34"/>
  <c r="T97" i="34"/>
  <c r="E114" i="34"/>
  <c r="U114" i="1"/>
  <c r="T114" i="1"/>
  <c r="U114" i="35" l="1"/>
  <c r="U114" i="25"/>
  <c r="T114" i="25"/>
  <c r="U114" i="26"/>
  <c r="T114" i="26"/>
  <c r="U114" i="4"/>
  <c r="T114" i="4"/>
  <c r="T114" i="23"/>
  <c r="U114" i="23"/>
  <c r="U114" i="34"/>
  <c r="T114" i="34"/>
  <c r="U114" i="38"/>
  <c r="T114" i="38"/>
  <c r="U114" i="39"/>
  <c r="T114" i="39"/>
  <c r="U114" i="9"/>
  <c r="T114" i="9"/>
  <c r="T114" i="13"/>
  <c r="U114" i="13"/>
  <c r="U114" i="37"/>
  <c r="T114" i="37"/>
  <c r="U114" i="21"/>
  <c r="T114" i="21"/>
  <c r="U114" i="22"/>
  <c r="T114" i="22"/>
  <c r="U114" i="3"/>
  <c r="T114" i="3"/>
  <c r="U114" i="29"/>
  <c r="T114" i="29"/>
  <c r="U114" i="15"/>
  <c r="T114" i="15"/>
  <c r="U114" i="27"/>
  <c r="T114" i="27"/>
  <c r="U114" i="8"/>
  <c r="T114" i="8"/>
  <c r="U114" i="33"/>
  <c r="T114" i="33"/>
  <c r="U114" i="5"/>
  <c r="T114" i="5"/>
  <c r="U114" i="19"/>
  <c r="T114" i="19"/>
  <c r="T114" i="32"/>
  <c r="U114" i="32"/>
  <c r="T114" i="7"/>
  <c r="U114" i="7"/>
  <c r="U114" i="30"/>
  <c r="T114" i="30"/>
  <c r="U114" i="2"/>
  <c r="T114" i="2"/>
  <c r="U114" i="40"/>
  <c r="T114" i="40"/>
  <c r="U114" i="14"/>
  <c r="T114" i="14"/>
  <c r="U114" i="10"/>
  <c r="T114" i="10"/>
  <c r="U114" i="28"/>
  <c r="T114" i="28"/>
  <c r="U114" i="11"/>
  <c r="T114" i="11"/>
  <c r="U114" i="36"/>
  <c r="T114" i="36"/>
</calcChain>
</file>

<file path=xl/sharedStrings.xml><?xml version="1.0" encoding="utf-8"?>
<sst xmlns="http://schemas.openxmlformats.org/spreadsheetml/2006/main" count="13696" uniqueCount="166">
  <si>
    <t>Figures Finalised as at 2025/08/08</t>
  </si>
  <si>
    <t/>
  </si>
  <si>
    <t>4th Quarter Ended 30 June 2025</t>
  </si>
  <si>
    <t>CONDITIONAL GRANTS TRANSFERRED FROM NATIONAL DEPARTMENTS AND ACTUAL PAYMENTS MADE BY MUNICIPALITIES: PRELIMINARY RESULTS</t>
  </si>
  <si>
    <t>AGGREGRATED INFORMATION FOR EASTERN CAPE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</si>
  <si>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</si>
  <si>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</si>
  <si>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</si>
  <si>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</si>
  <si>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</si>
  <si>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</si>
  <si>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3rd to 4th Q</t>
  </si>
  <si>
    <t>% Changes for the 4th Q</t>
  </si>
  <si>
    <t>Approved Roll Over</t>
  </si>
  <si>
    <t>R thousands</t>
  </si>
  <si>
    <t>Division of revenue Act No. 24 of 2024</t>
  </si>
  <si>
    <t>Adjustment (Mid year)</t>
  </si>
  <si>
    <t>Other Adjustments</t>
  </si>
  <si>
    <t>Total Available 2024/25</t>
  </si>
  <si>
    <t>Approved payment schedule</t>
  </si>
  <si>
    <t>Transferred to municipalities for direct grants</t>
  </si>
  <si>
    <t>Actual expenditure National Department by 30 September 2024</t>
  </si>
  <si>
    <t>Actual expenditure by municipalities by 30 September 2024</t>
  </si>
  <si>
    <t>Actual expenditure National Department by 31 December 2024</t>
  </si>
  <si>
    <t>Actual expenditure by municipalities by 31 December 2024</t>
  </si>
  <si>
    <t>Actual expenditure National Department by 31 March 2025</t>
  </si>
  <si>
    <t>Actual expenditure by municipalities by 31 March 2025</t>
  </si>
  <si>
    <t>Actual expenditure National Department by 30 June 2025</t>
  </si>
  <si>
    <t>Actual expenditure by municipalities by 30 June 2025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</si>
  <si>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</si>
  <si>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</si>
  <si>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</si>
  <si>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</si>
  <si>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</si>
  <si>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8)</t>
  </si>
  <si>
    <t>Programme and Project Preperation Support Grant</t>
  </si>
  <si>
    <t/>
  </si>
  <si>
    <t>Local Government Financial Management Grant</t>
  </si>
  <si>
    <t>Infrastructure Skills Development Grant</t>
  </si>
  <si>
    <t>Integrated City Development Grant</t>
  </si>
  <si>
    <t xml:space="preserve"> </t>
  </si>
  <si>
    <t>Neighbourhood Development Partnership (Schedule 5B)</t>
  </si>
  <si>
    <t>Neighbourhood Development Partnership (Schedule 6B)</t>
  </si>
  <si>
    <t>Smart Meter Grant (Schedule 6B)</t>
  </si>
  <si>
    <t>Sub-Total Vote</t>
  </si>
  <si>
    <t>Cooperative Governance (Vote 3)</t>
  </si>
  <si>
    <t>Integrated Urban Development Grant</t>
  </si>
  <si>
    <t>Municipal Systems Improvement Grant (Schedule 5B)</t>
  </si>
  <si>
    <t>Municipal Systems Improvement Grant (Schedule 6B)</t>
  </si>
  <si>
    <t>Municipal Disaster Grant</t>
  </si>
  <si>
    <t>Municipal Disaster Recovery Grant</t>
  </si>
  <si>
    <t>Municipal Demarcation Transition Grant (Schedule 5B)</t>
  </si>
  <si>
    <t>Municipal Demarcation Transition Grant (Schedule 6B)</t>
  </si>
  <si>
    <t>Transport (Vote 40)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</si>
  <si>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</si>
  <si>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</si>
  <si>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</si>
  <si>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</si>
  <si>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and Infrastructure (Vote 13)</t>
  </si>
  <si>
    <t>Expanded Public Works Programme Integrated Grant (Municipality)</t>
  </si>
  <si>
    <t>Mineral Resources and Energy (Vote 34)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</si>
  <si>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</si>
  <si>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</si>
  <si>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</si>
  <si>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</si>
  <si>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</si>
  <si>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and Sanitation (Vote 41)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</si>
  <si>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</si>
  <si>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</si>
  <si>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</si>
  <si>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</si>
  <si>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</si>
  <si>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</si>
  <si>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</si>
  <si>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</si>
  <si>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</si>
  <si>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</si>
  <si>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</si>
  <si>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</si>
  <si>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</si>
  <si>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</si>
  <si>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</si>
  <si>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</si>
  <si>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33)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</si>
  <si>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</si>
  <si>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</si>
  <si>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</si>
  <si>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</si>
  <si>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Informal Settlements Upgrading Partnership Grant (Schedule 5B)</t>
  </si>
  <si>
    <t>Sub-Total</t>
  </si>
  <si>
    <t>Municipal Infrastructure Grant</t>
  </si>
  <si>
    <t>Municipal Infrastructure Grant (Schedule 6B)</t>
  </si>
  <si>
    <t>Total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</si>
  <si>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</si>
  <si>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</si>
  <si>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</si>
  <si>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</si>
  <si>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2024</t>
  </si>
  <si>
    <t>Actual expenditure Provincial Department by 31 December 2024</t>
  </si>
  <si>
    <t>Actual expenditure Provincial Department by 31 March 2025</t>
  </si>
  <si>
    <t>Actual expenditure Provincial Department by 30 June 2025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</si>
  <si>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</si>
  <si>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</si>
  <si>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</si>
  <si>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</si>
  <si>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</si>
  <si>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</si>
  <si>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</si>
  <si>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</si>
  <si>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</si>
  <si>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</si>
  <si>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</si>
  <si>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</si>
  <si>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EASTERN CAPE: BUFFALO CITY (BUF)</t>
  </si>
  <si>
    <t>EASTERN CAPE: NELSON MANDELA BAY (NMA)</t>
  </si>
  <si>
    <t>EASTERN CAPE: DR BEYERS NAUDE (EC101)</t>
  </si>
  <si>
    <t>EASTERN CAPE: BLUE CRANE ROUTE (EC102)</t>
  </si>
  <si>
    <t>EASTERN CAPE: MAKANA (EC104)</t>
  </si>
  <si>
    <t>EASTERN CAPE: NDLAMBE (EC105)</t>
  </si>
  <si>
    <t>EASTERN CAPE: SUNDAYS RIVER VALLEY (EC106)</t>
  </si>
  <si>
    <t>EASTERN CAPE: KOUGA (EC108)</t>
  </si>
  <si>
    <t>EASTERN CAPE: KOU-KAMMA (EC109)</t>
  </si>
  <si>
    <t>EASTERN CAPE: SARAH BAARTMAN (DC10)</t>
  </si>
  <si>
    <t>EASTERN CAPE: MBHASHE (EC121)</t>
  </si>
  <si>
    <t>EASTERN CAPE: MNQUMA (EC122)</t>
  </si>
  <si>
    <t>EASTERN CAPE: GREAT KEI (EC123)</t>
  </si>
  <si>
    <t>EASTERN CAPE: AMAHLATHI (EC124)</t>
  </si>
  <si>
    <t>EASTERN CAPE: NGQUSHWA (EC126)</t>
  </si>
  <si>
    <t>EASTERN CAPE: RAYMOND MHLABA (EC129)</t>
  </si>
  <si>
    <t>EASTERN CAPE: AMATHOLE (DC12)</t>
  </si>
  <si>
    <t>EASTERN CAPE: INXUBA YETHEMBA (EC131)</t>
  </si>
  <si>
    <t>EASTERN CAPE: INTSIKA YETHU (EC135)</t>
  </si>
  <si>
    <t>EASTERN CAPE: EMALAHLENI (EC) (EC136)</t>
  </si>
  <si>
    <t>EASTERN CAPE: DR. A.B. XUMA (EC137)</t>
  </si>
  <si>
    <t>EASTERN CAPE: SAKHISIZWE (EC138)</t>
  </si>
  <si>
    <t>EASTERN CAPE: ENOCH MGIJIMA (EC139)</t>
  </si>
  <si>
    <t>EASTERN CAPE: CHRIS HANI (DC13)</t>
  </si>
  <si>
    <t>EASTERN CAPE: ELUNDINI (EC141)</t>
  </si>
  <si>
    <t>EASTERN CAPE: SENQU (EC142)</t>
  </si>
  <si>
    <t>EASTERN CAPE: WALTER SISULU (EC145)</t>
  </si>
  <si>
    <t>EASTERN CAPE: JOE GQABI (DC14)</t>
  </si>
  <si>
    <t>EASTERN CAPE: NGQUZA HILLS (EC153)</t>
  </si>
  <si>
    <t>EASTERN CAPE: PORT ST JOHNS (EC154)</t>
  </si>
  <si>
    <t>EASTERN CAPE: NYANDENI (EC155)</t>
  </si>
  <si>
    <t>EASTERN CAPE: MHLONTLO (EC156)</t>
  </si>
  <si>
    <t>EASTERN CAPE: KING SABATA DALINDYEBO (EC157)</t>
  </si>
  <si>
    <t>EASTERN CAPE: O R TAMBO (DC15)</t>
  </si>
  <si>
    <t>EASTERN CAPE: MATATIELE (EC441)</t>
  </si>
  <si>
    <t>EASTERN CAPE: UMZIMVUBU (EC442)</t>
  </si>
  <si>
    <t>EASTERN CAPE: WINNIE MADIKIZELA-MANDELA (EC443)</t>
  </si>
  <si>
    <t>EASTERN CAPE: NTABANKULU (EC444)</t>
  </si>
  <si>
    <t>EASTERN CAPE: ALFRED NZO (DC44)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</si>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</sst>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_(* #,##0_);_(* \(#,##0\);_(* &quot;&quot;\-\ &quot;&quot;?_);_(@_)"/>
    <numFmt numFmtId="168" formatCode="0.0\%;\(0.0\%\);_(* &quot;-&quot;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0">
    <xf numFmtId="0" fontId="0" fillId="0" borderId="0" xfId="0"/>
    <xf numFmtId="164" fontId="2" fillId="0" borderId="1" xfId="0" applyNumberFormat="1" applyFont="1" applyBorder="1" applyAlignment="1">
      <alignment horizontal="left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2" xfId="0" applyNumberFormat="1" applyFont="1" applyBorder="1" applyAlignment="1">
      <alignment horizontal="center" vertical="top" wrapText="1"/>
    </xf>
    <xf numFmtId="165" fontId="2" fillId="0" borderId="3" xfId="0" applyNumberFormat="1" applyFont="1" applyBorder="1" applyAlignment="1">
      <alignment horizontal="center" vertical="top" wrapText="1"/>
    </xf>
    <xf numFmtId="165" fontId="2" fillId="0" borderId="0" xfId="0" applyNumberFormat="1" applyFont="1" applyAlignment="1">
      <alignment horizontal="center" vertical="top" wrapText="1"/>
    </xf>
    <xf numFmtId="166" fontId="3" fillId="0" borderId="4" xfId="0" applyNumberFormat="1" applyFont="1" applyBorder="1"/>
    <xf numFmtId="165" fontId="2" fillId="0" borderId="4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left"/>
    </xf>
    <xf numFmtId="165" fontId="2" fillId="0" borderId="5" xfId="0" applyNumberFormat="1" applyFont="1" applyBorder="1" applyAlignment="1">
      <alignment horizontal="right"/>
    </xf>
    <xf numFmtId="165" fontId="2" fillId="0" borderId="6" xfId="0" applyNumberFormat="1" applyFont="1" applyBorder="1" applyAlignment="1">
      <alignment horizontal="right"/>
    </xf>
    <xf numFmtId="165" fontId="2" fillId="0" borderId="3" xfId="0" applyNumberFormat="1" applyFont="1" applyBorder="1" applyAlignment="1">
      <alignment horizontal="right"/>
    </xf>
    <xf numFmtId="165" fontId="2" fillId="0" borderId="0" xfId="0" applyNumberFormat="1" applyFont="1" applyAlignment="1">
      <alignment horizontal="right"/>
    </xf>
    <xf numFmtId="0" fontId="2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/>
    </xf>
    <xf numFmtId="165" fontId="2" fillId="0" borderId="8" xfId="0" applyNumberFormat="1" applyFont="1" applyBorder="1" applyAlignment="1">
      <alignment horizontal="right"/>
    </xf>
    <xf numFmtId="0" fontId="3" fillId="0" borderId="4" xfId="0" applyFont="1" applyBorder="1" applyAlignment="1">
      <alignment horizontal="left" indent="1"/>
    </xf>
    <xf numFmtId="165" fontId="2" fillId="0" borderId="4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Continuous" vertical="justify"/>
    </xf>
    <xf numFmtId="10" fontId="2" fillId="0" borderId="2" xfId="1" applyNumberFormat="1" applyFont="1" applyFill="1" applyBorder="1" applyAlignment="1" applyProtection="1">
      <alignment horizontal="right"/>
    </xf>
    <xf numFmtId="10" fontId="2" fillId="0" borderId="1" xfId="1" applyNumberFormat="1" applyFont="1" applyFill="1" applyBorder="1" applyAlignment="1" applyProtection="1">
      <alignment horizontal="right"/>
    </xf>
    <xf numFmtId="0" fontId="2" fillId="2" borderId="4" xfId="0" applyFont="1" applyFill="1" applyBorder="1" applyAlignment="1" applyProtection="1">
      <alignment horizontal="left" indent="1"/>
      <protection locked="0"/>
    </xf>
    <xf numFmtId="10" fontId="2" fillId="0" borderId="3" xfId="1" applyNumberFormat="1" applyFont="1" applyFill="1" applyBorder="1" applyAlignment="1" applyProtection="1">
      <alignment horizontal="right"/>
    </xf>
    <xf numFmtId="10" fontId="2" fillId="0" borderId="4" xfId="1" applyNumberFormat="1" applyFont="1" applyFill="1" applyBorder="1" applyAlignment="1" applyProtection="1">
      <alignment horizontal="right"/>
    </xf>
    <xf numFmtId="165" fontId="3" fillId="0" borderId="3" xfId="0" applyNumberFormat="1" applyFont="1" applyBorder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right"/>
      <protection locked="0"/>
    </xf>
    <xf numFmtId="0" fontId="2" fillId="0" borderId="1" xfId="0" applyFont="1" applyBorder="1"/>
    <xf numFmtId="165" fontId="2" fillId="0" borderId="3" xfId="0" applyNumberFormat="1" applyFont="1" applyBorder="1"/>
    <xf numFmtId="165" fontId="2" fillId="0" borderId="0" xfId="0" applyNumberFormat="1" applyFont="1"/>
    <xf numFmtId="10" fontId="2" fillId="0" borderId="9" xfId="1" applyNumberFormat="1" applyFont="1" applyFill="1" applyBorder="1" applyAlignment="1" applyProtection="1">
      <alignment horizontal="right"/>
    </xf>
    <xf numFmtId="10" fontId="2" fillId="0" borderId="10" xfId="1" applyNumberFormat="1" applyFont="1" applyFill="1" applyBorder="1" applyAlignment="1" applyProtection="1">
      <alignment horizontal="right"/>
    </xf>
    <xf numFmtId="0" fontId="2" fillId="0" borderId="10" xfId="0" applyFont="1" applyBorder="1"/>
    <xf numFmtId="0" fontId="2" fillId="0" borderId="11" xfId="0" applyFont="1" applyBorder="1"/>
    <xf numFmtId="165" fontId="2" fillId="0" borderId="11" xfId="0" applyNumberFormat="1" applyFont="1" applyBorder="1"/>
    <xf numFmtId="10" fontId="2" fillId="0" borderId="11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/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12" xfId="0" applyFont="1" applyBorder="1" applyAlignment="1">
      <alignment wrapText="1"/>
    </xf>
    <xf numFmtId="0" fontId="9" fillId="0" borderId="13" xfId="0" applyFont="1" applyBorder="1" applyAlignment="1">
      <alignment wrapText="1"/>
    </xf>
    <xf numFmtId="0" fontId="10" fillId="0" borderId="9" xfId="0" applyFont="1" applyBorder="1" applyAlignment="1">
      <alignment wrapText="1"/>
    </xf>
    <xf numFmtId="0" fontId="10" fillId="0" borderId="10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3" xfId="0" applyFont="1" applyBorder="1" applyAlignment="1">
      <alignment wrapText="1"/>
    </xf>
    <xf numFmtId="167" fontId="10" fillId="0" borderId="4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9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shrinkToFit="1"/>
    </xf>
    <xf numFmtId="0" fontId="11" fillId="0" borderId="3" xfId="0" applyFont="1" applyBorder="1" applyAlignment="1">
      <alignment wrapText="1"/>
    </xf>
    <xf numFmtId="168" fontId="11" fillId="0" borderId="18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shrinkToFit="1"/>
    </xf>
    <xf numFmtId="0" fontId="10" fillId="0" borderId="8" xfId="0" applyFont="1" applyBorder="1"/>
    <xf numFmtId="168" fontId="10" fillId="0" borderId="20" xfId="0" applyNumberFormat="1" applyFont="1" applyBorder="1"/>
    <xf numFmtId="168" fontId="10" fillId="0" borderId="21" xfId="0" applyNumberFormat="1" applyFont="1" applyBorder="1"/>
    <xf numFmtId="168" fontId="10" fillId="0" borderId="21" xfId="0" applyNumberFormat="1" applyFont="1" applyBorder="1" applyAlignment="1">
      <alignment shrinkToFit="1"/>
    </xf>
    <xf numFmtId="0" fontId="0" fillId="0" borderId="3" xfId="0" applyBorder="1"/>
    <xf numFmtId="0" fontId="10" fillId="0" borderId="22" xfId="0" applyFont="1" applyBorder="1"/>
    <xf numFmtId="168" fontId="10" fillId="0" borderId="16" xfId="0" applyNumberFormat="1" applyFont="1" applyBorder="1"/>
    <xf numFmtId="168" fontId="10" fillId="0" borderId="17" xfId="0" applyNumberFormat="1" applyFont="1" applyBorder="1"/>
    <xf numFmtId="168" fontId="10" fillId="0" borderId="17" xfId="0" applyNumberFormat="1" applyFont="1" applyBorder="1" applyAlignment="1">
      <alignment shrinkToFit="1"/>
    </xf>
    <xf numFmtId="0" fontId="10" fillId="0" borderId="9" xfId="0" applyFont="1" applyBorder="1"/>
    <xf numFmtId="168" fontId="10" fillId="0" borderId="24" xfId="0" applyNumberFormat="1" applyFont="1" applyBorder="1"/>
    <xf numFmtId="168" fontId="10" fillId="0" borderId="25" xfId="0" applyNumberFormat="1" applyFont="1" applyBorder="1"/>
    <xf numFmtId="167" fontId="0" fillId="0" borderId="3" xfId="0" applyNumberFormat="1" applyBorder="1"/>
    <xf numFmtId="167" fontId="0" fillId="0" borderId="0" xfId="0" applyNumberFormat="1"/>
    <xf numFmtId="168" fontId="10" fillId="0" borderId="25" xfId="0" applyNumberFormat="1" applyFont="1" applyBorder="1" applyAlignment="1">
      <alignment shrinkToFit="1"/>
    </xf>
    <xf numFmtId="0" fontId="2" fillId="3" borderId="26" xfId="0" applyFont="1" applyFill="1" applyBorder="1" applyAlignment="1">
      <alignment horizontal="left" indent="1"/>
    </xf>
    <xf numFmtId="165" fontId="2" fillId="3" borderId="27" xfId="0" applyNumberFormat="1" applyFont="1" applyFill="1" applyBorder="1" applyAlignment="1">
      <alignment horizontal="right"/>
    </xf>
    <xf numFmtId="165" fontId="2" fillId="3" borderId="28" xfId="0" applyNumberFormat="1" applyFont="1" applyFill="1" applyBorder="1" applyAlignment="1">
      <alignment horizontal="right"/>
    </xf>
    <xf numFmtId="165" fontId="2" fillId="3" borderId="29" xfId="0" applyNumberFormat="1" applyFont="1" applyFill="1" applyBorder="1" applyAlignment="1">
      <alignment horizontal="right"/>
    </xf>
    <xf numFmtId="165" fontId="2" fillId="3" borderId="30" xfId="0" applyNumberFormat="1" applyFont="1" applyFill="1" applyBorder="1" applyAlignment="1">
      <alignment horizontal="right"/>
    </xf>
    <xf numFmtId="165" fontId="2" fillId="3" borderId="31" xfId="0" applyNumberFormat="1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right"/>
    </xf>
    <xf numFmtId="165" fontId="3" fillId="0" borderId="12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5" fontId="2" fillId="0" borderId="33" xfId="0" applyNumberFormat="1" applyFont="1" applyBorder="1" applyAlignment="1">
      <alignment horizontal="center" vertical="center"/>
    </xf>
    <xf numFmtId="165" fontId="2" fillId="0" borderId="34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4" fontId="2" fillId="0" borderId="35" xfId="0" applyNumberFormat="1" applyFont="1" applyBorder="1" applyAlignment="1">
      <alignment horizontal="left" vertical="top" wrapText="1"/>
    </xf>
    <xf numFmtId="165" fontId="2" fillId="0" borderId="35" xfId="0" applyNumberFormat="1" applyFont="1" applyBorder="1" applyAlignment="1">
      <alignment horizontal="center" vertical="top" wrapText="1"/>
    </xf>
    <xf numFmtId="164" fontId="2" fillId="0" borderId="35" xfId="0" applyNumberFormat="1" applyFont="1" applyBorder="1" applyAlignment="1">
      <alignment horizontal="center" vertical="top" wrapText="1"/>
    </xf>
    <xf numFmtId="49" fontId="2" fillId="0" borderId="35" xfId="0" applyNumberFormat="1" applyFont="1" applyBorder="1" applyAlignment="1">
      <alignment horizontal="center" vertical="top" wrapText="1"/>
    </xf>
    <xf numFmtId="49" fontId="2" fillId="0" borderId="36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49" fontId="2" fillId="0" borderId="0" xfId="0" applyNumberFormat="1" applyFont="1" applyAlignment="1">
      <alignment horizontal="center" vertical="top" wrapText="1"/>
    </xf>
    <xf numFmtId="0" fontId="2" fillId="0" borderId="37" xfId="0" applyFont="1" applyBorder="1" applyAlignment="1">
      <alignment horizontal="left"/>
    </xf>
    <xf numFmtId="165" fontId="2" fillId="0" borderId="23" xfId="0" applyNumberFormat="1" applyFont="1" applyBorder="1" applyAlignment="1">
      <alignment horizontal="right"/>
    </xf>
    <xf numFmtId="168" fontId="2" fillId="0" borderId="22" xfId="1" applyNumberFormat="1" applyFont="1" applyFill="1" applyBorder="1" applyAlignment="1" applyProtection="1">
      <alignment horizontal="right"/>
    </xf>
    <xf numFmtId="168" fontId="2" fillId="0" borderId="23" xfId="1" applyNumberFormat="1" applyFont="1" applyFill="1" applyBorder="1" applyAlignment="1" applyProtection="1">
      <alignment horizontal="right"/>
    </xf>
    <xf numFmtId="0" fontId="2" fillId="0" borderId="35" xfId="0" applyFont="1" applyBorder="1" applyAlignment="1">
      <alignment horizontal="left" indent="1"/>
    </xf>
    <xf numFmtId="168" fontId="11" fillId="0" borderId="4" xfId="0" applyNumberFormat="1" applyFont="1" applyBorder="1" applyAlignment="1">
      <alignment wrapText="1"/>
    </xf>
    <xf numFmtId="168" fontId="11" fillId="0" borderId="4" xfId="0" applyNumberFormat="1" applyFont="1" applyBorder="1" applyAlignment="1">
      <alignment shrinkToFit="1"/>
    </xf>
    <xf numFmtId="167" fontId="11" fillId="0" borderId="3" xfId="0" applyNumberFormat="1" applyFont="1" applyBorder="1" applyAlignment="1">
      <alignment wrapText="1"/>
    </xf>
    <xf numFmtId="167" fontId="11" fillId="0" borderId="0" xfId="0" applyNumberFormat="1" applyFont="1" applyAlignment="1">
      <alignment wrapText="1"/>
    </xf>
    <xf numFmtId="0" fontId="2" fillId="0" borderId="4" xfId="0" applyFont="1" applyBorder="1" applyAlignment="1">
      <alignment horizontal="left" indent="1"/>
    </xf>
    <xf numFmtId="0" fontId="2" fillId="0" borderId="1" xfId="0" applyFont="1" applyBorder="1" applyAlignment="1">
      <alignment horizontal="left" indent="1"/>
    </xf>
    <xf numFmtId="168" fontId="11" fillId="0" borderId="1" xfId="0" applyNumberFormat="1" applyFont="1" applyBorder="1" applyAlignment="1">
      <alignment wrapText="1"/>
    </xf>
    <xf numFmtId="168" fontId="11" fillId="0" borderId="1" xfId="0" applyNumberFormat="1" applyFont="1" applyBorder="1" applyAlignment="1">
      <alignment shrinkToFit="1"/>
    </xf>
    <xf numFmtId="167" fontId="10" fillId="0" borderId="3" xfId="0" applyNumberFormat="1" applyFont="1" applyBorder="1" applyAlignment="1">
      <alignment wrapText="1"/>
    </xf>
    <xf numFmtId="167" fontId="10" fillId="0" borderId="0" xfId="0" applyNumberFormat="1" applyFont="1" applyAlignment="1">
      <alignment wrapText="1"/>
    </xf>
    <xf numFmtId="169" fontId="11" fillId="0" borderId="4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1" fillId="0" borderId="19" xfId="0" applyNumberFormat="1" applyFont="1" applyBorder="1" applyAlignment="1">
      <alignment wrapText="1"/>
    </xf>
    <xf numFmtId="169" fontId="10" fillId="0" borderId="7" xfId="0" applyNumberFormat="1" applyFont="1" applyBorder="1"/>
    <xf numFmtId="169" fontId="10" fillId="0" borderId="20" xfId="0" applyNumberFormat="1" applyFont="1" applyBorder="1"/>
    <xf numFmtId="169" fontId="10" fillId="0" borderId="21" xfId="0" applyNumberFormat="1" applyFont="1" applyBorder="1"/>
    <xf numFmtId="169" fontId="10" fillId="0" borderId="4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19" xfId="0" applyNumberFormat="1" applyFont="1" applyBorder="1" applyAlignment="1">
      <alignment wrapText="1"/>
    </xf>
    <xf numFmtId="169" fontId="10" fillId="0" borderId="23" xfId="0" applyNumberFormat="1" applyFont="1" applyBorder="1"/>
    <xf numFmtId="169" fontId="10" fillId="0" borderId="16" xfId="0" applyNumberFormat="1" applyFont="1" applyBorder="1"/>
    <xf numFmtId="169" fontId="10" fillId="0" borderId="17" xfId="0" applyNumberFormat="1" applyFont="1" applyBorder="1"/>
    <xf numFmtId="169" fontId="10" fillId="0" borderId="10" xfId="0" applyNumberFormat="1" applyFont="1" applyBorder="1"/>
    <xf numFmtId="169" fontId="10" fillId="0" borderId="24" xfId="0" applyNumberFormat="1" applyFont="1" applyBorder="1"/>
    <xf numFmtId="169" fontId="10" fillId="0" borderId="25" xfId="0" applyNumberFormat="1" applyFont="1" applyBorder="1"/>
    <xf numFmtId="169" fontId="2" fillId="0" borderId="7" xfId="0" applyNumberFormat="1" applyFont="1" applyBorder="1" applyAlignment="1">
      <alignment horizontal="right"/>
    </xf>
    <xf numFmtId="169" fontId="2" fillId="0" borderId="8" xfId="0" applyNumberFormat="1" applyFont="1" applyBorder="1" applyAlignment="1">
      <alignment horizontal="right"/>
    </xf>
    <xf numFmtId="169" fontId="2" fillId="0" borderId="4" xfId="0" applyNumberFormat="1" applyFont="1" applyBorder="1" applyAlignment="1">
      <alignment horizontal="right"/>
    </xf>
    <xf numFmtId="169" fontId="3" fillId="0" borderId="4" xfId="0" applyNumberFormat="1" applyFont="1" applyBorder="1" applyAlignment="1" applyProtection="1">
      <alignment horizontal="right"/>
      <protection locked="0"/>
    </xf>
    <xf numFmtId="169" fontId="2" fillId="0" borderId="3" xfId="0" applyNumberFormat="1" applyFont="1" applyBorder="1" applyAlignment="1">
      <alignment horizontal="right"/>
    </xf>
    <xf numFmtId="169" fontId="2" fillId="0" borderId="37" xfId="0" applyNumberFormat="1" applyFont="1" applyBorder="1" applyAlignment="1">
      <alignment horizontal="right"/>
    </xf>
    <xf numFmtId="169" fontId="2" fillId="0" borderId="23" xfId="0" applyNumberFormat="1" applyFont="1" applyBorder="1" applyAlignment="1">
      <alignment horizontal="right"/>
    </xf>
    <xf numFmtId="169" fontId="11" fillId="0" borderId="35" xfId="0" applyNumberFormat="1" applyFont="1" applyBorder="1" applyAlignment="1">
      <alignment wrapText="1"/>
    </xf>
    <xf numFmtId="169" fontId="10" fillId="0" borderId="1" xfId="0" applyNumberFormat="1" applyFont="1" applyBorder="1" applyAlignment="1">
      <alignment wrapText="1"/>
    </xf>
    <xf numFmtId="169" fontId="2" fillId="0" borderId="1" xfId="0" applyNumberFormat="1" applyFont="1" applyBorder="1" applyAlignment="1">
      <alignment horizontal="right"/>
    </xf>
    <xf numFmtId="169" fontId="2" fillId="0" borderId="2" xfId="0" applyNumberFormat="1" applyFont="1" applyBorder="1" applyAlignment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3" fillId="0" borderId="4" xfId="0" applyNumberFormat="1" applyFont="1" applyBorder="1" applyAlignment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Border="1"/>
    <xf numFmtId="169" fontId="2" fillId="0" borderId="1" xfId="0" applyNumberFormat="1" applyFont="1" applyBorder="1"/>
    <xf numFmtId="169" fontId="2" fillId="0" borderId="9" xfId="0" applyNumberFormat="1" applyFont="1" applyBorder="1"/>
    <xf numFmtId="165" fontId="2" fillId="0" borderId="9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4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26"/>
  <sheetViews>
    <sheetView showGridLines="0" tabSelected="1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>
        <v>30000000</v>
      </c>
      <c r="C9" s="108"/>
      <c r="D9" s="108"/>
      <c r="E9" s="108">
        <f>$B9       +$C9       +$D9</f>
        <v>30000000</v>
      </c>
      <c r="F9" s="109">
        <v>30000000</v>
      </c>
      <c r="G9" s="110">
        <v>30000000</v>
      </c>
      <c r="H9" s="109">
        <v>2138000</v>
      </c>
      <c r="I9" s="110">
        <v>2137902</v>
      </c>
      <c r="J9" s="109">
        <v>2282000</v>
      </c>
      <c r="K9" s="110"/>
      <c r="L9" s="109">
        <v>11418000</v>
      </c>
      <c r="M9" s="110">
        <v>5862098</v>
      </c>
      <c r="N9" s="109">
        <v>1854000</v>
      </c>
      <c r="O9" s="110">
        <v>4800000</v>
      </c>
      <c r="P9" s="109">
        <f>$H9       +$J9       +$L9       +$N9</f>
        <v>17692000</v>
      </c>
      <c r="Q9" s="110">
        <f>$I9       +$K9       +$M9       +$O9</f>
        <v>12800000</v>
      </c>
      <c r="R9" s="54">
        <f>IF(($L9       =0),0,((($N9       -$L9       )/$L9       )*100))</f>
        <v>-83.762480294272194</v>
      </c>
      <c r="S9" s="55">
        <f>IF(($M9       =0),0,((($O9       -$M9       )/$M9       )*100))</f>
        <v>-18.118052615292342</v>
      </c>
      <c r="T9" s="54">
        <f>IF(($E9       =0),0,(($P9       /$E9       )*100))</f>
        <v>58.973333333333336</v>
      </c>
      <c r="U9" s="56">
        <f>IF(($E9       =0),0,(($Q9       /$E9       )*100))</f>
        <v>42.666666666666671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88923000</v>
      </c>
      <c r="C10" s="108"/>
      <c r="D10" s="108"/>
      <c r="E10" s="108">
        <f t="shared" ref="E10:E17" si="0">$B10      +$C10      +$D10</f>
        <v>88923000</v>
      </c>
      <c r="F10" s="109">
        <v>88923000</v>
      </c>
      <c r="G10" s="110">
        <v>88923000</v>
      </c>
      <c r="H10" s="109">
        <v>23950000</v>
      </c>
      <c r="I10" s="110">
        <v>30384296</v>
      </c>
      <c r="J10" s="109">
        <v>19150000</v>
      </c>
      <c r="K10" s="110">
        <v>-14155850</v>
      </c>
      <c r="L10" s="109">
        <v>10088000</v>
      </c>
      <c r="M10" s="110">
        <v>23617204</v>
      </c>
      <c r="N10" s="109"/>
      <c r="O10" s="110">
        <v>35796248</v>
      </c>
      <c r="P10" s="109">
        <f t="shared" ref="P10:P17" si="1">$H10      +$J10      +$L10      +$N10</f>
        <v>53188000</v>
      </c>
      <c r="Q10" s="110">
        <f t="shared" ref="Q10:Q17" si="2">$I10      +$K10      +$M10      +$O10</f>
        <v>75641898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51.568526062610964</v>
      </c>
      <c r="T10" s="54">
        <f t="shared" ref="T10:T16" si="5">IF(($E10      =0),0,(($P10      /$E10      )*100))</f>
        <v>59.813546551510854</v>
      </c>
      <c r="U10" s="56">
        <f t="shared" ref="U10:U16" si="6">IF(($E10      =0),0,(($Q10      /$E10      )*100))</f>
        <v>85.064491751290433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37300000</v>
      </c>
      <c r="C11" s="108"/>
      <c r="D11" s="108"/>
      <c r="E11" s="108">
        <f t="shared" si="0"/>
        <v>37300000</v>
      </c>
      <c r="F11" s="109">
        <v>37300000</v>
      </c>
      <c r="G11" s="110">
        <v>37300000</v>
      </c>
      <c r="H11" s="109">
        <v>6368000</v>
      </c>
      <c r="I11" s="110">
        <v>2628137</v>
      </c>
      <c r="J11" s="109">
        <v>7697000</v>
      </c>
      <c r="K11" s="110">
        <v>4906029</v>
      </c>
      <c r="L11" s="109">
        <v>6599000</v>
      </c>
      <c r="M11" s="110">
        <v>5698984</v>
      </c>
      <c r="N11" s="109">
        <v>6186000</v>
      </c>
      <c r="O11" s="110">
        <v>5147130</v>
      </c>
      <c r="P11" s="109">
        <f t="shared" si="1"/>
        <v>26850000</v>
      </c>
      <c r="Q11" s="110">
        <f t="shared" si="2"/>
        <v>18380280</v>
      </c>
      <c r="R11" s="54">
        <f t="shared" si="3"/>
        <v>-6.2585240187907258</v>
      </c>
      <c r="S11" s="55">
        <f t="shared" si="4"/>
        <v>-9.6833751419551284</v>
      </c>
      <c r="T11" s="54">
        <f t="shared" si="5"/>
        <v>71.983914209115284</v>
      </c>
      <c r="U11" s="56">
        <f t="shared" si="6"/>
        <v>49.276890080428956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73868000</v>
      </c>
      <c r="C14" s="108">
        <v>-18400000</v>
      </c>
      <c r="D14" s="108"/>
      <c r="E14" s="108">
        <f t="shared" si="0"/>
        <v>55468000</v>
      </c>
      <c r="F14" s="109">
        <v>55468000</v>
      </c>
      <c r="G14" s="110">
        <v>55468000</v>
      </c>
      <c r="H14" s="109">
        <v>3706000</v>
      </c>
      <c r="I14" s="110">
        <v>1789456</v>
      </c>
      <c r="J14" s="109">
        <v>20775000</v>
      </c>
      <c r="K14" s="110">
        <v>10746713</v>
      </c>
      <c r="L14" s="109">
        <v>11442000</v>
      </c>
      <c r="M14" s="110">
        <v>15391143</v>
      </c>
      <c r="N14" s="109">
        <v>7886000</v>
      </c>
      <c r="O14" s="110">
        <v>11431314</v>
      </c>
      <c r="P14" s="109">
        <f t="shared" si="1"/>
        <v>43809000</v>
      </c>
      <c r="Q14" s="110">
        <f t="shared" si="2"/>
        <v>39358626</v>
      </c>
      <c r="R14" s="54">
        <f t="shared" si="3"/>
        <v>-31.078482782730294</v>
      </c>
      <c r="S14" s="55">
        <f t="shared" si="4"/>
        <v>-25.727972250014179</v>
      </c>
      <c r="T14" s="54">
        <f t="shared" si="5"/>
        <v>78.980673541501417</v>
      </c>
      <c r="U14" s="56">
        <f t="shared" si="6"/>
        <v>70.957355592413634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6500000</v>
      </c>
      <c r="C15" s="108">
        <v>-5232000</v>
      </c>
      <c r="D15" s="108"/>
      <c r="E15" s="108">
        <f t="shared" si="0"/>
        <v>1268000</v>
      </c>
      <c r="F15" s="109">
        <v>1268000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>
        <v>74581000</v>
      </c>
      <c r="D16" s="108"/>
      <c r="E16" s="108">
        <f t="shared" si="0"/>
        <v>74581000</v>
      </c>
      <c r="F16" s="109">
        <v>74581000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236591000</v>
      </c>
      <c r="C17" s="111">
        <f>SUM(C9:C16)</f>
        <v>50949000</v>
      </c>
      <c r="D17" s="111"/>
      <c r="E17" s="111">
        <f t="shared" si="0"/>
        <v>287540000</v>
      </c>
      <c r="F17" s="112">
        <f t="shared" ref="F17:O17" si="7">SUM(F9:F16)</f>
        <v>287540000</v>
      </c>
      <c r="G17" s="113">
        <f t="shared" si="7"/>
        <v>211691000</v>
      </c>
      <c r="H17" s="112">
        <f t="shared" si="7"/>
        <v>36162000</v>
      </c>
      <c r="I17" s="113">
        <f t="shared" si="7"/>
        <v>36939791</v>
      </c>
      <c r="J17" s="112">
        <f t="shared" si="7"/>
        <v>49904000</v>
      </c>
      <c r="K17" s="113">
        <f t="shared" si="7"/>
        <v>1496892</v>
      </c>
      <c r="L17" s="112">
        <f t="shared" si="7"/>
        <v>39547000</v>
      </c>
      <c r="M17" s="113">
        <f t="shared" si="7"/>
        <v>50569429</v>
      </c>
      <c r="N17" s="112">
        <f t="shared" si="7"/>
        <v>15926000</v>
      </c>
      <c r="O17" s="113">
        <f t="shared" si="7"/>
        <v>57174692</v>
      </c>
      <c r="P17" s="112">
        <f t="shared" si="1"/>
        <v>141539000</v>
      </c>
      <c r="Q17" s="113">
        <f t="shared" si="2"/>
        <v>146180804</v>
      </c>
      <c r="R17" s="58">
        <f t="shared" si="3"/>
        <v>-59.728930133764891</v>
      </c>
      <c r="S17" s="59">
        <f t="shared" si="4"/>
        <v>13.06177097629479</v>
      </c>
      <c r="T17" s="58">
        <f>IF((SUM($E9:$E14))=0,0,(P17/(SUM($E9:$E14))*100))</f>
        <v>66.861132499728384</v>
      </c>
      <c r="U17" s="60">
        <f>IF((SUM($E9:$E14))=0,0,(Q17/(SUM($E9:$E14))*100))</f>
        <v>69.05385869026081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24554000</v>
      </c>
      <c r="C21" s="108"/>
      <c r="D21" s="108"/>
      <c r="E21" s="108">
        <f t="shared" si="8"/>
        <v>24554000</v>
      </c>
      <c r="F21" s="109">
        <v>24554000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98599000</v>
      </c>
      <c r="D22" s="108"/>
      <c r="E22" s="108">
        <f t="shared" si="8"/>
        <v>98599000</v>
      </c>
      <c r="F22" s="109">
        <v>98599000</v>
      </c>
      <c r="G22" s="110">
        <v>98599000</v>
      </c>
      <c r="H22" s="109"/>
      <c r="I22" s="110"/>
      <c r="J22" s="109"/>
      <c r="K22" s="110"/>
      <c r="L22" s="109"/>
      <c r="M22" s="110"/>
      <c r="N22" s="109">
        <v>8808000</v>
      </c>
      <c r="O22" s="110"/>
      <c r="P22" s="109">
        <f t="shared" si="9"/>
        <v>8808000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8.9331534802584205</v>
      </c>
      <c r="U22" s="56">
        <f t="shared" si="14"/>
        <v>0</v>
      </c>
      <c r="V22" s="109">
        <v>67467000</v>
      </c>
      <c r="W22" s="110">
        <v>50497000</v>
      </c>
    </row>
    <row r="23" spans="1:23" ht="13" customHeight="1" x14ac:dyDescent="0.3">
      <c r="A23" s="53" t="s">
        <v>50</v>
      </c>
      <c r="B23" s="108">
        <v>494205000</v>
      </c>
      <c r="C23" s="108">
        <v>319278000</v>
      </c>
      <c r="D23" s="108"/>
      <c r="E23" s="108">
        <f t="shared" si="8"/>
        <v>813483000</v>
      </c>
      <c r="F23" s="109">
        <v>813483000</v>
      </c>
      <c r="G23" s="110">
        <v>813483000</v>
      </c>
      <c r="H23" s="109"/>
      <c r="I23" s="110">
        <v>-1600304</v>
      </c>
      <c r="J23" s="109">
        <v>83683000</v>
      </c>
      <c r="K23" s="110">
        <v>50336933</v>
      </c>
      <c r="L23" s="109">
        <v>117541000</v>
      </c>
      <c r="M23" s="110">
        <v>97939882</v>
      </c>
      <c r="N23" s="109">
        <v>133072000</v>
      </c>
      <c r="O23" s="110">
        <v>133524644</v>
      </c>
      <c r="P23" s="109">
        <f t="shared" si="9"/>
        <v>334296000</v>
      </c>
      <c r="Q23" s="110">
        <f t="shared" si="10"/>
        <v>280201155</v>
      </c>
      <c r="R23" s="54">
        <f t="shared" si="11"/>
        <v>13.213261755472558</v>
      </c>
      <c r="S23" s="55">
        <f t="shared" si="12"/>
        <v>36.333270240207149</v>
      </c>
      <c r="T23" s="54">
        <f t="shared" si="13"/>
        <v>41.094405168884904</v>
      </c>
      <c r="U23" s="56">
        <f t="shared" si="14"/>
        <v>34.444623304973796</v>
      </c>
      <c r="V23" s="109">
        <v>360341000</v>
      </c>
      <c r="W23" s="110">
        <v>122790000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518759000</v>
      </c>
      <c r="C26" s="111">
        <f>SUM(C19:C25)</f>
        <v>417877000</v>
      </c>
      <c r="D26" s="111"/>
      <c r="E26" s="111">
        <f t="shared" si="8"/>
        <v>936636000</v>
      </c>
      <c r="F26" s="112">
        <f t="shared" ref="F26:O26" si="15">SUM(F19:F25)</f>
        <v>936636000</v>
      </c>
      <c r="G26" s="113">
        <f t="shared" si="15"/>
        <v>912082000</v>
      </c>
      <c r="H26" s="112">
        <f t="shared" si="15"/>
        <v>0</v>
      </c>
      <c r="I26" s="113">
        <f t="shared" si="15"/>
        <v>-1600304</v>
      </c>
      <c r="J26" s="112">
        <f t="shared" si="15"/>
        <v>83683000</v>
      </c>
      <c r="K26" s="113">
        <f t="shared" si="15"/>
        <v>50336933</v>
      </c>
      <c r="L26" s="112">
        <f t="shared" si="15"/>
        <v>117541000</v>
      </c>
      <c r="M26" s="113">
        <f t="shared" si="15"/>
        <v>97939882</v>
      </c>
      <c r="N26" s="112">
        <f t="shared" si="15"/>
        <v>141880000</v>
      </c>
      <c r="O26" s="113">
        <f t="shared" si="15"/>
        <v>133524644</v>
      </c>
      <c r="P26" s="112">
        <f t="shared" si="9"/>
        <v>343104000</v>
      </c>
      <c r="Q26" s="113">
        <f t="shared" si="10"/>
        <v>280201155</v>
      </c>
      <c r="R26" s="58">
        <f t="shared" si="11"/>
        <v>20.706817195701927</v>
      </c>
      <c r="S26" s="59">
        <f t="shared" si="12"/>
        <v>36.333270240207149</v>
      </c>
      <c r="T26" s="58">
        <f>IF(($E26-$E21-$E25)   =0,0,($P26   /($E26-$E21-$E25)   )*100)</f>
        <v>37.617670341043898</v>
      </c>
      <c r="U26" s="60">
        <f>IF(($E26-$E21-$E25)   =0,0,($Q26   /($E26-$E21-$E25)   )*100)</f>
        <v>30.721048655712973</v>
      </c>
      <c r="V26" s="112">
        <f>SUM(V19:V25)</f>
        <v>427808000</v>
      </c>
      <c r="W26" s="113">
        <f>SUM(W19:W25)</f>
        <v>173287000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339948000</v>
      </c>
      <c r="C30" s="108">
        <v>-150000000</v>
      </c>
      <c r="D30" s="108"/>
      <c r="E30" s="108">
        <f>$B30      +$C30      +$D30</f>
        <v>189948000</v>
      </c>
      <c r="F30" s="109">
        <v>189948000</v>
      </c>
      <c r="G30" s="110">
        <v>189948000</v>
      </c>
      <c r="H30" s="109">
        <v>14415000</v>
      </c>
      <c r="I30" s="110"/>
      <c r="J30" s="109">
        <v>19231000</v>
      </c>
      <c r="K30" s="110"/>
      <c r="L30" s="109">
        <v>12903000</v>
      </c>
      <c r="M30" s="110"/>
      <c r="N30" s="109">
        <v>32082000</v>
      </c>
      <c r="O30" s="110"/>
      <c r="P30" s="109">
        <f>$H30      +$J30      +$L30      +$N30</f>
        <v>78631000</v>
      </c>
      <c r="Q30" s="110">
        <f>$I30      +$K30      +$M30      +$O30</f>
        <v>0</v>
      </c>
      <c r="R30" s="54">
        <f>IF(($L30      =0),0,((($N30      -$L30      )/$L30      )*100))</f>
        <v>148.63985119739596</v>
      </c>
      <c r="S30" s="55">
        <f>IF(($M30      =0),0,((($O30      -$M30      )/$M30      )*100))</f>
        <v>0</v>
      </c>
      <c r="T30" s="54">
        <f>IF(($E30      =0),0,(($P30      /$E30      )*100))</f>
        <v>41.396066291827239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17749000</v>
      </c>
      <c r="C31" s="108">
        <v>-158000</v>
      </c>
      <c r="D31" s="108"/>
      <c r="E31" s="108">
        <f>$B31      +$C31      +$D31</f>
        <v>17591000</v>
      </c>
      <c r="F31" s="109">
        <v>17591000</v>
      </c>
      <c r="G31" s="110">
        <v>17591000</v>
      </c>
      <c r="H31" s="109">
        <v>2766000</v>
      </c>
      <c r="I31" s="110">
        <v>2156476</v>
      </c>
      <c r="J31" s="109">
        <v>1647000</v>
      </c>
      <c r="K31" s="110">
        <v>3353518</v>
      </c>
      <c r="L31" s="109">
        <v>4856000</v>
      </c>
      <c r="M31" s="110">
        <v>1230452</v>
      </c>
      <c r="N31" s="109">
        <v>5331000</v>
      </c>
      <c r="O31" s="110">
        <v>2975129</v>
      </c>
      <c r="P31" s="109">
        <f>$H31      +$J31      +$L31      +$N31</f>
        <v>14600000</v>
      </c>
      <c r="Q31" s="110">
        <f>$I31      +$K31      +$M31      +$O31</f>
        <v>9715575</v>
      </c>
      <c r="R31" s="54">
        <f>IF(($L31      =0),0,((($N31      -$L31      )/$L31      )*100))</f>
        <v>9.7817133443163105</v>
      </c>
      <c r="S31" s="55">
        <f>IF(($M31      =0),0,((($O31      -$M31      )/$M31      )*100))</f>
        <v>141.79155302279162</v>
      </c>
      <c r="T31" s="54">
        <f>IF(($E31      =0),0,(($P31      /$E31      )*100))</f>
        <v>82.99698709567393</v>
      </c>
      <c r="U31" s="56">
        <f>IF(($E31      =0),0,(($Q31      /$E31      )*100))</f>
        <v>55.230373486441934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357697000</v>
      </c>
      <c r="C32" s="111">
        <f>SUM(C28:C31)</f>
        <v>-150158000</v>
      </c>
      <c r="D32" s="111"/>
      <c r="E32" s="111">
        <f>$B32      +$C32      +$D32</f>
        <v>207539000</v>
      </c>
      <c r="F32" s="112">
        <f t="shared" ref="F32:O32" si="16">SUM(F28:F31)</f>
        <v>207539000</v>
      </c>
      <c r="G32" s="113">
        <f t="shared" si="16"/>
        <v>207539000</v>
      </c>
      <c r="H32" s="112">
        <f t="shared" si="16"/>
        <v>17181000</v>
      </c>
      <c r="I32" s="113">
        <f t="shared" si="16"/>
        <v>2156476</v>
      </c>
      <c r="J32" s="112">
        <f t="shared" si="16"/>
        <v>20878000</v>
      </c>
      <c r="K32" s="113">
        <f t="shared" si="16"/>
        <v>3353518</v>
      </c>
      <c r="L32" s="112">
        <f t="shared" si="16"/>
        <v>17759000</v>
      </c>
      <c r="M32" s="113">
        <f t="shared" si="16"/>
        <v>1230452</v>
      </c>
      <c r="N32" s="112">
        <f t="shared" si="16"/>
        <v>37413000</v>
      </c>
      <c r="O32" s="113">
        <f t="shared" si="16"/>
        <v>2975129</v>
      </c>
      <c r="P32" s="112">
        <f>$H32      +$J32      +$L32      +$N32</f>
        <v>93231000</v>
      </c>
      <c r="Q32" s="113">
        <f>$I32      +$K32      +$M32      +$O32</f>
        <v>9715575</v>
      </c>
      <c r="R32" s="58">
        <f>IF(($L32      =0),0,((($N32      -$L32      )/$L32      )*100))</f>
        <v>110.67064586969988</v>
      </c>
      <c r="S32" s="59">
        <f>IF(($M32      =0),0,((($O32      -$M32      )/$M32      )*100))</f>
        <v>141.79155302279162</v>
      </c>
      <c r="T32" s="58">
        <f>IF($E32   =0,0,($P32   /$E32   )*100)</f>
        <v>44.922159208630667</v>
      </c>
      <c r="U32" s="60">
        <f>IF($E32   =0,0,($Q32   /$E32   )*100)</f>
        <v>4.6813249557914416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78107000</v>
      </c>
      <c r="C34" s="108">
        <v>2013000</v>
      </c>
      <c r="D34" s="108"/>
      <c r="E34" s="108">
        <f>$B34      +$C34      +$D34</f>
        <v>80120000</v>
      </c>
      <c r="F34" s="109">
        <v>80120000</v>
      </c>
      <c r="G34" s="110">
        <v>80120000</v>
      </c>
      <c r="H34" s="109">
        <v>15530000</v>
      </c>
      <c r="I34" s="110">
        <v>6393996</v>
      </c>
      <c r="J34" s="109">
        <v>27842000</v>
      </c>
      <c r="K34" s="110">
        <v>23900713</v>
      </c>
      <c r="L34" s="109">
        <v>17946000</v>
      </c>
      <c r="M34" s="110">
        <v>24445396</v>
      </c>
      <c r="N34" s="109">
        <v>8814000</v>
      </c>
      <c r="O34" s="110">
        <v>10343127</v>
      </c>
      <c r="P34" s="109">
        <f>$H34      +$J34      +$L34      +$N34</f>
        <v>70132000</v>
      </c>
      <c r="Q34" s="110">
        <f>$I34      +$K34      +$M34      +$O34</f>
        <v>65083232</v>
      </c>
      <c r="R34" s="54">
        <f>IF(($L34      =0),0,((($N34      -$L34      )/$L34      )*100))</f>
        <v>-50.885991307255097</v>
      </c>
      <c r="S34" s="55">
        <f>IF(($M34      =0),0,((($O34      -$M34      )/$M34      )*100))</f>
        <v>-57.688854784761922</v>
      </c>
      <c r="T34" s="54">
        <f>IF(($E34      =0),0,(($P34      /$E34      )*100))</f>
        <v>87.533699450823761</v>
      </c>
      <c r="U34" s="56">
        <f>IF(($E34      =0),0,(($Q34      /$E34      )*100))</f>
        <v>81.232191712431359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78107000</v>
      </c>
      <c r="C35" s="111">
        <f>C34</f>
        <v>2013000</v>
      </c>
      <c r="D35" s="111"/>
      <c r="E35" s="111">
        <f>$B35      +$C35      +$D35</f>
        <v>80120000</v>
      </c>
      <c r="F35" s="112">
        <f t="shared" ref="F35:O35" si="17">F34</f>
        <v>80120000</v>
      </c>
      <c r="G35" s="113">
        <f t="shared" si="17"/>
        <v>80120000</v>
      </c>
      <c r="H35" s="112">
        <f t="shared" si="17"/>
        <v>15530000</v>
      </c>
      <c r="I35" s="113">
        <f t="shared" si="17"/>
        <v>6393996</v>
      </c>
      <c r="J35" s="112">
        <f t="shared" si="17"/>
        <v>27842000</v>
      </c>
      <c r="K35" s="113">
        <f t="shared" si="17"/>
        <v>23900713</v>
      </c>
      <c r="L35" s="112">
        <f t="shared" si="17"/>
        <v>17946000</v>
      </c>
      <c r="M35" s="113">
        <f t="shared" si="17"/>
        <v>24445396</v>
      </c>
      <c r="N35" s="112">
        <f t="shared" si="17"/>
        <v>8814000</v>
      </c>
      <c r="O35" s="113">
        <f t="shared" si="17"/>
        <v>10343127</v>
      </c>
      <c r="P35" s="112">
        <f>$H35      +$J35      +$L35      +$N35</f>
        <v>70132000</v>
      </c>
      <c r="Q35" s="113">
        <f>$I35      +$K35      +$M35      +$O35</f>
        <v>65083232</v>
      </c>
      <c r="R35" s="58">
        <f>IF(($L35      =0),0,((($N35      -$L35      )/$L35      )*100))</f>
        <v>-50.885991307255097</v>
      </c>
      <c r="S35" s="59">
        <f>IF(($M35      =0),0,((($O35      -$M35      )/$M35      )*100))</f>
        <v>-57.688854784761922</v>
      </c>
      <c r="T35" s="58">
        <f>IF($E35   =0,0,($P35   /$E35   )*100)</f>
        <v>87.533699450823761</v>
      </c>
      <c r="U35" s="60">
        <f>IF($E35   =0,0,($Q35   /$E35   )*100)</f>
        <v>81.232191712431359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352170000</v>
      </c>
      <c r="C37" s="108">
        <v>2694000</v>
      </c>
      <c r="D37" s="108"/>
      <c r="E37" s="108">
        <f t="shared" ref="E37:E42" si="18">$B37      +$C37      +$D37</f>
        <v>354864000</v>
      </c>
      <c r="F37" s="109">
        <v>354864000</v>
      </c>
      <c r="G37" s="110">
        <v>354864000</v>
      </c>
      <c r="H37" s="109">
        <v>71041000</v>
      </c>
      <c r="I37" s="110">
        <v>26117902</v>
      </c>
      <c r="J37" s="109">
        <v>127357000</v>
      </c>
      <c r="K37" s="110">
        <v>173853461</v>
      </c>
      <c r="L37" s="109">
        <v>34900000</v>
      </c>
      <c r="M37" s="110">
        <v>60745960</v>
      </c>
      <c r="N37" s="109">
        <v>64551000</v>
      </c>
      <c r="O37" s="110">
        <v>37744325</v>
      </c>
      <c r="P37" s="109">
        <f t="shared" ref="P37:P42" si="19">$H37      +$J37      +$L37      +$N37</f>
        <v>297849000</v>
      </c>
      <c r="Q37" s="110">
        <f t="shared" ref="Q37:Q42" si="20">$I37      +$K37      +$M37      +$O37</f>
        <v>298461648</v>
      </c>
      <c r="R37" s="54">
        <f t="shared" ref="R37:R42" si="21">IF(($L37      =0),0,((($N37      -$L37      )/$L37      )*100))</f>
        <v>84.959885386819494</v>
      </c>
      <c r="S37" s="55">
        <f t="shared" ref="S37:S42" si="22">IF(($M37      =0),0,((($O37      -$M37      )/$M37      )*100))</f>
        <v>-37.865291782367088</v>
      </c>
      <c r="T37" s="54">
        <f t="shared" ref="T37:T41" si="23">IF(($E37      =0),0,(($P37      /$E37      )*100))</f>
        <v>83.933281482483437</v>
      </c>
      <c r="U37" s="56">
        <f t="shared" ref="U37:U41" si="24">IF(($E37      =0),0,(($Q37      /$E37      )*100))</f>
        <v>84.105924523197615</v>
      </c>
      <c r="V37" s="109">
        <v>3186000</v>
      </c>
      <c r="W37" s="110" t="s">
        <v>36</v>
      </c>
    </row>
    <row r="38" spans="1:23" ht="13" customHeight="1" x14ac:dyDescent="0.3">
      <c r="A38" s="53" t="s">
        <v>62</v>
      </c>
      <c r="B38" s="108">
        <v>509882000</v>
      </c>
      <c r="C38" s="108"/>
      <c r="D38" s="108"/>
      <c r="E38" s="108">
        <f t="shared" si="18"/>
        <v>509882000</v>
      </c>
      <c r="F38" s="109">
        <v>509882000</v>
      </c>
      <c r="G38" s="110">
        <v>0</v>
      </c>
      <c r="H38" s="109"/>
      <c r="I38" s="110"/>
      <c r="J38" s="109"/>
      <c r="K38" s="110"/>
      <c r="L38" s="109"/>
      <c r="M38" s="110"/>
      <c r="N38" s="109">
        <v>49759000</v>
      </c>
      <c r="O38" s="110"/>
      <c r="P38" s="109">
        <f t="shared" si="19"/>
        <v>49759000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9.758924613930283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26000000</v>
      </c>
      <c r="C40" s="108">
        <v>-1200000</v>
      </c>
      <c r="D40" s="108"/>
      <c r="E40" s="108">
        <f t="shared" si="18"/>
        <v>24800000</v>
      </c>
      <c r="F40" s="109">
        <v>24800000</v>
      </c>
      <c r="G40" s="110">
        <v>24800000</v>
      </c>
      <c r="H40" s="109">
        <v>2076000</v>
      </c>
      <c r="I40" s="110">
        <v>84000</v>
      </c>
      <c r="J40" s="109">
        <v>5598000</v>
      </c>
      <c r="K40" s="110">
        <v>1747171</v>
      </c>
      <c r="L40" s="109">
        <v>5150000</v>
      </c>
      <c r="M40" s="110">
        <v>1498785</v>
      </c>
      <c r="N40" s="109">
        <v>6888000</v>
      </c>
      <c r="O40" s="110">
        <v>7315260</v>
      </c>
      <c r="P40" s="109">
        <f t="shared" si="19"/>
        <v>19712000</v>
      </c>
      <c r="Q40" s="110">
        <f t="shared" si="20"/>
        <v>10645216</v>
      </c>
      <c r="R40" s="54">
        <f t="shared" si="21"/>
        <v>33.747572815533985</v>
      </c>
      <c r="S40" s="55">
        <f t="shared" si="22"/>
        <v>388.07934426885777</v>
      </c>
      <c r="T40" s="54">
        <f t="shared" si="23"/>
        <v>79.483870967741936</v>
      </c>
      <c r="U40" s="56">
        <f t="shared" si="24"/>
        <v>42.924258064516131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888052000</v>
      </c>
      <c r="C42" s="111">
        <f>SUM(C37:C41)</f>
        <v>1494000</v>
      </c>
      <c r="D42" s="111"/>
      <c r="E42" s="111">
        <f t="shared" si="18"/>
        <v>889546000</v>
      </c>
      <c r="F42" s="112">
        <f t="shared" ref="F42:O42" si="25">SUM(F37:F41)</f>
        <v>889546000</v>
      </c>
      <c r="G42" s="113">
        <f t="shared" si="25"/>
        <v>379664000</v>
      </c>
      <c r="H42" s="112">
        <f t="shared" si="25"/>
        <v>73117000</v>
      </c>
      <c r="I42" s="113">
        <f t="shared" si="25"/>
        <v>26201902</v>
      </c>
      <c r="J42" s="112">
        <f t="shared" si="25"/>
        <v>132955000</v>
      </c>
      <c r="K42" s="113">
        <f t="shared" si="25"/>
        <v>175600632</v>
      </c>
      <c r="L42" s="112">
        <f t="shared" si="25"/>
        <v>40050000</v>
      </c>
      <c r="M42" s="113">
        <f t="shared" si="25"/>
        <v>62244745</v>
      </c>
      <c r="N42" s="112">
        <f t="shared" si="25"/>
        <v>121198000</v>
      </c>
      <c r="O42" s="113">
        <f t="shared" si="25"/>
        <v>45059585</v>
      </c>
      <c r="P42" s="112">
        <f t="shared" si="19"/>
        <v>367320000</v>
      </c>
      <c r="Q42" s="113">
        <f t="shared" si="20"/>
        <v>309106864</v>
      </c>
      <c r="R42" s="58">
        <f t="shared" si="21"/>
        <v>202.6167290886392</v>
      </c>
      <c r="S42" s="59">
        <f t="shared" si="22"/>
        <v>-27.60901341952642</v>
      </c>
      <c r="T42" s="58">
        <f>IF((+$E37+$E40) =0,0,(P42   /(+$E37+$E40) )*100)</f>
        <v>96.748704117324792</v>
      </c>
      <c r="U42" s="60">
        <f>IF((+$E37+$E40) =0,0,(Q42   /(+$E37+$E40) )*100)</f>
        <v>81.415900375068489</v>
      </c>
      <c r="V42" s="112">
        <f>SUM(V37:V41)</f>
        <v>3186000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707935000</v>
      </c>
      <c r="C45" s="108">
        <v>-101589000</v>
      </c>
      <c r="D45" s="108"/>
      <c r="E45" s="108">
        <f t="shared" si="26"/>
        <v>606346000</v>
      </c>
      <c r="F45" s="109">
        <v>606346000</v>
      </c>
      <c r="G45" s="110">
        <v>476833000</v>
      </c>
      <c r="H45" s="109">
        <v>95212000</v>
      </c>
      <c r="I45" s="110">
        <v>42971019</v>
      </c>
      <c r="J45" s="109">
        <v>147403000</v>
      </c>
      <c r="K45" s="110">
        <v>51106217</v>
      </c>
      <c r="L45" s="109">
        <v>104004000</v>
      </c>
      <c r="M45" s="110">
        <v>35810256</v>
      </c>
      <c r="N45" s="109">
        <v>111239000</v>
      </c>
      <c r="O45" s="110">
        <v>14632051</v>
      </c>
      <c r="P45" s="109">
        <f t="shared" si="27"/>
        <v>457858000</v>
      </c>
      <c r="Q45" s="110">
        <f t="shared" si="28"/>
        <v>144519543</v>
      </c>
      <c r="R45" s="54">
        <f t="shared" si="29"/>
        <v>6.9564632129533486</v>
      </c>
      <c r="S45" s="55">
        <f t="shared" si="30"/>
        <v>-59.140054737391438</v>
      </c>
      <c r="T45" s="54">
        <f t="shared" si="31"/>
        <v>75.511011864512994</v>
      </c>
      <c r="U45" s="56">
        <f t="shared" si="32"/>
        <v>23.834500928512764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317423000</v>
      </c>
      <c r="C46" s="108"/>
      <c r="D46" s="108"/>
      <c r="E46" s="108">
        <f t="shared" si="26"/>
        <v>317423000</v>
      </c>
      <c r="F46" s="109">
        <v>317423000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562092000</v>
      </c>
      <c r="C53" s="108"/>
      <c r="D53" s="108"/>
      <c r="E53" s="108">
        <f t="shared" si="26"/>
        <v>562092000</v>
      </c>
      <c r="F53" s="109">
        <v>562092000</v>
      </c>
      <c r="G53" s="110">
        <v>562092000</v>
      </c>
      <c r="H53" s="109">
        <v>85557000</v>
      </c>
      <c r="I53" s="110">
        <v>53779021</v>
      </c>
      <c r="J53" s="109">
        <v>165120000</v>
      </c>
      <c r="K53" s="110">
        <v>100458504</v>
      </c>
      <c r="L53" s="109">
        <v>31718000</v>
      </c>
      <c r="M53" s="110">
        <v>94372544</v>
      </c>
      <c r="N53" s="109">
        <v>187066000</v>
      </c>
      <c r="O53" s="110">
        <v>144385016</v>
      </c>
      <c r="P53" s="109">
        <f t="shared" si="27"/>
        <v>469461000</v>
      </c>
      <c r="Q53" s="110">
        <f t="shared" si="28"/>
        <v>392995085</v>
      </c>
      <c r="R53" s="54">
        <f t="shared" si="29"/>
        <v>489.77867456964503</v>
      </c>
      <c r="S53" s="55">
        <f t="shared" si="30"/>
        <v>52.994726940920444</v>
      </c>
      <c r="T53" s="54">
        <f t="shared" si="31"/>
        <v>83.520313400653279</v>
      </c>
      <c r="U53" s="56">
        <f t="shared" si="32"/>
        <v>69.916505660995</v>
      </c>
      <c r="V53" s="109">
        <v>7275000</v>
      </c>
      <c r="W53" s="110" t="s">
        <v>36</v>
      </c>
    </row>
    <row r="54" spans="1:23" ht="13" customHeight="1" x14ac:dyDescent="0.3">
      <c r="A54" s="53" t="s">
        <v>77</v>
      </c>
      <c r="B54" s="108">
        <v>45000000</v>
      </c>
      <c r="C54" s="108"/>
      <c r="D54" s="108"/>
      <c r="E54" s="108">
        <f t="shared" si="26"/>
        <v>45000000</v>
      </c>
      <c r="F54" s="109">
        <v>45000000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1632450000</v>
      </c>
      <c r="C55" s="111">
        <f>SUM(C44:C54)</f>
        <v>-101589000</v>
      </c>
      <c r="D55" s="111"/>
      <c r="E55" s="111">
        <f t="shared" si="26"/>
        <v>1530861000</v>
      </c>
      <c r="F55" s="112">
        <f t="shared" ref="F55:O55" si="33">SUM(F44:F54)</f>
        <v>1530861000</v>
      </c>
      <c r="G55" s="113">
        <f t="shared" si="33"/>
        <v>1038925000</v>
      </c>
      <c r="H55" s="112">
        <f t="shared" si="33"/>
        <v>180769000</v>
      </c>
      <c r="I55" s="113">
        <f t="shared" si="33"/>
        <v>96750040</v>
      </c>
      <c r="J55" s="112">
        <f t="shared" si="33"/>
        <v>312523000</v>
      </c>
      <c r="K55" s="113">
        <f t="shared" si="33"/>
        <v>151564721</v>
      </c>
      <c r="L55" s="112">
        <f t="shared" si="33"/>
        <v>135722000</v>
      </c>
      <c r="M55" s="113">
        <f t="shared" si="33"/>
        <v>130182800</v>
      </c>
      <c r="N55" s="112">
        <f t="shared" si="33"/>
        <v>298305000</v>
      </c>
      <c r="O55" s="113">
        <f t="shared" si="33"/>
        <v>159017067</v>
      </c>
      <c r="P55" s="112">
        <f t="shared" si="27"/>
        <v>927319000</v>
      </c>
      <c r="Q55" s="113">
        <f t="shared" si="28"/>
        <v>537514628</v>
      </c>
      <c r="R55" s="58">
        <f t="shared" si="29"/>
        <v>119.791190816522</v>
      </c>
      <c r="S55" s="59">
        <f t="shared" si="30"/>
        <v>22.149060398147835</v>
      </c>
      <c r="T55" s="58">
        <f>IF((+$E45+$E47+$E49+$E50+$E53) =0,0,(P55   /(+$E45+$E47+$E49+$E50+$E53) )*100)</f>
        <v>79.363988504310882</v>
      </c>
      <c r="U55" s="60">
        <f>IF((+$E45+$E47+$E49+$E50+$E53) =0,0,(Q55   /(+$E45+$E47+$E49+$E50+$E53) )*100)</f>
        <v>46.00283694984244</v>
      </c>
      <c r="V55" s="112">
        <f>SUM(V44:V54)</f>
        <v>7275000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666391000</v>
      </c>
      <c r="C67" s="108">
        <v>-69085000</v>
      </c>
      <c r="D67" s="108"/>
      <c r="E67" s="108">
        <f t="shared" si="35"/>
        <v>597306000</v>
      </c>
      <c r="F67" s="109">
        <v>597306000</v>
      </c>
      <c r="G67" s="110">
        <v>597306000</v>
      </c>
      <c r="H67" s="109">
        <v>34233000</v>
      </c>
      <c r="I67" s="110">
        <v>10903230</v>
      </c>
      <c r="J67" s="109">
        <v>181964000</v>
      </c>
      <c r="K67" s="110">
        <v>42561191</v>
      </c>
      <c r="L67" s="109">
        <v>137409000</v>
      </c>
      <c r="M67" s="110">
        <v>48687088</v>
      </c>
      <c r="N67" s="109">
        <v>156720000</v>
      </c>
      <c r="O67" s="110">
        <v>85795541</v>
      </c>
      <c r="P67" s="109">
        <f t="shared" si="36"/>
        <v>510326000</v>
      </c>
      <c r="Q67" s="110">
        <f t="shared" si="37"/>
        <v>187947050</v>
      </c>
      <c r="R67" s="54">
        <f t="shared" si="38"/>
        <v>14.053664607121805</v>
      </c>
      <c r="S67" s="55">
        <f t="shared" si="39"/>
        <v>76.218263454162624</v>
      </c>
      <c r="T67" s="54">
        <f t="shared" si="40"/>
        <v>85.437949727610302</v>
      </c>
      <c r="U67" s="56">
        <f t="shared" si="41"/>
        <v>31.465789729217519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666391000</v>
      </c>
      <c r="C68" s="111">
        <f>SUM(C63:C67)</f>
        <v>-69085000</v>
      </c>
      <c r="D68" s="111"/>
      <c r="E68" s="111">
        <f t="shared" si="35"/>
        <v>597306000</v>
      </c>
      <c r="F68" s="112">
        <f t="shared" ref="F68:O68" si="42">SUM(F63:F67)</f>
        <v>597306000</v>
      </c>
      <c r="G68" s="113">
        <f t="shared" si="42"/>
        <v>597306000</v>
      </c>
      <c r="H68" s="112">
        <f t="shared" si="42"/>
        <v>34233000</v>
      </c>
      <c r="I68" s="113">
        <f t="shared" si="42"/>
        <v>10903230</v>
      </c>
      <c r="J68" s="112">
        <f t="shared" si="42"/>
        <v>181964000</v>
      </c>
      <c r="K68" s="113">
        <f t="shared" si="42"/>
        <v>42561191</v>
      </c>
      <c r="L68" s="112">
        <f t="shared" si="42"/>
        <v>137409000</v>
      </c>
      <c r="M68" s="113">
        <f t="shared" si="42"/>
        <v>48687088</v>
      </c>
      <c r="N68" s="112">
        <f t="shared" si="42"/>
        <v>156720000</v>
      </c>
      <c r="O68" s="113">
        <f t="shared" si="42"/>
        <v>85795541</v>
      </c>
      <c r="P68" s="112">
        <f t="shared" si="36"/>
        <v>510326000</v>
      </c>
      <c r="Q68" s="113">
        <f t="shared" si="37"/>
        <v>187947050</v>
      </c>
      <c r="R68" s="58">
        <f t="shared" si="38"/>
        <v>14.053664607121805</v>
      </c>
      <c r="S68" s="59">
        <f t="shared" si="39"/>
        <v>76.218263454162624</v>
      </c>
      <c r="T68" s="58">
        <f>IF((+$E63+$E65+$E66++$E67) =0,0,(P68   /(+$E63+$E65+$E66+$E67) )*100)</f>
        <v>85.437949727610302</v>
      </c>
      <c r="U68" s="60">
        <f>IF((+$E63+$E65+$E67) =0,0,(Q68  /(+$E63+$E65+$E67) )*100)</f>
        <v>31.465789729217519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4378047000</v>
      </c>
      <c r="C69" s="120">
        <f>SUM(C9:C16,C19:C25,C28:C31,C34,C37:C41,C44:C54,C57:C60,C63:C67)</f>
        <v>151501000</v>
      </c>
      <c r="D69" s="120"/>
      <c r="E69" s="120">
        <f t="shared" si="35"/>
        <v>4529548000</v>
      </c>
      <c r="F69" s="121">
        <f t="shared" ref="F69:O69" si="43">SUM(F9:F16,F19:F25,F28:F31,F34,F37:F41,F44:F54,F57:F60,F63:F67)</f>
        <v>4529548000</v>
      </c>
      <c r="G69" s="122">
        <f t="shared" si="43"/>
        <v>3427327000</v>
      </c>
      <c r="H69" s="121">
        <f t="shared" si="43"/>
        <v>356992000</v>
      </c>
      <c r="I69" s="122">
        <f t="shared" si="43"/>
        <v>177745131</v>
      </c>
      <c r="J69" s="121">
        <f t="shared" si="43"/>
        <v>809749000</v>
      </c>
      <c r="K69" s="122">
        <f t="shared" si="43"/>
        <v>448814600</v>
      </c>
      <c r="L69" s="121">
        <f t="shared" si="43"/>
        <v>505974000</v>
      </c>
      <c r="M69" s="122">
        <f t="shared" si="43"/>
        <v>415299792</v>
      </c>
      <c r="N69" s="121">
        <f t="shared" si="43"/>
        <v>780256000</v>
      </c>
      <c r="O69" s="122">
        <f t="shared" si="43"/>
        <v>493889785</v>
      </c>
      <c r="P69" s="121">
        <f t="shared" si="36"/>
        <v>2452971000</v>
      </c>
      <c r="Q69" s="122">
        <f t="shared" si="37"/>
        <v>1535749308</v>
      </c>
      <c r="R69" s="67">
        <f t="shared" si="38"/>
        <v>54.208714281761516</v>
      </c>
      <c r="S69" s="68">
        <f t="shared" si="39"/>
        <v>18.923677428665798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68.964895806389933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43.177351469281724</v>
      </c>
      <c r="V69" s="121">
        <f>SUM(V9:V16,V19:V25,V28:V31,V34,V37:V41,V44:V54,V57:V60,V63:V67)</f>
        <v>438269000</v>
      </c>
      <c r="W69" s="122">
        <f>SUM(W9:W16,W19:W25,W28:W31,W34,W37:W41,W44:W54,W57:W60,W63:W67)</f>
        <v>173287000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3536357000</v>
      </c>
      <c r="C71" s="108">
        <v>12916000</v>
      </c>
      <c r="D71" s="108"/>
      <c r="E71" s="108">
        <f>$B71      +$C71      +$D71</f>
        <v>3549273000</v>
      </c>
      <c r="F71" s="109">
        <v>3538807000</v>
      </c>
      <c r="G71" s="110">
        <v>3538807000</v>
      </c>
      <c r="H71" s="109">
        <v>985525000</v>
      </c>
      <c r="I71" s="110">
        <v>338137582</v>
      </c>
      <c r="J71" s="109">
        <v>1026797000</v>
      </c>
      <c r="K71" s="110">
        <v>746455657</v>
      </c>
      <c r="L71" s="109">
        <v>674259000</v>
      </c>
      <c r="M71" s="110">
        <v>734426952</v>
      </c>
      <c r="N71" s="109">
        <v>801906000</v>
      </c>
      <c r="O71" s="110">
        <v>680275513</v>
      </c>
      <c r="P71" s="109">
        <f>$H71      +$J71      +$L71      +$N71</f>
        <v>3488487000</v>
      </c>
      <c r="Q71" s="110">
        <f>$I71      +$K71      +$M71      +$O71</f>
        <v>2499295704</v>
      </c>
      <c r="R71" s="54">
        <f>IF(($L71      =0),0,((($N71      -$L71      )/$L71      )*100))</f>
        <v>18.931449190889555</v>
      </c>
      <c r="S71" s="55">
        <f>IF(($M71      =0),0,((($O71      -$M71      )/$M71      )*100))</f>
        <v>-7.3732913603639094</v>
      </c>
      <c r="T71" s="54">
        <f>IF(($E71      =0),0,(($P71      /$E71      )*100))</f>
        <v>98.28736758203722</v>
      </c>
      <c r="U71" s="56">
        <f>IF(($E71      =0),0,(($Q71      /$E71      )*100))</f>
        <v>70.417116519354806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3536357000</v>
      </c>
      <c r="C73" s="117">
        <f>SUM(C71:C72)</f>
        <v>12916000</v>
      </c>
      <c r="D73" s="117"/>
      <c r="E73" s="117">
        <f>$B73      +$C73      +$D73</f>
        <v>3549273000</v>
      </c>
      <c r="F73" s="118">
        <f t="shared" ref="F73:O73" si="44">SUM(F71:F72)</f>
        <v>3538807000</v>
      </c>
      <c r="G73" s="119">
        <f t="shared" si="44"/>
        <v>3538807000</v>
      </c>
      <c r="H73" s="118">
        <f t="shared" si="44"/>
        <v>985525000</v>
      </c>
      <c r="I73" s="119">
        <f t="shared" si="44"/>
        <v>338137582</v>
      </c>
      <c r="J73" s="118">
        <f t="shared" si="44"/>
        <v>1026797000</v>
      </c>
      <c r="K73" s="119">
        <f t="shared" si="44"/>
        <v>746455657</v>
      </c>
      <c r="L73" s="118">
        <f t="shared" si="44"/>
        <v>674259000</v>
      </c>
      <c r="M73" s="119">
        <f t="shared" si="44"/>
        <v>734426952</v>
      </c>
      <c r="N73" s="118">
        <f t="shared" si="44"/>
        <v>801906000</v>
      </c>
      <c r="O73" s="119">
        <f t="shared" si="44"/>
        <v>680275513</v>
      </c>
      <c r="P73" s="118">
        <f>$H73      +$J73      +$L73      +$N73</f>
        <v>3488487000</v>
      </c>
      <c r="Q73" s="119">
        <f>$I73      +$K73      +$M73      +$O73</f>
        <v>2499295704</v>
      </c>
      <c r="R73" s="63">
        <f>IF(($L73      =0),0,((($N73      -$L73      )/$L73      )*100))</f>
        <v>18.931449190889555</v>
      </c>
      <c r="S73" s="64">
        <f>IF(($M73      =0),0,((($O73      -$M73      )/$M73      )*100))</f>
        <v>-7.3732913603639094</v>
      </c>
      <c r="T73" s="63">
        <f>IF(($E71      =0),0,(($P71      /$E71      )*100))</f>
        <v>98.28736758203722</v>
      </c>
      <c r="U73" s="65">
        <f>IF($E71   =0,0,($Q71   /$E71 )*100)</f>
        <v>70.417116519354806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3536357000</v>
      </c>
      <c r="C74" s="120">
        <f>SUM(C71:C72)</f>
        <v>12916000</v>
      </c>
      <c r="D74" s="120"/>
      <c r="E74" s="120">
        <f>$B74      +$C74      +$D74</f>
        <v>3549273000</v>
      </c>
      <c r="F74" s="121">
        <f t="shared" ref="F74:O74" si="45">SUM(F71:F72)</f>
        <v>3538807000</v>
      </c>
      <c r="G74" s="122">
        <f t="shared" si="45"/>
        <v>3538807000</v>
      </c>
      <c r="H74" s="121">
        <f t="shared" si="45"/>
        <v>985525000</v>
      </c>
      <c r="I74" s="122">
        <f t="shared" si="45"/>
        <v>338137582</v>
      </c>
      <c r="J74" s="121">
        <f t="shared" si="45"/>
        <v>1026797000</v>
      </c>
      <c r="K74" s="122">
        <f t="shared" si="45"/>
        <v>746455657</v>
      </c>
      <c r="L74" s="121">
        <f t="shared" si="45"/>
        <v>674259000</v>
      </c>
      <c r="M74" s="122">
        <f t="shared" si="45"/>
        <v>734426952</v>
      </c>
      <c r="N74" s="121">
        <f t="shared" si="45"/>
        <v>801906000</v>
      </c>
      <c r="O74" s="122">
        <f t="shared" si="45"/>
        <v>680275513</v>
      </c>
      <c r="P74" s="121">
        <f>$H74      +$J74      +$L74      +$N74</f>
        <v>3488487000</v>
      </c>
      <c r="Q74" s="122">
        <f>$I74      +$K74      +$M74      +$O74</f>
        <v>2499295704</v>
      </c>
      <c r="R74" s="67">
        <f>IF(($L74      =0),0,((($N74      -$L74      )/$L74      )*100))</f>
        <v>18.931449190889555</v>
      </c>
      <c r="S74" s="68">
        <f>IF(($M74      =0),0,((($O74      -$M74      )/$M74      )*100))</f>
        <v>-7.3732913603639094</v>
      </c>
      <c r="T74" s="67">
        <f>IF(($E71      =0),0,(($P71      /$E71      )*100))</f>
        <v>98.28736758203722</v>
      </c>
      <c r="U74" s="71">
        <f>IF($E71   =0,0,($Q71   /$E71 )*100)</f>
        <v>70.417116519354806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7914404000</v>
      </c>
      <c r="C75" s="120">
        <f>SUM(C9:C16,C19:C25,C28:C31,C34,C37:C41,C44:C54,C57:C60,C63:C67,C71:C72)</f>
        <v>164417000</v>
      </c>
      <c r="D75" s="120"/>
      <c r="E75" s="120">
        <f>$B75      +$C75      +$D75</f>
        <v>8078821000</v>
      </c>
      <c r="F75" s="121">
        <f t="shared" ref="F75:O75" si="46">SUM(F9:F16,F19:F25,F28:F31,F34,F37:F41,F44:F54,F57:F60,F63:F67,F71:F72)</f>
        <v>8068355000</v>
      </c>
      <c r="G75" s="122">
        <f t="shared" si="46"/>
        <v>6966134000</v>
      </c>
      <c r="H75" s="121">
        <f t="shared" si="46"/>
        <v>1342517000</v>
      </c>
      <c r="I75" s="122">
        <f t="shared" si="46"/>
        <v>515882713</v>
      </c>
      <c r="J75" s="121">
        <f t="shared" si="46"/>
        <v>1836546000</v>
      </c>
      <c r="K75" s="122">
        <f t="shared" si="46"/>
        <v>1195270257</v>
      </c>
      <c r="L75" s="121">
        <f t="shared" si="46"/>
        <v>1180233000</v>
      </c>
      <c r="M75" s="122">
        <f t="shared" si="46"/>
        <v>1149726744</v>
      </c>
      <c r="N75" s="121">
        <f t="shared" si="46"/>
        <v>1582162000</v>
      </c>
      <c r="O75" s="122">
        <f t="shared" si="46"/>
        <v>1174165298</v>
      </c>
      <c r="P75" s="121">
        <f>$H75      +$J75      +$L75      +$N75</f>
        <v>5941458000</v>
      </c>
      <c r="Q75" s="122">
        <f>$I75      +$K75      +$M75      +$O75</f>
        <v>4035045012</v>
      </c>
      <c r="R75" s="67">
        <f>IF(($L75      =0),0,((($N75      -$L75      )/$L75      )*100))</f>
        <v>34.055055230619722</v>
      </c>
      <c r="S75" s="68">
        <f>IF(($M75      =0),0,((($O75      -$M75      )/$M75      )*100))</f>
        <v>2.1255967235289432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83.610519562523137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56.782730755899891</v>
      </c>
      <c r="V75" s="121">
        <f>SUM(V9:V16,V19:V25,V28:V31,V34,V37:V41,V44:V54,V57:V60,V63:V67,V71:V72)</f>
        <v>438269000</v>
      </c>
      <c r="W75" s="122">
        <f>SUM(W9:W16,W19:W25,W28:W31,W34,W37:W41,W44:W54,W57:W60,W63:W67,W71:W72)</f>
        <v>173287000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837512000</v>
      </c>
      <c r="C87" s="128">
        <f t="shared" si="48"/>
        <v>4705000</v>
      </c>
      <c r="D87" s="128">
        <f t="shared" si="48"/>
        <v>0</v>
      </c>
      <c r="E87" s="128">
        <f t="shared" si="48"/>
        <v>842217000</v>
      </c>
      <c r="F87" s="128">
        <f t="shared" si="48"/>
        <v>0</v>
      </c>
      <c r="G87" s="128">
        <f t="shared" si="48"/>
        <v>0</v>
      </c>
      <c r="H87" s="128">
        <f t="shared" si="48"/>
        <v>484739000</v>
      </c>
      <c r="I87" s="128">
        <f t="shared" si="48"/>
        <v>0</v>
      </c>
      <c r="J87" s="128">
        <f t="shared" si="48"/>
        <v>267873000</v>
      </c>
      <c r="K87" s="128">
        <f t="shared" si="48"/>
        <v>0</v>
      </c>
      <c r="L87" s="128">
        <f t="shared" si="48"/>
        <v>66428000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819040000</v>
      </c>
      <c r="Q87" s="129">
        <f t="shared" si="48"/>
        <v>0</v>
      </c>
      <c r="R87" s="94">
        <f t="shared" si="48"/>
        <v>-400</v>
      </c>
      <c r="S87" s="94">
        <f t="shared" si="48"/>
        <v>0</v>
      </c>
      <c r="T87" s="95">
        <f>IF(SUM($E88:$E96) =0,0,(P87   /SUM($E88:$E96) )*100)</f>
        <v>97.248096393209821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580955000</v>
      </c>
      <c r="C91" s="108">
        <v>4603000</v>
      </c>
      <c r="D91" s="108"/>
      <c r="E91" s="108">
        <f t="shared" si="49"/>
        <v>585558000</v>
      </c>
      <c r="F91" s="108">
        <v>0</v>
      </c>
      <c r="G91" s="108">
        <v>0</v>
      </c>
      <c r="H91" s="108">
        <v>372362000</v>
      </c>
      <c r="I91" s="108"/>
      <c r="J91" s="108">
        <v>207543000</v>
      </c>
      <c r="K91" s="108"/>
      <c r="L91" s="108">
        <v>129000</v>
      </c>
      <c r="M91" s="108"/>
      <c r="N91" s="108"/>
      <c r="O91" s="108"/>
      <c r="P91" s="108">
        <f t="shared" si="50"/>
        <v>580034000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99.056626329074149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97731000</v>
      </c>
      <c r="C93" s="108"/>
      <c r="D93" s="108"/>
      <c r="E93" s="108">
        <f t="shared" si="49"/>
        <v>97731000</v>
      </c>
      <c r="F93" s="108">
        <v>0</v>
      </c>
      <c r="G93" s="108">
        <v>0</v>
      </c>
      <c r="H93" s="108">
        <v>36056000</v>
      </c>
      <c r="I93" s="108"/>
      <c r="J93" s="108">
        <v>29727000</v>
      </c>
      <c r="K93" s="108"/>
      <c r="L93" s="108">
        <v>31948000</v>
      </c>
      <c r="M93" s="108"/>
      <c r="N93" s="108"/>
      <c r="O93" s="108"/>
      <c r="P93" s="108">
        <f t="shared" si="50"/>
        <v>97731000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>
        <v>100000</v>
      </c>
      <c r="D94" s="108"/>
      <c r="E94" s="108">
        <f t="shared" si="49"/>
        <v>100000</v>
      </c>
      <c r="F94" s="108">
        <v>0</v>
      </c>
      <c r="G94" s="108">
        <v>0</v>
      </c>
      <c r="H94" s="108">
        <v>32000</v>
      </c>
      <c r="I94" s="108"/>
      <c r="J94" s="108">
        <v>3000</v>
      </c>
      <c r="K94" s="108"/>
      <c r="L94" s="108">
        <v>23000</v>
      </c>
      <c r="M94" s="108"/>
      <c r="N94" s="108"/>
      <c r="O94" s="108"/>
      <c r="P94" s="108">
        <f t="shared" si="50"/>
        <v>58000</v>
      </c>
      <c r="Q94" s="108">
        <f t="shared" si="51"/>
        <v>0</v>
      </c>
      <c r="R94" s="98">
        <f t="shared" si="52"/>
        <v>-100</v>
      </c>
      <c r="S94" s="98">
        <f t="shared" si="53"/>
        <v>0</v>
      </c>
      <c r="T94" s="98">
        <f t="shared" si="54"/>
        <v>57.999999999999993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141219000</v>
      </c>
      <c r="C95" s="108"/>
      <c r="D95" s="108"/>
      <c r="E95" s="108">
        <f t="shared" si="49"/>
        <v>141219000</v>
      </c>
      <c r="F95" s="108">
        <v>0</v>
      </c>
      <c r="G95" s="108">
        <v>0</v>
      </c>
      <c r="H95" s="108">
        <v>76289000</v>
      </c>
      <c r="I95" s="108"/>
      <c r="J95" s="108">
        <v>30600000</v>
      </c>
      <c r="K95" s="108"/>
      <c r="L95" s="108">
        <v>34328000</v>
      </c>
      <c r="M95" s="108"/>
      <c r="N95" s="108"/>
      <c r="O95" s="108"/>
      <c r="P95" s="108">
        <f t="shared" si="50"/>
        <v>141217000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99.998583759975645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17607000</v>
      </c>
      <c r="C96" s="131">
        <v>2000</v>
      </c>
      <c r="D96" s="131"/>
      <c r="E96" s="131">
        <f t="shared" si="49"/>
        <v>17609000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837512000</v>
      </c>
      <c r="C114" s="137">
        <f t="shared" si="62"/>
        <v>4705000</v>
      </c>
      <c r="D114" s="137">
        <f t="shared" si="62"/>
        <v>0</v>
      </c>
      <c r="E114" s="137">
        <f t="shared" si="62"/>
        <v>842217000</v>
      </c>
      <c r="F114" s="137">
        <f t="shared" si="62"/>
        <v>0</v>
      </c>
      <c r="G114" s="137">
        <f t="shared" si="62"/>
        <v>0</v>
      </c>
      <c r="H114" s="137">
        <f t="shared" si="62"/>
        <v>484739000</v>
      </c>
      <c r="I114" s="137">
        <f t="shared" si="62"/>
        <v>0</v>
      </c>
      <c r="J114" s="137">
        <f t="shared" si="62"/>
        <v>267873000</v>
      </c>
      <c r="K114" s="137">
        <f t="shared" si="62"/>
        <v>0</v>
      </c>
      <c r="L114" s="137">
        <f t="shared" si="62"/>
        <v>66428000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819040000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0.97248096393209826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837512000</v>
      </c>
      <c r="C115" s="139">
        <f t="shared" ref="C115:Q115" si="63">C87</f>
        <v>4705000</v>
      </c>
      <c r="D115" s="139">
        <f t="shared" si="63"/>
        <v>0</v>
      </c>
      <c r="E115" s="139">
        <f t="shared" si="63"/>
        <v>842217000</v>
      </c>
      <c r="F115" s="139">
        <f t="shared" si="63"/>
        <v>0</v>
      </c>
      <c r="G115" s="139">
        <f t="shared" si="63"/>
        <v>0</v>
      </c>
      <c r="H115" s="139">
        <f t="shared" si="63"/>
        <v>484739000</v>
      </c>
      <c r="I115" s="139">
        <f t="shared" si="63"/>
        <v>0</v>
      </c>
      <c r="J115" s="139">
        <f t="shared" si="63"/>
        <v>267873000</v>
      </c>
      <c r="K115" s="139">
        <f t="shared" si="63"/>
        <v>0</v>
      </c>
      <c r="L115" s="139">
        <f t="shared" si="63"/>
        <v>66428000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819040000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0.97248096393209826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 t="s">
        <v>40</v>
      </c>
      <c r="G124" s="36" t="s">
        <v>40</v>
      </c>
      <c r="W124" s="36"/>
    </row>
    <row r="125" spans="1:23" ht="13" x14ac:dyDescent="0.3">
      <c r="A125" s="36"/>
      <c r="G125" s="36"/>
      <c r="W125" s="36"/>
    </row>
    <row r="126" spans="1:23" ht="13" x14ac:dyDescent="0.3">
      <c r="A126" s="36" t="s">
        <v>40</v>
      </c>
      <c r="G126" s="36" t="s">
        <v>40</v>
      </c>
      <c r="W126" s="36"/>
    </row>
  </sheetData>
  <sheetProtection algorithmName="SHA-512" hashValue="zppx5oarN9jCDbFZsIhzbhm7cZXdB4U8WMxIWhX8114opKKZs+2+PpOpJ8/i7kUudiAKQyxh42EsEsNQbEMDCA==" saltValue="Kx31ajjpiuvPKaIUxeGbV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516000</v>
      </c>
      <c r="I10" s="110">
        <v>582344</v>
      </c>
      <c r="J10" s="109">
        <v>1527000</v>
      </c>
      <c r="K10" s="110">
        <v>1575529</v>
      </c>
      <c r="L10" s="109">
        <v>973000</v>
      </c>
      <c r="M10" s="110">
        <v>485411</v>
      </c>
      <c r="N10" s="109"/>
      <c r="O10" s="110">
        <v>-43282</v>
      </c>
      <c r="P10" s="109">
        <f t="shared" ref="P10:P17" si="1">$H10      +$J10      +$L10      +$N10</f>
        <v>3016000</v>
      </c>
      <c r="Q10" s="110">
        <f t="shared" ref="Q10:Q17" si="2">$I10      +$K10      +$M10      +$O10</f>
        <v>2600002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-108.91656760971631</v>
      </c>
      <c r="T10" s="54">
        <f t="shared" ref="T10:T16" si="5">IF(($E10      =0),0,(($P10      /$E10      )*100))</f>
        <v>115.99999999999999</v>
      </c>
      <c r="U10" s="56">
        <f t="shared" ref="U10:U16" si="6">IF(($E10      =0),0,(($Q10      /$E10      )*100))</f>
        <v>100.00007692307693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516000</v>
      </c>
      <c r="I17" s="113">
        <f t="shared" si="7"/>
        <v>582344</v>
      </c>
      <c r="J17" s="112">
        <f t="shared" si="7"/>
        <v>1527000</v>
      </c>
      <c r="K17" s="113">
        <f t="shared" si="7"/>
        <v>1575529</v>
      </c>
      <c r="L17" s="112">
        <f t="shared" si="7"/>
        <v>973000</v>
      </c>
      <c r="M17" s="113">
        <f t="shared" si="7"/>
        <v>485411</v>
      </c>
      <c r="N17" s="112">
        <f t="shared" si="7"/>
        <v>0</v>
      </c>
      <c r="O17" s="113">
        <f t="shared" si="7"/>
        <v>-43282</v>
      </c>
      <c r="P17" s="112">
        <f t="shared" si="1"/>
        <v>3016000</v>
      </c>
      <c r="Q17" s="113">
        <f t="shared" si="2"/>
        <v>2600002</v>
      </c>
      <c r="R17" s="58">
        <f t="shared" si="3"/>
        <v>-100</v>
      </c>
      <c r="S17" s="59">
        <f t="shared" si="4"/>
        <v>-108.91656760971631</v>
      </c>
      <c r="T17" s="58">
        <f>IF((SUM($E9:$E14))=0,0,(P17/(SUM($E9:$E14))*100))</f>
        <v>115.99999999999999</v>
      </c>
      <c r="U17" s="60">
        <f>IF((SUM($E9:$E14))=0,0,(Q17/(SUM($E9:$E14))*100))</f>
        <v>100.00007692307693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>
        <v>10000000</v>
      </c>
      <c r="D23" s="108"/>
      <c r="E23" s="108">
        <f t="shared" si="8"/>
        <v>10000000</v>
      </c>
      <c r="F23" s="109">
        <v>10000000</v>
      </c>
      <c r="G23" s="110">
        <v>10000000</v>
      </c>
      <c r="H23" s="109"/>
      <c r="I23" s="110"/>
      <c r="J23" s="109"/>
      <c r="K23" s="110"/>
      <c r="L23" s="109">
        <v>315000</v>
      </c>
      <c r="M23" s="110"/>
      <c r="N23" s="109">
        <v>637000</v>
      </c>
      <c r="O23" s="110">
        <v>952423</v>
      </c>
      <c r="P23" s="109">
        <f t="shared" si="9"/>
        <v>952000</v>
      </c>
      <c r="Q23" s="110">
        <f t="shared" si="10"/>
        <v>952423</v>
      </c>
      <c r="R23" s="54">
        <f t="shared" si="11"/>
        <v>102.22222222222221</v>
      </c>
      <c r="S23" s="55">
        <f t="shared" si="12"/>
        <v>0</v>
      </c>
      <c r="T23" s="54">
        <f t="shared" si="13"/>
        <v>9.5200000000000014</v>
      </c>
      <c r="U23" s="56">
        <f t="shared" si="14"/>
        <v>9.5242299999999993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10000000</v>
      </c>
      <c r="D26" s="111"/>
      <c r="E26" s="111">
        <f t="shared" si="8"/>
        <v>10000000</v>
      </c>
      <c r="F26" s="112">
        <f t="shared" ref="F26:O26" si="15">SUM(F19:F25)</f>
        <v>10000000</v>
      </c>
      <c r="G26" s="113">
        <f t="shared" si="15"/>
        <v>10000000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315000</v>
      </c>
      <c r="M26" s="113">
        <f t="shared" si="15"/>
        <v>0</v>
      </c>
      <c r="N26" s="112">
        <f t="shared" si="15"/>
        <v>637000</v>
      </c>
      <c r="O26" s="113">
        <f t="shared" si="15"/>
        <v>952423</v>
      </c>
      <c r="P26" s="112">
        <f t="shared" si="9"/>
        <v>952000</v>
      </c>
      <c r="Q26" s="113">
        <f t="shared" si="10"/>
        <v>952423</v>
      </c>
      <c r="R26" s="58">
        <f t="shared" si="11"/>
        <v>102.22222222222221</v>
      </c>
      <c r="S26" s="59">
        <f t="shared" si="12"/>
        <v>0</v>
      </c>
      <c r="T26" s="58">
        <f>IF(($E26-$E21-$E25)   =0,0,($P26   /($E26-$E21-$E25)   )*100)</f>
        <v>9.5200000000000014</v>
      </c>
      <c r="U26" s="60">
        <f>IF(($E26-$E21-$E25)   =0,0,($Q26   /($E26-$E21-$E25)   )*100)</f>
        <v>9.5242299999999993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1258000</v>
      </c>
      <c r="C34" s="108"/>
      <c r="D34" s="108"/>
      <c r="E34" s="108">
        <f>$B34      +$C34      +$D34</f>
        <v>1258000</v>
      </c>
      <c r="F34" s="109">
        <v>1258000</v>
      </c>
      <c r="G34" s="110">
        <v>1258000</v>
      </c>
      <c r="H34" s="109">
        <v>67000</v>
      </c>
      <c r="I34" s="110">
        <v>131324</v>
      </c>
      <c r="J34" s="109">
        <v>289000</v>
      </c>
      <c r="K34" s="110">
        <v>86982</v>
      </c>
      <c r="L34" s="109">
        <v>309000</v>
      </c>
      <c r="M34" s="110">
        <v>511651</v>
      </c>
      <c r="N34" s="109">
        <v>528000</v>
      </c>
      <c r="O34" s="110">
        <v>528043</v>
      </c>
      <c r="P34" s="109">
        <f>$H34      +$J34      +$L34      +$N34</f>
        <v>1193000</v>
      </c>
      <c r="Q34" s="110">
        <f>$I34      +$K34      +$M34      +$O34</f>
        <v>1258000</v>
      </c>
      <c r="R34" s="54">
        <f>IF(($L34      =0),0,((($N34      -$L34      )/$L34      )*100))</f>
        <v>70.873786407766985</v>
      </c>
      <c r="S34" s="55">
        <f>IF(($M34      =0),0,((($O34      -$M34      )/$M34      )*100))</f>
        <v>3.2037463036327498</v>
      </c>
      <c r="T34" s="54">
        <f>IF(($E34      =0),0,(($P34      /$E34      )*100))</f>
        <v>94.83306836248012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1258000</v>
      </c>
      <c r="C35" s="111">
        <f>C34</f>
        <v>0</v>
      </c>
      <c r="D35" s="111"/>
      <c r="E35" s="111">
        <f>$B35      +$C35      +$D35</f>
        <v>1258000</v>
      </c>
      <c r="F35" s="112">
        <f t="shared" ref="F35:O35" si="17">F34</f>
        <v>1258000</v>
      </c>
      <c r="G35" s="113">
        <f t="shared" si="17"/>
        <v>1258000</v>
      </c>
      <c r="H35" s="112">
        <f t="shared" si="17"/>
        <v>67000</v>
      </c>
      <c r="I35" s="113">
        <f t="shared" si="17"/>
        <v>131324</v>
      </c>
      <c r="J35" s="112">
        <f t="shared" si="17"/>
        <v>289000</v>
      </c>
      <c r="K35" s="113">
        <f t="shared" si="17"/>
        <v>86982</v>
      </c>
      <c r="L35" s="112">
        <f t="shared" si="17"/>
        <v>309000</v>
      </c>
      <c r="M35" s="113">
        <f t="shared" si="17"/>
        <v>511651</v>
      </c>
      <c r="N35" s="112">
        <f t="shared" si="17"/>
        <v>528000</v>
      </c>
      <c r="O35" s="113">
        <f t="shared" si="17"/>
        <v>528043</v>
      </c>
      <c r="P35" s="112">
        <f>$H35      +$J35      +$L35      +$N35</f>
        <v>1193000</v>
      </c>
      <c r="Q35" s="113">
        <f>$I35      +$K35      +$M35      +$O35</f>
        <v>1258000</v>
      </c>
      <c r="R35" s="58">
        <f>IF(($L35      =0),0,((($N35      -$L35      )/$L35      )*100))</f>
        <v>70.873786407766985</v>
      </c>
      <c r="S35" s="59">
        <f>IF(($M35      =0),0,((($O35      -$M35      )/$M35      )*100))</f>
        <v>3.2037463036327498</v>
      </c>
      <c r="T35" s="58">
        <f>IF($E35   =0,0,($P35   /$E35   )*100)</f>
        <v>94.83306836248012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6462000</v>
      </c>
      <c r="C37" s="108">
        <v>-1286000</v>
      </c>
      <c r="D37" s="108"/>
      <c r="E37" s="108">
        <f t="shared" ref="E37:E42" si="18">$B37      +$C37      +$D37</f>
        <v>5176000</v>
      </c>
      <c r="F37" s="109">
        <v>5176000</v>
      </c>
      <c r="G37" s="110">
        <v>5176000</v>
      </c>
      <c r="H37" s="109">
        <v>1295000</v>
      </c>
      <c r="I37" s="110">
        <v>-2600000</v>
      </c>
      <c r="J37" s="109">
        <v>4000</v>
      </c>
      <c r="K37" s="110">
        <v>4005206</v>
      </c>
      <c r="L37" s="109">
        <v>1176000</v>
      </c>
      <c r="M37" s="110">
        <v>1180360</v>
      </c>
      <c r="N37" s="109">
        <v>2701000</v>
      </c>
      <c r="O37" s="110">
        <v>1342607</v>
      </c>
      <c r="P37" s="109">
        <f t="shared" ref="P37:P42" si="19">$H37      +$J37      +$L37      +$N37</f>
        <v>5176000</v>
      </c>
      <c r="Q37" s="110">
        <f t="shared" ref="Q37:Q42" si="20">$I37      +$K37      +$M37      +$O37</f>
        <v>3928173</v>
      </c>
      <c r="R37" s="54">
        <f t="shared" ref="R37:R42" si="21">IF(($L37      =0),0,((($N37      -$L37      )/$L37      )*100))</f>
        <v>129.67687074829934</v>
      </c>
      <c r="S37" s="55">
        <f t="shared" ref="S37:S42" si="22">IF(($M37      =0),0,((($O37      -$M37      )/$M37      )*100))</f>
        <v>13.745552204412212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75.892059505409577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6845000</v>
      </c>
      <c r="C38" s="108">
        <v>543000</v>
      </c>
      <c r="D38" s="108"/>
      <c r="E38" s="108">
        <f t="shared" si="18"/>
        <v>7388000</v>
      </c>
      <c r="F38" s="109">
        <v>6845000</v>
      </c>
      <c r="G38" s="110">
        <v>0</v>
      </c>
      <c r="H38" s="109"/>
      <c r="I38" s="110"/>
      <c r="J38" s="109"/>
      <c r="K38" s="110"/>
      <c r="L38" s="109"/>
      <c r="M38" s="110"/>
      <c r="N38" s="109">
        <v>101000</v>
      </c>
      <c r="O38" s="110"/>
      <c r="P38" s="109">
        <f t="shared" si="19"/>
        <v>101000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1.3670817541959934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4000000</v>
      </c>
      <c r="H40" s="109"/>
      <c r="I40" s="110"/>
      <c r="J40" s="109">
        <v>1652000</v>
      </c>
      <c r="K40" s="110"/>
      <c r="L40" s="109"/>
      <c r="M40" s="110">
        <v>1652116</v>
      </c>
      <c r="N40" s="109">
        <v>1105000</v>
      </c>
      <c r="O40" s="110">
        <v>1104794</v>
      </c>
      <c r="P40" s="109">
        <f t="shared" si="19"/>
        <v>2757000</v>
      </c>
      <c r="Q40" s="110">
        <f t="shared" si="20"/>
        <v>2756910</v>
      </c>
      <c r="R40" s="54">
        <f t="shared" si="21"/>
        <v>0</v>
      </c>
      <c r="S40" s="55">
        <f t="shared" si="22"/>
        <v>-33.128545453224831</v>
      </c>
      <c r="T40" s="54">
        <f t="shared" si="23"/>
        <v>68.924999999999997</v>
      </c>
      <c r="U40" s="56">
        <f t="shared" si="24"/>
        <v>68.922749999999994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17307000</v>
      </c>
      <c r="C42" s="111">
        <f>SUM(C37:C41)</f>
        <v>-743000</v>
      </c>
      <c r="D42" s="111"/>
      <c r="E42" s="111">
        <f t="shared" si="18"/>
        <v>16564000</v>
      </c>
      <c r="F42" s="112">
        <f t="shared" ref="F42:O42" si="25">SUM(F37:F41)</f>
        <v>16021000</v>
      </c>
      <c r="G42" s="113">
        <f t="shared" si="25"/>
        <v>9176000</v>
      </c>
      <c r="H42" s="112">
        <f t="shared" si="25"/>
        <v>1295000</v>
      </c>
      <c r="I42" s="113">
        <f t="shared" si="25"/>
        <v>-2600000</v>
      </c>
      <c r="J42" s="112">
        <f t="shared" si="25"/>
        <v>1656000</v>
      </c>
      <c r="K42" s="113">
        <f t="shared" si="25"/>
        <v>4005206</v>
      </c>
      <c r="L42" s="112">
        <f t="shared" si="25"/>
        <v>1176000</v>
      </c>
      <c r="M42" s="113">
        <f t="shared" si="25"/>
        <v>2832476</v>
      </c>
      <c r="N42" s="112">
        <f t="shared" si="25"/>
        <v>3907000</v>
      </c>
      <c r="O42" s="113">
        <f t="shared" si="25"/>
        <v>2447401</v>
      </c>
      <c r="P42" s="112">
        <f t="shared" si="19"/>
        <v>8034000</v>
      </c>
      <c r="Q42" s="113">
        <f t="shared" si="20"/>
        <v>6685083</v>
      </c>
      <c r="R42" s="58">
        <f t="shared" si="21"/>
        <v>232.22789115646259</v>
      </c>
      <c r="S42" s="59">
        <f t="shared" si="22"/>
        <v>-13.594996038801387</v>
      </c>
      <c r="T42" s="58">
        <f>IF((+$E37+$E40) =0,0,(P42   /(+$E37+$E40) )*100)</f>
        <v>87.554489973844824</v>
      </c>
      <c r="U42" s="60">
        <f>IF((+$E37+$E40) =0,0,(Q42   /(+$E37+$E40) )*100)</f>
        <v>72.853999564080212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300000</v>
      </c>
      <c r="C46" s="108"/>
      <c r="D46" s="108"/>
      <c r="E46" s="108">
        <f t="shared" si="26"/>
        <v>300000</v>
      </c>
      <c r="F46" s="109">
        <v>300000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15000000</v>
      </c>
      <c r="C53" s="108">
        <v>-4466000</v>
      </c>
      <c r="D53" s="108"/>
      <c r="E53" s="108">
        <f t="shared" si="26"/>
        <v>10534000</v>
      </c>
      <c r="F53" s="109">
        <v>10534000</v>
      </c>
      <c r="G53" s="110">
        <v>10534000</v>
      </c>
      <c r="H53" s="109">
        <v>825000</v>
      </c>
      <c r="I53" s="110">
        <v>461130</v>
      </c>
      <c r="J53" s="109">
        <v>1045000</v>
      </c>
      <c r="K53" s="110">
        <v>506567</v>
      </c>
      <c r="L53" s="109">
        <v>1326000</v>
      </c>
      <c r="M53" s="110">
        <v>706411</v>
      </c>
      <c r="N53" s="109">
        <v>408000</v>
      </c>
      <c r="O53" s="110">
        <v>2201306</v>
      </c>
      <c r="P53" s="109">
        <f t="shared" si="27"/>
        <v>3604000</v>
      </c>
      <c r="Q53" s="110">
        <f t="shared" si="28"/>
        <v>3875414</v>
      </c>
      <c r="R53" s="54">
        <f t="shared" si="29"/>
        <v>-69.230769230769226</v>
      </c>
      <c r="S53" s="55">
        <f t="shared" si="30"/>
        <v>211.61830718944071</v>
      </c>
      <c r="T53" s="54">
        <f t="shared" si="31"/>
        <v>34.213024492120752</v>
      </c>
      <c r="U53" s="56">
        <f t="shared" si="32"/>
        <v>36.789576609075375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15300000</v>
      </c>
      <c r="C55" s="111">
        <f>SUM(C44:C54)</f>
        <v>-4466000</v>
      </c>
      <c r="D55" s="111"/>
      <c r="E55" s="111">
        <f t="shared" si="26"/>
        <v>10834000</v>
      </c>
      <c r="F55" s="112">
        <f t="shared" ref="F55:O55" si="33">SUM(F44:F54)</f>
        <v>10834000</v>
      </c>
      <c r="G55" s="113">
        <f t="shared" si="33"/>
        <v>10534000</v>
      </c>
      <c r="H55" s="112">
        <f t="shared" si="33"/>
        <v>825000</v>
      </c>
      <c r="I55" s="113">
        <f t="shared" si="33"/>
        <v>461130</v>
      </c>
      <c r="J55" s="112">
        <f t="shared" si="33"/>
        <v>1045000</v>
      </c>
      <c r="K55" s="113">
        <f t="shared" si="33"/>
        <v>506567</v>
      </c>
      <c r="L55" s="112">
        <f t="shared" si="33"/>
        <v>1326000</v>
      </c>
      <c r="M55" s="113">
        <f t="shared" si="33"/>
        <v>706411</v>
      </c>
      <c r="N55" s="112">
        <f t="shared" si="33"/>
        <v>408000</v>
      </c>
      <c r="O55" s="113">
        <f t="shared" si="33"/>
        <v>2201306</v>
      </c>
      <c r="P55" s="112">
        <f t="shared" si="27"/>
        <v>3604000</v>
      </c>
      <c r="Q55" s="113">
        <f t="shared" si="28"/>
        <v>3875414</v>
      </c>
      <c r="R55" s="58">
        <f t="shared" si="29"/>
        <v>-69.230769230769226</v>
      </c>
      <c r="S55" s="59">
        <f t="shared" si="30"/>
        <v>211.61830718944071</v>
      </c>
      <c r="T55" s="58">
        <f>IF((+$E45+$E47+$E49+$E50+$E53) =0,0,(P55   /(+$E45+$E47+$E49+$E50+$E53) )*100)</f>
        <v>34.213024492120752</v>
      </c>
      <c r="U55" s="60">
        <f>IF((+$E45+$E47+$E49+$E50+$E53) =0,0,(Q55   /(+$E45+$E47+$E49+$E50+$E53) )*100)</f>
        <v>36.789576609075375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36465000</v>
      </c>
      <c r="C69" s="120">
        <f>SUM(C9:C16,C19:C25,C28:C31,C34,C37:C41,C44:C54,C57:C60,C63:C67)</f>
        <v>4791000</v>
      </c>
      <c r="D69" s="120"/>
      <c r="E69" s="120">
        <f t="shared" si="35"/>
        <v>41256000</v>
      </c>
      <c r="F69" s="121">
        <f t="shared" ref="F69:O69" si="43">SUM(F9:F16,F19:F25,F28:F31,F34,F37:F41,F44:F54,F57:F60,F63:F67)</f>
        <v>40713000</v>
      </c>
      <c r="G69" s="122">
        <f t="shared" si="43"/>
        <v>33568000</v>
      </c>
      <c r="H69" s="121">
        <f t="shared" si="43"/>
        <v>2703000</v>
      </c>
      <c r="I69" s="122">
        <f t="shared" si="43"/>
        <v>-1425202</v>
      </c>
      <c r="J69" s="121">
        <f t="shared" si="43"/>
        <v>4517000</v>
      </c>
      <c r="K69" s="122">
        <f t="shared" si="43"/>
        <v>6174284</v>
      </c>
      <c r="L69" s="121">
        <f t="shared" si="43"/>
        <v>4099000</v>
      </c>
      <c r="M69" s="122">
        <f t="shared" si="43"/>
        <v>4535949</v>
      </c>
      <c r="N69" s="121">
        <f t="shared" si="43"/>
        <v>5480000</v>
      </c>
      <c r="O69" s="122">
        <f t="shared" si="43"/>
        <v>6085891</v>
      </c>
      <c r="P69" s="121">
        <f t="shared" si="36"/>
        <v>16799000</v>
      </c>
      <c r="Q69" s="122">
        <f t="shared" si="37"/>
        <v>15370922</v>
      </c>
      <c r="R69" s="67">
        <f t="shared" si="38"/>
        <v>33.691144181507688</v>
      </c>
      <c r="S69" s="68">
        <f t="shared" si="39"/>
        <v>34.170181366677625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50.044685414680643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45.790401572926598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17256000</v>
      </c>
      <c r="C71" s="108">
        <v>-40000</v>
      </c>
      <c r="D71" s="108"/>
      <c r="E71" s="108">
        <f>$B71      +$C71      +$D71</f>
        <v>17216000</v>
      </c>
      <c r="F71" s="109">
        <v>17216000</v>
      </c>
      <c r="G71" s="110">
        <v>17216000</v>
      </c>
      <c r="H71" s="109">
        <v>2208000</v>
      </c>
      <c r="I71" s="110">
        <v>2370933</v>
      </c>
      <c r="J71" s="109">
        <v>5038000</v>
      </c>
      <c r="K71" s="110">
        <v>2993313</v>
      </c>
      <c r="L71" s="109">
        <v>5480000</v>
      </c>
      <c r="M71" s="110">
        <v>2942674</v>
      </c>
      <c r="N71" s="109">
        <v>1270000</v>
      </c>
      <c r="O71" s="110">
        <v>4051767</v>
      </c>
      <c r="P71" s="109">
        <f>$H71      +$J71      +$L71      +$N71</f>
        <v>13996000</v>
      </c>
      <c r="Q71" s="110">
        <f>$I71      +$K71      +$M71      +$O71</f>
        <v>12358687</v>
      </c>
      <c r="R71" s="54">
        <f>IF(($L71      =0),0,((($N71      -$L71      )/$L71      )*100))</f>
        <v>-76.824817518248182</v>
      </c>
      <c r="S71" s="55">
        <f>IF(($M71      =0),0,((($O71      -$M71      )/$M71      )*100))</f>
        <v>37.689971773971564</v>
      </c>
      <c r="T71" s="54">
        <f>IF(($E71      =0),0,(($P71      /$E71      )*100))</f>
        <v>81.29646840148699</v>
      </c>
      <c r="U71" s="56">
        <f>IF(($E71      =0),0,(($Q71      /$E71      )*100))</f>
        <v>71.786053671003714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17256000</v>
      </c>
      <c r="C73" s="117">
        <f>SUM(C71:C72)</f>
        <v>-40000</v>
      </c>
      <c r="D73" s="117"/>
      <c r="E73" s="117">
        <f>$B73      +$C73      +$D73</f>
        <v>17216000</v>
      </c>
      <c r="F73" s="118">
        <f t="shared" ref="F73:O73" si="44">SUM(F71:F72)</f>
        <v>17216000</v>
      </c>
      <c r="G73" s="119">
        <f t="shared" si="44"/>
        <v>17216000</v>
      </c>
      <c r="H73" s="118">
        <f t="shared" si="44"/>
        <v>2208000</v>
      </c>
      <c r="I73" s="119">
        <f t="shared" si="44"/>
        <v>2370933</v>
      </c>
      <c r="J73" s="118">
        <f t="shared" si="44"/>
        <v>5038000</v>
      </c>
      <c r="K73" s="119">
        <f t="shared" si="44"/>
        <v>2993313</v>
      </c>
      <c r="L73" s="118">
        <f t="shared" si="44"/>
        <v>5480000</v>
      </c>
      <c r="M73" s="119">
        <f t="shared" si="44"/>
        <v>2942674</v>
      </c>
      <c r="N73" s="118">
        <f t="shared" si="44"/>
        <v>1270000</v>
      </c>
      <c r="O73" s="119">
        <f t="shared" si="44"/>
        <v>4051767</v>
      </c>
      <c r="P73" s="118">
        <f>$H73      +$J73      +$L73      +$N73</f>
        <v>13996000</v>
      </c>
      <c r="Q73" s="119">
        <f>$I73      +$K73      +$M73      +$O73</f>
        <v>12358687</v>
      </c>
      <c r="R73" s="63">
        <f>IF(($L73      =0),0,((($N73      -$L73      )/$L73      )*100))</f>
        <v>-76.824817518248182</v>
      </c>
      <c r="S73" s="64">
        <f>IF(($M73      =0),0,((($O73      -$M73      )/$M73      )*100))</f>
        <v>37.689971773971564</v>
      </c>
      <c r="T73" s="63">
        <f>IF(($E71      =0),0,(($P71      /$E71      )*100))</f>
        <v>81.29646840148699</v>
      </c>
      <c r="U73" s="65">
        <f>IF($E71   =0,0,($Q71   /$E71 )*100)</f>
        <v>71.786053671003714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17256000</v>
      </c>
      <c r="C74" s="120">
        <f>SUM(C71:C72)</f>
        <v>-40000</v>
      </c>
      <c r="D74" s="120"/>
      <c r="E74" s="120">
        <f>$B74      +$C74      +$D74</f>
        <v>17216000</v>
      </c>
      <c r="F74" s="121">
        <f t="shared" ref="F74:O74" si="45">SUM(F71:F72)</f>
        <v>17216000</v>
      </c>
      <c r="G74" s="122">
        <f t="shared" si="45"/>
        <v>17216000</v>
      </c>
      <c r="H74" s="121">
        <f t="shared" si="45"/>
        <v>2208000</v>
      </c>
      <c r="I74" s="122">
        <f t="shared" si="45"/>
        <v>2370933</v>
      </c>
      <c r="J74" s="121">
        <f t="shared" si="45"/>
        <v>5038000</v>
      </c>
      <c r="K74" s="122">
        <f t="shared" si="45"/>
        <v>2993313</v>
      </c>
      <c r="L74" s="121">
        <f t="shared" si="45"/>
        <v>5480000</v>
      </c>
      <c r="M74" s="122">
        <f t="shared" si="45"/>
        <v>2942674</v>
      </c>
      <c r="N74" s="121">
        <f t="shared" si="45"/>
        <v>1270000</v>
      </c>
      <c r="O74" s="122">
        <f t="shared" si="45"/>
        <v>4051767</v>
      </c>
      <c r="P74" s="121">
        <f>$H74      +$J74      +$L74      +$N74</f>
        <v>13996000</v>
      </c>
      <c r="Q74" s="122">
        <f>$I74      +$K74      +$M74      +$O74</f>
        <v>12358687</v>
      </c>
      <c r="R74" s="67">
        <f>IF(($L74      =0),0,((($N74      -$L74      )/$L74      )*100))</f>
        <v>-76.824817518248182</v>
      </c>
      <c r="S74" s="68">
        <f>IF(($M74      =0),0,((($O74      -$M74      )/$M74      )*100))</f>
        <v>37.689971773971564</v>
      </c>
      <c r="T74" s="67">
        <f>IF(($E71      =0),0,(($P71      /$E71      )*100))</f>
        <v>81.29646840148699</v>
      </c>
      <c r="U74" s="71">
        <f>IF($E71   =0,0,($Q71   /$E71 )*100)</f>
        <v>71.786053671003714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53721000</v>
      </c>
      <c r="C75" s="120">
        <f>SUM(C9:C16,C19:C25,C28:C31,C34,C37:C41,C44:C54,C57:C60,C63:C67,C71:C72)</f>
        <v>4751000</v>
      </c>
      <c r="D75" s="120"/>
      <c r="E75" s="120">
        <f>$B75      +$C75      +$D75</f>
        <v>58472000</v>
      </c>
      <c r="F75" s="121">
        <f t="shared" ref="F75:O75" si="46">SUM(F9:F16,F19:F25,F28:F31,F34,F37:F41,F44:F54,F57:F60,F63:F67,F71:F72)</f>
        <v>57929000</v>
      </c>
      <c r="G75" s="122">
        <f t="shared" si="46"/>
        <v>50784000</v>
      </c>
      <c r="H75" s="121">
        <f t="shared" si="46"/>
        <v>4911000</v>
      </c>
      <c r="I75" s="122">
        <f t="shared" si="46"/>
        <v>945731</v>
      </c>
      <c r="J75" s="121">
        <f t="shared" si="46"/>
        <v>9555000</v>
      </c>
      <c r="K75" s="122">
        <f t="shared" si="46"/>
        <v>9167597</v>
      </c>
      <c r="L75" s="121">
        <f t="shared" si="46"/>
        <v>9579000</v>
      </c>
      <c r="M75" s="122">
        <f t="shared" si="46"/>
        <v>7478623</v>
      </c>
      <c r="N75" s="121">
        <f t="shared" si="46"/>
        <v>6750000</v>
      </c>
      <c r="O75" s="122">
        <f t="shared" si="46"/>
        <v>10137658</v>
      </c>
      <c r="P75" s="121">
        <f>$H75      +$J75      +$L75      +$N75</f>
        <v>30795000</v>
      </c>
      <c r="Q75" s="122">
        <f>$I75      +$K75      +$M75      +$O75</f>
        <v>27729609</v>
      </c>
      <c r="R75" s="67">
        <f>IF(($L75      =0),0,((($N75      -$L75      )/$L75      )*100))</f>
        <v>-29.533354212339489</v>
      </c>
      <c r="S75" s="68">
        <f>IF(($M75      =0),0,((($O75      -$M75      )/$M75      )*100))</f>
        <v>35.555141635030942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60.639177693761816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54.603042296786384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10966000</v>
      </c>
      <c r="C87" s="128">
        <f t="shared" si="48"/>
        <v>0</v>
      </c>
      <c r="D87" s="128">
        <f t="shared" si="48"/>
        <v>0</v>
      </c>
      <c r="E87" s="128">
        <f t="shared" si="48"/>
        <v>10966000</v>
      </c>
      <c r="F87" s="128">
        <f t="shared" si="48"/>
        <v>0</v>
      </c>
      <c r="G87" s="128">
        <f t="shared" si="48"/>
        <v>0</v>
      </c>
      <c r="H87" s="128">
        <f t="shared" si="48"/>
        <v>3625000</v>
      </c>
      <c r="I87" s="128">
        <f t="shared" si="48"/>
        <v>0</v>
      </c>
      <c r="J87" s="128">
        <f t="shared" si="48"/>
        <v>3358000</v>
      </c>
      <c r="K87" s="128">
        <f t="shared" si="48"/>
        <v>0</v>
      </c>
      <c r="L87" s="128">
        <f t="shared" si="48"/>
        <v>4981000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11964000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109.10085719496625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1322000</v>
      </c>
      <c r="C91" s="108"/>
      <c r="D91" s="108"/>
      <c r="E91" s="108">
        <f t="shared" si="49"/>
        <v>1322000</v>
      </c>
      <c r="F91" s="108">
        <v>0</v>
      </c>
      <c r="G91" s="108">
        <v>0</v>
      </c>
      <c r="H91" s="108"/>
      <c r="I91" s="108"/>
      <c r="J91" s="108">
        <v>1714000</v>
      </c>
      <c r="K91" s="108"/>
      <c r="L91" s="108"/>
      <c r="M91" s="108"/>
      <c r="N91" s="108"/>
      <c r="O91" s="108"/>
      <c r="P91" s="108">
        <f t="shared" si="50"/>
        <v>1714000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129.65204236006051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1644000</v>
      </c>
      <c r="C93" s="108"/>
      <c r="D93" s="108"/>
      <c r="E93" s="108">
        <f t="shared" si="49"/>
        <v>1644000</v>
      </c>
      <c r="F93" s="108">
        <v>0</v>
      </c>
      <c r="G93" s="108">
        <v>0</v>
      </c>
      <c r="H93" s="108"/>
      <c r="I93" s="108"/>
      <c r="J93" s="108">
        <v>1644000</v>
      </c>
      <c r="K93" s="108"/>
      <c r="L93" s="108"/>
      <c r="M93" s="108"/>
      <c r="N93" s="108"/>
      <c r="O93" s="108"/>
      <c r="P93" s="108">
        <f t="shared" si="50"/>
        <v>1644000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8000000</v>
      </c>
      <c r="C95" s="108"/>
      <c r="D95" s="108"/>
      <c r="E95" s="108">
        <f t="shared" si="49"/>
        <v>8000000</v>
      </c>
      <c r="F95" s="108">
        <v>0</v>
      </c>
      <c r="G95" s="108">
        <v>0</v>
      </c>
      <c r="H95" s="108">
        <v>3625000</v>
      </c>
      <c r="I95" s="108"/>
      <c r="J95" s="108"/>
      <c r="K95" s="108"/>
      <c r="L95" s="108">
        <v>4981000</v>
      </c>
      <c r="M95" s="108"/>
      <c r="N95" s="108"/>
      <c r="O95" s="108"/>
      <c r="P95" s="108">
        <f t="shared" si="50"/>
        <v>8606000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107.575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10966000</v>
      </c>
      <c r="C114" s="137">
        <f t="shared" si="62"/>
        <v>0</v>
      </c>
      <c r="D114" s="137">
        <f t="shared" si="62"/>
        <v>0</v>
      </c>
      <c r="E114" s="137">
        <f t="shared" si="62"/>
        <v>10966000</v>
      </c>
      <c r="F114" s="137">
        <f t="shared" si="62"/>
        <v>0</v>
      </c>
      <c r="G114" s="137">
        <f t="shared" si="62"/>
        <v>0</v>
      </c>
      <c r="H114" s="137">
        <f t="shared" si="62"/>
        <v>3625000</v>
      </c>
      <c r="I114" s="137">
        <f t="shared" si="62"/>
        <v>0</v>
      </c>
      <c r="J114" s="137">
        <f t="shared" si="62"/>
        <v>3358000</v>
      </c>
      <c r="K114" s="137">
        <f t="shared" si="62"/>
        <v>0</v>
      </c>
      <c r="L114" s="137">
        <f t="shared" si="62"/>
        <v>4981000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11964000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1.0910085719496625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10966000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10966000</v>
      </c>
      <c r="F115" s="139">
        <f t="shared" si="63"/>
        <v>0</v>
      </c>
      <c r="G115" s="139">
        <f t="shared" si="63"/>
        <v>0</v>
      </c>
      <c r="H115" s="139">
        <f t="shared" si="63"/>
        <v>3625000</v>
      </c>
      <c r="I115" s="139">
        <f t="shared" si="63"/>
        <v>0</v>
      </c>
      <c r="J115" s="139">
        <f t="shared" si="63"/>
        <v>3358000</v>
      </c>
      <c r="K115" s="139">
        <f t="shared" si="63"/>
        <v>0</v>
      </c>
      <c r="L115" s="139">
        <f t="shared" si="63"/>
        <v>4981000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11964000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1.0910085719496625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D8YkiX1/vdpUlleJJmjvUkxAF+xvwa9atGhPvTJt+2MvPDB5WC2Su6g3V8lPk6nXXWG43iN9Dvfd+MqMt/Yu7g==" saltValue="X8FhxffzufnDTsUr6O9Cv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349000</v>
      </c>
      <c r="I10" s="110">
        <v>349255</v>
      </c>
      <c r="J10" s="109">
        <v>248000</v>
      </c>
      <c r="K10" s="110">
        <v>248223</v>
      </c>
      <c r="L10" s="109">
        <v>237000</v>
      </c>
      <c r="M10" s="110">
        <v>237092</v>
      </c>
      <c r="N10" s="109"/>
      <c r="O10" s="110">
        <v>165430</v>
      </c>
      <c r="P10" s="109">
        <f t="shared" ref="P10:P17" si="1">$H10      +$J10      +$L10      +$N10</f>
        <v>834000</v>
      </c>
      <c r="Q10" s="110">
        <f t="shared" ref="Q10:Q17" si="2">$I10      +$K10      +$M10      +$O10</f>
        <v>1000000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-30.225397735899989</v>
      </c>
      <c r="T10" s="54">
        <f t="shared" ref="T10:T16" si="5">IF(($E10      =0),0,(($P10      /$E10      )*100))</f>
        <v>83.399999999999991</v>
      </c>
      <c r="U10" s="56">
        <f t="shared" ref="U10:U16" si="6">IF(($E10      =0),0,(($Q10      /$E10      )*100))</f>
        <v>100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1000000</v>
      </c>
      <c r="C17" s="111">
        <f>SUM(C9:C16)</f>
        <v>0</v>
      </c>
      <c r="D17" s="111"/>
      <c r="E17" s="111">
        <f t="shared" si="0"/>
        <v>1000000</v>
      </c>
      <c r="F17" s="112">
        <f t="shared" ref="F17:O17" si="7">SUM(F9:F16)</f>
        <v>1000000</v>
      </c>
      <c r="G17" s="113">
        <f t="shared" si="7"/>
        <v>1000000</v>
      </c>
      <c r="H17" s="112">
        <f t="shared" si="7"/>
        <v>349000</v>
      </c>
      <c r="I17" s="113">
        <f t="shared" si="7"/>
        <v>349255</v>
      </c>
      <c r="J17" s="112">
        <f t="shared" si="7"/>
        <v>248000</v>
      </c>
      <c r="K17" s="113">
        <f t="shared" si="7"/>
        <v>248223</v>
      </c>
      <c r="L17" s="112">
        <f t="shared" si="7"/>
        <v>237000</v>
      </c>
      <c r="M17" s="113">
        <f t="shared" si="7"/>
        <v>237092</v>
      </c>
      <c r="N17" s="112">
        <f t="shared" si="7"/>
        <v>0</v>
      </c>
      <c r="O17" s="113">
        <f t="shared" si="7"/>
        <v>165430</v>
      </c>
      <c r="P17" s="112">
        <f t="shared" si="1"/>
        <v>834000</v>
      </c>
      <c r="Q17" s="113">
        <f t="shared" si="2"/>
        <v>1000000</v>
      </c>
      <c r="R17" s="58">
        <f t="shared" si="3"/>
        <v>-100</v>
      </c>
      <c r="S17" s="59">
        <f t="shared" si="4"/>
        <v>-30.225397735899989</v>
      </c>
      <c r="T17" s="58">
        <f>IF((SUM($E9:$E14))=0,0,(P17/(SUM($E9:$E14))*100))</f>
        <v>83.399999999999991</v>
      </c>
      <c r="U17" s="60">
        <f>IF((SUM($E9:$E14))=0,0,(Q17/(SUM($E9:$E14))*100))</f>
        <v>100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4860000</v>
      </c>
      <c r="C21" s="108"/>
      <c r="D21" s="108"/>
      <c r="E21" s="108">
        <f t="shared" si="8"/>
        <v>4860000</v>
      </c>
      <c r="F21" s="109">
        <v>4860000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4860000</v>
      </c>
      <c r="C26" s="111">
        <f>SUM(C19:C25)</f>
        <v>0</v>
      </c>
      <c r="D26" s="111"/>
      <c r="E26" s="111">
        <f t="shared" si="8"/>
        <v>4860000</v>
      </c>
      <c r="F26" s="112">
        <f t="shared" ref="F26:O26" si="15">SUM(F19:F25)</f>
        <v>4860000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2514000</v>
      </c>
      <c r="C31" s="108"/>
      <c r="D31" s="108"/>
      <c r="E31" s="108">
        <f>$B31      +$C31      +$D31</f>
        <v>2514000</v>
      </c>
      <c r="F31" s="109">
        <v>2514000</v>
      </c>
      <c r="G31" s="110">
        <v>2514000</v>
      </c>
      <c r="H31" s="109">
        <v>342000</v>
      </c>
      <c r="I31" s="110">
        <v>452601</v>
      </c>
      <c r="J31" s="109"/>
      <c r="K31" s="110">
        <v>927551</v>
      </c>
      <c r="L31" s="109">
        <v>1440000</v>
      </c>
      <c r="M31" s="110">
        <v>621982</v>
      </c>
      <c r="N31" s="109">
        <v>39000</v>
      </c>
      <c r="O31" s="110">
        <v>511320</v>
      </c>
      <c r="P31" s="109">
        <f>$H31      +$J31      +$L31      +$N31</f>
        <v>1821000</v>
      </c>
      <c r="Q31" s="110">
        <f>$I31      +$K31      +$M31      +$O31</f>
        <v>2513454</v>
      </c>
      <c r="R31" s="54">
        <f>IF(($L31      =0),0,((($N31      -$L31      )/$L31      )*100))</f>
        <v>-97.291666666666671</v>
      </c>
      <c r="S31" s="55">
        <f>IF(($M31      =0),0,((($O31      -$M31      )/$M31      )*100))</f>
        <v>-17.791833204176328</v>
      </c>
      <c r="T31" s="54">
        <f>IF(($E31      =0),0,(($P31      /$E31      )*100))</f>
        <v>72.434367541766107</v>
      </c>
      <c r="U31" s="56">
        <f>IF(($E31      =0),0,(($Q31      /$E31      )*100))</f>
        <v>99.978281622911695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2514000</v>
      </c>
      <c r="C32" s="111">
        <f>SUM(C28:C31)</f>
        <v>0</v>
      </c>
      <c r="D32" s="111"/>
      <c r="E32" s="111">
        <f>$B32      +$C32      +$D32</f>
        <v>2514000</v>
      </c>
      <c r="F32" s="112">
        <f t="shared" ref="F32:O32" si="16">SUM(F28:F31)</f>
        <v>2514000</v>
      </c>
      <c r="G32" s="113">
        <f t="shared" si="16"/>
        <v>2514000</v>
      </c>
      <c r="H32" s="112">
        <f t="shared" si="16"/>
        <v>342000</v>
      </c>
      <c r="I32" s="113">
        <f t="shared" si="16"/>
        <v>452601</v>
      </c>
      <c r="J32" s="112">
        <f t="shared" si="16"/>
        <v>0</v>
      </c>
      <c r="K32" s="113">
        <f t="shared" si="16"/>
        <v>927551</v>
      </c>
      <c r="L32" s="112">
        <f t="shared" si="16"/>
        <v>1440000</v>
      </c>
      <c r="M32" s="113">
        <f t="shared" si="16"/>
        <v>621982</v>
      </c>
      <c r="N32" s="112">
        <f t="shared" si="16"/>
        <v>39000</v>
      </c>
      <c r="O32" s="113">
        <f t="shared" si="16"/>
        <v>511320</v>
      </c>
      <c r="P32" s="112">
        <f>$H32      +$J32      +$L32      +$N32</f>
        <v>1821000</v>
      </c>
      <c r="Q32" s="113">
        <f>$I32      +$K32      +$M32      +$O32</f>
        <v>2513454</v>
      </c>
      <c r="R32" s="58">
        <f>IF(($L32      =0),0,((($N32      -$L32      )/$L32      )*100))</f>
        <v>-97.291666666666671</v>
      </c>
      <c r="S32" s="59">
        <f>IF(($M32      =0),0,((($O32      -$M32      )/$M32      )*100))</f>
        <v>-17.791833204176328</v>
      </c>
      <c r="T32" s="58">
        <f>IF($E32   =0,0,($P32   /$E32   )*100)</f>
        <v>72.434367541766107</v>
      </c>
      <c r="U32" s="60">
        <f>IF($E32   =0,0,($Q32   /$E32   )*100)</f>
        <v>99.978281622911695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1200000</v>
      </c>
      <c r="C34" s="108"/>
      <c r="D34" s="108"/>
      <c r="E34" s="108">
        <f>$B34      +$C34      +$D34</f>
        <v>1200000</v>
      </c>
      <c r="F34" s="109">
        <v>1200000</v>
      </c>
      <c r="G34" s="110">
        <v>1200000</v>
      </c>
      <c r="H34" s="109">
        <v>300000</v>
      </c>
      <c r="I34" s="110">
        <v>568819</v>
      </c>
      <c r="J34" s="109">
        <v>559000</v>
      </c>
      <c r="K34" s="110">
        <v>559400</v>
      </c>
      <c r="L34" s="109">
        <v>30000</v>
      </c>
      <c r="M34" s="110">
        <v>29800</v>
      </c>
      <c r="N34" s="109">
        <v>42000</v>
      </c>
      <c r="O34" s="110">
        <v>41981</v>
      </c>
      <c r="P34" s="109">
        <f>$H34      +$J34      +$L34      +$N34</f>
        <v>931000</v>
      </c>
      <c r="Q34" s="110">
        <f>$I34      +$K34      +$M34      +$O34</f>
        <v>1200000</v>
      </c>
      <c r="R34" s="54">
        <f>IF(($L34      =0),0,((($N34      -$L34      )/$L34      )*100))</f>
        <v>40</v>
      </c>
      <c r="S34" s="55">
        <f>IF(($M34      =0),0,((($O34      -$M34      )/$M34      )*100))</f>
        <v>40.875838926174495</v>
      </c>
      <c r="T34" s="54">
        <f>IF(($E34      =0),0,(($P34      /$E34      )*100))</f>
        <v>77.583333333333343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1200000</v>
      </c>
      <c r="C35" s="111">
        <f>C34</f>
        <v>0</v>
      </c>
      <c r="D35" s="111"/>
      <c r="E35" s="111">
        <f>$B35      +$C35      +$D35</f>
        <v>1200000</v>
      </c>
      <c r="F35" s="112">
        <f t="shared" ref="F35:O35" si="17">F34</f>
        <v>1200000</v>
      </c>
      <c r="G35" s="113">
        <f t="shared" si="17"/>
        <v>1200000</v>
      </c>
      <c r="H35" s="112">
        <f t="shared" si="17"/>
        <v>300000</v>
      </c>
      <c r="I35" s="113">
        <f t="shared" si="17"/>
        <v>568819</v>
      </c>
      <c r="J35" s="112">
        <f t="shared" si="17"/>
        <v>559000</v>
      </c>
      <c r="K35" s="113">
        <f t="shared" si="17"/>
        <v>559400</v>
      </c>
      <c r="L35" s="112">
        <f t="shared" si="17"/>
        <v>30000</v>
      </c>
      <c r="M35" s="113">
        <f t="shared" si="17"/>
        <v>29800</v>
      </c>
      <c r="N35" s="112">
        <f t="shared" si="17"/>
        <v>42000</v>
      </c>
      <c r="O35" s="113">
        <f t="shared" si="17"/>
        <v>41981</v>
      </c>
      <c r="P35" s="112">
        <f>$H35      +$J35      +$L35      +$N35</f>
        <v>931000</v>
      </c>
      <c r="Q35" s="113">
        <f>$I35      +$K35      +$M35      +$O35</f>
        <v>1200000</v>
      </c>
      <c r="R35" s="58">
        <f>IF(($L35      =0),0,((($N35      -$L35      )/$L35      )*100))</f>
        <v>40</v>
      </c>
      <c r="S35" s="59">
        <f>IF(($M35      =0),0,((($O35      -$M35      )/$M35      )*100))</f>
        <v>40.875838926174495</v>
      </c>
      <c r="T35" s="58">
        <f>IF($E35   =0,0,($P35   /$E35   )*100)</f>
        <v>77.583333333333343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9574000</v>
      </c>
      <c r="C69" s="120">
        <f>SUM(C9:C16,C19:C25,C28:C31,C34,C37:C41,C44:C54,C57:C60,C63:C67)</f>
        <v>0</v>
      </c>
      <c r="D69" s="120"/>
      <c r="E69" s="120">
        <f t="shared" si="35"/>
        <v>9574000</v>
      </c>
      <c r="F69" s="121">
        <f t="shared" ref="F69:O69" si="43">SUM(F9:F16,F19:F25,F28:F31,F34,F37:F41,F44:F54,F57:F60,F63:F67)</f>
        <v>9574000</v>
      </c>
      <c r="G69" s="122">
        <f t="shared" si="43"/>
        <v>4714000</v>
      </c>
      <c r="H69" s="121">
        <f t="shared" si="43"/>
        <v>991000</v>
      </c>
      <c r="I69" s="122">
        <f t="shared" si="43"/>
        <v>1370675</v>
      </c>
      <c r="J69" s="121">
        <f t="shared" si="43"/>
        <v>807000</v>
      </c>
      <c r="K69" s="122">
        <f t="shared" si="43"/>
        <v>1735174</v>
      </c>
      <c r="L69" s="121">
        <f t="shared" si="43"/>
        <v>1707000</v>
      </c>
      <c r="M69" s="122">
        <f t="shared" si="43"/>
        <v>888874</v>
      </c>
      <c r="N69" s="121">
        <f t="shared" si="43"/>
        <v>81000</v>
      </c>
      <c r="O69" s="122">
        <f t="shared" si="43"/>
        <v>718731</v>
      </c>
      <c r="P69" s="121">
        <f t="shared" si="36"/>
        <v>3586000</v>
      </c>
      <c r="Q69" s="122">
        <f t="shared" si="37"/>
        <v>4713454</v>
      </c>
      <c r="R69" s="67">
        <f t="shared" si="38"/>
        <v>-95.254833040421801</v>
      </c>
      <c r="S69" s="68">
        <f t="shared" si="39"/>
        <v>-19.141408118585986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76.071277047093773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99.988417479847257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9574000</v>
      </c>
      <c r="C75" s="120">
        <f>SUM(C9:C16,C19:C25,C28:C31,C34,C37:C41,C44:C54,C57:C60,C63:C67,C71:C72)</f>
        <v>0</v>
      </c>
      <c r="D75" s="120"/>
      <c r="E75" s="120">
        <f>$B75      +$C75      +$D75</f>
        <v>9574000</v>
      </c>
      <c r="F75" s="121">
        <f t="shared" ref="F75:O75" si="46">SUM(F9:F16,F19:F25,F28:F31,F34,F37:F41,F44:F54,F57:F60,F63:F67,F71:F72)</f>
        <v>9574000</v>
      </c>
      <c r="G75" s="122">
        <f t="shared" si="46"/>
        <v>4714000</v>
      </c>
      <c r="H75" s="121">
        <f t="shared" si="46"/>
        <v>991000</v>
      </c>
      <c r="I75" s="122">
        <f t="shared" si="46"/>
        <v>1370675</v>
      </c>
      <c r="J75" s="121">
        <f t="shared" si="46"/>
        <v>807000</v>
      </c>
      <c r="K75" s="122">
        <f t="shared" si="46"/>
        <v>1735174</v>
      </c>
      <c r="L75" s="121">
        <f t="shared" si="46"/>
        <v>1707000</v>
      </c>
      <c r="M75" s="122">
        <f t="shared" si="46"/>
        <v>888874</v>
      </c>
      <c r="N75" s="121">
        <f t="shared" si="46"/>
        <v>81000</v>
      </c>
      <c r="O75" s="122">
        <f t="shared" si="46"/>
        <v>718731</v>
      </c>
      <c r="P75" s="121">
        <f>$H75      +$J75      +$L75      +$N75</f>
        <v>3586000</v>
      </c>
      <c r="Q75" s="122">
        <f>$I75      +$K75      +$M75      +$O75</f>
        <v>4713454</v>
      </c>
      <c r="R75" s="67">
        <f>IF(($L75      =0),0,((($N75      -$L75      )/$L75      )*100))</f>
        <v>-95.254833040421801</v>
      </c>
      <c r="S75" s="68">
        <f>IF(($M75      =0),0,((($O75      -$M75      )/$M75      )*100))</f>
        <v>-19.141408118585986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76.071277047093773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99.988417479847257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159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9eXxHUIpfuwAltPndPSHu9EOmlJBYewqg1n812fLBLLl0TY0H86oX6PYErpqVGIMCxitD+RMrYn9zFbwxnW4bA==" saltValue="5B3/ewRtsFXa287Ss9eWX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125000</v>
      </c>
      <c r="I10" s="110"/>
      <c r="J10" s="109">
        <v>909000</v>
      </c>
      <c r="K10" s="110">
        <v>363114</v>
      </c>
      <c r="L10" s="109">
        <v>396000</v>
      </c>
      <c r="M10" s="110">
        <v>931954</v>
      </c>
      <c r="N10" s="109"/>
      <c r="O10" s="110">
        <v>196752</v>
      </c>
      <c r="P10" s="109">
        <f t="shared" ref="P10:P17" si="1">$H10      +$J10      +$L10      +$N10</f>
        <v>1430000</v>
      </c>
      <c r="Q10" s="110">
        <f t="shared" ref="Q10:Q17" si="2">$I10      +$K10      +$M10      +$O10</f>
        <v>1491820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-78.888228388954815</v>
      </c>
      <c r="T10" s="54">
        <f t="shared" ref="T10:T16" si="5">IF(($E10      =0),0,(($P10      /$E10      )*100))</f>
        <v>84.117647058823536</v>
      </c>
      <c r="U10" s="56">
        <f t="shared" ref="U10:U16" si="6">IF(($E10      =0),0,(($Q10      /$E10      )*100))</f>
        <v>87.75411764705882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1700000</v>
      </c>
      <c r="C17" s="111">
        <f>SUM(C9:C16)</f>
        <v>0</v>
      </c>
      <c r="D17" s="111"/>
      <c r="E17" s="111">
        <f t="shared" si="0"/>
        <v>1700000</v>
      </c>
      <c r="F17" s="112">
        <f t="shared" ref="F17:O17" si="7">SUM(F9:F16)</f>
        <v>1700000</v>
      </c>
      <c r="G17" s="113">
        <f t="shared" si="7"/>
        <v>1700000</v>
      </c>
      <c r="H17" s="112">
        <f t="shared" si="7"/>
        <v>125000</v>
      </c>
      <c r="I17" s="113">
        <f t="shared" si="7"/>
        <v>0</v>
      </c>
      <c r="J17" s="112">
        <f t="shared" si="7"/>
        <v>909000</v>
      </c>
      <c r="K17" s="113">
        <f t="shared" si="7"/>
        <v>363114</v>
      </c>
      <c r="L17" s="112">
        <f t="shared" si="7"/>
        <v>396000</v>
      </c>
      <c r="M17" s="113">
        <f t="shared" si="7"/>
        <v>931954</v>
      </c>
      <c r="N17" s="112">
        <f t="shared" si="7"/>
        <v>0</v>
      </c>
      <c r="O17" s="113">
        <f t="shared" si="7"/>
        <v>196752</v>
      </c>
      <c r="P17" s="112">
        <f t="shared" si="1"/>
        <v>1430000</v>
      </c>
      <c r="Q17" s="113">
        <f t="shared" si="2"/>
        <v>1491820</v>
      </c>
      <c r="R17" s="58">
        <f t="shared" si="3"/>
        <v>-100</v>
      </c>
      <c r="S17" s="59">
        <f t="shared" si="4"/>
        <v>-78.888228388954815</v>
      </c>
      <c r="T17" s="58">
        <f>IF((SUM($E9:$E14))=0,0,(P17/(SUM($E9:$E14))*100))</f>
        <v>84.117647058823536</v>
      </c>
      <c r="U17" s="60">
        <f>IF((SUM($E9:$E14))=0,0,(Q17/(SUM($E9:$E14))*100))</f>
        <v>87.75411764705882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24166000</v>
      </c>
      <c r="C23" s="108"/>
      <c r="D23" s="108"/>
      <c r="E23" s="108">
        <f t="shared" si="8"/>
        <v>24166000</v>
      </c>
      <c r="F23" s="109">
        <v>24166000</v>
      </c>
      <c r="G23" s="110">
        <v>24166000</v>
      </c>
      <c r="H23" s="109"/>
      <c r="I23" s="110"/>
      <c r="J23" s="109">
        <v>7363000</v>
      </c>
      <c r="K23" s="110"/>
      <c r="L23" s="109">
        <v>12235000</v>
      </c>
      <c r="M23" s="110"/>
      <c r="N23" s="109">
        <v>3592000</v>
      </c>
      <c r="O23" s="110"/>
      <c r="P23" s="109">
        <f t="shared" si="9"/>
        <v>23190000</v>
      </c>
      <c r="Q23" s="110">
        <f t="shared" si="10"/>
        <v>0</v>
      </c>
      <c r="R23" s="54">
        <f t="shared" si="11"/>
        <v>-70.641601961585621</v>
      </c>
      <c r="S23" s="55">
        <f t="shared" si="12"/>
        <v>0</v>
      </c>
      <c r="T23" s="54">
        <f t="shared" si="13"/>
        <v>95.961267897045431</v>
      </c>
      <c r="U23" s="56">
        <f t="shared" si="14"/>
        <v>0</v>
      </c>
      <c r="V23" s="109">
        <v>18250000</v>
      </c>
      <c r="W23" s="110">
        <v>15439000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24166000</v>
      </c>
      <c r="C26" s="111">
        <f>SUM(C19:C25)</f>
        <v>0</v>
      </c>
      <c r="D26" s="111"/>
      <c r="E26" s="111">
        <f t="shared" si="8"/>
        <v>24166000</v>
      </c>
      <c r="F26" s="112">
        <f t="shared" ref="F26:O26" si="15">SUM(F19:F25)</f>
        <v>24166000</v>
      </c>
      <c r="G26" s="113">
        <f t="shared" si="15"/>
        <v>24166000</v>
      </c>
      <c r="H26" s="112">
        <f t="shared" si="15"/>
        <v>0</v>
      </c>
      <c r="I26" s="113">
        <f t="shared" si="15"/>
        <v>0</v>
      </c>
      <c r="J26" s="112">
        <f t="shared" si="15"/>
        <v>7363000</v>
      </c>
      <c r="K26" s="113">
        <f t="shared" si="15"/>
        <v>0</v>
      </c>
      <c r="L26" s="112">
        <f t="shared" si="15"/>
        <v>12235000</v>
      </c>
      <c r="M26" s="113">
        <f t="shared" si="15"/>
        <v>0</v>
      </c>
      <c r="N26" s="112">
        <f t="shared" si="15"/>
        <v>3592000</v>
      </c>
      <c r="O26" s="113">
        <f t="shared" si="15"/>
        <v>0</v>
      </c>
      <c r="P26" s="112">
        <f t="shared" si="9"/>
        <v>23190000</v>
      </c>
      <c r="Q26" s="113">
        <f t="shared" si="10"/>
        <v>0</v>
      </c>
      <c r="R26" s="58">
        <f t="shared" si="11"/>
        <v>-70.641601961585621</v>
      </c>
      <c r="S26" s="59">
        <f t="shared" si="12"/>
        <v>0</v>
      </c>
      <c r="T26" s="58">
        <f>IF(($E26-$E21-$E25)   =0,0,($P26   /($E26-$E21-$E25)   )*100)</f>
        <v>95.961267897045431</v>
      </c>
      <c r="U26" s="60">
        <f>IF(($E26-$E21-$E25)   =0,0,($Q26   /($E26-$E21-$E25)   )*100)</f>
        <v>0</v>
      </c>
      <c r="V26" s="112">
        <f>SUM(V19:V25)</f>
        <v>18250000</v>
      </c>
      <c r="W26" s="113">
        <f>SUM(W19:W25)</f>
        <v>15439000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1989000</v>
      </c>
      <c r="C34" s="108"/>
      <c r="D34" s="108"/>
      <c r="E34" s="108">
        <f>$B34      +$C34      +$D34</f>
        <v>1989000</v>
      </c>
      <c r="F34" s="109">
        <v>1989000</v>
      </c>
      <c r="G34" s="110">
        <v>1989000</v>
      </c>
      <c r="H34" s="109">
        <v>497000</v>
      </c>
      <c r="I34" s="110"/>
      <c r="J34" s="109">
        <v>940000</v>
      </c>
      <c r="K34" s="110"/>
      <c r="L34" s="109"/>
      <c r="M34" s="110"/>
      <c r="N34" s="109"/>
      <c r="O34" s="110"/>
      <c r="P34" s="109">
        <f>$H34      +$J34      +$L34      +$N34</f>
        <v>1437000</v>
      </c>
      <c r="Q34" s="110">
        <f>$I34      +$K34      +$M34      +$O34</f>
        <v>0</v>
      </c>
      <c r="R34" s="54">
        <f>IF(($L34      =0),0,((($N34      -$L34      )/$L34      )*100))</f>
        <v>0</v>
      </c>
      <c r="S34" s="55">
        <f>IF(($M34      =0),0,((($O34      -$M34      )/$M34      )*100))</f>
        <v>0</v>
      </c>
      <c r="T34" s="54">
        <f>IF(($E34      =0),0,(($P34      /$E34      )*100))</f>
        <v>72.247360482654599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1989000</v>
      </c>
      <c r="C35" s="111">
        <f>C34</f>
        <v>0</v>
      </c>
      <c r="D35" s="111"/>
      <c r="E35" s="111">
        <f>$B35      +$C35      +$D35</f>
        <v>1989000</v>
      </c>
      <c r="F35" s="112">
        <f t="shared" ref="F35:O35" si="17">F34</f>
        <v>1989000</v>
      </c>
      <c r="G35" s="113">
        <f t="shared" si="17"/>
        <v>1989000</v>
      </c>
      <c r="H35" s="112">
        <f t="shared" si="17"/>
        <v>497000</v>
      </c>
      <c r="I35" s="113">
        <f t="shared" si="17"/>
        <v>0</v>
      </c>
      <c r="J35" s="112">
        <f t="shared" si="17"/>
        <v>940000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1437000</v>
      </c>
      <c r="Q35" s="113">
        <f>$I35      +$K35      +$M35      +$O35</f>
        <v>0</v>
      </c>
      <c r="R35" s="58">
        <f>IF(($L35      =0),0,((($N35      -$L35      )/$L35      )*100))</f>
        <v>0</v>
      </c>
      <c r="S35" s="59">
        <f>IF(($M35      =0),0,((($O35      -$M35      )/$M35      )*100))</f>
        <v>0</v>
      </c>
      <c r="T35" s="58">
        <f>IF($E35   =0,0,($P35   /$E35   )*100)</f>
        <v>72.247360482654599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9029000</v>
      </c>
      <c r="C37" s="108"/>
      <c r="D37" s="108"/>
      <c r="E37" s="108">
        <f t="shared" ref="E37:E42" si="18">$B37      +$C37      +$D37</f>
        <v>9029000</v>
      </c>
      <c r="F37" s="109">
        <v>9029000</v>
      </c>
      <c r="G37" s="110">
        <v>9029000</v>
      </c>
      <c r="H37" s="109">
        <v>3721000</v>
      </c>
      <c r="I37" s="110">
        <v>3721021</v>
      </c>
      <c r="J37" s="109">
        <v>5308000</v>
      </c>
      <c r="K37" s="110">
        <v>2659773</v>
      </c>
      <c r="L37" s="109"/>
      <c r="M37" s="110">
        <v>1943165</v>
      </c>
      <c r="N37" s="109"/>
      <c r="O37" s="110">
        <v>705042</v>
      </c>
      <c r="P37" s="109">
        <f t="shared" ref="P37:P42" si="19">$H37      +$J37      +$L37      +$N37</f>
        <v>9029000</v>
      </c>
      <c r="Q37" s="110">
        <f t="shared" ref="Q37:Q42" si="20">$I37      +$K37      +$M37      +$O37</f>
        <v>9029001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-63.716822812267615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100.00001107542364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23612000</v>
      </c>
      <c r="C38" s="108"/>
      <c r="D38" s="108"/>
      <c r="E38" s="108">
        <f t="shared" si="18"/>
        <v>23612000</v>
      </c>
      <c r="F38" s="109">
        <v>23612000</v>
      </c>
      <c r="G38" s="110">
        <v>0</v>
      </c>
      <c r="H38" s="109"/>
      <c r="I38" s="110"/>
      <c r="J38" s="109"/>
      <c r="K38" s="110"/>
      <c r="L38" s="109"/>
      <c r="M38" s="110"/>
      <c r="N38" s="109">
        <v>1712000</v>
      </c>
      <c r="O38" s="110"/>
      <c r="P38" s="109">
        <f t="shared" si="19"/>
        <v>1712000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7.2505505675080464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32641000</v>
      </c>
      <c r="C42" s="111">
        <f>SUM(C37:C41)</f>
        <v>0</v>
      </c>
      <c r="D42" s="111"/>
      <c r="E42" s="111">
        <f t="shared" si="18"/>
        <v>32641000</v>
      </c>
      <c r="F42" s="112">
        <f t="shared" ref="F42:O42" si="25">SUM(F37:F41)</f>
        <v>32641000</v>
      </c>
      <c r="G42" s="113">
        <f t="shared" si="25"/>
        <v>9029000</v>
      </c>
      <c r="H42" s="112">
        <f t="shared" si="25"/>
        <v>3721000</v>
      </c>
      <c r="I42" s="113">
        <f t="shared" si="25"/>
        <v>3721021</v>
      </c>
      <c r="J42" s="112">
        <f t="shared" si="25"/>
        <v>5308000</v>
      </c>
      <c r="K42" s="113">
        <f t="shared" si="25"/>
        <v>2659773</v>
      </c>
      <c r="L42" s="112">
        <f t="shared" si="25"/>
        <v>0</v>
      </c>
      <c r="M42" s="113">
        <f t="shared" si="25"/>
        <v>1943165</v>
      </c>
      <c r="N42" s="112">
        <f t="shared" si="25"/>
        <v>1712000</v>
      </c>
      <c r="O42" s="113">
        <f t="shared" si="25"/>
        <v>705042</v>
      </c>
      <c r="P42" s="112">
        <f t="shared" si="19"/>
        <v>10741000</v>
      </c>
      <c r="Q42" s="113">
        <f t="shared" si="20"/>
        <v>9029001</v>
      </c>
      <c r="R42" s="58">
        <f t="shared" si="21"/>
        <v>0</v>
      </c>
      <c r="S42" s="59">
        <f t="shared" si="22"/>
        <v>-63.716822812267615</v>
      </c>
      <c r="T42" s="58">
        <f>IF((+$E37+$E40) =0,0,(P42   /(+$E37+$E40) )*100)</f>
        <v>118.9611252630413</v>
      </c>
      <c r="U42" s="60">
        <f>IF((+$E37+$E40) =0,0,(Q42   /(+$E37+$E40) )*100)</f>
        <v>100.00001107542364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60496000</v>
      </c>
      <c r="C69" s="120">
        <f>SUM(C9:C16,C19:C25,C28:C31,C34,C37:C41,C44:C54,C57:C60,C63:C67)</f>
        <v>0</v>
      </c>
      <c r="D69" s="120"/>
      <c r="E69" s="120">
        <f t="shared" si="35"/>
        <v>60496000</v>
      </c>
      <c r="F69" s="121">
        <f t="shared" ref="F69:O69" si="43">SUM(F9:F16,F19:F25,F28:F31,F34,F37:F41,F44:F54,F57:F60,F63:F67)</f>
        <v>60496000</v>
      </c>
      <c r="G69" s="122">
        <f t="shared" si="43"/>
        <v>36884000</v>
      </c>
      <c r="H69" s="121">
        <f t="shared" si="43"/>
        <v>4343000</v>
      </c>
      <c r="I69" s="122">
        <f t="shared" si="43"/>
        <v>3721021</v>
      </c>
      <c r="J69" s="121">
        <f t="shared" si="43"/>
        <v>14520000</v>
      </c>
      <c r="K69" s="122">
        <f t="shared" si="43"/>
        <v>3022887</v>
      </c>
      <c r="L69" s="121">
        <f t="shared" si="43"/>
        <v>12631000</v>
      </c>
      <c r="M69" s="122">
        <f t="shared" si="43"/>
        <v>2875119</v>
      </c>
      <c r="N69" s="121">
        <f t="shared" si="43"/>
        <v>5304000</v>
      </c>
      <c r="O69" s="122">
        <f t="shared" si="43"/>
        <v>901794</v>
      </c>
      <c r="P69" s="121">
        <f t="shared" si="36"/>
        <v>36798000</v>
      </c>
      <c r="Q69" s="122">
        <f t="shared" si="37"/>
        <v>10520821</v>
      </c>
      <c r="R69" s="67">
        <f t="shared" si="38"/>
        <v>-58.008075370121126</v>
      </c>
      <c r="S69" s="68">
        <f t="shared" si="39"/>
        <v>-68.63455043078217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99.766836568701876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28.524078191085568</v>
      </c>
      <c r="V69" s="121">
        <f>SUM(V9:V16,V19:V25,V28:V31,V34,V37:V41,V44:V54,V57:V60,V63:V67)</f>
        <v>18250000</v>
      </c>
      <c r="W69" s="122">
        <f>SUM(W9:W16,W19:W25,W28:W31,W34,W37:W41,W44:W54,W57:W60,W63:W67)</f>
        <v>15439000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70329000</v>
      </c>
      <c r="C71" s="108"/>
      <c r="D71" s="108"/>
      <c r="E71" s="108">
        <f>$B71      +$C71      +$D71</f>
        <v>70329000</v>
      </c>
      <c r="F71" s="109">
        <v>70329000</v>
      </c>
      <c r="G71" s="110">
        <v>70329000</v>
      </c>
      <c r="H71" s="109">
        <v>16513000</v>
      </c>
      <c r="I71" s="110">
        <v>9565657</v>
      </c>
      <c r="J71" s="109">
        <v>21354000</v>
      </c>
      <c r="K71" s="110">
        <v>19068842</v>
      </c>
      <c r="L71" s="109">
        <v>10032000</v>
      </c>
      <c r="M71" s="110">
        <v>18739541</v>
      </c>
      <c r="N71" s="109">
        <v>15767000</v>
      </c>
      <c r="O71" s="110">
        <v>16534331</v>
      </c>
      <c r="P71" s="109">
        <f>$H71      +$J71      +$L71      +$N71</f>
        <v>63666000</v>
      </c>
      <c r="Q71" s="110">
        <f>$I71      +$K71      +$M71      +$O71</f>
        <v>63908371</v>
      </c>
      <c r="R71" s="54">
        <f>IF(($L71      =0),0,((($N71      -$L71      )/$L71      )*100))</f>
        <v>57.167065390749606</v>
      </c>
      <c r="S71" s="55">
        <f>IF(($M71      =0),0,((($O71      -$M71      )/$M71      )*100))</f>
        <v>-11.767684171133114</v>
      </c>
      <c r="T71" s="54">
        <f>IF(($E71      =0),0,(($P71      /$E71      )*100))</f>
        <v>90.525956575523608</v>
      </c>
      <c r="U71" s="56">
        <f>IF(($E71      =0),0,(($Q71      /$E71      )*100))</f>
        <v>90.870581125851359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70329000</v>
      </c>
      <c r="C73" s="117">
        <f>SUM(C71:C72)</f>
        <v>0</v>
      </c>
      <c r="D73" s="117"/>
      <c r="E73" s="117">
        <f>$B73      +$C73      +$D73</f>
        <v>70329000</v>
      </c>
      <c r="F73" s="118">
        <f t="shared" ref="F73:O73" si="44">SUM(F71:F72)</f>
        <v>70329000</v>
      </c>
      <c r="G73" s="119">
        <f t="shared" si="44"/>
        <v>70329000</v>
      </c>
      <c r="H73" s="118">
        <f t="shared" si="44"/>
        <v>16513000</v>
      </c>
      <c r="I73" s="119">
        <f t="shared" si="44"/>
        <v>9565657</v>
      </c>
      <c r="J73" s="118">
        <f t="shared" si="44"/>
        <v>21354000</v>
      </c>
      <c r="K73" s="119">
        <f t="shared" si="44"/>
        <v>19068842</v>
      </c>
      <c r="L73" s="118">
        <f t="shared" si="44"/>
        <v>10032000</v>
      </c>
      <c r="M73" s="119">
        <f t="shared" si="44"/>
        <v>18739541</v>
      </c>
      <c r="N73" s="118">
        <f t="shared" si="44"/>
        <v>15767000</v>
      </c>
      <c r="O73" s="119">
        <f t="shared" si="44"/>
        <v>16534331</v>
      </c>
      <c r="P73" s="118">
        <f>$H73      +$J73      +$L73      +$N73</f>
        <v>63666000</v>
      </c>
      <c r="Q73" s="119">
        <f>$I73      +$K73      +$M73      +$O73</f>
        <v>63908371</v>
      </c>
      <c r="R73" s="63">
        <f>IF(($L73      =0),0,((($N73      -$L73      )/$L73      )*100))</f>
        <v>57.167065390749606</v>
      </c>
      <c r="S73" s="64">
        <f>IF(($M73      =0),0,((($O73      -$M73      )/$M73      )*100))</f>
        <v>-11.767684171133114</v>
      </c>
      <c r="T73" s="63">
        <f>IF(($E71      =0),0,(($P71      /$E71      )*100))</f>
        <v>90.525956575523608</v>
      </c>
      <c r="U73" s="65">
        <f>IF($E71   =0,0,($Q71   /$E71 )*100)</f>
        <v>90.870581125851359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70329000</v>
      </c>
      <c r="C74" s="120">
        <f>SUM(C71:C72)</f>
        <v>0</v>
      </c>
      <c r="D74" s="120"/>
      <c r="E74" s="120">
        <f>$B74      +$C74      +$D74</f>
        <v>70329000</v>
      </c>
      <c r="F74" s="121">
        <f t="shared" ref="F74:O74" si="45">SUM(F71:F72)</f>
        <v>70329000</v>
      </c>
      <c r="G74" s="122">
        <f t="shared" si="45"/>
        <v>70329000</v>
      </c>
      <c r="H74" s="121">
        <f t="shared" si="45"/>
        <v>16513000</v>
      </c>
      <c r="I74" s="122">
        <f t="shared" si="45"/>
        <v>9565657</v>
      </c>
      <c r="J74" s="121">
        <f t="shared" si="45"/>
        <v>21354000</v>
      </c>
      <c r="K74" s="122">
        <f t="shared" si="45"/>
        <v>19068842</v>
      </c>
      <c r="L74" s="121">
        <f t="shared" si="45"/>
        <v>10032000</v>
      </c>
      <c r="M74" s="122">
        <f t="shared" si="45"/>
        <v>18739541</v>
      </c>
      <c r="N74" s="121">
        <f t="shared" si="45"/>
        <v>15767000</v>
      </c>
      <c r="O74" s="122">
        <f t="shared" si="45"/>
        <v>16534331</v>
      </c>
      <c r="P74" s="121">
        <f>$H74      +$J74      +$L74      +$N74</f>
        <v>63666000</v>
      </c>
      <c r="Q74" s="122">
        <f>$I74      +$K74      +$M74      +$O74</f>
        <v>63908371</v>
      </c>
      <c r="R74" s="67">
        <f>IF(($L74      =0),0,((($N74      -$L74      )/$L74      )*100))</f>
        <v>57.167065390749606</v>
      </c>
      <c r="S74" s="68">
        <f>IF(($M74      =0),0,((($O74      -$M74      )/$M74      )*100))</f>
        <v>-11.767684171133114</v>
      </c>
      <c r="T74" s="67">
        <f>IF(($E71      =0),0,(($P71      /$E71      )*100))</f>
        <v>90.525956575523608</v>
      </c>
      <c r="U74" s="71">
        <f>IF($E71   =0,0,($Q71   /$E71 )*100)</f>
        <v>90.870581125851359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130825000</v>
      </c>
      <c r="C75" s="120">
        <f>SUM(C9:C16,C19:C25,C28:C31,C34,C37:C41,C44:C54,C57:C60,C63:C67,C71:C72)</f>
        <v>0</v>
      </c>
      <c r="D75" s="120"/>
      <c r="E75" s="120">
        <f>$B75      +$C75      +$D75</f>
        <v>130825000</v>
      </c>
      <c r="F75" s="121">
        <f t="shared" ref="F75:O75" si="46">SUM(F9:F16,F19:F25,F28:F31,F34,F37:F41,F44:F54,F57:F60,F63:F67,F71:F72)</f>
        <v>130825000</v>
      </c>
      <c r="G75" s="122">
        <f t="shared" si="46"/>
        <v>107213000</v>
      </c>
      <c r="H75" s="121">
        <f t="shared" si="46"/>
        <v>20856000</v>
      </c>
      <c r="I75" s="122">
        <f t="shared" si="46"/>
        <v>13286678</v>
      </c>
      <c r="J75" s="121">
        <f t="shared" si="46"/>
        <v>35874000</v>
      </c>
      <c r="K75" s="122">
        <f t="shared" si="46"/>
        <v>22091729</v>
      </c>
      <c r="L75" s="121">
        <f t="shared" si="46"/>
        <v>22663000</v>
      </c>
      <c r="M75" s="122">
        <f t="shared" si="46"/>
        <v>21614660</v>
      </c>
      <c r="N75" s="121">
        <f t="shared" si="46"/>
        <v>21071000</v>
      </c>
      <c r="O75" s="122">
        <f t="shared" si="46"/>
        <v>17436125</v>
      </c>
      <c r="P75" s="121">
        <f>$H75      +$J75      +$L75      +$N75</f>
        <v>100464000</v>
      </c>
      <c r="Q75" s="122">
        <f>$I75      +$K75      +$M75      +$O75</f>
        <v>74429192</v>
      </c>
      <c r="R75" s="67">
        <f>IF(($L75      =0),0,((($N75      -$L75      )/$L75      )*100))</f>
        <v>-7.0246657547544462</v>
      </c>
      <c r="S75" s="68">
        <f>IF(($M75      =0),0,((($O75      -$M75      )/$M75      )*100))</f>
        <v>-19.331948779208187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93.705054424370189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69.421797729752925</v>
      </c>
      <c r="V75" s="121">
        <f>SUM(V9:V16,V19:V25,V28:V31,V34,V37:V41,V44:V54,V57:V60,V63:V67,V71:V72)</f>
        <v>18250000</v>
      </c>
      <c r="W75" s="122">
        <f>SUM(W9:W16,W19:W25,W28:W31,W34,W37:W41,W44:W54,W57:W60,W63:W67,W71:W72)</f>
        <v>15439000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24757000</v>
      </c>
      <c r="C87" s="128">
        <f t="shared" si="48"/>
        <v>0</v>
      </c>
      <c r="D87" s="128">
        <f t="shared" si="48"/>
        <v>0</v>
      </c>
      <c r="E87" s="128">
        <f t="shared" si="48"/>
        <v>24757000</v>
      </c>
      <c r="F87" s="128">
        <f t="shared" si="48"/>
        <v>0</v>
      </c>
      <c r="G87" s="128">
        <f t="shared" si="48"/>
        <v>0</v>
      </c>
      <c r="H87" s="128">
        <f t="shared" si="48"/>
        <v>7556000</v>
      </c>
      <c r="I87" s="128">
        <f t="shared" si="48"/>
        <v>0</v>
      </c>
      <c r="J87" s="128">
        <f t="shared" si="48"/>
        <v>6145000</v>
      </c>
      <c r="K87" s="128">
        <f t="shared" si="48"/>
        <v>0</v>
      </c>
      <c r="L87" s="128">
        <f t="shared" si="48"/>
        <v>4649000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18350000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74.120450781597128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11314000</v>
      </c>
      <c r="C91" s="108"/>
      <c r="D91" s="108"/>
      <c r="E91" s="108">
        <f t="shared" si="49"/>
        <v>11314000</v>
      </c>
      <c r="F91" s="108">
        <v>0</v>
      </c>
      <c r="G91" s="108">
        <v>0</v>
      </c>
      <c r="H91" s="108"/>
      <c r="I91" s="108"/>
      <c r="J91" s="108">
        <v>5755000</v>
      </c>
      <c r="K91" s="108"/>
      <c r="L91" s="108"/>
      <c r="M91" s="108"/>
      <c r="N91" s="108"/>
      <c r="O91" s="108"/>
      <c r="P91" s="108">
        <f t="shared" si="50"/>
        <v>5755000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50.866183489482054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1443000</v>
      </c>
      <c r="C93" s="108"/>
      <c r="D93" s="108"/>
      <c r="E93" s="108">
        <f t="shared" si="49"/>
        <v>1443000</v>
      </c>
      <c r="F93" s="108">
        <v>0</v>
      </c>
      <c r="G93" s="108">
        <v>0</v>
      </c>
      <c r="H93" s="108">
        <v>1443000</v>
      </c>
      <c r="I93" s="108"/>
      <c r="J93" s="108"/>
      <c r="K93" s="108"/>
      <c r="L93" s="108"/>
      <c r="M93" s="108"/>
      <c r="N93" s="108"/>
      <c r="O93" s="108"/>
      <c r="P93" s="108">
        <f t="shared" si="50"/>
        <v>1443000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12000000</v>
      </c>
      <c r="C95" s="108"/>
      <c r="D95" s="108"/>
      <c r="E95" s="108">
        <f t="shared" si="49"/>
        <v>12000000</v>
      </c>
      <c r="F95" s="108">
        <v>0</v>
      </c>
      <c r="G95" s="108">
        <v>0</v>
      </c>
      <c r="H95" s="108">
        <v>6113000</v>
      </c>
      <c r="I95" s="108"/>
      <c r="J95" s="108">
        <v>390000</v>
      </c>
      <c r="K95" s="108"/>
      <c r="L95" s="108">
        <v>4649000</v>
      </c>
      <c r="M95" s="108"/>
      <c r="N95" s="108"/>
      <c r="O95" s="108"/>
      <c r="P95" s="108">
        <f t="shared" si="50"/>
        <v>11152000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92.933333333333337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24757000</v>
      </c>
      <c r="C114" s="137">
        <f t="shared" si="62"/>
        <v>0</v>
      </c>
      <c r="D114" s="137">
        <f t="shared" si="62"/>
        <v>0</v>
      </c>
      <c r="E114" s="137">
        <f t="shared" si="62"/>
        <v>24757000</v>
      </c>
      <c r="F114" s="137">
        <f t="shared" si="62"/>
        <v>0</v>
      </c>
      <c r="G114" s="137">
        <f t="shared" si="62"/>
        <v>0</v>
      </c>
      <c r="H114" s="137">
        <f t="shared" si="62"/>
        <v>7556000</v>
      </c>
      <c r="I114" s="137">
        <f t="shared" si="62"/>
        <v>0</v>
      </c>
      <c r="J114" s="137">
        <f t="shared" si="62"/>
        <v>6145000</v>
      </c>
      <c r="K114" s="137">
        <f t="shared" si="62"/>
        <v>0</v>
      </c>
      <c r="L114" s="137">
        <f t="shared" si="62"/>
        <v>4649000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18350000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0.74120450781597125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24757000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24757000</v>
      </c>
      <c r="F115" s="139">
        <f t="shared" si="63"/>
        <v>0</v>
      </c>
      <c r="G115" s="139">
        <f t="shared" si="63"/>
        <v>0</v>
      </c>
      <c r="H115" s="139">
        <f t="shared" si="63"/>
        <v>7556000</v>
      </c>
      <c r="I115" s="139">
        <f t="shared" si="63"/>
        <v>0</v>
      </c>
      <c r="J115" s="139">
        <f t="shared" si="63"/>
        <v>6145000</v>
      </c>
      <c r="K115" s="139">
        <f t="shared" si="63"/>
        <v>0</v>
      </c>
      <c r="L115" s="139">
        <f t="shared" si="63"/>
        <v>4649000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18350000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0.74120450781597125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fIsyzG99j2CQpnbQBVQ1MXwG5niVzg18WVOsQmsAfmwse/3eRyWHMRPbgr/R63m3xmEQpk6iR+2a1FBTz1A4nQ==" saltValue="XW4CGnVbA6cLGpXqtM9vr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1900000</v>
      </c>
      <c r="C10" s="108"/>
      <c r="D10" s="108"/>
      <c r="E10" s="108">
        <f t="shared" ref="E10:E17" si="0">$B10      +$C10      +$D10</f>
        <v>1900000</v>
      </c>
      <c r="F10" s="109">
        <v>1900000</v>
      </c>
      <c r="G10" s="110">
        <v>1900000</v>
      </c>
      <c r="H10" s="109">
        <v>124000</v>
      </c>
      <c r="I10" s="110">
        <v>178270</v>
      </c>
      <c r="J10" s="109">
        <v>192000</v>
      </c>
      <c r="K10" s="110">
        <v>159382</v>
      </c>
      <c r="L10" s="109">
        <v>50000</v>
      </c>
      <c r="M10" s="110">
        <v>127497</v>
      </c>
      <c r="N10" s="109"/>
      <c r="O10" s="110">
        <v>1434848</v>
      </c>
      <c r="P10" s="109">
        <f t="shared" ref="P10:P17" si="1">$H10      +$J10      +$L10      +$N10</f>
        <v>366000</v>
      </c>
      <c r="Q10" s="110">
        <f t="shared" ref="Q10:Q17" si="2">$I10      +$K10      +$M10      +$O10</f>
        <v>1899997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1025.3974603324</v>
      </c>
      <c r="T10" s="54">
        <f t="shared" ref="T10:T16" si="5">IF(($E10      =0),0,(($P10      /$E10      )*100))</f>
        <v>19.263157894736842</v>
      </c>
      <c r="U10" s="56">
        <f t="shared" ref="U10:U16" si="6">IF(($E10      =0),0,(($Q10      /$E10      )*100))</f>
        <v>99.999842105263156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1900000</v>
      </c>
      <c r="C17" s="111">
        <f>SUM(C9:C16)</f>
        <v>0</v>
      </c>
      <c r="D17" s="111"/>
      <c r="E17" s="111">
        <f t="shared" si="0"/>
        <v>1900000</v>
      </c>
      <c r="F17" s="112">
        <f t="shared" ref="F17:O17" si="7">SUM(F9:F16)</f>
        <v>1900000</v>
      </c>
      <c r="G17" s="113">
        <f t="shared" si="7"/>
        <v>1900000</v>
      </c>
      <c r="H17" s="112">
        <f t="shared" si="7"/>
        <v>124000</v>
      </c>
      <c r="I17" s="113">
        <f t="shared" si="7"/>
        <v>178270</v>
      </c>
      <c r="J17" s="112">
        <f t="shared" si="7"/>
        <v>192000</v>
      </c>
      <c r="K17" s="113">
        <f t="shared" si="7"/>
        <v>159382</v>
      </c>
      <c r="L17" s="112">
        <f t="shared" si="7"/>
        <v>50000</v>
      </c>
      <c r="M17" s="113">
        <f t="shared" si="7"/>
        <v>127497</v>
      </c>
      <c r="N17" s="112">
        <f t="shared" si="7"/>
        <v>0</v>
      </c>
      <c r="O17" s="113">
        <f t="shared" si="7"/>
        <v>1434848</v>
      </c>
      <c r="P17" s="112">
        <f t="shared" si="1"/>
        <v>366000</v>
      </c>
      <c r="Q17" s="113">
        <f t="shared" si="2"/>
        <v>1899997</v>
      </c>
      <c r="R17" s="58">
        <f t="shared" si="3"/>
        <v>-100</v>
      </c>
      <c r="S17" s="59">
        <f t="shared" si="4"/>
        <v>1025.3974603324</v>
      </c>
      <c r="T17" s="58">
        <f>IF((SUM($E9:$E14))=0,0,(P17/(SUM($E9:$E14))*100))</f>
        <v>19.263157894736842</v>
      </c>
      <c r="U17" s="60">
        <f>IF((SUM($E9:$E14))=0,0,(Q17/(SUM($E9:$E14))*100))</f>
        <v>99.999842105263156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6472000</v>
      </c>
      <c r="C23" s="108"/>
      <c r="D23" s="108"/>
      <c r="E23" s="108">
        <f t="shared" si="8"/>
        <v>6472000</v>
      </c>
      <c r="F23" s="109">
        <v>6472000</v>
      </c>
      <c r="G23" s="110">
        <v>6472000</v>
      </c>
      <c r="H23" s="109"/>
      <c r="I23" s="110"/>
      <c r="J23" s="109">
        <v>1022000</v>
      </c>
      <c r="K23" s="110"/>
      <c r="L23" s="109">
        <v>983000</v>
      </c>
      <c r="M23" s="110"/>
      <c r="N23" s="109">
        <v>888000</v>
      </c>
      <c r="O23" s="110"/>
      <c r="P23" s="109">
        <f t="shared" si="9"/>
        <v>2893000</v>
      </c>
      <c r="Q23" s="110">
        <f t="shared" si="10"/>
        <v>0</v>
      </c>
      <c r="R23" s="54">
        <f t="shared" si="11"/>
        <v>-9.664292980671414</v>
      </c>
      <c r="S23" s="55">
        <f t="shared" si="12"/>
        <v>0</v>
      </c>
      <c r="T23" s="54">
        <f t="shared" si="13"/>
        <v>44.700247218788633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6472000</v>
      </c>
      <c r="C26" s="111">
        <f>SUM(C19:C25)</f>
        <v>0</v>
      </c>
      <c r="D26" s="111"/>
      <c r="E26" s="111">
        <f t="shared" si="8"/>
        <v>6472000</v>
      </c>
      <c r="F26" s="112">
        <f t="shared" ref="F26:O26" si="15">SUM(F19:F25)</f>
        <v>6472000</v>
      </c>
      <c r="G26" s="113">
        <f t="shared" si="15"/>
        <v>6472000</v>
      </c>
      <c r="H26" s="112">
        <f t="shared" si="15"/>
        <v>0</v>
      </c>
      <c r="I26" s="113">
        <f t="shared" si="15"/>
        <v>0</v>
      </c>
      <c r="J26" s="112">
        <f t="shared" si="15"/>
        <v>1022000</v>
      </c>
      <c r="K26" s="113">
        <f t="shared" si="15"/>
        <v>0</v>
      </c>
      <c r="L26" s="112">
        <f t="shared" si="15"/>
        <v>983000</v>
      </c>
      <c r="M26" s="113">
        <f t="shared" si="15"/>
        <v>0</v>
      </c>
      <c r="N26" s="112">
        <f t="shared" si="15"/>
        <v>888000</v>
      </c>
      <c r="O26" s="113">
        <f t="shared" si="15"/>
        <v>0</v>
      </c>
      <c r="P26" s="112">
        <f t="shared" si="9"/>
        <v>2893000</v>
      </c>
      <c r="Q26" s="113">
        <f t="shared" si="10"/>
        <v>0</v>
      </c>
      <c r="R26" s="58">
        <f t="shared" si="11"/>
        <v>-9.664292980671414</v>
      </c>
      <c r="S26" s="59">
        <f t="shared" si="12"/>
        <v>0</v>
      </c>
      <c r="T26" s="58">
        <f>IF(($E26-$E21-$E25)   =0,0,($P26   /($E26-$E21-$E25)   )*100)</f>
        <v>44.700247218788633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1610000</v>
      </c>
      <c r="C34" s="108"/>
      <c r="D34" s="108"/>
      <c r="E34" s="108">
        <f>$B34      +$C34      +$D34</f>
        <v>1610000</v>
      </c>
      <c r="F34" s="109">
        <v>1610000</v>
      </c>
      <c r="G34" s="110">
        <v>1610000</v>
      </c>
      <c r="H34" s="109">
        <v>403000</v>
      </c>
      <c r="I34" s="110">
        <v>393120</v>
      </c>
      <c r="J34" s="109">
        <v>449000</v>
      </c>
      <c r="K34" s="110">
        <v>393120</v>
      </c>
      <c r="L34" s="109">
        <v>418000</v>
      </c>
      <c r="M34" s="110">
        <v>391300</v>
      </c>
      <c r="N34" s="109">
        <v>259000</v>
      </c>
      <c r="O34" s="110">
        <v>432460</v>
      </c>
      <c r="P34" s="109">
        <f>$H34      +$J34      +$L34      +$N34</f>
        <v>1529000</v>
      </c>
      <c r="Q34" s="110">
        <f>$I34      +$K34      +$M34      +$O34</f>
        <v>1610000</v>
      </c>
      <c r="R34" s="54">
        <f>IF(($L34      =0),0,((($N34      -$L34      )/$L34      )*100))</f>
        <v>-38.038277511961724</v>
      </c>
      <c r="S34" s="55">
        <f>IF(($M34      =0),0,((($O34      -$M34      )/$M34      )*100))</f>
        <v>10.518783542039357</v>
      </c>
      <c r="T34" s="54">
        <f>IF(($E34      =0),0,(($P34      /$E34      )*100))</f>
        <v>94.968944099378888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1610000</v>
      </c>
      <c r="C35" s="111">
        <f>C34</f>
        <v>0</v>
      </c>
      <c r="D35" s="111"/>
      <c r="E35" s="111">
        <f>$B35      +$C35      +$D35</f>
        <v>1610000</v>
      </c>
      <c r="F35" s="112">
        <f t="shared" ref="F35:O35" si="17">F34</f>
        <v>1610000</v>
      </c>
      <c r="G35" s="113">
        <f t="shared" si="17"/>
        <v>1610000</v>
      </c>
      <c r="H35" s="112">
        <f t="shared" si="17"/>
        <v>403000</v>
      </c>
      <c r="I35" s="113">
        <f t="shared" si="17"/>
        <v>393120</v>
      </c>
      <c r="J35" s="112">
        <f t="shared" si="17"/>
        <v>449000</v>
      </c>
      <c r="K35" s="113">
        <f t="shared" si="17"/>
        <v>393120</v>
      </c>
      <c r="L35" s="112">
        <f t="shared" si="17"/>
        <v>418000</v>
      </c>
      <c r="M35" s="113">
        <f t="shared" si="17"/>
        <v>391300</v>
      </c>
      <c r="N35" s="112">
        <f t="shared" si="17"/>
        <v>259000</v>
      </c>
      <c r="O35" s="113">
        <f t="shared" si="17"/>
        <v>432460</v>
      </c>
      <c r="P35" s="112">
        <f>$H35      +$J35      +$L35      +$N35</f>
        <v>1529000</v>
      </c>
      <c r="Q35" s="113">
        <f>$I35      +$K35      +$M35      +$O35</f>
        <v>1610000</v>
      </c>
      <c r="R35" s="58">
        <f>IF(($L35      =0),0,((($N35      -$L35      )/$L35      )*100))</f>
        <v>-38.038277511961724</v>
      </c>
      <c r="S35" s="59">
        <f>IF(($M35      =0),0,((($O35      -$M35      )/$M35      )*100))</f>
        <v>10.518783542039357</v>
      </c>
      <c r="T35" s="58">
        <f>IF($E35   =0,0,($P35   /$E35   )*100)</f>
        <v>94.968944099378888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1152000</v>
      </c>
      <c r="C37" s="108"/>
      <c r="D37" s="108"/>
      <c r="E37" s="108">
        <f t="shared" ref="E37:E42" si="18">$B37      +$C37      +$D37</f>
        <v>1152000</v>
      </c>
      <c r="F37" s="109">
        <v>1152000</v>
      </c>
      <c r="G37" s="110">
        <v>1152000</v>
      </c>
      <c r="H37" s="109">
        <v>1152000</v>
      </c>
      <c r="I37" s="110">
        <v>67898</v>
      </c>
      <c r="J37" s="109"/>
      <c r="K37" s="110">
        <v>296976</v>
      </c>
      <c r="L37" s="109"/>
      <c r="M37" s="110"/>
      <c r="N37" s="109"/>
      <c r="O37" s="110">
        <v>787125</v>
      </c>
      <c r="P37" s="109">
        <f t="shared" ref="P37:P42" si="19">$H37      +$J37      +$L37      +$N37</f>
        <v>1152000</v>
      </c>
      <c r="Q37" s="110">
        <f t="shared" ref="Q37:Q42" si="20">$I37      +$K37      +$M37      +$O37</f>
        <v>1151999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99.999913194444446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15601000</v>
      </c>
      <c r="C38" s="108"/>
      <c r="D38" s="108"/>
      <c r="E38" s="108">
        <f t="shared" si="18"/>
        <v>15601000</v>
      </c>
      <c r="F38" s="109">
        <v>15601000</v>
      </c>
      <c r="G38" s="110">
        <v>0</v>
      </c>
      <c r="H38" s="109"/>
      <c r="I38" s="110"/>
      <c r="J38" s="109"/>
      <c r="K38" s="110"/>
      <c r="L38" s="109"/>
      <c r="M38" s="110"/>
      <c r="N38" s="109">
        <v>1494000</v>
      </c>
      <c r="O38" s="110"/>
      <c r="P38" s="109">
        <f t="shared" si="19"/>
        <v>1494000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9.5763092109480148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16753000</v>
      </c>
      <c r="C42" s="111">
        <f>SUM(C37:C41)</f>
        <v>0</v>
      </c>
      <c r="D42" s="111"/>
      <c r="E42" s="111">
        <f t="shared" si="18"/>
        <v>16753000</v>
      </c>
      <c r="F42" s="112">
        <f t="shared" ref="F42:O42" si="25">SUM(F37:F41)</f>
        <v>16753000</v>
      </c>
      <c r="G42" s="113">
        <f t="shared" si="25"/>
        <v>1152000</v>
      </c>
      <c r="H42" s="112">
        <f t="shared" si="25"/>
        <v>1152000</v>
      </c>
      <c r="I42" s="113">
        <f t="shared" si="25"/>
        <v>67898</v>
      </c>
      <c r="J42" s="112">
        <f t="shared" si="25"/>
        <v>0</v>
      </c>
      <c r="K42" s="113">
        <f t="shared" si="25"/>
        <v>296976</v>
      </c>
      <c r="L42" s="112">
        <f t="shared" si="25"/>
        <v>0</v>
      </c>
      <c r="M42" s="113">
        <f t="shared" si="25"/>
        <v>0</v>
      </c>
      <c r="N42" s="112">
        <f t="shared" si="25"/>
        <v>1494000</v>
      </c>
      <c r="O42" s="113">
        <f t="shared" si="25"/>
        <v>787125</v>
      </c>
      <c r="P42" s="112">
        <f t="shared" si="19"/>
        <v>2646000</v>
      </c>
      <c r="Q42" s="113">
        <f t="shared" si="20"/>
        <v>1151999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229.6875</v>
      </c>
      <c r="U42" s="60">
        <f>IF((+$E37+$E40) =0,0,(Q42   /(+$E37+$E40) )*100)</f>
        <v>99.999913194444446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26735000</v>
      </c>
      <c r="C69" s="120">
        <f>SUM(C9:C16,C19:C25,C28:C31,C34,C37:C41,C44:C54,C57:C60,C63:C67)</f>
        <v>0</v>
      </c>
      <c r="D69" s="120"/>
      <c r="E69" s="120">
        <f t="shared" si="35"/>
        <v>26735000</v>
      </c>
      <c r="F69" s="121">
        <f t="shared" ref="F69:O69" si="43">SUM(F9:F16,F19:F25,F28:F31,F34,F37:F41,F44:F54,F57:F60,F63:F67)</f>
        <v>26735000</v>
      </c>
      <c r="G69" s="122">
        <f t="shared" si="43"/>
        <v>11134000</v>
      </c>
      <c r="H69" s="121">
        <f t="shared" si="43"/>
        <v>1679000</v>
      </c>
      <c r="I69" s="122">
        <f t="shared" si="43"/>
        <v>639288</v>
      </c>
      <c r="J69" s="121">
        <f t="shared" si="43"/>
        <v>1663000</v>
      </c>
      <c r="K69" s="122">
        <f t="shared" si="43"/>
        <v>849478</v>
      </c>
      <c r="L69" s="121">
        <f t="shared" si="43"/>
        <v>1451000</v>
      </c>
      <c r="M69" s="122">
        <f t="shared" si="43"/>
        <v>518797</v>
      </c>
      <c r="N69" s="121">
        <f t="shared" si="43"/>
        <v>2641000</v>
      </c>
      <c r="O69" s="122">
        <f t="shared" si="43"/>
        <v>2654433</v>
      </c>
      <c r="P69" s="121">
        <f t="shared" si="36"/>
        <v>7434000</v>
      </c>
      <c r="Q69" s="122">
        <f t="shared" si="37"/>
        <v>4661996</v>
      </c>
      <c r="R69" s="67">
        <f t="shared" si="38"/>
        <v>82.012405237767055</v>
      </c>
      <c r="S69" s="68">
        <f t="shared" si="39"/>
        <v>411.65157084562941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66.76845697862403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41.871708280941263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73457000</v>
      </c>
      <c r="C71" s="108">
        <v>7000000</v>
      </c>
      <c r="D71" s="108"/>
      <c r="E71" s="108">
        <f>$B71      +$C71      +$D71</f>
        <v>80457000</v>
      </c>
      <c r="F71" s="109">
        <v>80457000</v>
      </c>
      <c r="G71" s="110">
        <v>80457000</v>
      </c>
      <c r="H71" s="109">
        <v>37554000</v>
      </c>
      <c r="I71" s="110">
        <v>34937656</v>
      </c>
      <c r="J71" s="109">
        <v>24517000</v>
      </c>
      <c r="K71" s="110">
        <v>16527088</v>
      </c>
      <c r="L71" s="109">
        <v>18297000</v>
      </c>
      <c r="M71" s="110">
        <v>10708815</v>
      </c>
      <c r="N71" s="109">
        <v>89000</v>
      </c>
      <c r="O71" s="110">
        <v>18283441</v>
      </c>
      <c r="P71" s="109">
        <f>$H71      +$J71      +$L71      +$N71</f>
        <v>80457000</v>
      </c>
      <c r="Q71" s="110">
        <f>$I71      +$K71      +$M71      +$O71</f>
        <v>80457000</v>
      </c>
      <c r="R71" s="54">
        <f>IF(($L71      =0),0,((($N71      -$L71      )/$L71      )*100))</f>
        <v>-99.513581461441774</v>
      </c>
      <c r="S71" s="55">
        <f>IF(($M71      =0),0,((($O71      -$M71      )/$M71      )*100))</f>
        <v>70.732625411868639</v>
      </c>
      <c r="T71" s="54">
        <f>IF(($E71      =0),0,(($P71      /$E71      )*100))</f>
        <v>100</v>
      </c>
      <c r="U71" s="56">
        <f>IF(($E71      =0),0,(($Q71      /$E71      )*100))</f>
        <v>100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73457000</v>
      </c>
      <c r="C73" s="117">
        <f>SUM(C71:C72)</f>
        <v>7000000</v>
      </c>
      <c r="D73" s="117"/>
      <c r="E73" s="117">
        <f>$B73      +$C73      +$D73</f>
        <v>80457000</v>
      </c>
      <c r="F73" s="118">
        <f t="shared" ref="F73:O73" si="44">SUM(F71:F72)</f>
        <v>80457000</v>
      </c>
      <c r="G73" s="119">
        <f t="shared" si="44"/>
        <v>80457000</v>
      </c>
      <c r="H73" s="118">
        <f t="shared" si="44"/>
        <v>37554000</v>
      </c>
      <c r="I73" s="119">
        <f t="shared" si="44"/>
        <v>34937656</v>
      </c>
      <c r="J73" s="118">
        <f t="shared" si="44"/>
        <v>24517000</v>
      </c>
      <c r="K73" s="119">
        <f t="shared" si="44"/>
        <v>16527088</v>
      </c>
      <c r="L73" s="118">
        <f t="shared" si="44"/>
        <v>18297000</v>
      </c>
      <c r="M73" s="119">
        <f t="shared" si="44"/>
        <v>10708815</v>
      </c>
      <c r="N73" s="118">
        <f t="shared" si="44"/>
        <v>89000</v>
      </c>
      <c r="O73" s="119">
        <f t="shared" si="44"/>
        <v>18283441</v>
      </c>
      <c r="P73" s="118">
        <f>$H73      +$J73      +$L73      +$N73</f>
        <v>80457000</v>
      </c>
      <c r="Q73" s="119">
        <f>$I73      +$K73      +$M73      +$O73</f>
        <v>80457000</v>
      </c>
      <c r="R73" s="63">
        <f>IF(($L73      =0),0,((($N73      -$L73      )/$L73      )*100))</f>
        <v>-99.513581461441774</v>
      </c>
      <c r="S73" s="64">
        <f>IF(($M73      =0),0,((($O73      -$M73      )/$M73      )*100))</f>
        <v>70.732625411868639</v>
      </c>
      <c r="T73" s="63">
        <f>IF(($E71      =0),0,(($P71      /$E71      )*100))</f>
        <v>100</v>
      </c>
      <c r="U73" s="65">
        <f>IF($E71   =0,0,($Q71   /$E71 )*100)</f>
        <v>100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73457000</v>
      </c>
      <c r="C74" s="120">
        <f>SUM(C71:C72)</f>
        <v>7000000</v>
      </c>
      <c r="D74" s="120"/>
      <c r="E74" s="120">
        <f>$B74      +$C74      +$D74</f>
        <v>80457000</v>
      </c>
      <c r="F74" s="121">
        <f t="shared" ref="F74:O74" si="45">SUM(F71:F72)</f>
        <v>80457000</v>
      </c>
      <c r="G74" s="122">
        <f t="shared" si="45"/>
        <v>80457000</v>
      </c>
      <c r="H74" s="121">
        <f t="shared" si="45"/>
        <v>37554000</v>
      </c>
      <c r="I74" s="122">
        <f t="shared" si="45"/>
        <v>34937656</v>
      </c>
      <c r="J74" s="121">
        <f t="shared" si="45"/>
        <v>24517000</v>
      </c>
      <c r="K74" s="122">
        <f t="shared" si="45"/>
        <v>16527088</v>
      </c>
      <c r="L74" s="121">
        <f t="shared" si="45"/>
        <v>18297000</v>
      </c>
      <c r="M74" s="122">
        <f t="shared" si="45"/>
        <v>10708815</v>
      </c>
      <c r="N74" s="121">
        <f t="shared" si="45"/>
        <v>89000</v>
      </c>
      <c r="O74" s="122">
        <f t="shared" si="45"/>
        <v>18283441</v>
      </c>
      <c r="P74" s="121">
        <f>$H74      +$J74      +$L74      +$N74</f>
        <v>80457000</v>
      </c>
      <c r="Q74" s="122">
        <f>$I74      +$K74      +$M74      +$O74</f>
        <v>80457000</v>
      </c>
      <c r="R74" s="67">
        <f>IF(($L74      =0),0,((($N74      -$L74      )/$L74      )*100))</f>
        <v>-99.513581461441774</v>
      </c>
      <c r="S74" s="68">
        <f>IF(($M74      =0),0,((($O74      -$M74      )/$M74      )*100))</f>
        <v>70.732625411868639</v>
      </c>
      <c r="T74" s="67">
        <f>IF(($E71      =0),0,(($P71      /$E71      )*100))</f>
        <v>100</v>
      </c>
      <c r="U74" s="71">
        <f>IF($E71   =0,0,($Q71   /$E71 )*100)</f>
        <v>100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100192000</v>
      </c>
      <c r="C75" s="120">
        <f>SUM(C9:C16,C19:C25,C28:C31,C34,C37:C41,C44:C54,C57:C60,C63:C67,C71:C72)</f>
        <v>7000000</v>
      </c>
      <c r="D75" s="120"/>
      <c r="E75" s="120">
        <f>$B75      +$C75      +$D75</f>
        <v>107192000</v>
      </c>
      <c r="F75" s="121">
        <f t="shared" ref="F75:O75" si="46">SUM(F9:F16,F19:F25,F28:F31,F34,F37:F41,F44:F54,F57:F60,F63:F67,F71:F72)</f>
        <v>107192000</v>
      </c>
      <c r="G75" s="122">
        <f t="shared" si="46"/>
        <v>91591000</v>
      </c>
      <c r="H75" s="121">
        <f t="shared" si="46"/>
        <v>39233000</v>
      </c>
      <c r="I75" s="122">
        <f t="shared" si="46"/>
        <v>35576944</v>
      </c>
      <c r="J75" s="121">
        <f t="shared" si="46"/>
        <v>26180000</v>
      </c>
      <c r="K75" s="122">
        <f t="shared" si="46"/>
        <v>17376566</v>
      </c>
      <c r="L75" s="121">
        <f t="shared" si="46"/>
        <v>19748000</v>
      </c>
      <c r="M75" s="122">
        <f t="shared" si="46"/>
        <v>11227612</v>
      </c>
      <c r="N75" s="121">
        <f t="shared" si="46"/>
        <v>2730000</v>
      </c>
      <c r="O75" s="122">
        <f t="shared" si="46"/>
        <v>20937874</v>
      </c>
      <c r="P75" s="121">
        <f>$H75      +$J75      +$L75      +$N75</f>
        <v>87891000</v>
      </c>
      <c r="Q75" s="122">
        <f>$I75      +$K75      +$M75      +$O75</f>
        <v>85118996</v>
      </c>
      <c r="R75" s="67">
        <f>IF(($L75      =0),0,((($N75      -$L75      )/$L75      )*100))</f>
        <v>-86.175815272432658</v>
      </c>
      <c r="S75" s="68">
        <f>IF(($M75      =0),0,((($O75      -$M75      )/$M75      )*100))</f>
        <v>86.485550088478305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95.960301776375417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92.933799172407774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36264000</v>
      </c>
      <c r="C87" s="128">
        <f t="shared" si="48"/>
        <v>-5000000</v>
      </c>
      <c r="D87" s="128">
        <f t="shared" si="48"/>
        <v>0</v>
      </c>
      <c r="E87" s="128">
        <f t="shared" si="48"/>
        <v>31264000</v>
      </c>
      <c r="F87" s="128">
        <f t="shared" si="48"/>
        <v>0</v>
      </c>
      <c r="G87" s="128">
        <f t="shared" si="48"/>
        <v>0</v>
      </c>
      <c r="H87" s="128">
        <f t="shared" si="48"/>
        <v>32038000</v>
      </c>
      <c r="I87" s="128">
        <f t="shared" si="48"/>
        <v>0</v>
      </c>
      <c r="J87" s="128">
        <f t="shared" si="48"/>
        <v>10958000</v>
      </c>
      <c r="K87" s="128">
        <f t="shared" si="48"/>
        <v>0</v>
      </c>
      <c r="L87" s="128">
        <f t="shared" si="48"/>
        <v>1378000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44374000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141.93321392016375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15400000</v>
      </c>
      <c r="C91" s="108"/>
      <c r="D91" s="108"/>
      <c r="E91" s="108">
        <f t="shared" si="49"/>
        <v>15400000</v>
      </c>
      <c r="F91" s="108">
        <v>0</v>
      </c>
      <c r="G91" s="108">
        <v>0</v>
      </c>
      <c r="H91" s="108">
        <v>21327000</v>
      </c>
      <c r="I91" s="108"/>
      <c r="J91" s="108">
        <v>9598000</v>
      </c>
      <c r="K91" s="108"/>
      <c r="L91" s="108"/>
      <c r="M91" s="108"/>
      <c r="N91" s="108"/>
      <c r="O91" s="108"/>
      <c r="P91" s="108">
        <f t="shared" si="50"/>
        <v>30925000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200.8116883116883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864000</v>
      </c>
      <c r="C93" s="108"/>
      <c r="D93" s="108"/>
      <c r="E93" s="108">
        <f t="shared" si="49"/>
        <v>864000</v>
      </c>
      <c r="F93" s="108">
        <v>0</v>
      </c>
      <c r="G93" s="108">
        <v>0</v>
      </c>
      <c r="H93" s="108"/>
      <c r="I93" s="108"/>
      <c r="J93" s="108">
        <v>864000</v>
      </c>
      <c r="K93" s="108"/>
      <c r="L93" s="108"/>
      <c r="M93" s="108"/>
      <c r="N93" s="108"/>
      <c r="O93" s="108"/>
      <c r="P93" s="108">
        <f t="shared" si="50"/>
        <v>864000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20000000</v>
      </c>
      <c r="C95" s="108">
        <v>-5000000</v>
      </c>
      <c r="D95" s="108"/>
      <c r="E95" s="108">
        <f t="shared" si="49"/>
        <v>15000000</v>
      </c>
      <c r="F95" s="108">
        <v>0</v>
      </c>
      <c r="G95" s="108">
        <v>0</v>
      </c>
      <c r="H95" s="108">
        <v>10711000</v>
      </c>
      <c r="I95" s="108"/>
      <c r="J95" s="108">
        <v>496000</v>
      </c>
      <c r="K95" s="108"/>
      <c r="L95" s="108">
        <v>1378000</v>
      </c>
      <c r="M95" s="108"/>
      <c r="N95" s="108"/>
      <c r="O95" s="108"/>
      <c r="P95" s="108">
        <f t="shared" si="50"/>
        <v>12585000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83.899999999999991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36264000</v>
      </c>
      <c r="C114" s="137">
        <f t="shared" si="62"/>
        <v>-5000000</v>
      </c>
      <c r="D114" s="137">
        <f t="shared" si="62"/>
        <v>0</v>
      </c>
      <c r="E114" s="137">
        <f t="shared" si="62"/>
        <v>31264000</v>
      </c>
      <c r="F114" s="137">
        <f t="shared" si="62"/>
        <v>0</v>
      </c>
      <c r="G114" s="137">
        <f t="shared" si="62"/>
        <v>0</v>
      </c>
      <c r="H114" s="137">
        <f t="shared" si="62"/>
        <v>32038000</v>
      </c>
      <c r="I114" s="137">
        <f t="shared" si="62"/>
        <v>0</v>
      </c>
      <c r="J114" s="137">
        <f t="shared" si="62"/>
        <v>10958000</v>
      </c>
      <c r="K114" s="137">
        <f t="shared" si="62"/>
        <v>0</v>
      </c>
      <c r="L114" s="137">
        <f t="shared" si="62"/>
        <v>1378000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44374000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1.4193321392016376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36264000</v>
      </c>
      <c r="C115" s="139">
        <f t="shared" ref="C115:Q115" si="63">C87</f>
        <v>-5000000</v>
      </c>
      <c r="D115" s="139">
        <f t="shared" si="63"/>
        <v>0</v>
      </c>
      <c r="E115" s="139">
        <f t="shared" si="63"/>
        <v>31264000</v>
      </c>
      <c r="F115" s="139">
        <f t="shared" si="63"/>
        <v>0</v>
      </c>
      <c r="G115" s="139">
        <f t="shared" si="63"/>
        <v>0</v>
      </c>
      <c r="H115" s="139">
        <f t="shared" si="63"/>
        <v>32038000</v>
      </c>
      <c r="I115" s="139">
        <f t="shared" si="63"/>
        <v>0</v>
      </c>
      <c r="J115" s="139">
        <f t="shared" si="63"/>
        <v>10958000</v>
      </c>
      <c r="K115" s="139">
        <f t="shared" si="63"/>
        <v>0</v>
      </c>
      <c r="L115" s="139">
        <f t="shared" si="63"/>
        <v>1378000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44374000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1.4193321392016376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E6GQEpMUZyI4o1ubAm+72CcqtBQ/YWwgqJrxfLDwt/HIx58w1OBR1sX02V36PoF9ANLJDWF8m9EoF61VwYokyg==" saltValue="GGAGAqxWaQrkaXgvGlxsv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2400000</v>
      </c>
      <c r="C10" s="108"/>
      <c r="D10" s="108"/>
      <c r="E10" s="108">
        <f t="shared" ref="E10:E17" si="0">$B10      +$C10      +$D10</f>
        <v>2400000</v>
      </c>
      <c r="F10" s="109">
        <v>2400000</v>
      </c>
      <c r="G10" s="110">
        <v>2400000</v>
      </c>
      <c r="H10" s="109">
        <v>780000</v>
      </c>
      <c r="I10" s="110">
        <v>780227</v>
      </c>
      <c r="J10" s="109">
        <v>964000</v>
      </c>
      <c r="K10" s="110">
        <v>964450</v>
      </c>
      <c r="L10" s="109">
        <v>260000</v>
      </c>
      <c r="M10" s="110">
        <v>261199</v>
      </c>
      <c r="N10" s="109"/>
      <c r="O10" s="110">
        <v>394125</v>
      </c>
      <c r="P10" s="109">
        <f t="shared" ref="P10:P17" si="1">$H10      +$J10      +$L10      +$N10</f>
        <v>2004000</v>
      </c>
      <c r="Q10" s="110">
        <f t="shared" ref="Q10:Q17" si="2">$I10      +$K10      +$M10      +$O10</f>
        <v>2400001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50.890700194104873</v>
      </c>
      <c r="T10" s="54">
        <f t="shared" ref="T10:T16" si="5">IF(($E10      =0),0,(($P10      /$E10      )*100))</f>
        <v>83.5</v>
      </c>
      <c r="U10" s="56">
        <f t="shared" ref="U10:U16" si="6">IF(($E10      =0),0,(($Q10      /$E10      )*100))</f>
        <v>100.00004166666668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2400000</v>
      </c>
      <c r="C17" s="111">
        <f>SUM(C9:C16)</f>
        <v>0</v>
      </c>
      <c r="D17" s="111"/>
      <c r="E17" s="111">
        <f t="shared" si="0"/>
        <v>2400000</v>
      </c>
      <c r="F17" s="112">
        <f t="shared" ref="F17:O17" si="7">SUM(F9:F16)</f>
        <v>2400000</v>
      </c>
      <c r="G17" s="113">
        <f t="shared" si="7"/>
        <v>2400000</v>
      </c>
      <c r="H17" s="112">
        <f t="shared" si="7"/>
        <v>780000</v>
      </c>
      <c r="I17" s="113">
        <f t="shared" si="7"/>
        <v>780227</v>
      </c>
      <c r="J17" s="112">
        <f t="shared" si="7"/>
        <v>964000</v>
      </c>
      <c r="K17" s="113">
        <f t="shared" si="7"/>
        <v>964450</v>
      </c>
      <c r="L17" s="112">
        <f t="shared" si="7"/>
        <v>260000</v>
      </c>
      <c r="M17" s="113">
        <f t="shared" si="7"/>
        <v>261199</v>
      </c>
      <c r="N17" s="112">
        <f t="shared" si="7"/>
        <v>0</v>
      </c>
      <c r="O17" s="113">
        <f t="shared" si="7"/>
        <v>394125</v>
      </c>
      <c r="P17" s="112">
        <f t="shared" si="1"/>
        <v>2004000</v>
      </c>
      <c r="Q17" s="113">
        <f t="shared" si="2"/>
        <v>2400001</v>
      </c>
      <c r="R17" s="58">
        <f t="shared" si="3"/>
        <v>-100</v>
      </c>
      <c r="S17" s="59">
        <f t="shared" si="4"/>
        <v>50.890700194104873</v>
      </c>
      <c r="T17" s="58">
        <f>IF((SUM($E9:$E14))=0,0,(P17/(SUM($E9:$E14))*100))</f>
        <v>83.5</v>
      </c>
      <c r="U17" s="60">
        <f>IF((SUM($E9:$E14))=0,0,(Q17/(SUM($E9:$E14))*100))</f>
        <v>100.00004166666668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>
        <v>16406000</v>
      </c>
      <c r="W22" s="110">
        <v>13990000</v>
      </c>
    </row>
    <row r="23" spans="1:23" ht="13" customHeight="1" x14ac:dyDescent="0.3">
      <c r="A23" s="53" t="s">
        <v>50</v>
      </c>
      <c r="B23" s="108"/>
      <c r="C23" s="108">
        <v>18160000</v>
      </c>
      <c r="D23" s="108"/>
      <c r="E23" s="108">
        <f t="shared" si="8"/>
        <v>18160000</v>
      </c>
      <c r="F23" s="109">
        <v>18160000</v>
      </c>
      <c r="G23" s="110">
        <v>18160000</v>
      </c>
      <c r="H23" s="109"/>
      <c r="I23" s="110">
        <v>10855078</v>
      </c>
      <c r="J23" s="109"/>
      <c r="K23" s="110">
        <v>3135493</v>
      </c>
      <c r="L23" s="109">
        <v>943000</v>
      </c>
      <c r="M23" s="110">
        <v>1778196</v>
      </c>
      <c r="N23" s="109">
        <v>7198000</v>
      </c>
      <c r="O23" s="110">
        <v>636768</v>
      </c>
      <c r="P23" s="109">
        <f t="shared" si="9"/>
        <v>8141000</v>
      </c>
      <c r="Q23" s="110">
        <f t="shared" si="10"/>
        <v>16405535</v>
      </c>
      <c r="R23" s="54">
        <f t="shared" si="11"/>
        <v>663.30858960763521</v>
      </c>
      <c r="S23" s="55">
        <f t="shared" si="12"/>
        <v>-64.190224249745242</v>
      </c>
      <c r="T23" s="54">
        <f t="shared" si="13"/>
        <v>44.829295154185026</v>
      </c>
      <c r="U23" s="56">
        <f t="shared" si="14"/>
        <v>90.338849118942733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18160000</v>
      </c>
      <c r="D26" s="111"/>
      <c r="E26" s="111">
        <f t="shared" si="8"/>
        <v>18160000</v>
      </c>
      <c r="F26" s="112">
        <f t="shared" ref="F26:O26" si="15">SUM(F19:F25)</f>
        <v>18160000</v>
      </c>
      <c r="G26" s="113">
        <f t="shared" si="15"/>
        <v>18160000</v>
      </c>
      <c r="H26" s="112">
        <f t="shared" si="15"/>
        <v>0</v>
      </c>
      <c r="I26" s="113">
        <f t="shared" si="15"/>
        <v>10855078</v>
      </c>
      <c r="J26" s="112">
        <f t="shared" si="15"/>
        <v>0</v>
      </c>
      <c r="K26" s="113">
        <f t="shared" si="15"/>
        <v>3135493</v>
      </c>
      <c r="L26" s="112">
        <f t="shared" si="15"/>
        <v>943000</v>
      </c>
      <c r="M26" s="113">
        <f t="shared" si="15"/>
        <v>1778196</v>
      </c>
      <c r="N26" s="112">
        <f t="shared" si="15"/>
        <v>7198000</v>
      </c>
      <c r="O26" s="113">
        <f t="shared" si="15"/>
        <v>636768</v>
      </c>
      <c r="P26" s="112">
        <f t="shared" si="9"/>
        <v>8141000</v>
      </c>
      <c r="Q26" s="113">
        <f t="shared" si="10"/>
        <v>16405535</v>
      </c>
      <c r="R26" s="58">
        <f t="shared" si="11"/>
        <v>663.30858960763521</v>
      </c>
      <c r="S26" s="59">
        <f t="shared" si="12"/>
        <v>-64.190224249745242</v>
      </c>
      <c r="T26" s="58">
        <f>IF(($E26-$E21-$E25)   =0,0,($P26   /($E26-$E21-$E25)   )*100)</f>
        <v>44.829295154185026</v>
      </c>
      <c r="U26" s="60">
        <f>IF(($E26-$E21-$E25)   =0,0,($Q26   /($E26-$E21-$E25)   )*100)</f>
        <v>90.338849118942733</v>
      </c>
      <c r="V26" s="112">
        <f>SUM(V19:V25)</f>
        <v>16406000</v>
      </c>
      <c r="W26" s="113">
        <f>SUM(W19:W25)</f>
        <v>13990000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1207000</v>
      </c>
      <c r="C34" s="108">
        <v>-104000</v>
      </c>
      <c r="D34" s="108"/>
      <c r="E34" s="108">
        <f>$B34      +$C34      +$D34</f>
        <v>1103000</v>
      </c>
      <c r="F34" s="109">
        <v>1103000</v>
      </c>
      <c r="G34" s="110">
        <v>1103000</v>
      </c>
      <c r="H34" s="109">
        <v>179000</v>
      </c>
      <c r="I34" s="110">
        <v>327449</v>
      </c>
      <c r="J34" s="109">
        <v>200000</v>
      </c>
      <c r="K34" s="110">
        <v>279945</v>
      </c>
      <c r="L34" s="109">
        <v>295000</v>
      </c>
      <c r="M34" s="110">
        <v>357287</v>
      </c>
      <c r="N34" s="109">
        <v>116000</v>
      </c>
      <c r="O34" s="110">
        <v>138319</v>
      </c>
      <c r="P34" s="109">
        <f>$H34      +$J34      +$L34      +$N34</f>
        <v>790000</v>
      </c>
      <c r="Q34" s="110">
        <f>$I34      +$K34      +$M34      +$O34</f>
        <v>1103000</v>
      </c>
      <c r="R34" s="54">
        <f>IF(($L34      =0),0,((($N34      -$L34      )/$L34      )*100))</f>
        <v>-60.677966101694913</v>
      </c>
      <c r="S34" s="55">
        <f>IF(($M34      =0),0,((($O34      -$M34      )/$M34      )*100))</f>
        <v>-61.286304847363603</v>
      </c>
      <c r="T34" s="54">
        <f>IF(($E34      =0),0,(($P34      /$E34      )*100))</f>
        <v>71.62284678150499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1207000</v>
      </c>
      <c r="C35" s="111">
        <f>C34</f>
        <v>-104000</v>
      </c>
      <c r="D35" s="111"/>
      <c r="E35" s="111">
        <f>$B35      +$C35      +$D35</f>
        <v>1103000</v>
      </c>
      <c r="F35" s="112">
        <f t="shared" ref="F35:O35" si="17">F34</f>
        <v>1103000</v>
      </c>
      <c r="G35" s="113">
        <f t="shared" si="17"/>
        <v>1103000</v>
      </c>
      <c r="H35" s="112">
        <f t="shared" si="17"/>
        <v>179000</v>
      </c>
      <c r="I35" s="113">
        <f t="shared" si="17"/>
        <v>327449</v>
      </c>
      <c r="J35" s="112">
        <f t="shared" si="17"/>
        <v>200000</v>
      </c>
      <c r="K35" s="113">
        <f t="shared" si="17"/>
        <v>279945</v>
      </c>
      <c r="L35" s="112">
        <f t="shared" si="17"/>
        <v>295000</v>
      </c>
      <c r="M35" s="113">
        <f t="shared" si="17"/>
        <v>357287</v>
      </c>
      <c r="N35" s="112">
        <f t="shared" si="17"/>
        <v>116000</v>
      </c>
      <c r="O35" s="113">
        <f t="shared" si="17"/>
        <v>138319</v>
      </c>
      <c r="P35" s="112">
        <f>$H35      +$J35      +$L35      +$N35</f>
        <v>790000</v>
      </c>
      <c r="Q35" s="113">
        <f>$I35      +$K35      +$M35      +$O35</f>
        <v>1103000</v>
      </c>
      <c r="R35" s="58">
        <f>IF(($L35      =0),0,((($N35      -$L35      )/$L35      )*100))</f>
        <v>-60.677966101694913</v>
      </c>
      <c r="S35" s="59">
        <f>IF(($M35      =0),0,((($O35      -$M35      )/$M35      )*100))</f>
        <v>-61.286304847363603</v>
      </c>
      <c r="T35" s="58">
        <f>IF($E35   =0,0,($P35   /$E35   )*100)</f>
        <v>71.62284678150499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652000</v>
      </c>
      <c r="C38" s="108">
        <v>-72000</v>
      </c>
      <c r="D38" s="108"/>
      <c r="E38" s="108">
        <f t="shared" si="18"/>
        <v>580000</v>
      </c>
      <c r="F38" s="109">
        <v>652000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652000</v>
      </c>
      <c r="C42" s="111">
        <f>SUM(C37:C41)</f>
        <v>-72000</v>
      </c>
      <c r="D42" s="111"/>
      <c r="E42" s="111">
        <f t="shared" si="18"/>
        <v>580000</v>
      </c>
      <c r="F42" s="112">
        <f t="shared" ref="F42:O42" si="25">SUM(F37:F41)</f>
        <v>652000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4259000</v>
      </c>
      <c r="C69" s="120">
        <f>SUM(C9:C16,C19:C25,C28:C31,C34,C37:C41,C44:C54,C57:C60,C63:C67)</f>
        <v>17984000</v>
      </c>
      <c r="D69" s="120"/>
      <c r="E69" s="120">
        <f t="shared" si="35"/>
        <v>22243000</v>
      </c>
      <c r="F69" s="121">
        <f t="shared" ref="F69:O69" si="43">SUM(F9:F16,F19:F25,F28:F31,F34,F37:F41,F44:F54,F57:F60,F63:F67)</f>
        <v>22315000</v>
      </c>
      <c r="G69" s="122">
        <f t="shared" si="43"/>
        <v>21663000</v>
      </c>
      <c r="H69" s="121">
        <f t="shared" si="43"/>
        <v>959000</v>
      </c>
      <c r="I69" s="122">
        <f t="shared" si="43"/>
        <v>11962754</v>
      </c>
      <c r="J69" s="121">
        <f t="shared" si="43"/>
        <v>1164000</v>
      </c>
      <c r="K69" s="122">
        <f t="shared" si="43"/>
        <v>4379888</v>
      </c>
      <c r="L69" s="121">
        <f t="shared" si="43"/>
        <v>1498000</v>
      </c>
      <c r="M69" s="122">
        <f t="shared" si="43"/>
        <v>2396682</v>
      </c>
      <c r="N69" s="121">
        <f t="shared" si="43"/>
        <v>7314000</v>
      </c>
      <c r="O69" s="122">
        <f t="shared" si="43"/>
        <v>1169212</v>
      </c>
      <c r="P69" s="121">
        <f t="shared" si="36"/>
        <v>10935000</v>
      </c>
      <c r="Q69" s="122">
        <f t="shared" si="37"/>
        <v>19908536</v>
      </c>
      <c r="R69" s="67">
        <f t="shared" si="38"/>
        <v>388.25100133511347</v>
      </c>
      <c r="S69" s="68">
        <f t="shared" si="39"/>
        <v>-51.215388608084012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50.477773161611964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91.901103263629224</v>
      </c>
      <c r="V69" s="121">
        <f>SUM(V9:V16,V19:V25,V28:V31,V34,V37:V41,V44:V54,V57:V60,V63:V67)</f>
        <v>16406000</v>
      </c>
      <c r="W69" s="122">
        <f>SUM(W9:W16,W19:W25,W28:W31,W34,W37:W41,W44:W54,W57:W60,W63:W67)</f>
        <v>13990000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12436000</v>
      </c>
      <c r="C71" s="108"/>
      <c r="D71" s="108"/>
      <c r="E71" s="108">
        <f>$B71      +$C71      +$D71</f>
        <v>12436000</v>
      </c>
      <c r="F71" s="109">
        <v>12436000</v>
      </c>
      <c r="G71" s="110">
        <v>12436000</v>
      </c>
      <c r="H71" s="109">
        <v>5046000</v>
      </c>
      <c r="I71" s="110">
        <v>5088794</v>
      </c>
      <c r="J71" s="109">
        <v>3484000</v>
      </c>
      <c r="K71" s="110">
        <v>3483981</v>
      </c>
      <c r="L71" s="109">
        <v>1867000</v>
      </c>
      <c r="M71" s="110">
        <v>2019034</v>
      </c>
      <c r="N71" s="109">
        <v>2039000</v>
      </c>
      <c r="O71" s="110">
        <v>1821665</v>
      </c>
      <c r="P71" s="109">
        <f>$H71      +$J71      +$L71      +$N71</f>
        <v>12436000</v>
      </c>
      <c r="Q71" s="110">
        <f>$I71      +$K71      +$M71      +$O71</f>
        <v>12413474</v>
      </c>
      <c r="R71" s="54">
        <f>IF(($L71      =0),0,((($N71      -$L71      )/$L71      )*100))</f>
        <v>9.2126405998928771</v>
      </c>
      <c r="S71" s="55">
        <f>IF(($M71      =0),0,((($O71      -$M71      )/$M71      )*100))</f>
        <v>-9.7754173530510133</v>
      </c>
      <c r="T71" s="54">
        <f>IF(($E71      =0),0,(($P71      /$E71      )*100))</f>
        <v>100</v>
      </c>
      <c r="U71" s="56">
        <f>IF(($E71      =0),0,(($Q71      /$E71      )*100))</f>
        <v>99.818864586683816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12436000</v>
      </c>
      <c r="C73" s="117">
        <f>SUM(C71:C72)</f>
        <v>0</v>
      </c>
      <c r="D73" s="117"/>
      <c r="E73" s="117">
        <f>$B73      +$C73      +$D73</f>
        <v>12436000</v>
      </c>
      <c r="F73" s="118">
        <f t="shared" ref="F73:O73" si="44">SUM(F71:F72)</f>
        <v>12436000</v>
      </c>
      <c r="G73" s="119">
        <f t="shared" si="44"/>
        <v>12436000</v>
      </c>
      <c r="H73" s="118">
        <f t="shared" si="44"/>
        <v>5046000</v>
      </c>
      <c r="I73" s="119">
        <f t="shared" si="44"/>
        <v>5088794</v>
      </c>
      <c r="J73" s="118">
        <f t="shared" si="44"/>
        <v>3484000</v>
      </c>
      <c r="K73" s="119">
        <f t="shared" si="44"/>
        <v>3483981</v>
      </c>
      <c r="L73" s="118">
        <f t="shared" si="44"/>
        <v>1867000</v>
      </c>
      <c r="M73" s="119">
        <f t="shared" si="44"/>
        <v>2019034</v>
      </c>
      <c r="N73" s="118">
        <f t="shared" si="44"/>
        <v>2039000</v>
      </c>
      <c r="O73" s="119">
        <f t="shared" si="44"/>
        <v>1821665</v>
      </c>
      <c r="P73" s="118">
        <f>$H73      +$J73      +$L73      +$N73</f>
        <v>12436000</v>
      </c>
      <c r="Q73" s="119">
        <f>$I73      +$K73      +$M73      +$O73</f>
        <v>12413474</v>
      </c>
      <c r="R73" s="63">
        <f>IF(($L73      =0),0,((($N73      -$L73      )/$L73      )*100))</f>
        <v>9.2126405998928771</v>
      </c>
      <c r="S73" s="64">
        <f>IF(($M73      =0),0,((($O73      -$M73      )/$M73      )*100))</f>
        <v>-9.7754173530510133</v>
      </c>
      <c r="T73" s="63">
        <f>IF(($E71      =0),0,(($P71      /$E71      )*100))</f>
        <v>100</v>
      </c>
      <c r="U73" s="65">
        <f>IF($E71   =0,0,($Q71   /$E71 )*100)</f>
        <v>99.818864586683816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12436000</v>
      </c>
      <c r="C74" s="120">
        <f>SUM(C71:C72)</f>
        <v>0</v>
      </c>
      <c r="D74" s="120"/>
      <c r="E74" s="120">
        <f>$B74      +$C74      +$D74</f>
        <v>12436000</v>
      </c>
      <c r="F74" s="121">
        <f t="shared" ref="F74:O74" si="45">SUM(F71:F72)</f>
        <v>12436000</v>
      </c>
      <c r="G74" s="122">
        <f t="shared" si="45"/>
        <v>12436000</v>
      </c>
      <c r="H74" s="121">
        <f t="shared" si="45"/>
        <v>5046000</v>
      </c>
      <c r="I74" s="122">
        <f t="shared" si="45"/>
        <v>5088794</v>
      </c>
      <c r="J74" s="121">
        <f t="shared" si="45"/>
        <v>3484000</v>
      </c>
      <c r="K74" s="122">
        <f t="shared" si="45"/>
        <v>3483981</v>
      </c>
      <c r="L74" s="121">
        <f t="shared" si="45"/>
        <v>1867000</v>
      </c>
      <c r="M74" s="122">
        <f t="shared" si="45"/>
        <v>2019034</v>
      </c>
      <c r="N74" s="121">
        <f t="shared" si="45"/>
        <v>2039000</v>
      </c>
      <c r="O74" s="122">
        <f t="shared" si="45"/>
        <v>1821665</v>
      </c>
      <c r="P74" s="121">
        <f>$H74      +$J74      +$L74      +$N74</f>
        <v>12436000</v>
      </c>
      <c r="Q74" s="122">
        <f>$I74      +$K74      +$M74      +$O74</f>
        <v>12413474</v>
      </c>
      <c r="R74" s="67">
        <f>IF(($L74      =0),0,((($N74      -$L74      )/$L74      )*100))</f>
        <v>9.2126405998928771</v>
      </c>
      <c r="S74" s="68">
        <f>IF(($M74      =0),0,((($O74      -$M74      )/$M74      )*100))</f>
        <v>-9.7754173530510133</v>
      </c>
      <c r="T74" s="67">
        <f>IF(($E71      =0),0,(($P71      /$E71      )*100))</f>
        <v>100</v>
      </c>
      <c r="U74" s="71">
        <f>IF($E71   =0,0,($Q71   /$E71 )*100)</f>
        <v>99.818864586683816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16695000</v>
      </c>
      <c r="C75" s="120">
        <f>SUM(C9:C16,C19:C25,C28:C31,C34,C37:C41,C44:C54,C57:C60,C63:C67,C71:C72)</f>
        <v>17984000</v>
      </c>
      <c r="D75" s="120"/>
      <c r="E75" s="120">
        <f>$B75      +$C75      +$D75</f>
        <v>34679000</v>
      </c>
      <c r="F75" s="121">
        <f t="shared" ref="F75:O75" si="46">SUM(F9:F16,F19:F25,F28:F31,F34,F37:F41,F44:F54,F57:F60,F63:F67,F71:F72)</f>
        <v>34751000</v>
      </c>
      <c r="G75" s="122">
        <f t="shared" si="46"/>
        <v>34099000</v>
      </c>
      <c r="H75" s="121">
        <f t="shared" si="46"/>
        <v>6005000</v>
      </c>
      <c r="I75" s="122">
        <f t="shared" si="46"/>
        <v>17051548</v>
      </c>
      <c r="J75" s="121">
        <f t="shared" si="46"/>
        <v>4648000</v>
      </c>
      <c r="K75" s="122">
        <f t="shared" si="46"/>
        <v>7863869</v>
      </c>
      <c r="L75" s="121">
        <f t="shared" si="46"/>
        <v>3365000</v>
      </c>
      <c r="M75" s="122">
        <f t="shared" si="46"/>
        <v>4415716</v>
      </c>
      <c r="N75" s="121">
        <f t="shared" si="46"/>
        <v>9353000</v>
      </c>
      <c r="O75" s="122">
        <f t="shared" si="46"/>
        <v>2990877</v>
      </c>
      <c r="P75" s="121">
        <f>$H75      +$J75      +$L75      +$N75</f>
        <v>23371000</v>
      </c>
      <c r="Q75" s="122">
        <f>$I75      +$K75      +$M75      +$O75</f>
        <v>32322010</v>
      </c>
      <c r="R75" s="67">
        <f>IF(($L75      =0),0,((($N75      -$L75      )/$L75      )*100))</f>
        <v>177.94947994056463</v>
      </c>
      <c r="S75" s="68">
        <f>IF(($M75      =0),0,((($O75      -$M75      )/$M75      )*100))</f>
        <v>-32.26745107701673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68.538666823073996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94.788732807413709</v>
      </c>
      <c r="V75" s="121">
        <f>SUM(V9:V16,V19:V25,V28:V31,V34,V37:V41,V44:V54,V57:V60,V63:V67,V71:V72)</f>
        <v>16406000</v>
      </c>
      <c r="W75" s="122">
        <f>SUM(W9:W16,W19:W25,W28:W31,W34,W37:W41,W44:W54,W57:W60,W63:W67,W71:W72)</f>
        <v>13990000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18043000</v>
      </c>
      <c r="C87" s="128">
        <f t="shared" si="48"/>
        <v>-10000000</v>
      </c>
      <c r="D87" s="128">
        <f t="shared" si="48"/>
        <v>0</v>
      </c>
      <c r="E87" s="128">
        <f t="shared" si="48"/>
        <v>8043000</v>
      </c>
      <c r="F87" s="128">
        <f t="shared" si="48"/>
        <v>0</v>
      </c>
      <c r="G87" s="128">
        <f t="shared" si="48"/>
        <v>0</v>
      </c>
      <c r="H87" s="128">
        <f t="shared" si="48"/>
        <v>2691000</v>
      </c>
      <c r="I87" s="128">
        <f t="shared" si="48"/>
        <v>0</v>
      </c>
      <c r="J87" s="128">
        <f t="shared" si="48"/>
        <v>2793000</v>
      </c>
      <c r="K87" s="128">
        <f t="shared" si="48"/>
        <v>0</v>
      </c>
      <c r="L87" s="128">
        <f t="shared" si="48"/>
        <v>757000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6241000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77.595424592813629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2286000</v>
      </c>
      <c r="C91" s="108"/>
      <c r="D91" s="108"/>
      <c r="E91" s="108">
        <f t="shared" si="49"/>
        <v>2286000</v>
      </c>
      <c r="F91" s="108">
        <v>0</v>
      </c>
      <c r="G91" s="108">
        <v>0</v>
      </c>
      <c r="H91" s="108">
        <v>1499000</v>
      </c>
      <c r="I91" s="108"/>
      <c r="J91" s="108">
        <v>2793000</v>
      </c>
      <c r="K91" s="108"/>
      <c r="L91" s="108"/>
      <c r="M91" s="108"/>
      <c r="N91" s="108"/>
      <c r="O91" s="108"/>
      <c r="P91" s="108">
        <f t="shared" si="50"/>
        <v>4292000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187.75153105861767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757000</v>
      </c>
      <c r="C93" s="108"/>
      <c r="D93" s="108"/>
      <c r="E93" s="108">
        <f t="shared" si="49"/>
        <v>757000</v>
      </c>
      <c r="F93" s="108">
        <v>0</v>
      </c>
      <c r="G93" s="108">
        <v>0</v>
      </c>
      <c r="H93" s="108"/>
      <c r="I93" s="108"/>
      <c r="J93" s="108"/>
      <c r="K93" s="108"/>
      <c r="L93" s="108">
        <v>757000</v>
      </c>
      <c r="M93" s="108"/>
      <c r="N93" s="108"/>
      <c r="O93" s="108"/>
      <c r="P93" s="108">
        <f t="shared" si="50"/>
        <v>757000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15000000</v>
      </c>
      <c r="C95" s="108">
        <v>-10000000</v>
      </c>
      <c r="D95" s="108"/>
      <c r="E95" s="108">
        <f t="shared" si="49"/>
        <v>5000000</v>
      </c>
      <c r="F95" s="108">
        <v>0</v>
      </c>
      <c r="G95" s="108">
        <v>0</v>
      </c>
      <c r="H95" s="108">
        <v>1192000</v>
      </c>
      <c r="I95" s="108"/>
      <c r="J95" s="108"/>
      <c r="K95" s="108"/>
      <c r="L95" s="108"/>
      <c r="M95" s="108"/>
      <c r="N95" s="108"/>
      <c r="O95" s="108"/>
      <c r="P95" s="108">
        <f t="shared" si="50"/>
        <v>1192000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23.84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18043000</v>
      </c>
      <c r="C114" s="137">
        <f t="shared" si="62"/>
        <v>-10000000</v>
      </c>
      <c r="D114" s="137">
        <f t="shared" si="62"/>
        <v>0</v>
      </c>
      <c r="E114" s="137">
        <f t="shared" si="62"/>
        <v>8043000</v>
      </c>
      <c r="F114" s="137">
        <f t="shared" si="62"/>
        <v>0</v>
      </c>
      <c r="G114" s="137">
        <f t="shared" si="62"/>
        <v>0</v>
      </c>
      <c r="H114" s="137">
        <f t="shared" si="62"/>
        <v>2691000</v>
      </c>
      <c r="I114" s="137">
        <f t="shared" si="62"/>
        <v>0</v>
      </c>
      <c r="J114" s="137">
        <f t="shared" si="62"/>
        <v>2793000</v>
      </c>
      <c r="K114" s="137">
        <f t="shared" si="62"/>
        <v>0</v>
      </c>
      <c r="L114" s="137">
        <f t="shared" si="62"/>
        <v>757000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6241000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0.77595424592813622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18043000</v>
      </c>
      <c r="C115" s="139">
        <f t="shared" ref="C115:Q115" si="63">C87</f>
        <v>-10000000</v>
      </c>
      <c r="D115" s="139">
        <f t="shared" si="63"/>
        <v>0</v>
      </c>
      <c r="E115" s="139">
        <f t="shared" si="63"/>
        <v>8043000</v>
      </c>
      <c r="F115" s="139">
        <f t="shared" si="63"/>
        <v>0</v>
      </c>
      <c r="G115" s="139">
        <f t="shared" si="63"/>
        <v>0</v>
      </c>
      <c r="H115" s="139">
        <f t="shared" si="63"/>
        <v>2691000</v>
      </c>
      <c r="I115" s="139">
        <f t="shared" si="63"/>
        <v>0</v>
      </c>
      <c r="J115" s="139">
        <f t="shared" si="63"/>
        <v>2793000</v>
      </c>
      <c r="K115" s="139">
        <f t="shared" si="63"/>
        <v>0</v>
      </c>
      <c r="L115" s="139">
        <f t="shared" si="63"/>
        <v>757000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6241000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0.77595424592813622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kIOSZRB7GV0lHF9EIambz6hk0YLvFJoBDYbTS96S+Ra2SiYUmDLvE4vm1zNLa+VIVN5SmXw6dUKExBUwftHYAg==" saltValue="FXAgvJ6OWOeMMS9/7vuOH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2200000</v>
      </c>
      <c r="C10" s="108"/>
      <c r="D10" s="108"/>
      <c r="E10" s="108">
        <f t="shared" ref="E10:E17" si="0">$B10      +$C10      +$D10</f>
        <v>2200000</v>
      </c>
      <c r="F10" s="109">
        <v>2200000</v>
      </c>
      <c r="G10" s="110">
        <v>2200000</v>
      </c>
      <c r="H10" s="109">
        <v>269000</v>
      </c>
      <c r="I10" s="110">
        <v>-10666661</v>
      </c>
      <c r="J10" s="109">
        <v>43000</v>
      </c>
      <c r="K10" s="110">
        <v>384579</v>
      </c>
      <c r="L10" s="109"/>
      <c r="M10" s="110">
        <v>1425268</v>
      </c>
      <c r="N10" s="109"/>
      <c r="O10" s="110">
        <v>10935000</v>
      </c>
      <c r="P10" s="109">
        <f t="shared" ref="P10:P17" si="1">$H10      +$J10      +$L10      +$N10</f>
        <v>312000</v>
      </c>
      <c r="Q10" s="110">
        <f t="shared" ref="Q10:Q17" si="2">$I10      +$K10      +$M10      +$O10</f>
        <v>2078186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667.22412907607554</v>
      </c>
      <c r="T10" s="54">
        <f t="shared" ref="T10:T16" si="5">IF(($E10      =0),0,(($P10      /$E10      )*100))</f>
        <v>14.181818181818182</v>
      </c>
      <c r="U10" s="56">
        <f t="shared" ref="U10:U16" si="6">IF(($E10      =0),0,(($Q10      /$E10      )*100))</f>
        <v>94.462999999999994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2200000</v>
      </c>
      <c r="C17" s="111">
        <f>SUM(C9:C16)</f>
        <v>0</v>
      </c>
      <c r="D17" s="111"/>
      <c r="E17" s="111">
        <f t="shared" si="0"/>
        <v>2200000</v>
      </c>
      <c r="F17" s="112">
        <f t="shared" ref="F17:O17" si="7">SUM(F9:F16)</f>
        <v>2200000</v>
      </c>
      <c r="G17" s="113">
        <f t="shared" si="7"/>
        <v>2200000</v>
      </c>
      <c r="H17" s="112">
        <f t="shared" si="7"/>
        <v>269000</v>
      </c>
      <c r="I17" s="113">
        <f t="shared" si="7"/>
        <v>-10666661</v>
      </c>
      <c r="J17" s="112">
        <f t="shared" si="7"/>
        <v>43000</v>
      </c>
      <c r="K17" s="113">
        <f t="shared" si="7"/>
        <v>384579</v>
      </c>
      <c r="L17" s="112">
        <f t="shared" si="7"/>
        <v>0</v>
      </c>
      <c r="M17" s="113">
        <f t="shared" si="7"/>
        <v>1425268</v>
      </c>
      <c r="N17" s="112">
        <f t="shared" si="7"/>
        <v>0</v>
      </c>
      <c r="O17" s="113">
        <f t="shared" si="7"/>
        <v>10935000</v>
      </c>
      <c r="P17" s="112">
        <f t="shared" si="1"/>
        <v>312000</v>
      </c>
      <c r="Q17" s="113">
        <f t="shared" si="2"/>
        <v>2078186</v>
      </c>
      <c r="R17" s="58">
        <f t="shared" si="3"/>
        <v>0</v>
      </c>
      <c r="S17" s="59">
        <f t="shared" si="4"/>
        <v>667.22412907607554</v>
      </c>
      <c r="T17" s="58">
        <f>IF((SUM($E9:$E14))=0,0,(P17/(SUM($E9:$E14))*100))</f>
        <v>14.181818181818182</v>
      </c>
      <c r="U17" s="60">
        <f>IF((SUM($E9:$E14))=0,0,(Q17/(SUM($E9:$E14))*100))</f>
        <v>94.462999999999994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19145000</v>
      </c>
      <c r="C23" s="108"/>
      <c r="D23" s="108"/>
      <c r="E23" s="108">
        <f t="shared" si="8"/>
        <v>19145000</v>
      </c>
      <c r="F23" s="109">
        <v>19145000</v>
      </c>
      <c r="G23" s="110">
        <v>19145000</v>
      </c>
      <c r="H23" s="109"/>
      <c r="I23" s="110"/>
      <c r="J23" s="109">
        <v>8681000</v>
      </c>
      <c r="K23" s="110"/>
      <c r="L23" s="109">
        <v>7062000</v>
      </c>
      <c r="M23" s="110"/>
      <c r="N23" s="109">
        <v>2670000</v>
      </c>
      <c r="O23" s="110"/>
      <c r="P23" s="109">
        <f t="shared" si="9"/>
        <v>18413000</v>
      </c>
      <c r="Q23" s="110">
        <f t="shared" si="10"/>
        <v>0</v>
      </c>
      <c r="R23" s="54">
        <f t="shared" si="11"/>
        <v>-62.192013593882756</v>
      </c>
      <c r="S23" s="55">
        <f t="shared" si="12"/>
        <v>0</v>
      </c>
      <c r="T23" s="54">
        <f t="shared" si="13"/>
        <v>96.176547401410289</v>
      </c>
      <c r="U23" s="56">
        <f t="shared" si="14"/>
        <v>0</v>
      </c>
      <c r="V23" s="109">
        <v>14420000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19145000</v>
      </c>
      <c r="C26" s="111">
        <f>SUM(C19:C25)</f>
        <v>0</v>
      </c>
      <c r="D26" s="111"/>
      <c r="E26" s="111">
        <f t="shared" si="8"/>
        <v>19145000</v>
      </c>
      <c r="F26" s="112">
        <f t="shared" ref="F26:O26" si="15">SUM(F19:F25)</f>
        <v>19145000</v>
      </c>
      <c r="G26" s="113">
        <f t="shared" si="15"/>
        <v>19145000</v>
      </c>
      <c r="H26" s="112">
        <f t="shared" si="15"/>
        <v>0</v>
      </c>
      <c r="I26" s="113">
        <f t="shared" si="15"/>
        <v>0</v>
      </c>
      <c r="J26" s="112">
        <f t="shared" si="15"/>
        <v>8681000</v>
      </c>
      <c r="K26" s="113">
        <f t="shared" si="15"/>
        <v>0</v>
      </c>
      <c r="L26" s="112">
        <f t="shared" si="15"/>
        <v>7062000</v>
      </c>
      <c r="M26" s="113">
        <f t="shared" si="15"/>
        <v>0</v>
      </c>
      <c r="N26" s="112">
        <f t="shared" si="15"/>
        <v>2670000</v>
      </c>
      <c r="O26" s="113">
        <f t="shared" si="15"/>
        <v>0</v>
      </c>
      <c r="P26" s="112">
        <f t="shared" si="9"/>
        <v>18413000</v>
      </c>
      <c r="Q26" s="113">
        <f t="shared" si="10"/>
        <v>0</v>
      </c>
      <c r="R26" s="58">
        <f t="shared" si="11"/>
        <v>-62.192013593882756</v>
      </c>
      <c r="S26" s="59">
        <f t="shared" si="12"/>
        <v>0</v>
      </c>
      <c r="T26" s="58">
        <f>IF(($E26-$E21-$E25)   =0,0,($P26   /($E26-$E21-$E25)   )*100)</f>
        <v>96.176547401410289</v>
      </c>
      <c r="U26" s="60">
        <f>IF(($E26-$E21-$E25)   =0,0,($Q26   /($E26-$E21-$E25)   )*100)</f>
        <v>0</v>
      </c>
      <c r="V26" s="112">
        <f>SUM(V19:V25)</f>
        <v>14420000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1211000</v>
      </c>
      <c r="C34" s="108">
        <v>300000</v>
      </c>
      <c r="D34" s="108"/>
      <c r="E34" s="108">
        <f>$B34      +$C34      +$D34</f>
        <v>1511000</v>
      </c>
      <c r="F34" s="109">
        <v>1511000</v>
      </c>
      <c r="G34" s="110">
        <v>1511000</v>
      </c>
      <c r="H34" s="109">
        <v>303000</v>
      </c>
      <c r="I34" s="110">
        <v>-4817350</v>
      </c>
      <c r="J34" s="109"/>
      <c r="K34" s="110"/>
      <c r="L34" s="109"/>
      <c r="M34" s="110"/>
      <c r="N34" s="109">
        <v>300000</v>
      </c>
      <c r="O34" s="110">
        <v>6028350</v>
      </c>
      <c r="P34" s="109">
        <f>$H34      +$J34      +$L34      +$N34</f>
        <v>603000</v>
      </c>
      <c r="Q34" s="110">
        <f>$I34      +$K34      +$M34      +$O34</f>
        <v>1211000</v>
      </c>
      <c r="R34" s="54">
        <f>IF(($L34      =0),0,((($N34      -$L34      )/$L34      )*100))</f>
        <v>0</v>
      </c>
      <c r="S34" s="55">
        <f>IF(($M34      =0),0,((($O34      -$M34      )/$M34      )*100))</f>
        <v>0</v>
      </c>
      <c r="T34" s="54">
        <f>IF(($E34      =0),0,(($P34      /$E34      )*100))</f>
        <v>39.907346128391794</v>
      </c>
      <c r="U34" s="56">
        <f>IF(($E34      =0),0,(($Q34      /$E34      )*100))</f>
        <v>80.145598941098612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1211000</v>
      </c>
      <c r="C35" s="111">
        <f>C34</f>
        <v>300000</v>
      </c>
      <c r="D35" s="111"/>
      <c r="E35" s="111">
        <f>$B35      +$C35      +$D35</f>
        <v>1511000</v>
      </c>
      <c r="F35" s="112">
        <f t="shared" ref="F35:O35" si="17">F34</f>
        <v>1511000</v>
      </c>
      <c r="G35" s="113">
        <f t="shared" si="17"/>
        <v>1511000</v>
      </c>
      <c r="H35" s="112">
        <f t="shared" si="17"/>
        <v>303000</v>
      </c>
      <c r="I35" s="113">
        <f t="shared" si="17"/>
        <v>-4817350</v>
      </c>
      <c r="J35" s="112">
        <f t="shared" si="17"/>
        <v>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300000</v>
      </c>
      <c r="O35" s="113">
        <f t="shared" si="17"/>
        <v>6028350</v>
      </c>
      <c r="P35" s="112">
        <f>$H35      +$J35      +$L35      +$N35</f>
        <v>603000</v>
      </c>
      <c r="Q35" s="113">
        <f>$I35      +$K35      +$M35      +$O35</f>
        <v>1211000</v>
      </c>
      <c r="R35" s="58">
        <f>IF(($L35      =0),0,((($N35      -$L35      )/$L35      )*100))</f>
        <v>0</v>
      </c>
      <c r="S35" s="59">
        <f>IF(($M35      =0),0,((($O35      -$M35      )/$M35      )*100))</f>
        <v>0</v>
      </c>
      <c r="T35" s="58">
        <f>IF($E35   =0,0,($P35   /$E35   )*100)</f>
        <v>39.907346128391794</v>
      </c>
      <c r="U35" s="60">
        <f>IF($E35   =0,0,($Q35   /$E35   )*100)</f>
        <v>80.145598941098612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1860000</v>
      </c>
      <c r="C37" s="108"/>
      <c r="D37" s="108"/>
      <c r="E37" s="108">
        <f t="shared" ref="E37:E42" si="18">$B37      +$C37      +$D37</f>
        <v>1860000</v>
      </c>
      <c r="F37" s="109">
        <v>1860000</v>
      </c>
      <c r="G37" s="110">
        <v>1860000</v>
      </c>
      <c r="H37" s="109">
        <v>496000</v>
      </c>
      <c r="I37" s="110">
        <v>592760</v>
      </c>
      <c r="J37" s="109">
        <v>647000</v>
      </c>
      <c r="K37" s="110">
        <v>550270</v>
      </c>
      <c r="L37" s="109">
        <v>215000</v>
      </c>
      <c r="M37" s="110">
        <v>186174</v>
      </c>
      <c r="N37" s="109">
        <v>502000</v>
      </c>
      <c r="O37" s="110"/>
      <c r="P37" s="109">
        <f t="shared" ref="P37:P42" si="19">$H37      +$J37      +$L37      +$N37</f>
        <v>1860000</v>
      </c>
      <c r="Q37" s="110">
        <f t="shared" ref="Q37:Q42" si="20">$I37      +$K37      +$M37      +$O37</f>
        <v>1329204</v>
      </c>
      <c r="R37" s="54">
        <f t="shared" ref="R37:R42" si="21">IF(($L37      =0),0,((($N37      -$L37      )/$L37      )*100))</f>
        <v>133.48837209302326</v>
      </c>
      <c r="S37" s="55">
        <f t="shared" ref="S37:S42" si="22">IF(($M37      =0),0,((($O37      -$M37      )/$M37      )*100))</f>
        <v>-100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71.462580645161296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35518000</v>
      </c>
      <c r="C38" s="108">
        <v>-91000</v>
      </c>
      <c r="D38" s="108"/>
      <c r="E38" s="108">
        <f t="shared" si="18"/>
        <v>35427000</v>
      </c>
      <c r="F38" s="109">
        <v>35518000</v>
      </c>
      <c r="G38" s="110">
        <v>0</v>
      </c>
      <c r="H38" s="109"/>
      <c r="I38" s="110"/>
      <c r="J38" s="109"/>
      <c r="K38" s="110"/>
      <c r="L38" s="109"/>
      <c r="M38" s="110"/>
      <c r="N38" s="109">
        <v>1221000</v>
      </c>
      <c r="O38" s="110"/>
      <c r="P38" s="109">
        <f t="shared" si="19"/>
        <v>1221000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3.4465238377508678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3000000</v>
      </c>
      <c r="C40" s="108"/>
      <c r="D40" s="108"/>
      <c r="E40" s="108">
        <f t="shared" si="18"/>
        <v>3000000</v>
      </c>
      <c r="F40" s="109">
        <v>3000000</v>
      </c>
      <c r="G40" s="110">
        <v>3000000</v>
      </c>
      <c r="H40" s="109">
        <v>122000</v>
      </c>
      <c r="I40" s="110">
        <v>84000</v>
      </c>
      <c r="J40" s="109">
        <v>92000</v>
      </c>
      <c r="K40" s="110">
        <v>42000</v>
      </c>
      <c r="L40" s="109">
        <v>554000</v>
      </c>
      <c r="M40" s="110">
        <v>-500000</v>
      </c>
      <c r="N40" s="109">
        <v>2232000</v>
      </c>
      <c r="O40" s="110"/>
      <c r="P40" s="109">
        <f t="shared" si="19"/>
        <v>3000000</v>
      </c>
      <c r="Q40" s="110">
        <f t="shared" si="20"/>
        <v>-374000</v>
      </c>
      <c r="R40" s="54">
        <f t="shared" si="21"/>
        <v>302.88808664259926</v>
      </c>
      <c r="S40" s="55">
        <f t="shared" si="22"/>
        <v>-100</v>
      </c>
      <c r="T40" s="54">
        <f t="shared" si="23"/>
        <v>100</v>
      </c>
      <c r="U40" s="56">
        <f t="shared" si="24"/>
        <v>-12.466666666666667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40378000</v>
      </c>
      <c r="C42" s="111">
        <f>SUM(C37:C41)</f>
        <v>-91000</v>
      </c>
      <c r="D42" s="111"/>
      <c r="E42" s="111">
        <f t="shared" si="18"/>
        <v>40287000</v>
      </c>
      <c r="F42" s="112">
        <f t="shared" ref="F42:O42" si="25">SUM(F37:F41)</f>
        <v>40378000</v>
      </c>
      <c r="G42" s="113">
        <f t="shared" si="25"/>
        <v>4860000</v>
      </c>
      <c r="H42" s="112">
        <f t="shared" si="25"/>
        <v>618000</v>
      </c>
      <c r="I42" s="113">
        <f t="shared" si="25"/>
        <v>676760</v>
      </c>
      <c r="J42" s="112">
        <f t="shared" si="25"/>
        <v>739000</v>
      </c>
      <c r="K42" s="113">
        <f t="shared" si="25"/>
        <v>592270</v>
      </c>
      <c r="L42" s="112">
        <f t="shared" si="25"/>
        <v>769000</v>
      </c>
      <c r="M42" s="113">
        <f t="shared" si="25"/>
        <v>-313826</v>
      </c>
      <c r="N42" s="112">
        <f t="shared" si="25"/>
        <v>3955000</v>
      </c>
      <c r="O42" s="113">
        <f t="shared" si="25"/>
        <v>0</v>
      </c>
      <c r="P42" s="112">
        <f t="shared" si="19"/>
        <v>6081000</v>
      </c>
      <c r="Q42" s="113">
        <f t="shared" si="20"/>
        <v>955204</v>
      </c>
      <c r="R42" s="58">
        <f t="shared" si="21"/>
        <v>414.30429128738621</v>
      </c>
      <c r="S42" s="59">
        <f t="shared" si="22"/>
        <v>-100</v>
      </c>
      <c r="T42" s="58">
        <f>IF((+$E37+$E40) =0,0,(P42   /(+$E37+$E40) )*100)</f>
        <v>125.12345679012347</v>
      </c>
      <c r="U42" s="60">
        <f>IF((+$E37+$E40) =0,0,(Q42   /(+$E37+$E40) )*100)</f>
        <v>19.654403292181069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62934000</v>
      </c>
      <c r="C69" s="120">
        <f>SUM(C9:C16,C19:C25,C28:C31,C34,C37:C41,C44:C54,C57:C60,C63:C67)</f>
        <v>209000</v>
      </c>
      <c r="D69" s="120"/>
      <c r="E69" s="120">
        <f t="shared" si="35"/>
        <v>63143000</v>
      </c>
      <c r="F69" s="121">
        <f t="shared" ref="F69:O69" si="43">SUM(F9:F16,F19:F25,F28:F31,F34,F37:F41,F44:F54,F57:F60,F63:F67)</f>
        <v>63234000</v>
      </c>
      <c r="G69" s="122">
        <f t="shared" si="43"/>
        <v>27716000</v>
      </c>
      <c r="H69" s="121">
        <f t="shared" si="43"/>
        <v>1190000</v>
      </c>
      <c r="I69" s="122">
        <f t="shared" si="43"/>
        <v>-14807251</v>
      </c>
      <c r="J69" s="121">
        <f t="shared" si="43"/>
        <v>9463000</v>
      </c>
      <c r="K69" s="122">
        <f t="shared" si="43"/>
        <v>976849</v>
      </c>
      <c r="L69" s="121">
        <f t="shared" si="43"/>
        <v>7831000</v>
      </c>
      <c r="M69" s="122">
        <f t="shared" si="43"/>
        <v>1111442</v>
      </c>
      <c r="N69" s="121">
        <f t="shared" si="43"/>
        <v>6925000</v>
      </c>
      <c r="O69" s="122">
        <f t="shared" si="43"/>
        <v>16963350</v>
      </c>
      <c r="P69" s="121">
        <f t="shared" si="36"/>
        <v>25409000</v>
      </c>
      <c r="Q69" s="122">
        <f t="shared" si="37"/>
        <v>4244390</v>
      </c>
      <c r="R69" s="67">
        <f t="shared" si="38"/>
        <v>-11.569403652151705</v>
      </c>
      <c r="S69" s="68">
        <f t="shared" si="39"/>
        <v>1426.2469836482696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91.676288064655793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15.313862029152837</v>
      </c>
      <c r="V69" s="121">
        <f>SUM(V9:V16,V19:V25,V28:V31,V34,V37:V41,V44:V54,V57:V60,V63:V67)</f>
        <v>14420000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37403000</v>
      </c>
      <c r="C71" s="108"/>
      <c r="D71" s="108"/>
      <c r="E71" s="108">
        <f>$B71      +$C71      +$D71</f>
        <v>37403000</v>
      </c>
      <c r="F71" s="109">
        <v>37403000</v>
      </c>
      <c r="G71" s="110">
        <v>37403000</v>
      </c>
      <c r="H71" s="109">
        <v>11609000</v>
      </c>
      <c r="I71" s="110">
        <v>-145793513</v>
      </c>
      <c r="J71" s="109">
        <v>10636000</v>
      </c>
      <c r="K71" s="110">
        <v>11964004</v>
      </c>
      <c r="L71" s="109">
        <v>6175000</v>
      </c>
      <c r="M71" s="110">
        <v>9874929</v>
      </c>
      <c r="N71" s="109">
        <v>7800000</v>
      </c>
      <c r="O71" s="110">
        <v>153159500</v>
      </c>
      <c r="P71" s="109">
        <f>$H71      +$J71      +$L71      +$N71</f>
        <v>36220000</v>
      </c>
      <c r="Q71" s="110">
        <f>$I71      +$K71      +$M71      +$O71</f>
        <v>29204920</v>
      </c>
      <c r="R71" s="54">
        <f>IF(($L71      =0),0,((($N71      -$L71      )/$L71      )*100))</f>
        <v>26.315789473684209</v>
      </c>
      <c r="S71" s="55">
        <f>IF(($M71      =0),0,((($O71      -$M71      )/$M71      )*100))</f>
        <v>1450.9934299274455</v>
      </c>
      <c r="T71" s="54">
        <f>IF(($E71      =0),0,(($P71      /$E71      )*100))</f>
        <v>96.837152100098919</v>
      </c>
      <c r="U71" s="56">
        <f>IF(($E71      =0),0,(($Q71      /$E71      )*100))</f>
        <v>78.081758147742164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37403000</v>
      </c>
      <c r="C73" s="117">
        <f>SUM(C71:C72)</f>
        <v>0</v>
      </c>
      <c r="D73" s="117"/>
      <c r="E73" s="117">
        <f>$B73      +$C73      +$D73</f>
        <v>37403000</v>
      </c>
      <c r="F73" s="118">
        <f t="shared" ref="F73:O73" si="44">SUM(F71:F72)</f>
        <v>37403000</v>
      </c>
      <c r="G73" s="119">
        <f t="shared" si="44"/>
        <v>37403000</v>
      </c>
      <c r="H73" s="118">
        <f t="shared" si="44"/>
        <v>11609000</v>
      </c>
      <c r="I73" s="119">
        <f t="shared" si="44"/>
        <v>-145793513</v>
      </c>
      <c r="J73" s="118">
        <f t="shared" si="44"/>
        <v>10636000</v>
      </c>
      <c r="K73" s="119">
        <f t="shared" si="44"/>
        <v>11964004</v>
      </c>
      <c r="L73" s="118">
        <f t="shared" si="44"/>
        <v>6175000</v>
      </c>
      <c r="M73" s="119">
        <f t="shared" si="44"/>
        <v>9874929</v>
      </c>
      <c r="N73" s="118">
        <f t="shared" si="44"/>
        <v>7800000</v>
      </c>
      <c r="O73" s="119">
        <f t="shared" si="44"/>
        <v>153159500</v>
      </c>
      <c r="P73" s="118">
        <f>$H73      +$J73      +$L73      +$N73</f>
        <v>36220000</v>
      </c>
      <c r="Q73" s="119">
        <f>$I73      +$K73      +$M73      +$O73</f>
        <v>29204920</v>
      </c>
      <c r="R73" s="63">
        <f>IF(($L73      =0),0,((($N73      -$L73      )/$L73      )*100))</f>
        <v>26.315789473684209</v>
      </c>
      <c r="S73" s="64">
        <f>IF(($M73      =0),0,((($O73      -$M73      )/$M73      )*100))</f>
        <v>1450.9934299274455</v>
      </c>
      <c r="T73" s="63">
        <f>IF(($E71      =0),0,(($P71      /$E71      )*100))</f>
        <v>96.837152100098919</v>
      </c>
      <c r="U73" s="65">
        <f>IF($E71   =0,0,($Q71   /$E71 )*100)</f>
        <v>78.081758147742164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37403000</v>
      </c>
      <c r="C74" s="120">
        <f>SUM(C71:C72)</f>
        <v>0</v>
      </c>
      <c r="D74" s="120"/>
      <c r="E74" s="120">
        <f>$B74      +$C74      +$D74</f>
        <v>37403000</v>
      </c>
      <c r="F74" s="121">
        <f t="shared" ref="F74:O74" si="45">SUM(F71:F72)</f>
        <v>37403000</v>
      </c>
      <c r="G74" s="122">
        <f t="shared" si="45"/>
        <v>37403000</v>
      </c>
      <c r="H74" s="121">
        <f t="shared" si="45"/>
        <v>11609000</v>
      </c>
      <c r="I74" s="122">
        <f t="shared" si="45"/>
        <v>-145793513</v>
      </c>
      <c r="J74" s="121">
        <f t="shared" si="45"/>
        <v>10636000</v>
      </c>
      <c r="K74" s="122">
        <f t="shared" si="45"/>
        <v>11964004</v>
      </c>
      <c r="L74" s="121">
        <f t="shared" si="45"/>
        <v>6175000</v>
      </c>
      <c r="M74" s="122">
        <f t="shared" si="45"/>
        <v>9874929</v>
      </c>
      <c r="N74" s="121">
        <f t="shared" si="45"/>
        <v>7800000</v>
      </c>
      <c r="O74" s="122">
        <f t="shared" si="45"/>
        <v>153159500</v>
      </c>
      <c r="P74" s="121">
        <f>$H74      +$J74      +$L74      +$N74</f>
        <v>36220000</v>
      </c>
      <c r="Q74" s="122">
        <f>$I74      +$K74      +$M74      +$O74</f>
        <v>29204920</v>
      </c>
      <c r="R74" s="67">
        <f>IF(($L74      =0),0,((($N74      -$L74      )/$L74      )*100))</f>
        <v>26.315789473684209</v>
      </c>
      <c r="S74" s="68">
        <f>IF(($M74      =0),0,((($O74      -$M74      )/$M74      )*100))</f>
        <v>1450.9934299274455</v>
      </c>
      <c r="T74" s="67">
        <f>IF(($E71      =0),0,(($P71      /$E71      )*100))</f>
        <v>96.837152100098919</v>
      </c>
      <c r="U74" s="71">
        <f>IF($E71   =0,0,($Q71   /$E71 )*100)</f>
        <v>78.081758147742164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100337000</v>
      </c>
      <c r="C75" s="120">
        <f>SUM(C9:C16,C19:C25,C28:C31,C34,C37:C41,C44:C54,C57:C60,C63:C67,C71:C72)</f>
        <v>209000</v>
      </c>
      <c r="D75" s="120"/>
      <c r="E75" s="120">
        <f>$B75      +$C75      +$D75</f>
        <v>100546000</v>
      </c>
      <c r="F75" s="121">
        <f t="shared" ref="F75:O75" si="46">SUM(F9:F16,F19:F25,F28:F31,F34,F37:F41,F44:F54,F57:F60,F63:F67,F71:F72)</f>
        <v>100637000</v>
      </c>
      <c r="G75" s="122">
        <f t="shared" si="46"/>
        <v>65119000</v>
      </c>
      <c r="H75" s="121">
        <f t="shared" si="46"/>
        <v>12799000</v>
      </c>
      <c r="I75" s="122">
        <f t="shared" si="46"/>
        <v>-160600764</v>
      </c>
      <c r="J75" s="121">
        <f t="shared" si="46"/>
        <v>20099000</v>
      </c>
      <c r="K75" s="122">
        <f t="shared" si="46"/>
        <v>12940853</v>
      </c>
      <c r="L75" s="121">
        <f t="shared" si="46"/>
        <v>14006000</v>
      </c>
      <c r="M75" s="122">
        <f t="shared" si="46"/>
        <v>10986371</v>
      </c>
      <c r="N75" s="121">
        <f t="shared" si="46"/>
        <v>14725000</v>
      </c>
      <c r="O75" s="122">
        <f t="shared" si="46"/>
        <v>170122850</v>
      </c>
      <c r="P75" s="121">
        <f>$H75      +$J75      +$L75      +$N75</f>
        <v>61629000</v>
      </c>
      <c r="Q75" s="122">
        <f>$I75      +$K75      +$M75      +$O75</f>
        <v>33449310</v>
      </c>
      <c r="R75" s="67">
        <f>IF(($L75      =0),0,((($N75      -$L75      )/$L75      )*100))</f>
        <v>5.1335142081964875</v>
      </c>
      <c r="S75" s="68">
        <f>IF(($M75      =0),0,((($O75      -$M75      )/$M75      )*100))</f>
        <v>1448.4899426753384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94.640581090004446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51.366436831032416</v>
      </c>
      <c r="V75" s="121">
        <f>SUM(V9:V16,V19:V25,V28:V31,V34,V37:V41,V44:V54,V57:V60,V63:V67,V71:V72)</f>
        <v>14420000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7507000</v>
      </c>
      <c r="C87" s="128">
        <f t="shared" si="48"/>
        <v>0</v>
      </c>
      <c r="D87" s="128">
        <f t="shared" si="48"/>
        <v>0</v>
      </c>
      <c r="E87" s="128">
        <f t="shared" si="48"/>
        <v>7507000</v>
      </c>
      <c r="F87" s="128">
        <f t="shared" si="48"/>
        <v>0</v>
      </c>
      <c r="G87" s="128">
        <f t="shared" si="48"/>
        <v>0</v>
      </c>
      <c r="H87" s="128">
        <f t="shared" si="48"/>
        <v>5040000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1456000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6496000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86.532569601705077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1715000</v>
      </c>
      <c r="C91" s="108"/>
      <c r="D91" s="108"/>
      <c r="E91" s="108">
        <f t="shared" si="49"/>
        <v>1715000</v>
      </c>
      <c r="F91" s="108">
        <v>0</v>
      </c>
      <c r="G91" s="108">
        <v>0</v>
      </c>
      <c r="H91" s="108">
        <v>2048000</v>
      </c>
      <c r="I91" s="108"/>
      <c r="J91" s="108"/>
      <c r="K91" s="108"/>
      <c r="L91" s="108"/>
      <c r="M91" s="108"/>
      <c r="N91" s="108"/>
      <c r="O91" s="108"/>
      <c r="P91" s="108">
        <f t="shared" si="50"/>
        <v>2048000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119.41690962099125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1792000</v>
      </c>
      <c r="C93" s="108"/>
      <c r="D93" s="108"/>
      <c r="E93" s="108">
        <f t="shared" si="49"/>
        <v>1792000</v>
      </c>
      <c r="F93" s="108">
        <v>0</v>
      </c>
      <c r="G93" s="108">
        <v>0</v>
      </c>
      <c r="H93" s="108">
        <v>1792000</v>
      </c>
      <c r="I93" s="108"/>
      <c r="J93" s="108"/>
      <c r="K93" s="108"/>
      <c r="L93" s="108"/>
      <c r="M93" s="108"/>
      <c r="N93" s="108"/>
      <c r="O93" s="108"/>
      <c r="P93" s="108">
        <f t="shared" si="50"/>
        <v>1792000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4000000</v>
      </c>
      <c r="C95" s="108"/>
      <c r="D95" s="108"/>
      <c r="E95" s="108">
        <f t="shared" si="49"/>
        <v>4000000</v>
      </c>
      <c r="F95" s="108">
        <v>0</v>
      </c>
      <c r="G95" s="108">
        <v>0</v>
      </c>
      <c r="H95" s="108">
        <v>1200000</v>
      </c>
      <c r="I95" s="108"/>
      <c r="J95" s="108"/>
      <c r="K95" s="108"/>
      <c r="L95" s="108">
        <v>1456000</v>
      </c>
      <c r="M95" s="108"/>
      <c r="N95" s="108"/>
      <c r="O95" s="108"/>
      <c r="P95" s="108">
        <f t="shared" si="50"/>
        <v>2656000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66.400000000000006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7507000</v>
      </c>
      <c r="C114" s="137">
        <f t="shared" si="62"/>
        <v>0</v>
      </c>
      <c r="D114" s="137">
        <f t="shared" si="62"/>
        <v>0</v>
      </c>
      <c r="E114" s="137">
        <f t="shared" si="62"/>
        <v>7507000</v>
      </c>
      <c r="F114" s="137">
        <f t="shared" si="62"/>
        <v>0</v>
      </c>
      <c r="G114" s="137">
        <f t="shared" si="62"/>
        <v>0</v>
      </c>
      <c r="H114" s="137">
        <f t="shared" si="62"/>
        <v>5040000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1456000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6496000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0.86532569601705078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7507000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7507000</v>
      </c>
      <c r="F115" s="139">
        <f t="shared" si="63"/>
        <v>0</v>
      </c>
      <c r="G115" s="139">
        <f t="shared" si="63"/>
        <v>0</v>
      </c>
      <c r="H115" s="139">
        <f t="shared" si="63"/>
        <v>5040000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1456000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6496000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0.86532569601705078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M15YAUNaNee5ntIetyz7+4b3yJmzyl9y6oufFigwtrkZ2uO49+BgHbRSFzAgnpvyfnH/LMF9xmzYJ1uvGn/mTw==" saltValue="GH+fTRKVS9EwuEVjV8+jV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243000</v>
      </c>
      <c r="I10" s="110">
        <v>242724</v>
      </c>
      <c r="J10" s="109">
        <v>222000</v>
      </c>
      <c r="K10" s="110">
        <v>222318</v>
      </c>
      <c r="L10" s="109">
        <v>982000</v>
      </c>
      <c r="M10" s="110">
        <v>982974</v>
      </c>
      <c r="N10" s="109"/>
      <c r="O10" s="110">
        <v>1551984</v>
      </c>
      <c r="P10" s="109">
        <f t="shared" ref="P10:P17" si="1">$H10      +$J10      +$L10      +$N10</f>
        <v>1447000</v>
      </c>
      <c r="Q10" s="110">
        <f t="shared" ref="Q10:Q17" si="2">$I10      +$K10      +$M10      +$O10</f>
        <v>3000000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57.886576857577111</v>
      </c>
      <c r="T10" s="54">
        <f t="shared" ref="T10:T16" si="5">IF(($E10      =0),0,(($P10      /$E10      )*100))</f>
        <v>48.233333333333334</v>
      </c>
      <c r="U10" s="56">
        <f t="shared" ref="U10:U16" si="6">IF(($E10      =0),0,(($Q10      /$E10      )*100))</f>
        <v>100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243000</v>
      </c>
      <c r="I17" s="113">
        <f t="shared" si="7"/>
        <v>242724</v>
      </c>
      <c r="J17" s="112">
        <f t="shared" si="7"/>
        <v>222000</v>
      </c>
      <c r="K17" s="113">
        <f t="shared" si="7"/>
        <v>222318</v>
      </c>
      <c r="L17" s="112">
        <f t="shared" si="7"/>
        <v>982000</v>
      </c>
      <c r="M17" s="113">
        <f t="shared" si="7"/>
        <v>982974</v>
      </c>
      <c r="N17" s="112">
        <f t="shared" si="7"/>
        <v>0</v>
      </c>
      <c r="O17" s="113">
        <f t="shared" si="7"/>
        <v>1551984</v>
      </c>
      <c r="P17" s="112">
        <f t="shared" si="1"/>
        <v>1447000</v>
      </c>
      <c r="Q17" s="113">
        <f t="shared" si="2"/>
        <v>3000000</v>
      </c>
      <c r="R17" s="58">
        <f t="shared" si="3"/>
        <v>-100</v>
      </c>
      <c r="S17" s="59">
        <f t="shared" si="4"/>
        <v>57.886576857577111</v>
      </c>
      <c r="T17" s="58">
        <f>IF((SUM($E9:$E14))=0,0,(P17/(SUM($E9:$E14))*100))</f>
        <v>48.233333333333334</v>
      </c>
      <c r="U17" s="60">
        <f>IF((SUM($E9:$E14))=0,0,(Q17/(SUM($E9:$E14))*100))</f>
        <v>100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15256000</v>
      </c>
      <c r="C23" s="108"/>
      <c r="D23" s="108"/>
      <c r="E23" s="108">
        <f t="shared" si="8"/>
        <v>15256000</v>
      </c>
      <c r="F23" s="109">
        <v>15256000</v>
      </c>
      <c r="G23" s="110">
        <v>15256000</v>
      </c>
      <c r="H23" s="109"/>
      <c r="I23" s="110">
        <v>13563894</v>
      </c>
      <c r="J23" s="109">
        <v>4826000</v>
      </c>
      <c r="K23" s="110">
        <v>9224191</v>
      </c>
      <c r="L23" s="109">
        <v>5994000</v>
      </c>
      <c r="M23" s="110">
        <v>4032622</v>
      </c>
      <c r="N23" s="109">
        <v>1131000</v>
      </c>
      <c r="O23" s="110">
        <v>-394127</v>
      </c>
      <c r="P23" s="109">
        <f t="shared" si="9"/>
        <v>11951000</v>
      </c>
      <c r="Q23" s="110">
        <f t="shared" si="10"/>
        <v>26426580</v>
      </c>
      <c r="R23" s="54">
        <f t="shared" si="11"/>
        <v>-81.131131131131127</v>
      </c>
      <c r="S23" s="55">
        <f t="shared" si="12"/>
        <v>-109.77346748591859</v>
      </c>
      <c r="T23" s="54">
        <f t="shared" si="13"/>
        <v>78.336392239119036</v>
      </c>
      <c r="U23" s="56">
        <f t="shared" si="14"/>
        <v>173.22089669638174</v>
      </c>
      <c r="V23" s="109">
        <v>11171000</v>
      </c>
      <c r="W23" s="110">
        <v>11171000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15256000</v>
      </c>
      <c r="C26" s="111">
        <f>SUM(C19:C25)</f>
        <v>0</v>
      </c>
      <c r="D26" s="111"/>
      <c r="E26" s="111">
        <f t="shared" si="8"/>
        <v>15256000</v>
      </c>
      <c r="F26" s="112">
        <f t="shared" ref="F26:O26" si="15">SUM(F19:F25)</f>
        <v>15256000</v>
      </c>
      <c r="G26" s="113">
        <f t="shared" si="15"/>
        <v>15256000</v>
      </c>
      <c r="H26" s="112">
        <f t="shared" si="15"/>
        <v>0</v>
      </c>
      <c r="I26" s="113">
        <f t="shared" si="15"/>
        <v>13563894</v>
      </c>
      <c r="J26" s="112">
        <f t="shared" si="15"/>
        <v>4826000</v>
      </c>
      <c r="K26" s="113">
        <f t="shared" si="15"/>
        <v>9224191</v>
      </c>
      <c r="L26" s="112">
        <f t="shared" si="15"/>
        <v>5994000</v>
      </c>
      <c r="M26" s="113">
        <f t="shared" si="15"/>
        <v>4032622</v>
      </c>
      <c r="N26" s="112">
        <f t="shared" si="15"/>
        <v>1131000</v>
      </c>
      <c r="O26" s="113">
        <f t="shared" si="15"/>
        <v>-394127</v>
      </c>
      <c r="P26" s="112">
        <f t="shared" si="9"/>
        <v>11951000</v>
      </c>
      <c r="Q26" s="113">
        <f t="shared" si="10"/>
        <v>26426580</v>
      </c>
      <c r="R26" s="58">
        <f t="shared" si="11"/>
        <v>-81.131131131131127</v>
      </c>
      <c r="S26" s="59">
        <f t="shared" si="12"/>
        <v>-109.77346748591859</v>
      </c>
      <c r="T26" s="58">
        <f>IF(($E26-$E21-$E25)   =0,0,($P26   /($E26-$E21-$E25)   )*100)</f>
        <v>78.336392239119036</v>
      </c>
      <c r="U26" s="60">
        <f>IF(($E26-$E21-$E25)   =0,0,($Q26   /($E26-$E21-$E25)   )*100)</f>
        <v>173.22089669638174</v>
      </c>
      <c r="V26" s="112">
        <f>SUM(V19:V25)</f>
        <v>11171000</v>
      </c>
      <c r="W26" s="113">
        <f>SUM(W19:W25)</f>
        <v>11171000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1448000</v>
      </c>
      <c r="C34" s="108"/>
      <c r="D34" s="108"/>
      <c r="E34" s="108">
        <f>$B34      +$C34      +$D34</f>
        <v>1448000</v>
      </c>
      <c r="F34" s="109">
        <v>1448000</v>
      </c>
      <c r="G34" s="110">
        <v>1448000</v>
      </c>
      <c r="H34" s="109">
        <v>362000</v>
      </c>
      <c r="I34" s="110">
        <v>377976</v>
      </c>
      <c r="J34" s="109">
        <v>421000</v>
      </c>
      <c r="K34" s="110">
        <v>420403</v>
      </c>
      <c r="L34" s="109">
        <v>407000</v>
      </c>
      <c r="M34" s="110">
        <v>408972</v>
      </c>
      <c r="N34" s="109">
        <v>240000</v>
      </c>
      <c r="O34" s="110">
        <v>240651</v>
      </c>
      <c r="P34" s="109">
        <f>$H34      +$J34      +$L34      +$N34</f>
        <v>1430000</v>
      </c>
      <c r="Q34" s="110">
        <f>$I34      +$K34      +$M34      +$O34</f>
        <v>1448002</v>
      </c>
      <c r="R34" s="54">
        <f>IF(($L34      =0),0,((($N34      -$L34      )/$L34      )*100))</f>
        <v>-41.031941031941031</v>
      </c>
      <c r="S34" s="55">
        <f>IF(($M34      =0),0,((($O34      -$M34      )/$M34      )*100))</f>
        <v>-41.157096329333058</v>
      </c>
      <c r="T34" s="54">
        <f>IF(($E34      =0),0,(($P34      /$E34      )*100))</f>
        <v>98.756906077348063</v>
      </c>
      <c r="U34" s="56">
        <f>IF(($E34      =0),0,(($Q34      /$E34      )*100))</f>
        <v>100.00013812154695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1448000</v>
      </c>
      <c r="C35" s="111">
        <f>C34</f>
        <v>0</v>
      </c>
      <c r="D35" s="111"/>
      <c r="E35" s="111">
        <f>$B35      +$C35      +$D35</f>
        <v>1448000</v>
      </c>
      <c r="F35" s="112">
        <f t="shared" ref="F35:O35" si="17">F34</f>
        <v>1448000</v>
      </c>
      <c r="G35" s="113">
        <f t="shared" si="17"/>
        <v>1448000</v>
      </c>
      <c r="H35" s="112">
        <f t="shared" si="17"/>
        <v>362000</v>
      </c>
      <c r="I35" s="113">
        <f t="shared" si="17"/>
        <v>377976</v>
      </c>
      <c r="J35" s="112">
        <f t="shared" si="17"/>
        <v>421000</v>
      </c>
      <c r="K35" s="113">
        <f t="shared" si="17"/>
        <v>420403</v>
      </c>
      <c r="L35" s="112">
        <f t="shared" si="17"/>
        <v>407000</v>
      </c>
      <c r="M35" s="113">
        <f t="shared" si="17"/>
        <v>408972</v>
      </c>
      <c r="N35" s="112">
        <f t="shared" si="17"/>
        <v>240000</v>
      </c>
      <c r="O35" s="113">
        <f t="shared" si="17"/>
        <v>240651</v>
      </c>
      <c r="P35" s="112">
        <f>$H35      +$J35      +$L35      +$N35</f>
        <v>1430000</v>
      </c>
      <c r="Q35" s="113">
        <f>$I35      +$K35      +$M35      +$O35</f>
        <v>1448002</v>
      </c>
      <c r="R35" s="58">
        <f>IF(($L35      =0),0,((($N35      -$L35      )/$L35      )*100))</f>
        <v>-41.031941031941031</v>
      </c>
      <c r="S35" s="59">
        <f>IF(($M35      =0),0,((($O35      -$M35      )/$M35      )*100))</f>
        <v>-41.157096329333058</v>
      </c>
      <c r="T35" s="58">
        <f>IF($E35   =0,0,($P35   /$E35   )*100)</f>
        <v>98.756906077348063</v>
      </c>
      <c r="U35" s="60">
        <f>IF($E35   =0,0,($Q35   /$E35   )*100)</f>
        <v>100.00013812154695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7013000</v>
      </c>
      <c r="C37" s="108"/>
      <c r="D37" s="108"/>
      <c r="E37" s="108">
        <f t="shared" ref="E37:E42" si="18">$B37      +$C37      +$D37</f>
        <v>7013000</v>
      </c>
      <c r="F37" s="109">
        <v>7013000</v>
      </c>
      <c r="G37" s="110">
        <v>7013000</v>
      </c>
      <c r="H37" s="109">
        <v>1077000</v>
      </c>
      <c r="I37" s="110">
        <v>611637</v>
      </c>
      <c r="J37" s="109">
        <v>5936000</v>
      </c>
      <c r="K37" s="110">
        <v>4109223</v>
      </c>
      <c r="L37" s="109"/>
      <c r="M37" s="110">
        <v>1773535</v>
      </c>
      <c r="N37" s="109"/>
      <c r="O37" s="110">
        <v>492721</v>
      </c>
      <c r="P37" s="109">
        <f t="shared" ref="P37:P42" si="19">$H37      +$J37      +$L37      +$N37</f>
        <v>7013000</v>
      </c>
      <c r="Q37" s="110">
        <f t="shared" ref="Q37:Q42" si="20">$I37      +$K37      +$M37      +$O37</f>
        <v>6987116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-72.21814060619046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99.630914016825898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667000</v>
      </c>
      <c r="C38" s="108"/>
      <c r="D38" s="108"/>
      <c r="E38" s="108">
        <f t="shared" si="18"/>
        <v>667000</v>
      </c>
      <c r="F38" s="109">
        <v>667000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7680000</v>
      </c>
      <c r="C42" s="111">
        <f>SUM(C37:C41)</f>
        <v>0</v>
      </c>
      <c r="D42" s="111"/>
      <c r="E42" s="111">
        <f t="shared" si="18"/>
        <v>7680000</v>
      </c>
      <c r="F42" s="112">
        <f t="shared" ref="F42:O42" si="25">SUM(F37:F41)</f>
        <v>7680000</v>
      </c>
      <c r="G42" s="113">
        <f t="shared" si="25"/>
        <v>7013000</v>
      </c>
      <c r="H42" s="112">
        <f t="shared" si="25"/>
        <v>1077000</v>
      </c>
      <c r="I42" s="113">
        <f t="shared" si="25"/>
        <v>611637</v>
      </c>
      <c r="J42" s="112">
        <f t="shared" si="25"/>
        <v>5936000</v>
      </c>
      <c r="K42" s="113">
        <f t="shared" si="25"/>
        <v>4109223</v>
      </c>
      <c r="L42" s="112">
        <f t="shared" si="25"/>
        <v>0</v>
      </c>
      <c r="M42" s="113">
        <f t="shared" si="25"/>
        <v>1773535</v>
      </c>
      <c r="N42" s="112">
        <f t="shared" si="25"/>
        <v>0</v>
      </c>
      <c r="O42" s="113">
        <f t="shared" si="25"/>
        <v>492721</v>
      </c>
      <c r="P42" s="112">
        <f t="shared" si="19"/>
        <v>7013000</v>
      </c>
      <c r="Q42" s="113">
        <f t="shared" si="20"/>
        <v>6987116</v>
      </c>
      <c r="R42" s="58">
        <f t="shared" si="21"/>
        <v>0</v>
      </c>
      <c r="S42" s="59">
        <f t="shared" si="22"/>
        <v>-72.21814060619046</v>
      </c>
      <c r="T42" s="58">
        <f>IF((+$E37+$E40) =0,0,(P42   /(+$E37+$E40) )*100)</f>
        <v>100</v>
      </c>
      <c r="U42" s="60">
        <f>IF((+$E37+$E40) =0,0,(Q42   /(+$E37+$E40) )*100)</f>
        <v>99.630914016825898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27384000</v>
      </c>
      <c r="C69" s="120">
        <f>SUM(C9:C16,C19:C25,C28:C31,C34,C37:C41,C44:C54,C57:C60,C63:C67)</f>
        <v>0</v>
      </c>
      <c r="D69" s="120"/>
      <c r="E69" s="120">
        <f t="shared" si="35"/>
        <v>27384000</v>
      </c>
      <c r="F69" s="121">
        <f t="shared" ref="F69:O69" si="43">SUM(F9:F16,F19:F25,F28:F31,F34,F37:F41,F44:F54,F57:F60,F63:F67)</f>
        <v>27384000</v>
      </c>
      <c r="G69" s="122">
        <f t="shared" si="43"/>
        <v>26717000</v>
      </c>
      <c r="H69" s="121">
        <f t="shared" si="43"/>
        <v>1682000</v>
      </c>
      <c r="I69" s="122">
        <f t="shared" si="43"/>
        <v>14796231</v>
      </c>
      <c r="J69" s="121">
        <f t="shared" si="43"/>
        <v>11405000</v>
      </c>
      <c r="K69" s="122">
        <f t="shared" si="43"/>
        <v>13976135</v>
      </c>
      <c r="L69" s="121">
        <f t="shared" si="43"/>
        <v>7383000</v>
      </c>
      <c r="M69" s="122">
        <f t="shared" si="43"/>
        <v>7198103</v>
      </c>
      <c r="N69" s="121">
        <f t="shared" si="43"/>
        <v>1371000</v>
      </c>
      <c r="O69" s="122">
        <f t="shared" si="43"/>
        <v>1891229</v>
      </c>
      <c r="P69" s="121">
        <f t="shared" si="36"/>
        <v>21841000</v>
      </c>
      <c r="Q69" s="122">
        <f t="shared" si="37"/>
        <v>37861698</v>
      </c>
      <c r="R69" s="67">
        <f t="shared" si="38"/>
        <v>-81.430312880942708</v>
      </c>
      <c r="S69" s="68">
        <f t="shared" si="39"/>
        <v>-73.72600808851999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81.749447917056557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141.71388254669313</v>
      </c>
      <c r="V69" s="121">
        <f>SUM(V9:V16,V19:V25,V28:V31,V34,V37:V41,V44:V54,V57:V60,V63:V67)</f>
        <v>11171000</v>
      </c>
      <c r="W69" s="122">
        <f>SUM(W9:W16,W19:W25,W28:W31,W34,W37:W41,W44:W54,W57:W60,W63:W67)</f>
        <v>11171000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25797000</v>
      </c>
      <c r="C71" s="108"/>
      <c r="D71" s="108"/>
      <c r="E71" s="108">
        <f>$B71      +$C71      +$D71</f>
        <v>25797000</v>
      </c>
      <c r="F71" s="109">
        <v>25797000</v>
      </c>
      <c r="G71" s="110">
        <v>25797000</v>
      </c>
      <c r="H71" s="109">
        <v>3637000</v>
      </c>
      <c r="I71" s="110">
        <v>4806043</v>
      </c>
      <c r="J71" s="109">
        <v>11962000</v>
      </c>
      <c r="K71" s="110">
        <v>10377821</v>
      </c>
      <c r="L71" s="109">
        <v>3571000</v>
      </c>
      <c r="M71" s="110">
        <v>5143699</v>
      </c>
      <c r="N71" s="109">
        <v>4153000</v>
      </c>
      <c r="O71" s="110">
        <v>4721750</v>
      </c>
      <c r="P71" s="109">
        <f>$H71      +$J71      +$L71      +$N71</f>
        <v>23323000</v>
      </c>
      <c r="Q71" s="110">
        <f>$I71      +$K71      +$M71      +$O71</f>
        <v>25049313</v>
      </c>
      <c r="R71" s="54">
        <f>IF(($L71      =0),0,((($N71      -$L71      )/$L71      )*100))</f>
        <v>16.297955754690562</v>
      </c>
      <c r="S71" s="55">
        <f>IF(($M71      =0),0,((($O71      -$M71      )/$M71      )*100))</f>
        <v>-8.2032210671736419</v>
      </c>
      <c r="T71" s="54">
        <f>IF(($E71      =0),0,(($P71      /$E71      )*100))</f>
        <v>90.409737566383683</v>
      </c>
      <c r="U71" s="56">
        <f>IF(($E71      =0),0,(($Q71      /$E71      )*100))</f>
        <v>97.101651354808695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25797000</v>
      </c>
      <c r="C73" s="117">
        <f>SUM(C71:C72)</f>
        <v>0</v>
      </c>
      <c r="D73" s="117"/>
      <c r="E73" s="117">
        <f>$B73      +$C73      +$D73</f>
        <v>25797000</v>
      </c>
      <c r="F73" s="118">
        <f t="shared" ref="F73:O73" si="44">SUM(F71:F72)</f>
        <v>25797000</v>
      </c>
      <c r="G73" s="119">
        <f t="shared" si="44"/>
        <v>25797000</v>
      </c>
      <c r="H73" s="118">
        <f t="shared" si="44"/>
        <v>3637000</v>
      </c>
      <c r="I73" s="119">
        <f t="shared" si="44"/>
        <v>4806043</v>
      </c>
      <c r="J73" s="118">
        <f t="shared" si="44"/>
        <v>11962000</v>
      </c>
      <c r="K73" s="119">
        <f t="shared" si="44"/>
        <v>10377821</v>
      </c>
      <c r="L73" s="118">
        <f t="shared" si="44"/>
        <v>3571000</v>
      </c>
      <c r="M73" s="119">
        <f t="shared" si="44"/>
        <v>5143699</v>
      </c>
      <c r="N73" s="118">
        <f t="shared" si="44"/>
        <v>4153000</v>
      </c>
      <c r="O73" s="119">
        <f t="shared" si="44"/>
        <v>4721750</v>
      </c>
      <c r="P73" s="118">
        <f>$H73      +$J73      +$L73      +$N73</f>
        <v>23323000</v>
      </c>
      <c r="Q73" s="119">
        <f>$I73      +$K73      +$M73      +$O73</f>
        <v>25049313</v>
      </c>
      <c r="R73" s="63">
        <f>IF(($L73      =0),0,((($N73      -$L73      )/$L73      )*100))</f>
        <v>16.297955754690562</v>
      </c>
      <c r="S73" s="64">
        <f>IF(($M73      =0),0,((($O73      -$M73      )/$M73      )*100))</f>
        <v>-8.2032210671736419</v>
      </c>
      <c r="T73" s="63">
        <f>IF(($E71      =0),0,(($P71      /$E71      )*100))</f>
        <v>90.409737566383683</v>
      </c>
      <c r="U73" s="65">
        <f>IF($E71   =0,0,($Q71   /$E71 )*100)</f>
        <v>97.101651354808695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25797000</v>
      </c>
      <c r="C74" s="120">
        <f>SUM(C71:C72)</f>
        <v>0</v>
      </c>
      <c r="D74" s="120"/>
      <c r="E74" s="120">
        <f>$B74      +$C74      +$D74</f>
        <v>25797000</v>
      </c>
      <c r="F74" s="121">
        <f t="shared" ref="F74:O74" si="45">SUM(F71:F72)</f>
        <v>25797000</v>
      </c>
      <c r="G74" s="122">
        <f t="shared" si="45"/>
        <v>25797000</v>
      </c>
      <c r="H74" s="121">
        <f t="shared" si="45"/>
        <v>3637000</v>
      </c>
      <c r="I74" s="122">
        <f t="shared" si="45"/>
        <v>4806043</v>
      </c>
      <c r="J74" s="121">
        <f t="shared" si="45"/>
        <v>11962000</v>
      </c>
      <c r="K74" s="122">
        <f t="shared" si="45"/>
        <v>10377821</v>
      </c>
      <c r="L74" s="121">
        <f t="shared" si="45"/>
        <v>3571000</v>
      </c>
      <c r="M74" s="122">
        <f t="shared" si="45"/>
        <v>5143699</v>
      </c>
      <c r="N74" s="121">
        <f t="shared" si="45"/>
        <v>4153000</v>
      </c>
      <c r="O74" s="122">
        <f t="shared" si="45"/>
        <v>4721750</v>
      </c>
      <c r="P74" s="121">
        <f>$H74      +$J74      +$L74      +$N74</f>
        <v>23323000</v>
      </c>
      <c r="Q74" s="122">
        <f>$I74      +$K74      +$M74      +$O74</f>
        <v>25049313</v>
      </c>
      <c r="R74" s="67">
        <f>IF(($L74      =0),0,((($N74      -$L74      )/$L74      )*100))</f>
        <v>16.297955754690562</v>
      </c>
      <c r="S74" s="68">
        <f>IF(($M74      =0),0,((($O74      -$M74      )/$M74      )*100))</f>
        <v>-8.2032210671736419</v>
      </c>
      <c r="T74" s="67">
        <f>IF(($E71      =0),0,(($P71      /$E71      )*100))</f>
        <v>90.409737566383683</v>
      </c>
      <c r="U74" s="71">
        <f>IF($E71   =0,0,($Q71   /$E71 )*100)</f>
        <v>97.101651354808695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53181000</v>
      </c>
      <c r="C75" s="120">
        <f>SUM(C9:C16,C19:C25,C28:C31,C34,C37:C41,C44:C54,C57:C60,C63:C67,C71:C72)</f>
        <v>0</v>
      </c>
      <c r="D75" s="120"/>
      <c r="E75" s="120">
        <f>$B75      +$C75      +$D75</f>
        <v>53181000</v>
      </c>
      <c r="F75" s="121">
        <f t="shared" ref="F75:O75" si="46">SUM(F9:F16,F19:F25,F28:F31,F34,F37:F41,F44:F54,F57:F60,F63:F67,F71:F72)</f>
        <v>53181000</v>
      </c>
      <c r="G75" s="122">
        <f t="shared" si="46"/>
        <v>52514000</v>
      </c>
      <c r="H75" s="121">
        <f t="shared" si="46"/>
        <v>5319000</v>
      </c>
      <c r="I75" s="122">
        <f t="shared" si="46"/>
        <v>19602274</v>
      </c>
      <c r="J75" s="121">
        <f t="shared" si="46"/>
        <v>23367000</v>
      </c>
      <c r="K75" s="122">
        <f t="shared" si="46"/>
        <v>24353956</v>
      </c>
      <c r="L75" s="121">
        <f t="shared" si="46"/>
        <v>10954000</v>
      </c>
      <c r="M75" s="122">
        <f t="shared" si="46"/>
        <v>12341802</v>
      </c>
      <c r="N75" s="121">
        <f t="shared" si="46"/>
        <v>5524000</v>
      </c>
      <c r="O75" s="122">
        <f t="shared" si="46"/>
        <v>6612979</v>
      </c>
      <c r="P75" s="121">
        <f>$H75      +$J75      +$L75      +$N75</f>
        <v>45164000</v>
      </c>
      <c r="Q75" s="122">
        <f>$I75      +$K75      +$M75      +$O75</f>
        <v>62911011</v>
      </c>
      <c r="R75" s="67">
        <f>IF(($L75      =0),0,((($N75      -$L75      )/$L75      )*100))</f>
        <v>-49.570932992514152</v>
      </c>
      <c r="S75" s="68">
        <f>IF(($M75      =0),0,((($O75      -$M75      )/$M75      )*100))</f>
        <v>-46.418043329491105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86.003732338043193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119.79855086262712</v>
      </c>
      <c r="V75" s="121">
        <f>SUM(V9:V16,V19:V25,V28:V31,V34,V37:V41,V44:V54,V57:V60,V63:V67,V71:V72)</f>
        <v>11171000</v>
      </c>
      <c r="W75" s="122">
        <f>SUM(W9:W16,W19:W25,W28:W31,W34,W37:W41,W44:W54,W57:W60,W63:W67,W71:W72)</f>
        <v>11171000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19787000</v>
      </c>
      <c r="C87" s="128">
        <f t="shared" si="48"/>
        <v>0</v>
      </c>
      <c r="D87" s="128">
        <f t="shared" si="48"/>
        <v>0</v>
      </c>
      <c r="E87" s="128">
        <f t="shared" si="48"/>
        <v>19787000</v>
      </c>
      <c r="F87" s="128">
        <f t="shared" si="48"/>
        <v>0</v>
      </c>
      <c r="G87" s="128">
        <f t="shared" si="48"/>
        <v>0</v>
      </c>
      <c r="H87" s="128">
        <f t="shared" si="48"/>
        <v>10041000</v>
      </c>
      <c r="I87" s="128">
        <f t="shared" si="48"/>
        <v>0</v>
      </c>
      <c r="J87" s="128">
        <f t="shared" si="48"/>
        <v>4784000</v>
      </c>
      <c r="K87" s="128">
        <f t="shared" si="48"/>
        <v>0</v>
      </c>
      <c r="L87" s="128">
        <f t="shared" si="48"/>
        <v>916000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15741000</v>
      </c>
      <c r="Q87" s="129">
        <f t="shared" si="48"/>
        <v>0</v>
      </c>
      <c r="R87" s="94">
        <f t="shared" si="48"/>
        <v>-200</v>
      </c>
      <c r="S87" s="94">
        <f t="shared" si="48"/>
        <v>0</v>
      </c>
      <c r="T87" s="95">
        <f>IF(SUM($E88:$E96) =0,0,(P87   /SUM($E88:$E96) )*100)</f>
        <v>79.552231262950428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14000000</v>
      </c>
      <c r="C91" s="108"/>
      <c r="D91" s="108"/>
      <c r="E91" s="108">
        <f t="shared" si="49"/>
        <v>14000000</v>
      </c>
      <c r="F91" s="108">
        <v>0</v>
      </c>
      <c r="G91" s="108">
        <v>0</v>
      </c>
      <c r="H91" s="108">
        <v>10041000</v>
      </c>
      <c r="I91" s="108"/>
      <c r="J91" s="108">
        <v>3884000</v>
      </c>
      <c r="K91" s="108"/>
      <c r="L91" s="108">
        <v>129000</v>
      </c>
      <c r="M91" s="108"/>
      <c r="N91" s="108"/>
      <c r="O91" s="108"/>
      <c r="P91" s="108">
        <f t="shared" si="50"/>
        <v>14054000</v>
      </c>
      <c r="Q91" s="108">
        <f t="shared" si="51"/>
        <v>0</v>
      </c>
      <c r="R91" s="98">
        <f t="shared" si="52"/>
        <v>-100</v>
      </c>
      <c r="S91" s="98">
        <f t="shared" si="53"/>
        <v>0</v>
      </c>
      <c r="T91" s="98">
        <f t="shared" si="54"/>
        <v>100.38571428571427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787000</v>
      </c>
      <c r="C93" s="108"/>
      <c r="D93" s="108"/>
      <c r="E93" s="108">
        <f t="shared" si="49"/>
        <v>787000</v>
      </c>
      <c r="F93" s="108">
        <v>0</v>
      </c>
      <c r="G93" s="108">
        <v>0</v>
      </c>
      <c r="H93" s="108"/>
      <c r="I93" s="108"/>
      <c r="J93" s="108"/>
      <c r="K93" s="108"/>
      <c r="L93" s="108">
        <v>787000</v>
      </c>
      <c r="M93" s="108"/>
      <c r="N93" s="108"/>
      <c r="O93" s="108"/>
      <c r="P93" s="108">
        <f t="shared" si="50"/>
        <v>787000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3000000</v>
      </c>
      <c r="C95" s="108"/>
      <c r="D95" s="108"/>
      <c r="E95" s="108">
        <f t="shared" si="49"/>
        <v>3000000</v>
      </c>
      <c r="F95" s="108">
        <v>0</v>
      </c>
      <c r="G95" s="108">
        <v>0</v>
      </c>
      <c r="H95" s="108"/>
      <c r="I95" s="108"/>
      <c r="J95" s="108">
        <v>900000</v>
      </c>
      <c r="K95" s="108"/>
      <c r="L95" s="108"/>
      <c r="M95" s="108"/>
      <c r="N95" s="108"/>
      <c r="O95" s="108"/>
      <c r="P95" s="108">
        <f t="shared" si="50"/>
        <v>900000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30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2000000</v>
      </c>
      <c r="C96" s="131"/>
      <c r="D96" s="131"/>
      <c r="E96" s="131">
        <f t="shared" si="49"/>
        <v>2000000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19787000</v>
      </c>
      <c r="C114" s="137">
        <f t="shared" si="62"/>
        <v>0</v>
      </c>
      <c r="D114" s="137">
        <f t="shared" si="62"/>
        <v>0</v>
      </c>
      <c r="E114" s="137">
        <f t="shared" si="62"/>
        <v>19787000</v>
      </c>
      <c r="F114" s="137">
        <f t="shared" si="62"/>
        <v>0</v>
      </c>
      <c r="G114" s="137">
        <f t="shared" si="62"/>
        <v>0</v>
      </c>
      <c r="H114" s="137">
        <f t="shared" si="62"/>
        <v>10041000</v>
      </c>
      <c r="I114" s="137">
        <f t="shared" si="62"/>
        <v>0</v>
      </c>
      <c r="J114" s="137">
        <f t="shared" si="62"/>
        <v>4784000</v>
      </c>
      <c r="K114" s="137">
        <f t="shared" si="62"/>
        <v>0</v>
      </c>
      <c r="L114" s="137">
        <f t="shared" si="62"/>
        <v>916000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15741000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0.79552231262950424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19787000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19787000</v>
      </c>
      <c r="F115" s="139">
        <f t="shared" si="63"/>
        <v>0</v>
      </c>
      <c r="G115" s="139">
        <f t="shared" si="63"/>
        <v>0</v>
      </c>
      <c r="H115" s="139">
        <f t="shared" si="63"/>
        <v>10041000</v>
      </c>
      <c r="I115" s="139">
        <f t="shared" si="63"/>
        <v>0</v>
      </c>
      <c r="J115" s="139">
        <f t="shared" si="63"/>
        <v>4784000</v>
      </c>
      <c r="K115" s="139">
        <f t="shared" si="63"/>
        <v>0</v>
      </c>
      <c r="L115" s="139">
        <f t="shared" si="63"/>
        <v>916000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15741000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0.79552231262950424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Y+nPXYLchGXkWcHBvATwIuEaFk1jaNPNUE0e1rS8gxqkrUGYWwddVKnI8LHS1Uy2rt/rv95o/DRNjsFNycah+w==" saltValue="vUxOyo3IMXVRwQiALqn5l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2800000</v>
      </c>
      <c r="C10" s="108"/>
      <c r="D10" s="108"/>
      <c r="E10" s="108">
        <f t="shared" ref="E10:E17" si="0">$B10      +$C10      +$D10</f>
        <v>2800000</v>
      </c>
      <c r="F10" s="109">
        <v>2800000</v>
      </c>
      <c r="G10" s="110">
        <v>2800000</v>
      </c>
      <c r="H10" s="109">
        <v>447000</v>
      </c>
      <c r="I10" s="110">
        <v>1505245</v>
      </c>
      <c r="J10" s="109">
        <v>1002000</v>
      </c>
      <c r="K10" s="110">
        <v>729014</v>
      </c>
      <c r="L10" s="109">
        <v>326000</v>
      </c>
      <c r="M10" s="110">
        <v>400097</v>
      </c>
      <c r="N10" s="109"/>
      <c r="O10" s="110">
        <v>165644</v>
      </c>
      <c r="P10" s="109">
        <f t="shared" ref="P10:P17" si="1">$H10      +$J10      +$L10      +$N10</f>
        <v>1775000</v>
      </c>
      <c r="Q10" s="110">
        <f t="shared" ref="Q10:Q17" si="2">$I10      +$K10      +$M10      +$O10</f>
        <v>2800000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-58.599039732864775</v>
      </c>
      <c r="T10" s="54">
        <f t="shared" ref="T10:T16" si="5">IF(($E10      =0),0,(($P10      /$E10      )*100))</f>
        <v>63.392857142857139</v>
      </c>
      <c r="U10" s="56">
        <f t="shared" ref="U10:U16" si="6">IF(($E10      =0),0,(($Q10      /$E10      )*100))</f>
        <v>100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2800000</v>
      </c>
      <c r="C17" s="111">
        <f>SUM(C9:C16)</f>
        <v>0</v>
      </c>
      <c r="D17" s="111"/>
      <c r="E17" s="111">
        <f t="shared" si="0"/>
        <v>2800000</v>
      </c>
      <c r="F17" s="112">
        <f t="shared" ref="F17:O17" si="7">SUM(F9:F16)</f>
        <v>2800000</v>
      </c>
      <c r="G17" s="113">
        <f t="shared" si="7"/>
        <v>2800000</v>
      </c>
      <c r="H17" s="112">
        <f t="shared" si="7"/>
        <v>447000</v>
      </c>
      <c r="I17" s="113">
        <f t="shared" si="7"/>
        <v>1505245</v>
      </c>
      <c r="J17" s="112">
        <f t="shared" si="7"/>
        <v>1002000</v>
      </c>
      <c r="K17" s="113">
        <f t="shared" si="7"/>
        <v>729014</v>
      </c>
      <c r="L17" s="112">
        <f t="shared" si="7"/>
        <v>326000</v>
      </c>
      <c r="M17" s="113">
        <f t="shared" si="7"/>
        <v>400097</v>
      </c>
      <c r="N17" s="112">
        <f t="shared" si="7"/>
        <v>0</v>
      </c>
      <c r="O17" s="113">
        <f t="shared" si="7"/>
        <v>165644</v>
      </c>
      <c r="P17" s="112">
        <f t="shared" si="1"/>
        <v>1775000</v>
      </c>
      <c r="Q17" s="113">
        <f t="shared" si="2"/>
        <v>2800000</v>
      </c>
      <c r="R17" s="58">
        <f t="shared" si="3"/>
        <v>-100</v>
      </c>
      <c r="S17" s="59">
        <f t="shared" si="4"/>
        <v>-58.599039732864775</v>
      </c>
      <c r="T17" s="58">
        <f>IF((SUM($E9:$E14))=0,0,(P17/(SUM($E9:$E14))*100))</f>
        <v>63.392857142857139</v>
      </c>
      <c r="U17" s="60">
        <f>IF((SUM($E9:$E14))=0,0,(Q17/(SUM($E9:$E14))*100))</f>
        <v>100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27415000</v>
      </c>
      <c r="C23" s="108"/>
      <c r="D23" s="108"/>
      <c r="E23" s="108">
        <f t="shared" si="8"/>
        <v>27415000</v>
      </c>
      <c r="F23" s="109">
        <v>27415000</v>
      </c>
      <c r="G23" s="110">
        <v>27415000</v>
      </c>
      <c r="H23" s="109"/>
      <c r="I23" s="110">
        <v>1260611</v>
      </c>
      <c r="J23" s="109"/>
      <c r="K23" s="110">
        <v>12881874</v>
      </c>
      <c r="L23" s="109">
        <v>12507000</v>
      </c>
      <c r="M23" s="110">
        <v>12229118</v>
      </c>
      <c r="N23" s="109">
        <v>1117000</v>
      </c>
      <c r="O23" s="110">
        <v>4070875</v>
      </c>
      <c r="P23" s="109">
        <f t="shared" si="9"/>
        <v>13624000</v>
      </c>
      <c r="Q23" s="110">
        <f t="shared" si="10"/>
        <v>30442478</v>
      </c>
      <c r="R23" s="54">
        <f t="shared" si="11"/>
        <v>-91.069001359238825</v>
      </c>
      <c r="S23" s="55">
        <f t="shared" si="12"/>
        <v>-66.711622211839</v>
      </c>
      <c r="T23" s="54">
        <f t="shared" si="13"/>
        <v>49.695422214116356</v>
      </c>
      <c r="U23" s="56">
        <f t="shared" si="14"/>
        <v>111.04314426408901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27415000</v>
      </c>
      <c r="C26" s="111">
        <f>SUM(C19:C25)</f>
        <v>0</v>
      </c>
      <c r="D26" s="111"/>
      <c r="E26" s="111">
        <f t="shared" si="8"/>
        <v>27415000</v>
      </c>
      <c r="F26" s="112">
        <f t="shared" ref="F26:O26" si="15">SUM(F19:F25)</f>
        <v>27415000</v>
      </c>
      <c r="G26" s="113">
        <f t="shared" si="15"/>
        <v>27415000</v>
      </c>
      <c r="H26" s="112">
        <f t="shared" si="15"/>
        <v>0</v>
      </c>
      <c r="I26" s="113">
        <f t="shared" si="15"/>
        <v>1260611</v>
      </c>
      <c r="J26" s="112">
        <f t="shared" si="15"/>
        <v>0</v>
      </c>
      <c r="K26" s="113">
        <f t="shared" si="15"/>
        <v>12881874</v>
      </c>
      <c r="L26" s="112">
        <f t="shared" si="15"/>
        <v>12507000</v>
      </c>
      <c r="M26" s="113">
        <f t="shared" si="15"/>
        <v>12229118</v>
      </c>
      <c r="N26" s="112">
        <f t="shared" si="15"/>
        <v>1117000</v>
      </c>
      <c r="O26" s="113">
        <f t="shared" si="15"/>
        <v>4070875</v>
      </c>
      <c r="P26" s="112">
        <f t="shared" si="9"/>
        <v>13624000</v>
      </c>
      <c r="Q26" s="113">
        <f t="shared" si="10"/>
        <v>30442478</v>
      </c>
      <c r="R26" s="58">
        <f t="shared" si="11"/>
        <v>-91.069001359238825</v>
      </c>
      <c r="S26" s="59">
        <f t="shared" si="12"/>
        <v>-66.711622211839</v>
      </c>
      <c r="T26" s="58">
        <f>IF(($E26-$E21-$E25)   =0,0,($P26   /($E26-$E21-$E25)   )*100)</f>
        <v>49.695422214116356</v>
      </c>
      <c r="U26" s="60">
        <f>IF(($E26-$E21-$E25)   =0,0,($Q26   /($E26-$E21-$E25)   )*100)</f>
        <v>111.04314426408901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2983000</v>
      </c>
      <c r="C34" s="108"/>
      <c r="D34" s="108"/>
      <c r="E34" s="108">
        <f>$B34      +$C34      +$D34</f>
        <v>2983000</v>
      </c>
      <c r="F34" s="109">
        <v>2983000</v>
      </c>
      <c r="G34" s="110">
        <v>2983000</v>
      </c>
      <c r="H34" s="109">
        <v>745000</v>
      </c>
      <c r="I34" s="110">
        <v>992031</v>
      </c>
      <c r="J34" s="109">
        <v>1476000</v>
      </c>
      <c r="K34" s="110">
        <v>1000783</v>
      </c>
      <c r="L34" s="109">
        <v>686000</v>
      </c>
      <c r="M34" s="110">
        <v>1133</v>
      </c>
      <c r="N34" s="109"/>
      <c r="O34" s="110"/>
      <c r="P34" s="109">
        <f>$H34      +$J34      +$L34      +$N34</f>
        <v>2907000</v>
      </c>
      <c r="Q34" s="110">
        <f>$I34      +$K34      +$M34      +$O34</f>
        <v>1993947</v>
      </c>
      <c r="R34" s="54">
        <f>IF(($L34      =0),0,((($N34      -$L34      )/$L34      )*100))</f>
        <v>-100</v>
      </c>
      <c r="S34" s="55">
        <f>IF(($M34      =0),0,((($O34      -$M34      )/$M34      )*100))</f>
        <v>-100</v>
      </c>
      <c r="T34" s="54">
        <f>IF(($E34      =0),0,(($P34      /$E34      )*100))</f>
        <v>97.452229299363054</v>
      </c>
      <c r="U34" s="56">
        <f>IF(($E34      =0),0,(($Q34      /$E34      )*100))</f>
        <v>66.843680858196436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2983000</v>
      </c>
      <c r="C35" s="111">
        <f>C34</f>
        <v>0</v>
      </c>
      <c r="D35" s="111"/>
      <c r="E35" s="111">
        <f>$B35      +$C35      +$D35</f>
        <v>2983000</v>
      </c>
      <c r="F35" s="112">
        <f t="shared" ref="F35:O35" si="17">F34</f>
        <v>2983000</v>
      </c>
      <c r="G35" s="113">
        <f t="shared" si="17"/>
        <v>2983000</v>
      </c>
      <c r="H35" s="112">
        <f t="shared" si="17"/>
        <v>745000</v>
      </c>
      <c r="I35" s="113">
        <f t="shared" si="17"/>
        <v>992031</v>
      </c>
      <c r="J35" s="112">
        <f t="shared" si="17"/>
        <v>1476000</v>
      </c>
      <c r="K35" s="113">
        <f t="shared" si="17"/>
        <v>1000783</v>
      </c>
      <c r="L35" s="112">
        <f t="shared" si="17"/>
        <v>686000</v>
      </c>
      <c r="M35" s="113">
        <f t="shared" si="17"/>
        <v>1133</v>
      </c>
      <c r="N35" s="112">
        <f t="shared" si="17"/>
        <v>0</v>
      </c>
      <c r="O35" s="113">
        <f t="shared" si="17"/>
        <v>0</v>
      </c>
      <c r="P35" s="112">
        <f>$H35      +$J35      +$L35      +$N35</f>
        <v>2907000</v>
      </c>
      <c r="Q35" s="113">
        <f>$I35      +$K35      +$M35      +$O35</f>
        <v>1993947</v>
      </c>
      <c r="R35" s="58">
        <f>IF(($L35      =0),0,((($N35      -$L35      )/$L35      )*100))</f>
        <v>-100</v>
      </c>
      <c r="S35" s="59">
        <f>IF(($M35      =0),0,((($O35      -$M35      )/$M35      )*100))</f>
        <v>-100</v>
      </c>
      <c r="T35" s="58">
        <f>IF($E35   =0,0,($P35   /$E35   )*100)</f>
        <v>97.452229299363054</v>
      </c>
      <c r="U35" s="60">
        <f>IF($E35   =0,0,($Q35   /$E35   )*100)</f>
        <v>66.843680858196436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409000</v>
      </c>
      <c r="C37" s="108"/>
      <c r="D37" s="108"/>
      <c r="E37" s="108">
        <f t="shared" ref="E37:E42" si="18">$B37      +$C37      +$D37</f>
        <v>409000</v>
      </c>
      <c r="F37" s="109">
        <v>409000</v>
      </c>
      <c r="G37" s="110">
        <v>409000</v>
      </c>
      <c r="H37" s="109">
        <v>409000</v>
      </c>
      <c r="I37" s="110"/>
      <c r="J37" s="109"/>
      <c r="K37" s="110"/>
      <c r="L37" s="109"/>
      <c r="M37" s="110">
        <v>-751320</v>
      </c>
      <c r="N37" s="109"/>
      <c r="O37" s="110">
        <v>1160320</v>
      </c>
      <c r="P37" s="109">
        <f t="shared" ref="P37:P42" si="19">$H37      +$J37      +$L37      +$N37</f>
        <v>409000</v>
      </c>
      <c r="Q37" s="110">
        <f t="shared" ref="Q37:Q42" si="20">$I37      +$K37      +$M37      +$O37</f>
        <v>409000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-254.43752329233882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100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20053000</v>
      </c>
      <c r="C38" s="108"/>
      <c r="D38" s="108"/>
      <c r="E38" s="108">
        <f t="shared" si="18"/>
        <v>20053000</v>
      </c>
      <c r="F38" s="109">
        <v>20053000</v>
      </c>
      <c r="G38" s="110">
        <v>0</v>
      </c>
      <c r="H38" s="109"/>
      <c r="I38" s="110"/>
      <c r="J38" s="109"/>
      <c r="K38" s="110"/>
      <c r="L38" s="109"/>
      <c r="M38" s="110"/>
      <c r="N38" s="109">
        <v>35000</v>
      </c>
      <c r="O38" s="110"/>
      <c r="P38" s="109">
        <f t="shared" si="19"/>
        <v>35000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0.17453747568942302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20462000</v>
      </c>
      <c r="C42" s="111">
        <f>SUM(C37:C41)</f>
        <v>0</v>
      </c>
      <c r="D42" s="111"/>
      <c r="E42" s="111">
        <f t="shared" si="18"/>
        <v>20462000</v>
      </c>
      <c r="F42" s="112">
        <f t="shared" ref="F42:O42" si="25">SUM(F37:F41)</f>
        <v>20462000</v>
      </c>
      <c r="G42" s="113">
        <f t="shared" si="25"/>
        <v>409000</v>
      </c>
      <c r="H42" s="112">
        <f t="shared" si="25"/>
        <v>409000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-751320</v>
      </c>
      <c r="N42" s="112">
        <f t="shared" si="25"/>
        <v>35000</v>
      </c>
      <c r="O42" s="113">
        <f t="shared" si="25"/>
        <v>1160320</v>
      </c>
      <c r="P42" s="112">
        <f t="shared" si="19"/>
        <v>444000</v>
      </c>
      <c r="Q42" s="113">
        <f t="shared" si="20"/>
        <v>409000</v>
      </c>
      <c r="R42" s="58">
        <f t="shared" si="21"/>
        <v>0</v>
      </c>
      <c r="S42" s="59">
        <f t="shared" si="22"/>
        <v>-254.43752329233882</v>
      </c>
      <c r="T42" s="58">
        <f>IF((+$E37+$E40) =0,0,(P42   /(+$E37+$E40) )*100)</f>
        <v>108.55745721271393</v>
      </c>
      <c r="U42" s="60">
        <f>IF((+$E37+$E40) =0,0,(Q42   /(+$E37+$E40) )*100)</f>
        <v>100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53660000</v>
      </c>
      <c r="C69" s="120">
        <f>SUM(C9:C16,C19:C25,C28:C31,C34,C37:C41,C44:C54,C57:C60,C63:C67)</f>
        <v>0</v>
      </c>
      <c r="D69" s="120"/>
      <c r="E69" s="120">
        <f t="shared" si="35"/>
        <v>53660000</v>
      </c>
      <c r="F69" s="121">
        <f t="shared" ref="F69:O69" si="43">SUM(F9:F16,F19:F25,F28:F31,F34,F37:F41,F44:F54,F57:F60,F63:F67)</f>
        <v>53660000</v>
      </c>
      <c r="G69" s="122">
        <f t="shared" si="43"/>
        <v>33607000</v>
      </c>
      <c r="H69" s="121">
        <f t="shared" si="43"/>
        <v>1601000</v>
      </c>
      <c r="I69" s="122">
        <f t="shared" si="43"/>
        <v>3757887</v>
      </c>
      <c r="J69" s="121">
        <f t="shared" si="43"/>
        <v>2478000</v>
      </c>
      <c r="K69" s="122">
        <f t="shared" si="43"/>
        <v>14611671</v>
      </c>
      <c r="L69" s="121">
        <f t="shared" si="43"/>
        <v>13519000</v>
      </c>
      <c r="M69" s="122">
        <f t="shared" si="43"/>
        <v>11879028</v>
      </c>
      <c r="N69" s="121">
        <f t="shared" si="43"/>
        <v>1152000</v>
      </c>
      <c r="O69" s="122">
        <f t="shared" si="43"/>
        <v>5396839</v>
      </c>
      <c r="P69" s="121">
        <f t="shared" si="36"/>
        <v>18750000</v>
      </c>
      <c r="Q69" s="122">
        <f t="shared" si="37"/>
        <v>35645425</v>
      </c>
      <c r="R69" s="67">
        <f t="shared" si="38"/>
        <v>-91.478659664176348</v>
      </c>
      <c r="S69" s="68">
        <f t="shared" si="39"/>
        <v>-54.568345154165812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55.79194810604934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106.06547743029726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45699000</v>
      </c>
      <c r="C71" s="108"/>
      <c r="D71" s="108"/>
      <c r="E71" s="108">
        <f>$B71      +$C71      +$D71</f>
        <v>45699000</v>
      </c>
      <c r="F71" s="109">
        <v>45699000</v>
      </c>
      <c r="G71" s="110">
        <v>45699000</v>
      </c>
      <c r="H71" s="109">
        <v>11690000</v>
      </c>
      <c r="I71" s="110">
        <v>15833010</v>
      </c>
      <c r="J71" s="109">
        <v>21545000</v>
      </c>
      <c r="K71" s="110">
        <v>16998694</v>
      </c>
      <c r="L71" s="109">
        <v>7569000</v>
      </c>
      <c r="M71" s="110">
        <v>11485386</v>
      </c>
      <c r="N71" s="109">
        <v>4895000</v>
      </c>
      <c r="O71" s="110">
        <v>2789154</v>
      </c>
      <c r="P71" s="109">
        <f>$H71      +$J71      +$L71      +$N71</f>
        <v>45699000</v>
      </c>
      <c r="Q71" s="110">
        <f>$I71      +$K71      +$M71      +$O71</f>
        <v>47106244</v>
      </c>
      <c r="R71" s="54">
        <f>IF(($L71      =0),0,((($N71      -$L71      )/$L71      )*100))</f>
        <v>-35.32831285506672</v>
      </c>
      <c r="S71" s="55">
        <f>IF(($M71      =0),0,((($O71      -$M71      )/$M71      )*100))</f>
        <v>-75.715626797392787</v>
      </c>
      <c r="T71" s="54">
        <f>IF(($E71      =0),0,(($P71      /$E71      )*100))</f>
        <v>100</v>
      </c>
      <c r="U71" s="56">
        <f>IF(($E71      =0),0,(($Q71      /$E71      )*100))</f>
        <v>103.07937591632201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45699000</v>
      </c>
      <c r="C73" s="117">
        <f>SUM(C71:C72)</f>
        <v>0</v>
      </c>
      <c r="D73" s="117"/>
      <c r="E73" s="117">
        <f>$B73      +$C73      +$D73</f>
        <v>45699000</v>
      </c>
      <c r="F73" s="118">
        <f t="shared" ref="F73:O73" si="44">SUM(F71:F72)</f>
        <v>45699000</v>
      </c>
      <c r="G73" s="119">
        <f t="shared" si="44"/>
        <v>45699000</v>
      </c>
      <c r="H73" s="118">
        <f t="shared" si="44"/>
        <v>11690000</v>
      </c>
      <c r="I73" s="119">
        <f t="shared" si="44"/>
        <v>15833010</v>
      </c>
      <c r="J73" s="118">
        <f t="shared" si="44"/>
        <v>21545000</v>
      </c>
      <c r="K73" s="119">
        <f t="shared" si="44"/>
        <v>16998694</v>
      </c>
      <c r="L73" s="118">
        <f t="shared" si="44"/>
        <v>7569000</v>
      </c>
      <c r="M73" s="119">
        <f t="shared" si="44"/>
        <v>11485386</v>
      </c>
      <c r="N73" s="118">
        <f t="shared" si="44"/>
        <v>4895000</v>
      </c>
      <c r="O73" s="119">
        <f t="shared" si="44"/>
        <v>2789154</v>
      </c>
      <c r="P73" s="118">
        <f>$H73      +$J73      +$L73      +$N73</f>
        <v>45699000</v>
      </c>
      <c r="Q73" s="119">
        <f>$I73      +$K73      +$M73      +$O73</f>
        <v>47106244</v>
      </c>
      <c r="R73" s="63">
        <f>IF(($L73      =0),0,((($N73      -$L73      )/$L73      )*100))</f>
        <v>-35.32831285506672</v>
      </c>
      <c r="S73" s="64">
        <f>IF(($M73      =0),0,((($O73      -$M73      )/$M73      )*100))</f>
        <v>-75.715626797392787</v>
      </c>
      <c r="T73" s="63">
        <f>IF(($E71      =0),0,(($P71      /$E71      )*100))</f>
        <v>100</v>
      </c>
      <c r="U73" s="65">
        <f>IF($E71   =0,0,($Q71   /$E71 )*100)</f>
        <v>103.07937591632201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45699000</v>
      </c>
      <c r="C74" s="120">
        <f>SUM(C71:C72)</f>
        <v>0</v>
      </c>
      <c r="D74" s="120"/>
      <c r="E74" s="120">
        <f>$B74      +$C74      +$D74</f>
        <v>45699000</v>
      </c>
      <c r="F74" s="121">
        <f t="shared" ref="F74:O74" si="45">SUM(F71:F72)</f>
        <v>45699000</v>
      </c>
      <c r="G74" s="122">
        <f t="shared" si="45"/>
        <v>45699000</v>
      </c>
      <c r="H74" s="121">
        <f t="shared" si="45"/>
        <v>11690000</v>
      </c>
      <c r="I74" s="122">
        <f t="shared" si="45"/>
        <v>15833010</v>
      </c>
      <c r="J74" s="121">
        <f t="shared" si="45"/>
        <v>21545000</v>
      </c>
      <c r="K74" s="122">
        <f t="shared" si="45"/>
        <v>16998694</v>
      </c>
      <c r="L74" s="121">
        <f t="shared" si="45"/>
        <v>7569000</v>
      </c>
      <c r="M74" s="122">
        <f t="shared" si="45"/>
        <v>11485386</v>
      </c>
      <c r="N74" s="121">
        <f t="shared" si="45"/>
        <v>4895000</v>
      </c>
      <c r="O74" s="122">
        <f t="shared" si="45"/>
        <v>2789154</v>
      </c>
      <c r="P74" s="121">
        <f>$H74      +$J74      +$L74      +$N74</f>
        <v>45699000</v>
      </c>
      <c r="Q74" s="122">
        <f>$I74      +$K74      +$M74      +$O74</f>
        <v>47106244</v>
      </c>
      <c r="R74" s="67">
        <f>IF(($L74      =0),0,((($N74      -$L74      )/$L74      )*100))</f>
        <v>-35.32831285506672</v>
      </c>
      <c r="S74" s="68">
        <f>IF(($M74      =0),0,((($O74      -$M74      )/$M74      )*100))</f>
        <v>-75.715626797392787</v>
      </c>
      <c r="T74" s="67">
        <f>IF(($E71      =0),0,(($P71      /$E71      )*100))</f>
        <v>100</v>
      </c>
      <c r="U74" s="71">
        <f>IF($E71   =0,0,($Q71   /$E71 )*100)</f>
        <v>103.07937591632201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99359000</v>
      </c>
      <c r="C75" s="120">
        <f>SUM(C9:C16,C19:C25,C28:C31,C34,C37:C41,C44:C54,C57:C60,C63:C67,C71:C72)</f>
        <v>0</v>
      </c>
      <c r="D75" s="120"/>
      <c r="E75" s="120">
        <f>$B75      +$C75      +$D75</f>
        <v>99359000</v>
      </c>
      <c r="F75" s="121">
        <f t="shared" ref="F75:O75" si="46">SUM(F9:F16,F19:F25,F28:F31,F34,F37:F41,F44:F54,F57:F60,F63:F67,F71:F72)</f>
        <v>99359000</v>
      </c>
      <c r="G75" s="122">
        <f t="shared" si="46"/>
        <v>79306000</v>
      </c>
      <c r="H75" s="121">
        <f t="shared" si="46"/>
        <v>13291000</v>
      </c>
      <c r="I75" s="122">
        <f t="shared" si="46"/>
        <v>19590897</v>
      </c>
      <c r="J75" s="121">
        <f t="shared" si="46"/>
        <v>24023000</v>
      </c>
      <c r="K75" s="122">
        <f t="shared" si="46"/>
        <v>31610365</v>
      </c>
      <c r="L75" s="121">
        <f t="shared" si="46"/>
        <v>21088000</v>
      </c>
      <c r="M75" s="122">
        <f t="shared" si="46"/>
        <v>23364414</v>
      </c>
      <c r="N75" s="121">
        <f t="shared" si="46"/>
        <v>6047000</v>
      </c>
      <c r="O75" s="122">
        <f t="shared" si="46"/>
        <v>8185993</v>
      </c>
      <c r="P75" s="121">
        <f>$H75      +$J75      +$L75      +$N75</f>
        <v>64449000</v>
      </c>
      <c r="Q75" s="122">
        <f>$I75      +$K75      +$M75      +$O75</f>
        <v>82751669</v>
      </c>
      <c r="R75" s="67">
        <f>IF(($L75      =0),0,((($N75      -$L75      )/$L75      )*100))</f>
        <v>-71.324924127465863</v>
      </c>
      <c r="S75" s="68">
        <f>IF(($M75      =0),0,((($O75      -$M75      )/$M75      )*100))</f>
        <v>-64.963842020604503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81.266234585025089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104.34477719214183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23304000</v>
      </c>
      <c r="C87" s="128">
        <f t="shared" si="48"/>
        <v>0</v>
      </c>
      <c r="D87" s="128">
        <f t="shared" si="48"/>
        <v>0</v>
      </c>
      <c r="E87" s="128">
        <f t="shared" si="48"/>
        <v>23304000</v>
      </c>
      <c r="F87" s="128">
        <f t="shared" si="48"/>
        <v>0</v>
      </c>
      <c r="G87" s="128">
        <f t="shared" si="48"/>
        <v>0</v>
      </c>
      <c r="H87" s="128">
        <f t="shared" si="48"/>
        <v>7323000</v>
      </c>
      <c r="I87" s="128">
        <f t="shared" si="48"/>
        <v>0</v>
      </c>
      <c r="J87" s="128">
        <f t="shared" si="48"/>
        <v>10000000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17323000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74.334878132509445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20800000</v>
      </c>
      <c r="C91" s="108"/>
      <c r="D91" s="108"/>
      <c r="E91" s="108">
        <f t="shared" si="49"/>
        <v>20800000</v>
      </c>
      <c r="F91" s="108">
        <v>0</v>
      </c>
      <c r="G91" s="108">
        <v>0</v>
      </c>
      <c r="H91" s="108">
        <v>5028000</v>
      </c>
      <c r="I91" s="108"/>
      <c r="J91" s="108">
        <v>10000000</v>
      </c>
      <c r="K91" s="108"/>
      <c r="L91" s="108"/>
      <c r="M91" s="108"/>
      <c r="N91" s="108"/>
      <c r="O91" s="108"/>
      <c r="P91" s="108">
        <f t="shared" si="50"/>
        <v>15028000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72.25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2295000</v>
      </c>
      <c r="C93" s="108"/>
      <c r="D93" s="108"/>
      <c r="E93" s="108">
        <f t="shared" si="49"/>
        <v>2295000</v>
      </c>
      <c r="F93" s="108">
        <v>0</v>
      </c>
      <c r="G93" s="108">
        <v>0</v>
      </c>
      <c r="H93" s="108">
        <v>2295000</v>
      </c>
      <c r="I93" s="108"/>
      <c r="J93" s="108"/>
      <c r="K93" s="108"/>
      <c r="L93" s="108"/>
      <c r="M93" s="108"/>
      <c r="N93" s="108"/>
      <c r="O93" s="108"/>
      <c r="P93" s="108">
        <f t="shared" si="50"/>
        <v>2295000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209000</v>
      </c>
      <c r="C96" s="131"/>
      <c r="D96" s="131"/>
      <c r="E96" s="131">
        <f t="shared" si="49"/>
        <v>209000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23304000</v>
      </c>
      <c r="C114" s="137">
        <f t="shared" si="62"/>
        <v>0</v>
      </c>
      <c r="D114" s="137">
        <f t="shared" si="62"/>
        <v>0</v>
      </c>
      <c r="E114" s="137">
        <f t="shared" si="62"/>
        <v>23304000</v>
      </c>
      <c r="F114" s="137">
        <f t="shared" si="62"/>
        <v>0</v>
      </c>
      <c r="G114" s="137">
        <f t="shared" si="62"/>
        <v>0</v>
      </c>
      <c r="H114" s="137">
        <f t="shared" si="62"/>
        <v>7323000</v>
      </c>
      <c r="I114" s="137">
        <f t="shared" si="62"/>
        <v>0</v>
      </c>
      <c r="J114" s="137">
        <f t="shared" si="62"/>
        <v>10000000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17323000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0.74334878132509441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23304000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23304000</v>
      </c>
      <c r="F115" s="139">
        <f t="shared" si="63"/>
        <v>0</v>
      </c>
      <c r="G115" s="139">
        <f t="shared" si="63"/>
        <v>0</v>
      </c>
      <c r="H115" s="139">
        <f t="shared" si="63"/>
        <v>7323000</v>
      </c>
      <c r="I115" s="139">
        <f t="shared" si="63"/>
        <v>0</v>
      </c>
      <c r="J115" s="139">
        <f t="shared" si="63"/>
        <v>10000000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17323000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0.74334878132509441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sM5X670pvqtK4oNiXezFKDPmBVWJ9OIeDsZYAO9lwk268IgreGiWtvHUF92GKak3kzzvQ3IIBu1dzmN3cHThaw==" saltValue="yV2QY4+tlPpD3j40w332F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137000</v>
      </c>
      <c r="I10" s="110">
        <v>127595</v>
      </c>
      <c r="J10" s="109">
        <v>755000</v>
      </c>
      <c r="K10" s="110">
        <v>788988</v>
      </c>
      <c r="L10" s="109">
        <v>158000</v>
      </c>
      <c r="M10" s="110">
        <v>50286</v>
      </c>
      <c r="N10" s="109"/>
      <c r="O10" s="110"/>
      <c r="P10" s="109">
        <f t="shared" ref="P10:P17" si="1">$H10      +$J10      +$L10      +$N10</f>
        <v>1050000</v>
      </c>
      <c r="Q10" s="110">
        <f t="shared" ref="Q10:Q17" si="2">$I10      +$K10      +$M10      +$O10</f>
        <v>966869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-100</v>
      </c>
      <c r="T10" s="54">
        <f t="shared" ref="T10:T16" si="5">IF(($E10      =0),0,(($P10      /$E10      )*100))</f>
        <v>40.384615384615387</v>
      </c>
      <c r="U10" s="56">
        <f t="shared" ref="U10:U16" si="6">IF(($E10      =0),0,(($Q10      /$E10      )*100))</f>
        <v>37.187269230769232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137000</v>
      </c>
      <c r="I17" s="113">
        <f t="shared" si="7"/>
        <v>127595</v>
      </c>
      <c r="J17" s="112">
        <f t="shared" si="7"/>
        <v>755000</v>
      </c>
      <c r="K17" s="113">
        <f t="shared" si="7"/>
        <v>788988</v>
      </c>
      <c r="L17" s="112">
        <f t="shared" si="7"/>
        <v>158000</v>
      </c>
      <c r="M17" s="113">
        <f t="shared" si="7"/>
        <v>50286</v>
      </c>
      <c r="N17" s="112">
        <f t="shared" si="7"/>
        <v>0</v>
      </c>
      <c r="O17" s="113">
        <f t="shared" si="7"/>
        <v>0</v>
      </c>
      <c r="P17" s="112">
        <f t="shared" si="1"/>
        <v>1050000</v>
      </c>
      <c r="Q17" s="113">
        <f t="shared" si="2"/>
        <v>966869</v>
      </c>
      <c r="R17" s="58">
        <f t="shared" si="3"/>
        <v>-100</v>
      </c>
      <c r="S17" s="59">
        <f t="shared" si="4"/>
        <v>-100</v>
      </c>
      <c r="T17" s="58">
        <f>IF((SUM($E9:$E14))=0,0,(P17/(SUM($E9:$E14))*100))</f>
        <v>40.384615384615387</v>
      </c>
      <c r="U17" s="60">
        <f>IF((SUM($E9:$E14))=0,0,(Q17/(SUM($E9:$E14))*100))</f>
        <v>37.187269230769232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1175000</v>
      </c>
      <c r="C21" s="108"/>
      <c r="D21" s="108"/>
      <c r="E21" s="108">
        <f t="shared" si="8"/>
        <v>1175000</v>
      </c>
      <c r="F21" s="109">
        <v>1175000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1175000</v>
      </c>
      <c r="C26" s="111">
        <f>SUM(C19:C25)</f>
        <v>0</v>
      </c>
      <c r="D26" s="111"/>
      <c r="E26" s="111">
        <f t="shared" si="8"/>
        <v>1175000</v>
      </c>
      <c r="F26" s="112">
        <f t="shared" ref="F26:O26" si="15">SUM(F19:F25)</f>
        <v>1175000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3298000</v>
      </c>
      <c r="C31" s="108"/>
      <c r="D31" s="108"/>
      <c r="E31" s="108">
        <f>$B31      +$C31      +$D31</f>
        <v>3298000</v>
      </c>
      <c r="F31" s="109">
        <v>3298000</v>
      </c>
      <c r="G31" s="110">
        <v>3298000</v>
      </c>
      <c r="H31" s="109">
        <v>1300000</v>
      </c>
      <c r="I31" s="110">
        <v>579912</v>
      </c>
      <c r="J31" s="109">
        <v>593000</v>
      </c>
      <c r="K31" s="110">
        <v>1371947</v>
      </c>
      <c r="L31" s="109">
        <v>515000</v>
      </c>
      <c r="M31" s="110">
        <v>127522</v>
      </c>
      <c r="N31" s="109">
        <v>575000</v>
      </c>
      <c r="O31" s="110"/>
      <c r="P31" s="109">
        <f>$H31      +$J31      +$L31      +$N31</f>
        <v>2983000</v>
      </c>
      <c r="Q31" s="110">
        <f>$I31      +$K31      +$M31      +$O31</f>
        <v>2079381</v>
      </c>
      <c r="R31" s="54">
        <f>IF(($L31      =0),0,((($N31      -$L31      )/$L31      )*100))</f>
        <v>11.650485436893204</v>
      </c>
      <c r="S31" s="55">
        <f>IF(($M31      =0),0,((($O31      -$M31      )/$M31      )*100))</f>
        <v>-100</v>
      </c>
      <c r="T31" s="54">
        <f>IF(($E31      =0),0,(($P31      /$E31      )*100))</f>
        <v>90.448756822316554</v>
      </c>
      <c r="U31" s="56">
        <f>IF(($E31      =0),0,(($Q31      /$E31      )*100))</f>
        <v>63.049757428744691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3298000</v>
      </c>
      <c r="C32" s="111">
        <f>SUM(C28:C31)</f>
        <v>0</v>
      </c>
      <c r="D32" s="111"/>
      <c r="E32" s="111">
        <f>$B32      +$C32      +$D32</f>
        <v>3298000</v>
      </c>
      <c r="F32" s="112">
        <f t="shared" ref="F32:O32" si="16">SUM(F28:F31)</f>
        <v>3298000</v>
      </c>
      <c r="G32" s="113">
        <f t="shared" si="16"/>
        <v>3298000</v>
      </c>
      <c r="H32" s="112">
        <f t="shared" si="16"/>
        <v>1300000</v>
      </c>
      <c r="I32" s="113">
        <f t="shared" si="16"/>
        <v>579912</v>
      </c>
      <c r="J32" s="112">
        <f t="shared" si="16"/>
        <v>593000</v>
      </c>
      <c r="K32" s="113">
        <f t="shared" si="16"/>
        <v>1371947</v>
      </c>
      <c r="L32" s="112">
        <f t="shared" si="16"/>
        <v>515000</v>
      </c>
      <c r="M32" s="113">
        <f t="shared" si="16"/>
        <v>127522</v>
      </c>
      <c r="N32" s="112">
        <f t="shared" si="16"/>
        <v>575000</v>
      </c>
      <c r="O32" s="113">
        <f t="shared" si="16"/>
        <v>0</v>
      </c>
      <c r="P32" s="112">
        <f>$H32      +$J32      +$L32      +$N32</f>
        <v>2983000</v>
      </c>
      <c r="Q32" s="113">
        <f>$I32      +$K32      +$M32      +$O32</f>
        <v>2079381</v>
      </c>
      <c r="R32" s="58">
        <f>IF(($L32      =0),0,((($N32      -$L32      )/$L32      )*100))</f>
        <v>11.650485436893204</v>
      </c>
      <c r="S32" s="59">
        <f>IF(($M32      =0),0,((($O32      -$M32      )/$M32      )*100))</f>
        <v>-100</v>
      </c>
      <c r="T32" s="58">
        <f>IF($E32   =0,0,($P32   /$E32   )*100)</f>
        <v>90.448756822316554</v>
      </c>
      <c r="U32" s="60">
        <f>IF($E32   =0,0,($Q32   /$E32   )*100)</f>
        <v>63.049757428744691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1878000</v>
      </c>
      <c r="C34" s="108"/>
      <c r="D34" s="108"/>
      <c r="E34" s="108">
        <f>$B34      +$C34      +$D34</f>
        <v>1878000</v>
      </c>
      <c r="F34" s="109">
        <v>1878000</v>
      </c>
      <c r="G34" s="110">
        <v>1878000</v>
      </c>
      <c r="H34" s="109">
        <v>152000</v>
      </c>
      <c r="I34" s="110">
        <v>249236</v>
      </c>
      <c r="J34" s="109">
        <v>664000</v>
      </c>
      <c r="K34" s="110">
        <v>664903</v>
      </c>
      <c r="L34" s="109">
        <v>348000</v>
      </c>
      <c r="M34" s="110">
        <v>347972</v>
      </c>
      <c r="N34" s="109">
        <v>309000</v>
      </c>
      <c r="O34" s="110"/>
      <c r="P34" s="109">
        <f>$H34      +$J34      +$L34      +$N34</f>
        <v>1473000</v>
      </c>
      <c r="Q34" s="110">
        <f>$I34      +$K34      +$M34      +$O34</f>
        <v>1262111</v>
      </c>
      <c r="R34" s="54">
        <f>IF(($L34      =0),0,((($N34      -$L34      )/$L34      )*100))</f>
        <v>-11.206896551724139</v>
      </c>
      <c r="S34" s="55">
        <f>IF(($M34      =0),0,((($O34      -$M34      )/$M34      )*100))</f>
        <v>-100</v>
      </c>
      <c r="T34" s="54">
        <f>IF(($E34      =0),0,(($P34      /$E34      )*100))</f>
        <v>78.434504792332277</v>
      </c>
      <c r="U34" s="56">
        <f>IF(($E34      =0),0,(($Q34      /$E34      )*100))</f>
        <v>67.205058572949952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1878000</v>
      </c>
      <c r="C35" s="111">
        <f>C34</f>
        <v>0</v>
      </c>
      <c r="D35" s="111"/>
      <c r="E35" s="111">
        <f>$B35      +$C35      +$D35</f>
        <v>1878000</v>
      </c>
      <c r="F35" s="112">
        <f t="shared" ref="F35:O35" si="17">F34</f>
        <v>1878000</v>
      </c>
      <c r="G35" s="113">
        <f t="shared" si="17"/>
        <v>1878000</v>
      </c>
      <c r="H35" s="112">
        <f t="shared" si="17"/>
        <v>152000</v>
      </c>
      <c r="I35" s="113">
        <f t="shared" si="17"/>
        <v>249236</v>
      </c>
      <c r="J35" s="112">
        <f t="shared" si="17"/>
        <v>664000</v>
      </c>
      <c r="K35" s="113">
        <f t="shared" si="17"/>
        <v>664903</v>
      </c>
      <c r="L35" s="112">
        <f t="shared" si="17"/>
        <v>348000</v>
      </c>
      <c r="M35" s="113">
        <f t="shared" si="17"/>
        <v>347972</v>
      </c>
      <c r="N35" s="112">
        <f t="shared" si="17"/>
        <v>309000</v>
      </c>
      <c r="O35" s="113">
        <f t="shared" si="17"/>
        <v>0</v>
      </c>
      <c r="P35" s="112">
        <f>$H35      +$J35      +$L35      +$N35</f>
        <v>1473000</v>
      </c>
      <c r="Q35" s="113">
        <f>$I35      +$K35      +$M35      +$O35</f>
        <v>1262111</v>
      </c>
      <c r="R35" s="58">
        <f>IF(($L35      =0),0,((($N35      -$L35      )/$L35      )*100))</f>
        <v>-11.206896551724139</v>
      </c>
      <c r="S35" s="59">
        <f>IF(($M35      =0),0,((($O35      -$M35      )/$M35      )*100))</f>
        <v>-100</v>
      </c>
      <c r="T35" s="58">
        <f>IF($E35   =0,0,($P35   /$E35   )*100)</f>
        <v>78.434504792332277</v>
      </c>
      <c r="U35" s="60">
        <f>IF($E35   =0,0,($Q35   /$E35   )*100)</f>
        <v>67.205058572949952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89682000</v>
      </c>
      <c r="C46" s="108"/>
      <c r="D46" s="108"/>
      <c r="E46" s="108">
        <f t="shared" si="26"/>
        <v>89682000</v>
      </c>
      <c r="F46" s="109">
        <v>89682000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77525000</v>
      </c>
      <c r="C53" s="108"/>
      <c r="D53" s="108"/>
      <c r="E53" s="108">
        <f t="shared" si="26"/>
        <v>77525000</v>
      </c>
      <c r="F53" s="109">
        <v>77525000</v>
      </c>
      <c r="G53" s="110">
        <v>77525000</v>
      </c>
      <c r="H53" s="109">
        <v>8727000</v>
      </c>
      <c r="I53" s="110">
        <v>8658533</v>
      </c>
      <c r="J53" s="109">
        <v>27928000</v>
      </c>
      <c r="K53" s="110">
        <v>23662453</v>
      </c>
      <c r="L53" s="109">
        <v>6206000</v>
      </c>
      <c r="M53" s="110">
        <v>11237698</v>
      </c>
      <c r="N53" s="109">
        <v>32183000</v>
      </c>
      <c r="O53" s="110"/>
      <c r="P53" s="109">
        <f t="shared" si="27"/>
        <v>75044000</v>
      </c>
      <c r="Q53" s="110">
        <f t="shared" si="28"/>
        <v>43558684</v>
      </c>
      <c r="R53" s="54">
        <f t="shared" si="29"/>
        <v>418.57879471479214</v>
      </c>
      <c r="S53" s="55">
        <f t="shared" si="30"/>
        <v>-100</v>
      </c>
      <c r="T53" s="54">
        <f t="shared" si="31"/>
        <v>96.799742018703654</v>
      </c>
      <c r="U53" s="56">
        <f t="shared" si="32"/>
        <v>56.186628829409869</v>
      </c>
      <c r="V53" s="109">
        <v>107000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167207000</v>
      </c>
      <c r="C55" s="111">
        <f>SUM(C44:C54)</f>
        <v>0</v>
      </c>
      <c r="D55" s="111"/>
      <c r="E55" s="111">
        <f t="shared" si="26"/>
        <v>167207000</v>
      </c>
      <c r="F55" s="112">
        <f t="shared" ref="F55:O55" si="33">SUM(F44:F54)</f>
        <v>167207000</v>
      </c>
      <c r="G55" s="113">
        <f t="shared" si="33"/>
        <v>77525000</v>
      </c>
      <c r="H55" s="112">
        <f t="shared" si="33"/>
        <v>8727000</v>
      </c>
      <c r="I55" s="113">
        <f t="shared" si="33"/>
        <v>8658533</v>
      </c>
      <c r="J55" s="112">
        <f t="shared" si="33"/>
        <v>27928000</v>
      </c>
      <c r="K55" s="113">
        <f t="shared" si="33"/>
        <v>23662453</v>
      </c>
      <c r="L55" s="112">
        <f t="shared" si="33"/>
        <v>6206000</v>
      </c>
      <c r="M55" s="113">
        <f t="shared" si="33"/>
        <v>11237698</v>
      </c>
      <c r="N55" s="112">
        <f t="shared" si="33"/>
        <v>32183000</v>
      </c>
      <c r="O55" s="113">
        <f t="shared" si="33"/>
        <v>0</v>
      </c>
      <c r="P55" s="112">
        <f t="shared" si="27"/>
        <v>75044000</v>
      </c>
      <c r="Q55" s="113">
        <f t="shared" si="28"/>
        <v>43558684</v>
      </c>
      <c r="R55" s="58">
        <f t="shared" si="29"/>
        <v>418.57879471479214</v>
      </c>
      <c r="S55" s="59">
        <f t="shared" si="30"/>
        <v>-100</v>
      </c>
      <c r="T55" s="58">
        <f>IF((+$E45+$E47+$E49+$E50+$E53) =0,0,(P55   /(+$E45+$E47+$E49+$E50+$E53) )*100)</f>
        <v>96.799742018703654</v>
      </c>
      <c r="U55" s="60">
        <f>IF((+$E45+$E47+$E49+$E50+$E53) =0,0,(Q55   /(+$E45+$E47+$E49+$E50+$E53) )*100)</f>
        <v>56.186628829409869</v>
      </c>
      <c r="V55" s="112">
        <f>SUM(V44:V54)</f>
        <v>107000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176158000</v>
      </c>
      <c r="C69" s="120">
        <f>SUM(C9:C16,C19:C25,C28:C31,C34,C37:C41,C44:C54,C57:C60,C63:C67)</f>
        <v>0</v>
      </c>
      <c r="D69" s="120"/>
      <c r="E69" s="120">
        <f t="shared" si="35"/>
        <v>176158000</v>
      </c>
      <c r="F69" s="121">
        <f t="shared" ref="F69:O69" si="43">SUM(F9:F16,F19:F25,F28:F31,F34,F37:F41,F44:F54,F57:F60,F63:F67)</f>
        <v>176158000</v>
      </c>
      <c r="G69" s="122">
        <f t="shared" si="43"/>
        <v>85301000</v>
      </c>
      <c r="H69" s="121">
        <f t="shared" si="43"/>
        <v>10316000</v>
      </c>
      <c r="I69" s="122">
        <f t="shared" si="43"/>
        <v>9615276</v>
      </c>
      <c r="J69" s="121">
        <f t="shared" si="43"/>
        <v>29940000</v>
      </c>
      <c r="K69" s="122">
        <f t="shared" si="43"/>
        <v>26488291</v>
      </c>
      <c r="L69" s="121">
        <f t="shared" si="43"/>
        <v>7227000</v>
      </c>
      <c r="M69" s="122">
        <f t="shared" si="43"/>
        <v>11763478</v>
      </c>
      <c r="N69" s="121">
        <f t="shared" si="43"/>
        <v>33067000</v>
      </c>
      <c r="O69" s="122">
        <f t="shared" si="43"/>
        <v>0</v>
      </c>
      <c r="P69" s="121">
        <f t="shared" si="36"/>
        <v>80550000</v>
      </c>
      <c r="Q69" s="122">
        <f t="shared" si="37"/>
        <v>47867045</v>
      </c>
      <c r="R69" s="67">
        <f t="shared" si="38"/>
        <v>357.5480835754808</v>
      </c>
      <c r="S69" s="68">
        <f t="shared" si="39"/>
        <v>-100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94.430311485211192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56.115455856320565</v>
      </c>
      <c r="V69" s="121">
        <f>SUM(V9:V16,V19:V25,V28:V31,V34,V37:V41,V44:V54,V57:V60,V63:V67)</f>
        <v>107000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493511000</v>
      </c>
      <c r="C71" s="108">
        <v>-4929000</v>
      </c>
      <c r="D71" s="108"/>
      <c r="E71" s="108">
        <f>$B71      +$C71      +$D71</f>
        <v>488582000</v>
      </c>
      <c r="F71" s="109">
        <v>488582000</v>
      </c>
      <c r="G71" s="110">
        <v>488582000</v>
      </c>
      <c r="H71" s="109">
        <v>157574000</v>
      </c>
      <c r="I71" s="110">
        <v>154644221</v>
      </c>
      <c r="J71" s="109">
        <v>156318000</v>
      </c>
      <c r="K71" s="110">
        <v>161719722</v>
      </c>
      <c r="L71" s="109">
        <v>93306000</v>
      </c>
      <c r="M71" s="110">
        <v>27837336</v>
      </c>
      <c r="N71" s="109">
        <v>80563000</v>
      </c>
      <c r="O71" s="110"/>
      <c r="P71" s="109">
        <f>$H71      +$J71      +$L71      +$N71</f>
        <v>487761000</v>
      </c>
      <c r="Q71" s="110">
        <f>$I71      +$K71      +$M71      +$O71</f>
        <v>344201279</v>
      </c>
      <c r="R71" s="54">
        <f>IF(($L71      =0),0,((($N71      -$L71      )/$L71      )*100))</f>
        <v>-13.657213898355947</v>
      </c>
      <c r="S71" s="55">
        <f>IF(($M71      =0),0,((($O71      -$M71      )/$M71      )*100))</f>
        <v>-100</v>
      </c>
      <c r="T71" s="54">
        <f>IF(($E71      =0),0,(($P71      /$E71      )*100))</f>
        <v>99.831962700222277</v>
      </c>
      <c r="U71" s="56">
        <f>IF(($E71      =0),0,(($Q71      /$E71      )*100))</f>
        <v>70.449029845553042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493511000</v>
      </c>
      <c r="C73" s="117">
        <f>SUM(C71:C72)</f>
        <v>-4929000</v>
      </c>
      <c r="D73" s="117"/>
      <c r="E73" s="117">
        <f>$B73      +$C73      +$D73</f>
        <v>488582000</v>
      </c>
      <c r="F73" s="118">
        <f t="shared" ref="F73:O73" si="44">SUM(F71:F72)</f>
        <v>488582000</v>
      </c>
      <c r="G73" s="119">
        <f t="shared" si="44"/>
        <v>488582000</v>
      </c>
      <c r="H73" s="118">
        <f t="shared" si="44"/>
        <v>157574000</v>
      </c>
      <c r="I73" s="119">
        <f t="shared" si="44"/>
        <v>154644221</v>
      </c>
      <c r="J73" s="118">
        <f t="shared" si="44"/>
        <v>156318000</v>
      </c>
      <c r="K73" s="119">
        <f t="shared" si="44"/>
        <v>161719722</v>
      </c>
      <c r="L73" s="118">
        <f t="shared" si="44"/>
        <v>93306000</v>
      </c>
      <c r="M73" s="119">
        <f t="shared" si="44"/>
        <v>27837336</v>
      </c>
      <c r="N73" s="118">
        <f t="shared" si="44"/>
        <v>80563000</v>
      </c>
      <c r="O73" s="119">
        <f t="shared" si="44"/>
        <v>0</v>
      </c>
      <c r="P73" s="118">
        <f>$H73      +$J73      +$L73      +$N73</f>
        <v>487761000</v>
      </c>
      <c r="Q73" s="119">
        <f>$I73      +$K73      +$M73      +$O73</f>
        <v>344201279</v>
      </c>
      <c r="R73" s="63">
        <f>IF(($L73      =0),0,((($N73      -$L73      )/$L73      )*100))</f>
        <v>-13.657213898355947</v>
      </c>
      <c r="S73" s="64">
        <f>IF(($M73      =0),0,((($O73      -$M73      )/$M73      )*100))</f>
        <v>-100</v>
      </c>
      <c r="T73" s="63">
        <f>IF(($E71      =0),0,(($P71      /$E71      )*100))</f>
        <v>99.831962700222277</v>
      </c>
      <c r="U73" s="65">
        <f>IF($E71   =0,0,($Q71   /$E71 )*100)</f>
        <v>70.449029845553042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493511000</v>
      </c>
      <c r="C74" s="120">
        <f>SUM(C71:C72)</f>
        <v>-4929000</v>
      </c>
      <c r="D74" s="120"/>
      <c r="E74" s="120">
        <f>$B74      +$C74      +$D74</f>
        <v>488582000</v>
      </c>
      <c r="F74" s="121">
        <f t="shared" ref="F74:O74" si="45">SUM(F71:F72)</f>
        <v>488582000</v>
      </c>
      <c r="G74" s="122">
        <f t="shared" si="45"/>
        <v>488582000</v>
      </c>
      <c r="H74" s="121">
        <f t="shared" si="45"/>
        <v>157574000</v>
      </c>
      <c r="I74" s="122">
        <f t="shared" si="45"/>
        <v>154644221</v>
      </c>
      <c r="J74" s="121">
        <f t="shared" si="45"/>
        <v>156318000</v>
      </c>
      <c r="K74" s="122">
        <f t="shared" si="45"/>
        <v>161719722</v>
      </c>
      <c r="L74" s="121">
        <f t="shared" si="45"/>
        <v>93306000</v>
      </c>
      <c r="M74" s="122">
        <f t="shared" si="45"/>
        <v>27837336</v>
      </c>
      <c r="N74" s="121">
        <f t="shared" si="45"/>
        <v>80563000</v>
      </c>
      <c r="O74" s="122">
        <f t="shared" si="45"/>
        <v>0</v>
      </c>
      <c r="P74" s="121">
        <f>$H74      +$J74      +$L74      +$N74</f>
        <v>487761000</v>
      </c>
      <c r="Q74" s="122">
        <f>$I74      +$K74      +$M74      +$O74</f>
        <v>344201279</v>
      </c>
      <c r="R74" s="67">
        <f>IF(($L74      =0),0,((($N74      -$L74      )/$L74      )*100))</f>
        <v>-13.657213898355947</v>
      </c>
      <c r="S74" s="68">
        <f>IF(($M74      =0),0,((($O74      -$M74      )/$M74      )*100))</f>
        <v>-100</v>
      </c>
      <c r="T74" s="67">
        <f>IF(($E71      =0),0,(($P71      /$E71      )*100))</f>
        <v>99.831962700222277</v>
      </c>
      <c r="U74" s="71">
        <f>IF($E71   =0,0,($Q71   /$E71 )*100)</f>
        <v>70.449029845553042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669669000</v>
      </c>
      <c r="C75" s="120">
        <f>SUM(C9:C16,C19:C25,C28:C31,C34,C37:C41,C44:C54,C57:C60,C63:C67,C71:C72)</f>
        <v>-4929000</v>
      </c>
      <c r="D75" s="120"/>
      <c r="E75" s="120">
        <f>$B75      +$C75      +$D75</f>
        <v>664740000</v>
      </c>
      <c r="F75" s="121">
        <f t="shared" ref="F75:O75" si="46">SUM(F9:F16,F19:F25,F28:F31,F34,F37:F41,F44:F54,F57:F60,F63:F67,F71:F72)</f>
        <v>664740000</v>
      </c>
      <c r="G75" s="122">
        <f t="shared" si="46"/>
        <v>573883000</v>
      </c>
      <c r="H75" s="121">
        <f t="shared" si="46"/>
        <v>167890000</v>
      </c>
      <c r="I75" s="122">
        <f t="shared" si="46"/>
        <v>164259497</v>
      </c>
      <c r="J75" s="121">
        <f t="shared" si="46"/>
        <v>186258000</v>
      </c>
      <c r="K75" s="122">
        <f t="shared" si="46"/>
        <v>188208013</v>
      </c>
      <c r="L75" s="121">
        <f t="shared" si="46"/>
        <v>100533000</v>
      </c>
      <c r="M75" s="122">
        <f t="shared" si="46"/>
        <v>39600814</v>
      </c>
      <c r="N75" s="121">
        <f t="shared" si="46"/>
        <v>113630000</v>
      </c>
      <c r="O75" s="122">
        <f t="shared" si="46"/>
        <v>0</v>
      </c>
      <c r="P75" s="121">
        <f>$H75      +$J75      +$L75      +$N75</f>
        <v>568311000</v>
      </c>
      <c r="Q75" s="122">
        <f>$I75      +$K75      +$M75      +$O75</f>
        <v>392068324</v>
      </c>
      <c r="R75" s="67">
        <f>IF(($L75      =0),0,((($N75      -$L75      )/$L75      )*100))</f>
        <v>13.027563088737033</v>
      </c>
      <c r="S75" s="68">
        <f>IF(($M75      =0),0,((($O75      -$M75      )/$M75      )*100))</f>
        <v>-100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99.029070385427005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68.318511612994286</v>
      </c>
      <c r="V75" s="121">
        <f>SUM(V9:V16,V19:V25,V28:V31,V34,V37:V41,V44:V54,V57:V60,V63:V67,V71:V72)</f>
        <v>107000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2376000</v>
      </c>
      <c r="C87" s="128">
        <f t="shared" si="48"/>
        <v>0</v>
      </c>
      <c r="D87" s="128">
        <f t="shared" si="48"/>
        <v>0</v>
      </c>
      <c r="E87" s="128">
        <f t="shared" si="48"/>
        <v>2376000</v>
      </c>
      <c r="F87" s="128">
        <f t="shared" si="48"/>
        <v>0</v>
      </c>
      <c r="G87" s="128">
        <f t="shared" si="48"/>
        <v>0</v>
      </c>
      <c r="H87" s="128">
        <f t="shared" si="48"/>
        <v>3142000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3142000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132.23905723905725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2376000</v>
      </c>
      <c r="C91" s="108"/>
      <c r="D91" s="108"/>
      <c r="E91" s="108">
        <f t="shared" si="49"/>
        <v>2376000</v>
      </c>
      <c r="F91" s="108">
        <v>0</v>
      </c>
      <c r="G91" s="108">
        <v>0</v>
      </c>
      <c r="H91" s="108">
        <v>3142000</v>
      </c>
      <c r="I91" s="108"/>
      <c r="J91" s="108"/>
      <c r="K91" s="108"/>
      <c r="L91" s="108"/>
      <c r="M91" s="108"/>
      <c r="N91" s="108"/>
      <c r="O91" s="108"/>
      <c r="P91" s="108">
        <f t="shared" si="50"/>
        <v>3142000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132.23905723905725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2376000</v>
      </c>
      <c r="C114" s="137">
        <f t="shared" si="62"/>
        <v>0</v>
      </c>
      <c r="D114" s="137">
        <f t="shared" si="62"/>
        <v>0</v>
      </c>
      <c r="E114" s="137">
        <f t="shared" si="62"/>
        <v>2376000</v>
      </c>
      <c r="F114" s="137">
        <f t="shared" si="62"/>
        <v>0</v>
      </c>
      <c r="G114" s="137">
        <f t="shared" si="62"/>
        <v>0</v>
      </c>
      <c r="H114" s="137">
        <f t="shared" si="62"/>
        <v>3142000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3142000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1.3223905723905724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2376000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2376000</v>
      </c>
      <c r="F115" s="139">
        <f t="shared" si="63"/>
        <v>0</v>
      </c>
      <c r="G115" s="139">
        <f t="shared" si="63"/>
        <v>0</v>
      </c>
      <c r="H115" s="139">
        <f t="shared" si="63"/>
        <v>3142000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3142000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1.3223905723905724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SQgNVHW1B/NvwSGmGN9+2t6s8KxeoKTWEcmWGrNg7ijauGShjFTAdXH0XlGnNasAIZDgyGhPWzqEyUTii4l3RA==" saltValue="e0edlhIXujxnHf4p1ptcs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1500000</v>
      </c>
      <c r="I10" s="110">
        <v>1499904</v>
      </c>
      <c r="J10" s="109">
        <v>769000</v>
      </c>
      <c r="K10" s="110">
        <v>768764</v>
      </c>
      <c r="L10" s="109">
        <v>420000</v>
      </c>
      <c r="M10" s="110">
        <v>613971</v>
      </c>
      <c r="N10" s="109"/>
      <c r="O10" s="110">
        <v>117361</v>
      </c>
      <c r="P10" s="109">
        <f t="shared" ref="P10:P17" si="1">$H10      +$J10      +$L10      +$N10</f>
        <v>2689000</v>
      </c>
      <c r="Q10" s="110">
        <f t="shared" ref="Q10:Q17" si="2">$I10      +$K10      +$M10      +$O10</f>
        <v>3000000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-80.884927789749028</v>
      </c>
      <c r="T10" s="54">
        <f t="shared" ref="T10:T16" si="5">IF(($E10      =0),0,(($P10      /$E10      )*100))</f>
        <v>89.633333333333326</v>
      </c>
      <c r="U10" s="56">
        <f t="shared" ref="U10:U16" si="6">IF(($E10      =0),0,(($Q10      /$E10      )*100))</f>
        <v>100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1500000</v>
      </c>
      <c r="I17" s="113">
        <f t="shared" si="7"/>
        <v>1499904</v>
      </c>
      <c r="J17" s="112">
        <f t="shared" si="7"/>
        <v>769000</v>
      </c>
      <c r="K17" s="113">
        <f t="shared" si="7"/>
        <v>768764</v>
      </c>
      <c r="L17" s="112">
        <f t="shared" si="7"/>
        <v>420000</v>
      </c>
      <c r="M17" s="113">
        <f t="shared" si="7"/>
        <v>613971</v>
      </c>
      <c r="N17" s="112">
        <f t="shared" si="7"/>
        <v>0</v>
      </c>
      <c r="O17" s="113">
        <f t="shared" si="7"/>
        <v>117361</v>
      </c>
      <c r="P17" s="112">
        <f t="shared" si="1"/>
        <v>2689000</v>
      </c>
      <c r="Q17" s="113">
        <f t="shared" si="2"/>
        <v>3000000</v>
      </c>
      <c r="R17" s="58">
        <f t="shared" si="3"/>
        <v>-100</v>
      </c>
      <c r="S17" s="59">
        <f t="shared" si="4"/>
        <v>-80.884927789749028</v>
      </c>
      <c r="T17" s="58">
        <f>IF((SUM($E9:$E14))=0,0,(P17/(SUM($E9:$E14))*100))</f>
        <v>89.633333333333326</v>
      </c>
      <c r="U17" s="60">
        <f>IF((SUM($E9:$E14))=0,0,(Q17/(SUM($E9:$E14))*100))</f>
        <v>100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8429000</v>
      </c>
      <c r="C23" s="108"/>
      <c r="D23" s="108"/>
      <c r="E23" s="108">
        <f t="shared" si="8"/>
        <v>8429000</v>
      </c>
      <c r="F23" s="109">
        <v>8429000</v>
      </c>
      <c r="G23" s="110">
        <v>8429000</v>
      </c>
      <c r="H23" s="109"/>
      <c r="I23" s="110"/>
      <c r="J23" s="109"/>
      <c r="K23" s="110">
        <v>2475682</v>
      </c>
      <c r="L23" s="109">
        <v>1044000</v>
      </c>
      <c r="M23" s="110">
        <v>1044984</v>
      </c>
      <c r="N23" s="109">
        <v>1995000</v>
      </c>
      <c r="O23" s="110">
        <v>6020632</v>
      </c>
      <c r="P23" s="109">
        <f t="shared" si="9"/>
        <v>3039000</v>
      </c>
      <c r="Q23" s="110">
        <f t="shared" si="10"/>
        <v>9541298</v>
      </c>
      <c r="R23" s="54">
        <f t="shared" si="11"/>
        <v>91.091954022988503</v>
      </c>
      <c r="S23" s="55">
        <f t="shared" si="12"/>
        <v>476.14585486476352</v>
      </c>
      <c r="T23" s="54">
        <f t="shared" si="13"/>
        <v>36.054098944121485</v>
      </c>
      <c r="U23" s="56">
        <f t="shared" si="14"/>
        <v>113.1960849448333</v>
      </c>
      <c r="V23" s="109">
        <v>3290000</v>
      </c>
      <c r="W23" s="110">
        <v>3290000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8429000</v>
      </c>
      <c r="C26" s="111">
        <f>SUM(C19:C25)</f>
        <v>0</v>
      </c>
      <c r="D26" s="111"/>
      <c r="E26" s="111">
        <f t="shared" si="8"/>
        <v>8429000</v>
      </c>
      <c r="F26" s="112">
        <f t="shared" ref="F26:O26" si="15">SUM(F19:F25)</f>
        <v>8429000</v>
      </c>
      <c r="G26" s="113">
        <f t="shared" si="15"/>
        <v>8429000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2475682</v>
      </c>
      <c r="L26" s="112">
        <f t="shared" si="15"/>
        <v>1044000</v>
      </c>
      <c r="M26" s="113">
        <f t="shared" si="15"/>
        <v>1044984</v>
      </c>
      <c r="N26" s="112">
        <f t="shared" si="15"/>
        <v>1995000</v>
      </c>
      <c r="O26" s="113">
        <f t="shared" si="15"/>
        <v>6020632</v>
      </c>
      <c r="P26" s="112">
        <f t="shared" si="9"/>
        <v>3039000</v>
      </c>
      <c r="Q26" s="113">
        <f t="shared" si="10"/>
        <v>9541298</v>
      </c>
      <c r="R26" s="58">
        <f t="shared" si="11"/>
        <v>91.091954022988503</v>
      </c>
      <c r="S26" s="59">
        <f t="shared" si="12"/>
        <v>476.14585486476352</v>
      </c>
      <c r="T26" s="58">
        <f>IF(($E26-$E21-$E25)   =0,0,($P26   /($E26-$E21-$E25)   )*100)</f>
        <v>36.054098944121485</v>
      </c>
      <c r="U26" s="60">
        <f>IF(($E26-$E21-$E25)   =0,0,($Q26   /($E26-$E21-$E25)   )*100)</f>
        <v>113.1960849448333</v>
      </c>
      <c r="V26" s="112">
        <f>SUM(V19:V25)</f>
        <v>3290000</v>
      </c>
      <c r="W26" s="113">
        <f>SUM(W19:W25)</f>
        <v>3290000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1454000</v>
      </c>
      <c r="C34" s="108">
        <v>300000</v>
      </c>
      <c r="D34" s="108"/>
      <c r="E34" s="108">
        <f>$B34      +$C34      +$D34</f>
        <v>1754000</v>
      </c>
      <c r="F34" s="109">
        <v>1754000</v>
      </c>
      <c r="G34" s="110">
        <v>1754000</v>
      </c>
      <c r="H34" s="109">
        <v>364000</v>
      </c>
      <c r="I34" s="110">
        <v>1454000</v>
      </c>
      <c r="J34" s="109"/>
      <c r="K34" s="110"/>
      <c r="L34" s="109">
        <v>300000</v>
      </c>
      <c r="M34" s="110">
        <v>300000</v>
      </c>
      <c r="N34" s="109">
        <v>30000</v>
      </c>
      <c r="O34" s="110"/>
      <c r="P34" s="109">
        <f>$H34      +$J34      +$L34      +$N34</f>
        <v>694000</v>
      </c>
      <c r="Q34" s="110">
        <f>$I34      +$K34      +$M34      +$O34</f>
        <v>1754000</v>
      </c>
      <c r="R34" s="54">
        <f>IF(($L34      =0),0,((($N34      -$L34      )/$L34      )*100))</f>
        <v>-90</v>
      </c>
      <c r="S34" s="55">
        <f>IF(($M34      =0),0,((($O34      -$M34      )/$M34      )*100))</f>
        <v>-100</v>
      </c>
      <c r="T34" s="54">
        <f>IF(($E34      =0),0,(($P34      /$E34      )*100))</f>
        <v>39.566704675028511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1454000</v>
      </c>
      <c r="C35" s="111">
        <f>C34</f>
        <v>300000</v>
      </c>
      <c r="D35" s="111"/>
      <c r="E35" s="111">
        <f>$B35      +$C35      +$D35</f>
        <v>1754000</v>
      </c>
      <c r="F35" s="112">
        <f t="shared" ref="F35:O35" si="17">F34</f>
        <v>1754000</v>
      </c>
      <c r="G35" s="113">
        <f t="shared" si="17"/>
        <v>1754000</v>
      </c>
      <c r="H35" s="112">
        <f t="shared" si="17"/>
        <v>364000</v>
      </c>
      <c r="I35" s="113">
        <f t="shared" si="17"/>
        <v>1454000</v>
      </c>
      <c r="J35" s="112">
        <f t="shared" si="17"/>
        <v>0</v>
      </c>
      <c r="K35" s="113">
        <f t="shared" si="17"/>
        <v>0</v>
      </c>
      <c r="L35" s="112">
        <f t="shared" si="17"/>
        <v>300000</v>
      </c>
      <c r="M35" s="113">
        <f t="shared" si="17"/>
        <v>300000</v>
      </c>
      <c r="N35" s="112">
        <f t="shared" si="17"/>
        <v>30000</v>
      </c>
      <c r="O35" s="113">
        <f t="shared" si="17"/>
        <v>0</v>
      </c>
      <c r="P35" s="112">
        <f>$H35      +$J35      +$L35      +$N35</f>
        <v>694000</v>
      </c>
      <c r="Q35" s="113">
        <f>$I35      +$K35      +$M35      +$O35</f>
        <v>1754000</v>
      </c>
      <c r="R35" s="58">
        <f>IF(($L35      =0),0,((($N35      -$L35      )/$L35      )*100))</f>
        <v>-90</v>
      </c>
      <c r="S35" s="59">
        <f>IF(($M35      =0),0,((($O35      -$M35      )/$M35      )*100))</f>
        <v>-100</v>
      </c>
      <c r="T35" s="58">
        <f>IF($E35   =0,0,($P35   /$E35   )*100)</f>
        <v>39.566704675028511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6322000</v>
      </c>
      <c r="C37" s="108"/>
      <c r="D37" s="108"/>
      <c r="E37" s="108">
        <f t="shared" ref="E37:E42" si="18">$B37      +$C37      +$D37</f>
        <v>6322000</v>
      </c>
      <c r="F37" s="109">
        <v>6322000</v>
      </c>
      <c r="G37" s="110">
        <v>6322000</v>
      </c>
      <c r="H37" s="109">
        <v>1396000</v>
      </c>
      <c r="I37" s="110"/>
      <c r="J37" s="109">
        <v>2297000</v>
      </c>
      <c r="K37" s="110">
        <v>3693938</v>
      </c>
      <c r="L37" s="109">
        <v>1797000</v>
      </c>
      <c r="M37" s="110">
        <v>735309</v>
      </c>
      <c r="N37" s="109"/>
      <c r="O37" s="110">
        <v>1892754</v>
      </c>
      <c r="P37" s="109">
        <f t="shared" ref="P37:P42" si="19">$H37      +$J37      +$L37      +$N37</f>
        <v>5490000</v>
      </c>
      <c r="Q37" s="110">
        <f t="shared" ref="Q37:Q42" si="20">$I37      +$K37      +$M37      +$O37</f>
        <v>6322001</v>
      </c>
      <c r="R37" s="54">
        <f t="shared" ref="R37:R42" si="21">IF(($L37      =0),0,((($N37      -$L37      )/$L37      )*100))</f>
        <v>-100</v>
      </c>
      <c r="S37" s="55">
        <f t="shared" ref="S37:S42" si="22">IF(($M37      =0),0,((($O37      -$M37      )/$M37      )*100))</f>
        <v>157.40933403507913</v>
      </c>
      <c r="T37" s="54">
        <f t="shared" ref="T37:T41" si="23">IF(($E37      =0),0,(($P37      /$E37      )*100))</f>
        <v>86.839607719076241</v>
      </c>
      <c r="U37" s="56">
        <f t="shared" ref="U37:U41" si="24">IF(($E37      =0),0,(($Q37      /$E37      )*100))</f>
        <v>100.00001581777917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6322000</v>
      </c>
      <c r="C42" s="111">
        <f>SUM(C37:C41)</f>
        <v>0</v>
      </c>
      <c r="D42" s="111"/>
      <c r="E42" s="111">
        <f t="shared" si="18"/>
        <v>6322000</v>
      </c>
      <c r="F42" s="112">
        <f t="shared" ref="F42:O42" si="25">SUM(F37:F41)</f>
        <v>6322000</v>
      </c>
      <c r="G42" s="113">
        <f t="shared" si="25"/>
        <v>6322000</v>
      </c>
      <c r="H42" s="112">
        <f t="shared" si="25"/>
        <v>1396000</v>
      </c>
      <c r="I42" s="113">
        <f t="shared" si="25"/>
        <v>0</v>
      </c>
      <c r="J42" s="112">
        <f t="shared" si="25"/>
        <v>2297000</v>
      </c>
      <c r="K42" s="113">
        <f t="shared" si="25"/>
        <v>3693938</v>
      </c>
      <c r="L42" s="112">
        <f t="shared" si="25"/>
        <v>1797000</v>
      </c>
      <c r="M42" s="113">
        <f t="shared" si="25"/>
        <v>735309</v>
      </c>
      <c r="N42" s="112">
        <f t="shared" si="25"/>
        <v>0</v>
      </c>
      <c r="O42" s="113">
        <f t="shared" si="25"/>
        <v>1892754</v>
      </c>
      <c r="P42" s="112">
        <f t="shared" si="19"/>
        <v>5490000</v>
      </c>
      <c r="Q42" s="113">
        <f t="shared" si="20"/>
        <v>6322001</v>
      </c>
      <c r="R42" s="58">
        <f t="shared" si="21"/>
        <v>-100</v>
      </c>
      <c r="S42" s="59">
        <f t="shared" si="22"/>
        <v>157.40933403507913</v>
      </c>
      <c r="T42" s="58">
        <f>IF((+$E37+$E40) =0,0,(P42   /(+$E37+$E40) )*100)</f>
        <v>86.839607719076241</v>
      </c>
      <c r="U42" s="60">
        <f>IF((+$E37+$E40) =0,0,(Q42   /(+$E37+$E40) )*100)</f>
        <v>100.00001581777917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19205000</v>
      </c>
      <c r="C69" s="120">
        <f>SUM(C9:C16,C19:C25,C28:C31,C34,C37:C41,C44:C54,C57:C60,C63:C67)</f>
        <v>300000</v>
      </c>
      <c r="D69" s="120"/>
      <c r="E69" s="120">
        <f t="shared" si="35"/>
        <v>19505000</v>
      </c>
      <c r="F69" s="121">
        <f t="shared" ref="F69:O69" si="43">SUM(F9:F16,F19:F25,F28:F31,F34,F37:F41,F44:F54,F57:F60,F63:F67)</f>
        <v>19505000</v>
      </c>
      <c r="G69" s="122">
        <f t="shared" si="43"/>
        <v>19505000</v>
      </c>
      <c r="H69" s="121">
        <f t="shared" si="43"/>
        <v>3260000</v>
      </c>
      <c r="I69" s="122">
        <f t="shared" si="43"/>
        <v>2953904</v>
      </c>
      <c r="J69" s="121">
        <f t="shared" si="43"/>
        <v>3066000</v>
      </c>
      <c r="K69" s="122">
        <f t="shared" si="43"/>
        <v>6938384</v>
      </c>
      <c r="L69" s="121">
        <f t="shared" si="43"/>
        <v>3561000</v>
      </c>
      <c r="M69" s="122">
        <f t="shared" si="43"/>
        <v>2694264</v>
      </c>
      <c r="N69" s="121">
        <f t="shared" si="43"/>
        <v>2025000</v>
      </c>
      <c r="O69" s="122">
        <f t="shared" si="43"/>
        <v>8030747</v>
      </c>
      <c r="P69" s="121">
        <f t="shared" si="36"/>
        <v>11912000</v>
      </c>
      <c r="Q69" s="122">
        <f t="shared" si="37"/>
        <v>20617299</v>
      </c>
      <c r="R69" s="67">
        <f t="shared" si="38"/>
        <v>-43.133951137320977</v>
      </c>
      <c r="S69" s="68">
        <f t="shared" si="39"/>
        <v>198.06830362577682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61.071520123045374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105.70263522173802</v>
      </c>
      <c r="V69" s="121">
        <f>SUM(V9:V16,V19:V25,V28:V31,V34,V37:V41,V44:V54,V57:V60,V63:V67)</f>
        <v>3290000</v>
      </c>
      <c r="W69" s="122">
        <f>SUM(W9:W16,W19:W25,W28:W31,W34,W37:W41,W44:W54,W57:W60,W63:W67)</f>
        <v>3290000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18225000</v>
      </c>
      <c r="C71" s="108"/>
      <c r="D71" s="108"/>
      <c r="E71" s="108">
        <f>$B71      +$C71      +$D71</f>
        <v>18225000</v>
      </c>
      <c r="F71" s="109">
        <v>18225000</v>
      </c>
      <c r="G71" s="110">
        <v>18225000</v>
      </c>
      <c r="H71" s="109">
        <v>7182000</v>
      </c>
      <c r="I71" s="110">
        <v>6592190</v>
      </c>
      <c r="J71" s="109">
        <v>5261000</v>
      </c>
      <c r="K71" s="110">
        <v>5759717</v>
      </c>
      <c r="L71" s="109">
        <v>3330000</v>
      </c>
      <c r="M71" s="110">
        <v>4461926</v>
      </c>
      <c r="N71" s="109">
        <v>1387000</v>
      </c>
      <c r="O71" s="110">
        <v>1411166</v>
      </c>
      <c r="P71" s="109">
        <f>$H71      +$J71      +$L71      +$N71</f>
        <v>17160000</v>
      </c>
      <c r="Q71" s="110">
        <f>$I71      +$K71      +$M71      +$O71</f>
        <v>18224999</v>
      </c>
      <c r="R71" s="54">
        <f>IF(($L71      =0),0,((($N71      -$L71      )/$L71      )*100))</f>
        <v>-58.348348348348345</v>
      </c>
      <c r="S71" s="55">
        <f>IF(($M71      =0),0,((($O71      -$M71      )/$M71      )*100))</f>
        <v>-68.373164413753159</v>
      </c>
      <c r="T71" s="54">
        <f>IF(($E71      =0),0,(($P71      /$E71      )*100))</f>
        <v>94.156378600823047</v>
      </c>
      <c r="U71" s="56">
        <f>IF(($E71      =0),0,(($Q71      /$E71      )*100))</f>
        <v>99.999994513031552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18225000</v>
      </c>
      <c r="C73" s="117">
        <f>SUM(C71:C72)</f>
        <v>0</v>
      </c>
      <c r="D73" s="117"/>
      <c r="E73" s="117">
        <f>$B73      +$C73      +$D73</f>
        <v>18225000</v>
      </c>
      <c r="F73" s="118">
        <f t="shared" ref="F73:O73" si="44">SUM(F71:F72)</f>
        <v>18225000</v>
      </c>
      <c r="G73" s="119">
        <f t="shared" si="44"/>
        <v>18225000</v>
      </c>
      <c r="H73" s="118">
        <f t="shared" si="44"/>
        <v>7182000</v>
      </c>
      <c r="I73" s="119">
        <f t="shared" si="44"/>
        <v>6592190</v>
      </c>
      <c r="J73" s="118">
        <f t="shared" si="44"/>
        <v>5261000</v>
      </c>
      <c r="K73" s="119">
        <f t="shared" si="44"/>
        <v>5759717</v>
      </c>
      <c r="L73" s="118">
        <f t="shared" si="44"/>
        <v>3330000</v>
      </c>
      <c r="M73" s="119">
        <f t="shared" si="44"/>
        <v>4461926</v>
      </c>
      <c r="N73" s="118">
        <f t="shared" si="44"/>
        <v>1387000</v>
      </c>
      <c r="O73" s="119">
        <f t="shared" si="44"/>
        <v>1411166</v>
      </c>
      <c r="P73" s="118">
        <f>$H73      +$J73      +$L73      +$N73</f>
        <v>17160000</v>
      </c>
      <c r="Q73" s="119">
        <f>$I73      +$K73      +$M73      +$O73</f>
        <v>18224999</v>
      </c>
      <c r="R73" s="63">
        <f>IF(($L73      =0),0,((($N73      -$L73      )/$L73      )*100))</f>
        <v>-58.348348348348345</v>
      </c>
      <c r="S73" s="64">
        <f>IF(($M73      =0),0,((($O73      -$M73      )/$M73      )*100))</f>
        <v>-68.373164413753159</v>
      </c>
      <c r="T73" s="63">
        <f>IF(($E71      =0),0,(($P71      /$E71      )*100))</f>
        <v>94.156378600823047</v>
      </c>
      <c r="U73" s="65">
        <f>IF($E71   =0,0,($Q71   /$E71 )*100)</f>
        <v>99.999994513031552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18225000</v>
      </c>
      <c r="C74" s="120">
        <f>SUM(C71:C72)</f>
        <v>0</v>
      </c>
      <c r="D74" s="120"/>
      <c r="E74" s="120">
        <f>$B74      +$C74      +$D74</f>
        <v>18225000</v>
      </c>
      <c r="F74" s="121">
        <f t="shared" ref="F74:O74" si="45">SUM(F71:F72)</f>
        <v>18225000</v>
      </c>
      <c r="G74" s="122">
        <f t="shared" si="45"/>
        <v>18225000</v>
      </c>
      <c r="H74" s="121">
        <f t="shared" si="45"/>
        <v>7182000</v>
      </c>
      <c r="I74" s="122">
        <f t="shared" si="45"/>
        <v>6592190</v>
      </c>
      <c r="J74" s="121">
        <f t="shared" si="45"/>
        <v>5261000</v>
      </c>
      <c r="K74" s="122">
        <f t="shared" si="45"/>
        <v>5759717</v>
      </c>
      <c r="L74" s="121">
        <f t="shared" si="45"/>
        <v>3330000</v>
      </c>
      <c r="M74" s="122">
        <f t="shared" si="45"/>
        <v>4461926</v>
      </c>
      <c r="N74" s="121">
        <f t="shared" si="45"/>
        <v>1387000</v>
      </c>
      <c r="O74" s="122">
        <f t="shared" si="45"/>
        <v>1411166</v>
      </c>
      <c r="P74" s="121">
        <f>$H74      +$J74      +$L74      +$N74</f>
        <v>17160000</v>
      </c>
      <c r="Q74" s="122">
        <f>$I74      +$K74      +$M74      +$O74</f>
        <v>18224999</v>
      </c>
      <c r="R74" s="67">
        <f>IF(($L74      =0),0,((($N74      -$L74      )/$L74      )*100))</f>
        <v>-58.348348348348345</v>
      </c>
      <c r="S74" s="68">
        <f>IF(($M74      =0),0,((($O74      -$M74      )/$M74      )*100))</f>
        <v>-68.373164413753159</v>
      </c>
      <c r="T74" s="67">
        <f>IF(($E71      =0),0,(($P71      /$E71      )*100))</f>
        <v>94.156378600823047</v>
      </c>
      <c r="U74" s="71">
        <f>IF($E71   =0,0,($Q71   /$E71 )*100)</f>
        <v>99.999994513031552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37430000</v>
      </c>
      <c r="C75" s="120">
        <f>SUM(C9:C16,C19:C25,C28:C31,C34,C37:C41,C44:C54,C57:C60,C63:C67,C71:C72)</f>
        <v>300000</v>
      </c>
      <c r="D75" s="120"/>
      <c r="E75" s="120">
        <f>$B75      +$C75      +$D75</f>
        <v>37730000</v>
      </c>
      <c r="F75" s="121">
        <f t="shared" ref="F75:O75" si="46">SUM(F9:F16,F19:F25,F28:F31,F34,F37:F41,F44:F54,F57:F60,F63:F67,F71:F72)</f>
        <v>37730000</v>
      </c>
      <c r="G75" s="122">
        <f t="shared" si="46"/>
        <v>37730000</v>
      </c>
      <c r="H75" s="121">
        <f t="shared" si="46"/>
        <v>10442000</v>
      </c>
      <c r="I75" s="122">
        <f t="shared" si="46"/>
        <v>9546094</v>
      </c>
      <c r="J75" s="121">
        <f t="shared" si="46"/>
        <v>8327000</v>
      </c>
      <c r="K75" s="122">
        <f t="shared" si="46"/>
        <v>12698101</v>
      </c>
      <c r="L75" s="121">
        <f t="shared" si="46"/>
        <v>6891000</v>
      </c>
      <c r="M75" s="122">
        <f t="shared" si="46"/>
        <v>7156190</v>
      </c>
      <c r="N75" s="121">
        <f t="shared" si="46"/>
        <v>3412000</v>
      </c>
      <c r="O75" s="122">
        <f t="shared" si="46"/>
        <v>9441913</v>
      </c>
      <c r="P75" s="121">
        <f>$H75      +$J75      +$L75      +$N75</f>
        <v>29072000</v>
      </c>
      <c r="Q75" s="122">
        <f>$I75      +$K75      +$M75      +$O75</f>
        <v>38842298</v>
      </c>
      <c r="R75" s="67">
        <f>IF(($L75      =0),0,((($N75      -$L75      )/$L75      )*100))</f>
        <v>-50.486141343781746</v>
      </c>
      <c r="S75" s="68">
        <f>IF(($M75      =0),0,((($O75      -$M75      )/$M75      )*100))</f>
        <v>31.940501859229563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77.052743175192148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102.94804664723031</v>
      </c>
      <c r="V75" s="121">
        <f>SUM(V9:V16,V19:V25,V28:V31,V34,V37:V41,V44:V54,V57:V60,V63:V67,V71:V72)</f>
        <v>3290000</v>
      </c>
      <c r="W75" s="122">
        <f>SUM(W9:W16,W19:W25,W28:W31,W34,W37:W41,W44:W54,W57:W60,W63:W67,W71:W72)</f>
        <v>3290000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8657000</v>
      </c>
      <c r="C87" s="128">
        <f t="shared" si="48"/>
        <v>0</v>
      </c>
      <c r="D87" s="128">
        <f t="shared" si="48"/>
        <v>0</v>
      </c>
      <c r="E87" s="128">
        <f t="shared" si="48"/>
        <v>8657000</v>
      </c>
      <c r="F87" s="128">
        <f t="shared" si="48"/>
        <v>0</v>
      </c>
      <c r="G87" s="128">
        <f t="shared" si="48"/>
        <v>0</v>
      </c>
      <c r="H87" s="128">
        <f t="shared" si="48"/>
        <v>2940000</v>
      </c>
      <c r="I87" s="128">
        <f t="shared" si="48"/>
        <v>0</v>
      </c>
      <c r="J87" s="128">
        <f t="shared" si="48"/>
        <v>4710000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7650000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88.367794848099805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5717000</v>
      </c>
      <c r="C91" s="108"/>
      <c r="D91" s="108"/>
      <c r="E91" s="108">
        <f t="shared" si="49"/>
        <v>5717000</v>
      </c>
      <c r="F91" s="108">
        <v>0</v>
      </c>
      <c r="G91" s="108">
        <v>0</v>
      </c>
      <c r="H91" s="108"/>
      <c r="I91" s="108"/>
      <c r="J91" s="108">
        <v>4710000</v>
      </c>
      <c r="K91" s="108"/>
      <c r="L91" s="108"/>
      <c r="M91" s="108"/>
      <c r="N91" s="108"/>
      <c r="O91" s="108"/>
      <c r="P91" s="108">
        <f t="shared" si="50"/>
        <v>4710000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82.385866713311174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2940000</v>
      </c>
      <c r="C93" s="108"/>
      <c r="D93" s="108"/>
      <c r="E93" s="108">
        <f t="shared" si="49"/>
        <v>2940000</v>
      </c>
      <c r="F93" s="108">
        <v>0</v>
      </c>
      <c r="G93" s="108">
        <v>0</v>
      </c>
      <c r="H93" s="108">
        <v>2940000</v>
      </c>
      <c r="I93" s="108"/>
      <c r="J93" s="108"/>
      <c r="K93" s="108"/>
      <c r="L93" s="108"/>
      <c r="M93" s="108"/>
      <c r="N93" s="108"/>
      <c r="O93" s="108"/>
      <c r="P93" s="108">
        <f t="shared" si="50"/>
        <v>2940000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8657000</v>
      </c>
      <c r="C114" s="137">
        <f t="shared" si="62"/>
        <v>0</v>
      </c>
      <c r="D114" s="137">
        <f t="shared" si="62"/>
        <v>0</v>
      </c>
      <c r="E114" s="137">
        <f t="shared" si="62"/>
        <v>8657000</v>
      </c>
      <c r="F114" s="137">
        <f t="shared" si="62"/>
        <v>0</v>
      </c>
      <c r="G114" s="137">
        <f t="shared" si="62"/>
        <v>0</v>
      </c>
      <c r="H114" s="137">
        <f t="shared" si="62"/>
        <v>2940000</v>
      </c>
      <c r="I114" s="137">
        <f t="shared" si="62"/>
        <v>0</v>
      </c>
      <c r="J114" s="137">
        <f t="shared" si="62"/>
        <v>4710000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7650000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0.88367794848099801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8657000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8657000</v>
      </c>
      <c r="F115" s="139">
        <f t="shared" si="63"/>
        <v>0</v>
      </c>
      <c r="G115" s="139">
        <f t="shared" si="63"/>
        <v>0</v>
      </c>
      <c r="H115" s="139">
        <f t="shared" si="63"/>
        <v>2940000</v>
      </c>
      <c r="I115" s="139">
        <f t="shared" si="63"/>
        <v>0</v>
      </c>
      <c r="J115" s="139">
        <f t="shared" si="63"/>
        <v>4710000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7650000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0.88367794848099801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E7a7xn/riiTHZWMYgXoGiY/CvAMOcART8DU7nfZjz4ycgPHozZNZEMF2iJmIJZSOaATobr0UMGARYIc2ELJkag==" saltValue="uPqyapNcyLWprEtevh5cL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>
        <v>15000000</v>
      </c>
      <c r="C9" s="108"/>
      <c r="D9" s="108"/>
      <c r="E9" s="108">
        <f>$B9       +$C9       +$D9</f>
        <v>15000000</v>
      </c>
      <c r="F9" s="109">
        <v>15000000</v>
      </c>
      <c r="G9" s="110">
        <v>15000000</v>
      </c>
      <c r="H9" s="109">
        <v>2138000</v>
      </c>
      <c r="I9" s="110">
        <v>2137902</v>
      </c>
      <c r="J9" s="109"/>
      <c r="K9" s="110"/>
      <c r="L9" s="109">
        <v>10662000</v>
      </c>
      <c r="M9" s="110">
        <v>5862098</v>
      </c>
      <c r="N9" s="109"/>
      <c r="O9" s="110">
        <v>4800000</v>
      </c>
      <c r="P9" s="109">
        <f>$H9       +$J9       +$L9       +$N9</f>
        <v>12800000</v>
      </c>
      <c r="Q9" s="110">
        <f>$I9       +$K9       +$M9       +$O9</f>
        <v>12800000</v>
      </c>
      <c r="R9" s="54">
        <f>IF(($L9       =0),0,((($N9       -$L9       )/$L9       )*100))</f>
        <v>-100</v>
      </c>
      <c r="S9" s="55">
        <f>IF(($M9       =0),0,((($O9       -$M9       )/$M9       )*100))</f>
        <v>-18.118052615292342</v>
      </c>
      <c r="T9" s="54">
        <f>IF(($E9       =0),0,(($P9       /$E9       )*100))</f>
        <v>85.333333333333343</v>
      </c>
      <c r="U9" s="56">
        <f>IF(($E9       =0),0,(($Q9       /$E9       )*100))</f>
        <v>85.333333333333343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204000</v>
      </c>
      <c r="I10" s="110">
        <v>136000</v>
      </c>
      <c r="J10" s="109">
        <v>201000</v>
      </c>
      <c r="K10" s="110">
        <v>195670</v>
      </c>
      <c r="L10" s="109">
        <v>363000</v>
      </c>
      <c r="M10" s="110">
        <v>191940</v>
      </c>
      <c r="N10" s="109"/>
      <c r="O10" s="110">
        <v>362800</v>
      </c>
      <c r="P10" s="109">
        <f t="shared" ref="P10:P17" si="1">$H10      +$J10      +$L10      +$N10</f>
        <v>768000</v>
      </c>
      <c r="Q10" s="110">
        <f t="shared" ref="Q10:Q17" si="2">$I10      +$K10      +$M10      +$O10</f>
        <v>886410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89.017401271230597</v>
      </c>
      <c r="T10" s="54">
        <f t="shared" ref="T10:T16" si="5">IF(($E10      =0),0,(($P10      /$E10      )*100))</f>
        <v>76.8</v>
      </c>
      <c r="U10" s="56">
        <f t="shared" ref="U10:U16" si="6">IF(($E10      =0),0,(($Q10      /$E10      )*100))</f>
        <v>88.641000000000005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11000000</v>
      </c>
      <c r="C11" s="108"/>
      <c r="D11" s="108"/>
      <c r="E11" s="108">
        <f t="shared" si="0"/>
        <v>11000000</v>
      </c>
      <c r="F11" s="109">
        <v>11000000</v>
      </c>
      <c r="G11" s="110">
        <v>11000000</v>
      </c>
      <c r="H11" s="109">
        <v>1817000</v>
      </c>
      <c r="I11" s="110">
        <v>1992391</v>
      </c>
      <c r="J11" s="109">
        <v>2248000</v>
      </c>
      <c r="K11" s="110">
        <v>2905021</v>
      </c>
      <c r="L11" s="109">
        <v>2314000</v>
      </c>
      <c r="M11" s="110">
        <v>2527396</v>
      </c>
      <c r="N11" s="109">
        <v>2246000</v>
      </c>
      <c r="O11" s="110">
        <v>2327292</v>
      </c>
      <c r="P11" s="109">
        <f t="shared" si="1"/>
        <v>8625000</v>
      </c>
      <c r="Q11" s="110">
        <f t="shared" si="2"/>
        <v>9752100</v>
      </c>
      <c r="R11" s="54">
        <f t="shared" si="3"/>
        <v>-2.9386343993085569</v>
      </c>
      <c r="S11" s="55">
        <f t="shared" si="4"/>
        <v>-7.9173979859111911</v>
      </c>
      <c r="T11" s="54">
        <f t="shared" si="5"/>
        <v>78.409090909090907</v>
      </c>
      <c r="U11" s="56">
        <f t="shared" si="6"/>
        <v>88.655454545454546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55655000</v>
      </c>
      <c r="C14" s="108">
        <v>-18000000</v>
      </c>
      <c r="D14" s="108"/>
      <c r="E14" s="108">
        <f t="shared" si="0"/>
        <v>37655000</v>
      </c>
      <c r="F14" s="109">
        <v>37655000</v>
      </c>
      <c r="G14" s="110">
        <v>37655000</v>
      </c>
      <c r="H14" s="109">
        <v>2277000</v>
      </c>
      <c r="I14" s="110">
        <v>1789456</v>
      </c>
      <c r="J14" s="109">
        <v>10904000</v>
      </c>
      <c r="K14" s="110">
        <v>10746713</v>
      </c>
      <c r="L14" s="109">
        <v>11442000</v>
      </c>
      <c r="M14" s="110">
        <v>15391143</v>
      </c>
      <c r="N14" s="109">
        <v>7352000</v>
      </c>
      <c r="O14" s="110">
        <v>11431314</v>
      </c>
      <c r="P14" s="109">
        <f t="shared" si="1"/>
        <v>31975000</v>
      </c>
      <c r="Q14" s="110">
        <f t="shared" si="2"/>
        <v>39358626</v>
      </c>
      <c r="R14" s="54">
        <f t="shared" si="3"/>
        <v>-35.74549903862961</v>
      </c>
      <c r="S14" s="55">
        <f t="shared" si="4"/>
        <v>-25.727972250014179</v>
      </c>
      <c r="T14" s="54">
        <f t="shared" si="5"/>
        <v>84.915681848360109</v>
      </c>
      <c r="U14" s="56">
        <f t="shared" si="6"/>
        <v>104.524302217501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1000000</v>
      </c>
      <c r="C15" s="108">
        <v>-1000000</v>
      </c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83655000</v>
      </c>
      <c r="C17" s="111">
        <f>SUM(C9:C16)</f>
        <v>-19000000</v>
      </c>
      <c r="D17" s="111"/>
      <c r="E17" s="111">
        <f t="shared" si="0"/>
        <v>64655000</v>
      </c>
      <c r="F17" s="112">
        <f t="shared" ref="F17:O17" si="7">SUM(F9:F16)</f>
        <v>64655000</v>
      </c>
      <c r="G17" s="113">
        <f t="shared" si="7"/>
        <v>64655000</v>
      </c>
      <c r="H17" s="112">
        <f t="shared" si="7"/>
        <v>6436000</v>
      </c>
      <c r="I17" s="113">
        <f t="shared" si="7"/>
        <v>6055749</v>
      </c>
      <c r="J17" s="112">
        <f t="shared" si="7"/>
        <v>13353000</v>
      </c>
      <c r="K17" s="113">
        <f t="shared" si="7"/>
        <v>13847404</v>
      </c>
      <c r="L17" s="112">
        <f t="shared" si="7"/>
        <v>24781000</v>
      </c>
      <c r="M17" s="113">
        <f t="shared" si="7"/>
        <v>23972577</v>
      </c>
      <c r="N17" s="112">
        <f t="shared" si="7"/>
        <v>9598000</v>
      </c>
      <c r="O17" s="113">
        <f t="shared" si="7"/>
        <v>18921406</v>
      </c>
      <c r="P17" s="112">
        <f t="shared" si="1"/>
        <v>54168000</v>
      </c>
      <c r="Q17" s="113">
        <f t="shared" si="2"/>
        <v>62797136</v>
      </c>
      <c r="R17" s="58">
        <f t="shared" si="3"/>
        <v>-61.26871393406239</v>
      </c>
      <c r="S17" s="59">
        <f t="shared" si="4"/>
        <v>-21.070621652398906</v>
      </c>
      <c r="T17" s="58">
        <f>IF((SUM($E9:$E14))=0,0,(P17/(SUM($E9:$E14))*100))</f>
        <v>83.780063413502432</v>
      </c>
      <c r="U17" s="60">
        <f>IF((SUM($E9:$E14))=0,0,(Q17/(SUM($E9:$E14))*100))</f>
        <v>97.126496017322722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1106000</v>
      </c>
      <c r="C21" s="108"/>
      <c r="D21" s="108"/>
      <c r="E21" s="108">
        <f t="shared" si="8"/>
        <v>1106000</v>
      </c>
      <c r="F21" s="109">
        <v>1106000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44600000</v>
      </c>
      <c r="D22" s="108"/>
      <c r="E22" s="108">
        <f t="shared" si="8"/>
        <v>44600000</v>
      </c>
      <c r="F22" s="109">
        <v>44600000</v>
      </c>
      <c r="G22" s="110">
        <v>44600000</v>
      </c>
      <c r="H22" s="109"/>
      <c r="I22" s="110"/>
      <c r="J22" s="109"/>
      <c r="K22" s="110"/>
      <c r="L22" s="109"/>
      <c r="M22" s="110"/>
      <c r="N22" s="109">
        <v>8808000</v>
      </c>
      <c r="O22" s="110"/>
      <c r="P22" s="109">
        <f t="shared" si="9"/>
        <v>8808000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19.748878923766817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>
        <v>78000000</v>
      </c>
      <c r="D23" s="108"/>
      <c r="E23" s="108">
        <f t="shared" si="8"/>
        <v>78000000</v>
      </c>
      <c r="F23" s="109">
        <v>78000000</v>
      </c>
      <c r="G23" s="110">
        <v>78000000</v>
      </c>
      <c r="H23" s="109"/>
      <c r="I23" s="110"/>
      <c r="J23" s="109"/>
      <c r="K23" s="110"/>
      <c r="L23" s="109"/>
      <c r="M23" s="110"/>
      <c r="N23" s="109">
        <v>953000</v>
      </c>
      <c r="O23" s="110"/>
      <c r="P23" s="109">
        <f t="shared" si="9"/>
        <v>953000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1.2217948717948717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1106000</v>
      </c>
      <c r="C26" s="111">
        <f>SUM(C19:C25)</f>
        <v>122600000</v>
      </c>
      <c r="D26" s="111"/>
      <c r="E26" s="111">
        <f t="shared" si="8"/>
        <v>123706000</v>
      </c>
      <c r="F26" s="112">
        <f t="shared" ref="F26:O26" si="15">SUM(F19:F25)</f>
        <v>123706000</v>
      </c>
      <c r="G26" s="113">
        <f t="shared" si="15"/>
        <v>122600000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9761000</v>
      </c>
      <c r="O26" s="113">
        <f t="shared" si="15"/>
        <v>0</v>
      </c>
      <c r="P26" s="112">
        <f t="shared" si="9"/>
        <v>9761000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7.9616639477977165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2314000</v>
      </c>
      <c r="C34" s="108"/>
      <c r="D34" s="108"/>
      <c r="E34" s="108">
        <f>$B34      +$C34      +$D34</f>
        <v>2314000</v>
      </c>
      <c r="F34" s="109">
        <v>2314000</v>
      </c>
      <c r="G34" s="110">
        <v>2314000</v>
      </c>
      <c r="H34" s="109">
        <v>578000</v>
      </c>
      <c r="I34" s="110">
        <v>677854</v>
      </c>
      <c r="J34" s="109">
        <v>1201000</v>
      </c>
      <c r="K34" s="110">
        <v>1168828</v>
      </c>
      <c r="L34" s="109">
        <v>62000</v>
      </c>
      <c r="M34" s="110">
        <v>1214828</v>
      </c>
      <c r="N34" s="109"/>
      <c r="O34" s="110">
        <v>-744918</v>
      </c>
      <c r="P34" s="109">
        <f>$H34      +$J34      +$L34      +$N34</f>
        <v>1841000</v>
      </c>
      <c r="Q34" s="110">
        <f>$I34      +$K34      +$M34      +$O34</f>
        <v>2316592</v>
      </c>
      <c r="R34" s="54">
        <f>IF(($L34      =0),0,((($N34      -$L34      )/$L34      )*100))</f>
        <v>-100</v>
      </c>
      <c r="S34" s="55">
        <f>IF(($M34      =0),0,((($O34      -$M34      )/$M34      )*100))</f>
        <v>-161.31880397883486</v>
      </c>
      <c r="T34" s="54">
        <f>IF(($E34      =0),0,(($P34      /$E34      )*100))</f>
        <v>79.559204840103718</v>
      </c>
      <c r="U34" s="56">
        <f>IF(($E34      =0),0,(($Q34      /$E34      )*100))</f>
        <v>100.11201382886776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2314000</v>
      </c>
      <c r="C35" s="111">
        <f>C34</f>
        <v>0</v>
      </c>
      <c r="D35" s="111"/>
      <c r="E35" s="111">
        <f>$B35      +$C35      +$D35</f>
        <v>2314000</v>
      </c>
      <c r="F35" s="112">
        <f t="shared" ref="F35:O35" si="17">F34</f>
        <v>2314000</v>
      </c>
      <c r="G35" s="113">
        <f t="shared" si="17"/>
        <v>2314000</v>
      </c>
      <c r="H35" s="112">
        <f t="shared" si="17"/>
        <v>578000</v>
      </c>
      <c r="I35" s="113">
        <f t="shared" si="17"/>
        <v>677854</v>
      </c>
      <c r="J35" s="112">
        <f t="shared" si="17"/>
        <v>1201000</v>
      </c>
      <c r="K35" s="113">
        <f t="shared" si="17"/>
        <v>1168828</v>
      </c>
      <c r="L35" s="112">
        <f t="shared" si="17"/>
        <v>62000</v>
      </c>
      <c r="M35" s="113">
        <f t="shared" si="17"/>
        <v>1214828</v>
      </c>
      <c r="N35" s="112">
        <f t="shared" si="17"/>
        <v>0</v>
      </c>
      <c r="O35" s="113">
        <f t="shared" si="17"/>
        <v>-744918</v>
      </c>
      <c r="P35" s="112">
        <f>$H35      +$J35      +$L35      +$N35</f>
        <v>1841000</v>
      </c>
      <c r="Q35" s="113">
        <f>$I35      +$K35      +$M35      +$O35</f>
        <v>2316592</v>
      </c>
      <c r="R35" s="58">
        <f>IF(($L35      =0),0,((($N35      -$L35      )/$L35      )*100))</f>
        <v>-100</v>
      </c>
      <c r="S35" s="59">
        <f>IF(($M35      =0),0,((($O35      -$M35      )/$M35      )*100))</f>
        <v>-161.31880397883486</v>
      </c>
      <c r="T35" s="58">
        <f>IF($E35   =0,0,($P35   /$E35   )*100)</f>
        <v>79.559204840103718</v>
      </c>
      <c r="U35" s="60">
        <f>IF($E35   =0,0,($Q35   /$E35   )*100)</f>
        <v>100.11201382886776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74550000</v>
      </c>
      <c r="C38" s="108">
        <v>-3107000</v>
      </c>
      <c r="D38" s="108"/>
      <c r="E38" s="108">
        <f t="shared" si="18"/>
        <v>71443000</v>
      </c>
      <c r="F38" s="109">
        <v>74550000</v>
      </c>
      <c r="G38" s="110">
        <v>0</v>
      </c>
      <c r="H38" s="109"/>
      <c r="I38" s="110"/>
      <c r="J38" s="109"/>
      <c r="K38" s="110"/>
      <c r="L38" s="109"/>
      <c r="M38" s="110"/>
      <c r="N38" s="109">
        <v>9897000</v>
      </c>
      <c r="O38" s="110"/>
      <c r="P38" s="109">
        <f t="shared" si="19"/>
        <v>9897000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13.853001693657882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74550000</v>
      </c>
      <c r="C42" s="111">
        <f>SUM(C37:C41)</f>
        <v>-3107000</v>
      </c>
      <c r="D42" s="111"/>
      <c r="E42" s="111">
        <f t="shared" si="18"/>
        <v>71443000</v>
      </c>
      <c r="F42" s="112">
        <f t="shared" ref="F42:O42" si="25">SUM(F37:F41)</f>
        <v>74550000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9897000</v>
      </c>
      <c r="O42" s="113">
        <f t="shared" si="25"/>
        <v>0</v>
      </c>
      <c r="P42" s="112">
        <f t="shared" si="19"/>
        <v>9897000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304707000</v>
      </c>
      <c r="C67" s="108">
        <v>-69085000</v>
      </c>
      <c r="D67" s="108"/>
      <c r="E67" s="108">
        <f t="shared" si="35"/>
        <v>235622000</v>
      </c>
      <c r="F67" s="109">
        <v>235622000</v>
      </c>
      <c r="G67" s="110">
        <v>235622000</v>
      </c>
      <c r="H67" s="109">
        <v>6418000</v>
      </c>
      <c r="I67" s="110">
        <v>10903230</v>
      </c>
      <c r="J67" s="109">
        <v>61615000</v>
      </c>
      <c r="K67" s="110">
        <v>42561191</v>
      </c>
      <c r="L67" s="109">
        <v>95157000</v>
      </c>
      <c r="M67" s="110">
        <v>48687088</v>
      </c>
      <c r="N67" s="109">
        <v>72432000</v>
      </c>
      <c r="O67" s="110">
        <v>85795541</v>
      </c>
      <c r="P67" s="109">
        <f t="shared" si="36"/>
        <v>235622000</v>
      </c>
      <c r="Q67" s="110">
        <f t="shared" si="37"/>
        <v>187947050</v>
      </c>
      <c r="R67" s="54">
        <f t="shared" si="38"/>
        <v>-23.881585169772059</v>
      </c>
      <c r="S67" s="55">
        <f t="shared" si="39"/>
        <v>76.218263454162624</v>
      </c>
      <c r="T67" s="54">
        <f t="shared" si="40"/>
        <v>100</v>
      </c>
      <c r="U67" s="56">
        <f t="shared" si="41"/>
        <v>79.766341852628358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304707000</v>
      </c>
      <c r="C68" s="111">
        <f>SUM(C63:C67)</f>
        <v>-69085000</v>
      </c>
      <c r="D68" s="111"/>
      <c r="E68" s="111">
        <f t="shared" si="35"/>
        <v>235622000</v>
      </c>
      <c r="F68" s="112">
        <f t="shared" ref="F68:O68" si="42">SUM(F63:F67)</f>
        <v>235622000</v>
      </c>
      <c r="G68" s="113">
        <f t="shared" si="42"/>
        <v>235622000</v>
      </c>
      <c r="H68" s="112">
        <f t="shared" si="42"/>
        <v>6418000</v>
      </c>
      <c r="I68" s="113">
        <f t="shared" si="42"/>
        <v>10903230</v>
      </c>
      <c r="J68" s="112">
        <f t="shared" si="42"/>
        <v>61615000</v>
      </c>
      <c r="K68" s="113">
        <f t="shared" si="42"/>
        <v>42561191</v>
      </c>
      <c r="L68" s="112">
        <f t="shared" si="42"/>
        <v>95157000</v>
      </c>
      <c r="M68" s="113">
        <f t="shared" si="42"/>
        <v>48687088</v>
      </c>
      <c r="N68" s="112">
        <f t="shared" si="42"/>
        <v>72432000</v>
      </c>
      <c r="O68" s="113">
        <f t="shared" si="42"/>
        <v>85795541</v>
      </c>
      <c r="P68" s="112">
        <f t="shared" si="36"/>
        <v>235622000</v>
      </c>
      <c r="Q68" s="113">
        <f t="shared" si="37"/>
        <v>187947050</v>
      </c>
      <c r="R68" s="58">
        <f t="shared" si="38"/>
        <v>-23.881585169772059</v>
      </c>
      <c r="S68" s="59">
        <f t="shared" si="39"/>
        <v>76.218263454162624</v>
      </c>
      <c r="T68" s="58">
        <f>IF((+$E63+$E65+$E66++$E67) =0,0,(P68   /(+$E63+$E65+$E66+$E67) )*100)</f>
        <v>100</v>
      </c>
      <c r="U68" s="60">
        <f>IF((+$E63+$E65+$E67) =0,0,(Q68  /(+$E63+$E65+$E67) )*100)</f>
        <v>79.766341852628358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466332000</v>
      </c>
      <c r="C69" s="120">
        <f>SUM(C9:C16,C19:C25,C28:C31,C34,C37:C41,C44:C54,C57:C60,C63:C67)</f>
        <v>31408000</v>
      </c>
      <c r="D69" s="120"/>
      <c r="E69" s="120">
        <f t="shared" si="35"/>
        <v>497740000</v>
      </c>
      <c r="F69" s="121">
        <f t="shared" ref="F69:O69" si="43">SUM(F9:F16,F19:F25,F28:F31,F34,F37:F41,F44:F54,F57:F60,F63:F67)</f>
        <v>500847000</v>
      </c>
      <c r="G69" s="122">
        <f t="shared" si="43"/>
        <v>425191000</v>
      </c>
      <c r="H69" s="121">
        <f t="shared" si="43"/>
        <v>13432000</v>
      </c>
      <c r="I69" s="122">
        <f t="shared" si="43"/>
        <v>17636833</v>
      </c>
      <c r="J69" s="121">
        <f t="shared" si="43"/>
        <v>76169000</v>
      </c>
      <c r="K69" s="122">
        <f t="shared" si="43"/>
        <v>57577423</v>
      </c>
      <c r="L69" s="121">
        <f t="shared" si="43"/>
        <v>120000000</v>
      </c>
      <c r="M69" s="122">
        <f t="shared" si="43"/>
        <v>73874493</v>
      </c>
      <c r="N69" s="121">
        <f t="shared" si="43"/>
        <v>101688000</v>
      </c>
      <c r="O69" s="122">
        <f t="shared" si="43"/>
        <v>103972029</v>
      </c>
      <c r="P69" s="121">
        <f t="shared" si="36"/>
        <v>311289000</v>
      </c>
      <c r="Q69" s="122">
        <f t="shared" si="37"/>
        <v>253060778</v>
      </c>
      <c r="R69" s="67">
        <f t="shared" si="38"/>
        <v>-15.260000000000002</v>
      </c>
      <c r="S69" s="68">
        <f t="shared" si="39"/>
        <v>40.741445088496242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73.211568448062167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59.516964846386678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466332000</v>
      </c>
      <c r="C75" s="120">
        <f>SUM(C9:C16,C19:C25,C28:C31,C34,C37:C41,C44:C54,C57:C60,C63:C67,C71:C72)</f>
        <v>31408000</v>
      </c>
      <c r="D75" s="120"/>
      <c r="E75" s="120">
        <f>$B75      +$C75      +$D75</f>
        <v>497740000</v>
      </c>
      <c r="F75" s="121">
        <f t="shared" ref="F75:O75" si="46">SUM(F9:F16,F19:F25,F28:F31,F34,F37:F41,F44:F54,F57:F60,F63:F67,F71:F72)</f>
        <v>500847000</v>
      </c>
      <c r="G75" s="122">
        <f t="shared" si="46"/>
        <v>425191000</v>
      </c>
      <c r="H75" s="121">
        <f t="shared" si="46"/>
        <v>13432000</v>
      </c>
      <c r="I75" s="122">
        <f t="shared" si="46"/>
        <v>17636833</v>
      </c>
      <c r="J75" s="121">
        <f t="shared" si="46"/>
        <v>76169000</v>
      </c>
      <c r="K75" s="122">
        <f t="shared" si="46"/>
        <v>57577423</v>
      </c>
      <c r="L75" s="121">
        <f t="shared" si="46"/>
        <v>120000000</v>
      </c>
      <c r="M75" s="122">
        <f t="shared" si="46"/>
        <v>73874493</v>
      </c>
      <c r="N75" s="121">
        <f t="shared" si="46"/>
        <v>101688000</v>
      </c>
      <c r="O75" s="122">
        <f t="shared" si="46"/>
        <v>103972029</v>
      </c>
      <c r="P75" s="121">
        <f>$H75      +$J75      +$L75      +$N75</f>
        <v>311289000</v>
      </c>
      <c r="Q75" s="122">
        <f>$I75      +$K75      +$M75      +$O75</f>
        <v>253060778</v>
      </c>
      <c r="R75" s="67">
        <f>IF(($L75      =0),0,((($N75      -$L75      )/$L75      )*100))</f>
        <v>-15.260000000000002</v>
      </c>
      <c r="S75" s="68">
        <f>IF(($M75      =0),0,((($O75      -$M75      )/$M75      )*100))</f>
        <v>40.741445088496242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73.211568448062167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59.516964846386678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109713000</v>
      </c>
      <c r="C87" s="128">
        <f t="shared" si="48"/>
        <v>102000</v>
      </c>
      <c r="D87" s="128">
        <f t="shared" si="48"/>
        <v>0</v>
      </c>
      <c r="E87" s="128">
        <f t="shared" si="48"/>
        <v>109815000</v>
      </c>
      <c r="F87" s="128">
        <f t="shared" si="48"/>
        <v>0</v>
      </c>
      <c r="G87" s="128">
        <f t="shared" si="48"/>
        <v>0</v>
      </c>
      <c r="H87" s="128">
        <f t="shared" si="48"/>
        <v>48208000</v>
      </c>
      <c r="I87" s="128">
        <f t="shared" si="48"/>
        <v>0</v>
      </c>
      <c r="J87" s="128">
        <f t="shared" si="48"/>
        <v>59809000</v>
      </c>
      <c r="K87" s="128">
        <f t="shared" si="48"/>
        <v>0</v>
      </c>
      <c r="L87" s="128">
        <f t="shared" si="48"/>
        <v>23000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108040000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98.3836452215089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91830000</v>
      </c>
      <c r="C91" s="108"/>
      <c r="D91" s="108"/>
      <c r="E91" s="108">
        <f t="shared" si="49"/>
        <v>91830000</v>
      </c>
      <c r="F91" s="108">
        <v>0</v>
      </c>
      <c r="G91" s="108">
        <v>0</v>
      </c>
      <c r="H91" s="108">
        <v>48176000</v>
      </c>
      <c r="I91" s="108"/>
      <c r="J91" s="108">
        <v>41923000</v>
      </c>
      <c r="K91" s="108"/>
      <c r="L91" s="108"/>
      <c r="M91" s="108"/>
      <c r="N91" s="108"/>
      <c r="O91" s="108"/>
      <c r="P91" s="108">
        <f t="shared" si="50"/>
        <v>90099000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98.114995099640652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17883000</v>
      </c>
      <c r="C93" s="108"/>
      <c r="D93" s="108"/>
      <c r="E93" s="108">
        <f t="shared" si="49"/>
        <v>17883000</v>
      </c>
      <c r="F93" s="108">
        <v>0</v>
      </c>
      <c r="G93" s="108">
        <v>0</v>
      </c>
      <c r="H93" s="108"/>
      <c r="I93" s="108"/>
      <c r="J93" s="108">
        <v>17883000</v>
      </c>
      <c r="K93" s="108"/>
      <c r="L93" s="108"/>
      <c r="M93" s="108"/>
      <c r="N93" s="108"/>
      <c r="O93" s="108"/>
      <c r="P93" s="108">
        <f t="shared" si="50"/>
        <v>17883000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>
        <v>100000</v>
      </c>
      <c r="D94" s="108"/>
      <c r="E94" s="108">
        <f t="shared" si="49"/>
        <v>100000</v>
      </c>
      <c r="F94" s="108">
        <v>0</v>
      </c>
      <c r="G94" s="108">
        <v>0</v>
      </c>
      <c r="H94" s="108">
        <v>32000</v>
      </c>
      <c r="I94" s="108"/>
      <c r="J94" s="108">
        <v>3000</v>
      </c>
      <c r="K94" s="108"/>
      <c r="L94" s="108">
        <v>23000</v>
      </c>
      <c r="M94" s="108"/>
      <c r="N94" s="108"/>
      <c r="O94" s="108"/>
      <c r="P94" s="108">
        <f t="shared" si="50"/>
        <v>58000</v>
      </c>
      <c r="Q94" s="108">
        <f t="shared" si="51"/>
        <v>0</v>
      </c>
      <c r="R94" s="98">
        <f t="shared" si="52"/>
        <v>-100</v>
      </c>
      <c r="S94" s="98">
        <f t="shared" si="53"/>
        <v>0</v>
      </c>
      <c r="T94" s="98">
        <f t="shared" si="54"/>
        <v>57.999999999999993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>
        <v>2000</v>
      </c>
      <c r="D96" s="131"/>
      <c r="E96" s="131">
        <f t="shared" si="49"/>
        <v>2000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109713000</v>
      </c>
      <c r="C114" s="137">
        <f t="shared" si="62"/>
        <v>102000</v>
      </c>
      <c r="D114" s="137">
        <f t="shared" si="62"/>
        <v>0</v>
      </c>
      <c r="E114" s="137">
        <f t="shared" si="62"/>
        <v>109815000</v>
      </c>
      <c r="F114" s="137">
        <f t="shared" si="62"/>
        <v>0</v>
      </c>
      <c r="G114" s="137">
        <f t="shared" si="62"/>
        <v>0</v>
      </c>
      <c r="H114" s="137">
        <f t="shared" si="62"/>
        <v>48208000</v>
      </c>
      <c r="I114" s="137">
        <f t="shared" si="62"/>
        <v>0</v>
      </c>
      <c r="J114" s="137">
        <f t="shared" si="62"/>
        <v>59809000</v>
      </c>
      <c r="K114" s="137">
        <f t="shared" si="62"/>
        <v>0</v>
      </c>
      <c r="L114" s="137">
        <f t="shared" si="62"/>
        <v>23000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108040000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0.98383645221508897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109713000</v>
      </c>
      <c r="C115" s="139">
        <f t="shared" ref="C115:Q115" si="63">C87</f>
        <v>102000</v>
      </c>
      <c r="D115" s="139">
        <f t="shared" si="63"/>
        <v>0</v>
      </c>
      <c r="E115" s="139">
        <f t="shared" si="63"/>
        <v>109815000</v>
      </c>
      <c r="F115" s="139">
        <f t="shared" si="63"/>
        <v>0</v>
      </c>
      <c r="G115" s="139">
        <f t="shared" si="63"/>
        <v>0</v>
      </c>
      <c r="H115" s="139">
        <f t="shared" si="63"/>
        <v>48208000</v>
      </c>
      <c r="I115" s="139">
        <f t="shared" si="63"/>
        <v>0</v>
      </c>
      <c r="J115" s="139">
        <f t="shared" si="63"/>
        <v>59809000</v>
      </c>
      <c r="K115" s="139">
        <f t="shared" si="63"/>
        <v>0</v>
      </c>
      <c r="L115" s="139">
        <f t="shared" si="63"/>
        <v>23000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108040000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0.98383645221508897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LTYvei8wZ1xD9Kc/myhKhXnO5kct+k4zPzvnd0K6At/vCuXeJ2eC7fXNXC5pjRYSMDwlBLll+RKNWPQvV1Gmcg==" saltValue="Fg6Sey/zS2itFCZ93kOCi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2100000</v>
      </c>
      <c r="C10" s="108"/>
      <c r="D10" s="108"/>
      <c r="E10" s="108">
        <f t="shared" ref="E10:E17" si="0">$B10      +$C10      +$D10</f>
        <v>2100000</v>
      </c>
      <c r="F10" s="109">
        <v>2100000</v>
      </c>
      <c r="G10" s="110">
        <v>2100000</v>
      </c>
      <c r="H10" s="109">
        <v>135000</v>
      </c>
      <c r="I10" s="110">
        <v>-6662264</v>
      </c>
      <c r="J10" s="109">
        <v>401000</v>
      </c>
      <c r="K10" s="110">
        <v>23572</v>
      </c>
      <c r="L10" s="109">
        <v>876000</v>
      </c>
      <c r="M10" s="110">
        <v>8626423</v>
      </c>
      <c r="N10" s="109"/>
      <c r="O10" s="110">
        <v>301089</v>
      </c>
      <c r="P10" s="109">
        <f t="shared" ref="P10:P17" si="1">$H10      +$J10      +$L10      +$N10</f>
        <v>1412000</v>
      </c>
      <c r="Q10" s="110">
        <f t="shared" ref="Q10:Q17" si="2">$I10      +$K10      +$M10      +$O10</f>
        <v>2288820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-96.5096888942265</v>
      </c>
      <c r="T10" s="54">
        <f t="shared" ref="T10:T16" si="5">IF(($E10      =0),0,(($P10      /$E10      )*100))</f>
        <v>67.238095238095241</v>
      </c>
      <c r="U10" s="56">
        <f t="shared" ref="U10:U16" si="6">IF(($E10      =0),0,(($Q10      /$E10      )*100))</f>
        <v>108.99142857142856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2100000</v>
      </c>
      <c r="C17" s="111">
        <f>SUM(C9:C16)</f>
        <v>0</v>
      </c>
      <c r="D17" s="111"/>
      <c r="E17" s="111">
        <f t="shared" si="0"/>
        <v>2100000</v>
      </c>
      <c r="F17" s="112">
        <f t="shared" ref="F17:O17" si="7">SUM(F9:F16)</f>
        <v>2100000</v>
      </c>
      <c r="G17" s="113">
        <f t="shared" si="7"/>
        <v>2100000</v>
      </c>
      <c r="H17" s="112">
        <f t="shared" si="7"/>
        <v>135000</v>
      </c>
      <c r="I17" s="113">
        <f t="shared" si="7"/>
        <v>-6662264</v>
      </c>
      <c r="J17" s="112">
        <f t="shared" si="7"/>
        <v>401000</v>
      </c>
      <c r="K17" s="113">
        <f t="shared" si="7"/>
        <v>23572</v>
      </c>
      <c r="L17" s="112">
        <f t="shared" si="7"/>
        <v>876000</v>
      </c>
      <c r="M17" s="113">
        <f t="shared" si="7"/>
        <v>8626423</v>
      </c>
      <c r="N17" s="112">
        <f t="shared" si="7"/>
        <v>0</v>
      </c>
      <c r="O17" s="113">
        <f t="shared" si="7"/>
        <v>301089</v>
      </c>
      <c r="P17" s="112">
        <f t="shared" si="1"/>
        <v>1412000</v>
      </c>
      <c r="Q17" s="113">
        <f t="shared" si="2"/>
        <v>2288820</v>
      </c>
      <c r="R17" s="58">
        <f t="shared" si="3"/>
        <v>-100</v>
      </c>
      <c r="S17" s="59">
        <f t="shared" si="4"/>
        <v>-96.5096888942265</v>
      </c>
      <c r="T17" s="58">
        <f>IF((SUM($E9:$E14))=0,0,(P17/(SUM($E9:$E14))*100))</f>
        <v>67.238095238095241</v>
      </c>
      <c r="U17" s="60">
        <f>IF((SUM($E9:$E14))=0,0,(Q17/(SUM($E9:$E14))*100))</f>
        <v>108.99142857142856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29258000</v>
      </c>
      <c r="C23" s="108"/>
      <c r="D23" s="108"/>
      <c r="E23" s="108">
        <f t="shared" si="8"/>
        <v>29258000</v>
      </c>
      <c r="F23" s="109">
        <v>29258000</v>
      </c>
      <c r="G23" s="110">
        <v>29258000</v>
      </c>
      <c r="H23" s="109"/>
      <c r="I23" s="110">
        <v>-33207390</v>
      </c>
      <c r="J23" s="109"/>
      <c r="K23" s="110">
        <v>-5278649</v>
      </c>
      <c r="L23" s="109">
        <v>4534000</v>
      </c>
      <c r="M23" s="110">
        <v>31973996</v>
      </c>
      <c r="N23" s="109">
        <v>11783000</v>
      </c>
      <c r="O23" s="110">
        <v>36862593</v>
      </c>
      <c r="P23" s="109">
        <f t="shared" si="9"/>
        <v>16317000</v>
      </c>
      <c r="Q23" s="110">
        <f t="shared" si="10"/>
        <v>30350550</v>
      </c>
      <c r="R23" s="54">
        <f t="shared" si="11"/>
        <v>159.88089986766653</v>
      </c>
      <c r="S23" s="55">
        <f t="shared" si="12"/>
        <v>15.289290084354798</v>
      </c>
      <c r="T23" s="54">
        <f t="shared" si="13"/>
        <v>55.769362225716044</v>
      </c>
      <c r="U23" s="56">
        <f t="shared" si="14"/>
        <v>103.73419235764578</v>
      </c>
      <c r="V23" s="109">
        <v>15826000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29258000</v>
      </c>
      <c r="C26" s="111">
        <f>SUM(C19:C25)</f>
        <v>0</v>
      </c>
      <c r="D26" s="111"/>
      <c r="E26" s="111">
        <f t="shared" si="8"/>
        <v>29258000</v>
      </c>
      <c r="F26" s="112">
        <f t="shared" ref="F26:O26" si="15">SUM(F19:F25)</f>
        <v>29258000</v>
      </c>
      <c r="G26" s="113">
        <f t="shared" si="15"/>
        <v>29258000</v>
      </c>
      <c r="H26" s="112">
        <f t="shared" si="15"/>
        <v>0</v>
      </c>
      <c r="I26" s="113">
        <f t="shared" si="15"/>
        <v>-33207390</v>
      </c>
      <c r="J26" s="112">
        <f t="shared" si="15"/>
        <v>0</v>
      </c>
      <c r="K26" s="113">
        <f t="shared" si="15"/>
        <v>-5278649</v>
      </c>
      <c r="L26" s="112">
        <f t="shared" si="15"/>
        <v>4534000</v>
      </c>
      <c r="M26" s="113">
        <f t="shared" si="15"/>
        <v>31973996</v>
      </c>
      <c r="N26" s="112">
        <f t="shared" si="15"/>
        <v>11783000</v>
      </c>
      <c r="O26" s="113">
        <f t="shared" si="15"/>
        <v>36862593</v>
      </c>
      <c r="P26" s="112">
        <f t="shared" si="9"/>
        <v>16317000</v>
      </c>
      <c r="Q26" s="113">
        <f t="shared" si="10"/>
        <v>30350550</v>
      </c>
      <c r="R26" s="58">
        <f t="shared" si="11"/>
        <v>159.88089986766653</v>
      </c>
      <c r="S26" s="59">
        <f t="shared" si="12"/>
        <v>15.289290084354798</v>
      </c>
      <c r="T26" s="58">
        <f>IF(($E26-$E21-$E25)   =0,0,($P26   /($E26-$E21-$E25)   )*100)</f>
        <v>55.769362225716044</v>
      </c>
      <c r="U26" s="60">
        <f>IF(($E26-$E21-$E25)   =0,0,($Q26   /($E26-$E21-$E25)   )*100)</f>
        <v>103.73419235764578</v>
      </c>
      <c r="V26" s="112">
        <f>SUM(V19:V25)</f>
        <v>15826000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1914000</v>
      </c>
      <c r="C34" s="108"/>
      <c r="D34" s="108"/>
      <c r="E34" s="108">
        <f>$B34      +$C34      +$D34</f>
        <v>1914000</v>
      </c>
      <c r="F34" s="109">
        <v>1914000</v>
      </c>
      <c r="G34" s="110">
        <v>1914000</v>
      </c>
      <c r="H34" s="109">
        <v>478000</v>
      </c>
      <c r="I34" s="110">
        <v>-6257011</v>
      </c>
      <c r="J34" s="109">
        <v>663000</v>
      </c>
      <c r="K34" s="110">
        <v>975047</v>
      </c>
      <c r="L34" s="109"/>
      <c r="M34" s="110">
        <v>9325122</v>
      </c>
      <c r="N34" s="109">
        <v>29000</v>
      </c>
      <c r="O34" s="110">
        <v>689778</v>
      </c>
      <c r="P34" s="109">
        <f>$H34      +$J34      +$L34      +$N34</f>
        <v>1170000</v>
      </c>
      <c r="Q34" s="110">
        <f>$I34      +$K34      +$M34      +$O34</f>
        <v>4732936</v>
      </c>
      <c r="R34" s="54">
        <f>IF(($L34      =0),0,((($N34      -$L34      )/$L34      )*100))</f>
        <v>0</v>
      </c>
      <c r="S34" s="55">
        <f>IF(($M34      =0),0,((($O34      -$M34      )/$M34      )*100))</f>
        <v>-92.603013665665713</v>
      </c>
      <c r="T34" s="54">
        <f>IF(($E34      =0),0,(($P34      /$E34      )*100))</f>
        <v>61.128526645768019</v>
      </c>
      <c r="U34" s="56">
        <f>IF(($E34      =0),0,(($Q34      /$E34      )*100))</f>
        <v>247.27983281086728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1914000</v>
      </c>
      <c r="C35" s="111">
        <f>C34</f>
        <v>0</v>
      </c>
      <c r="D35" s="111"/>
      <c r="E35" s="111">
        <f>$B35      +$C35      +$D35</f>
        <v>1914000</v>
      </c>
      <c r="F35" s="112">
        <f t="shared" ref="F35:O35" si="17">F34</f>
        <v>1914000</v>
      </c>
      <c r="G35" s="113">
        <f t="shared" si="17"/>
        <v>1914000</v>
      </c>
      <c r="H35" s="112">
        <f t="shared" si="17"/>
        <v>478000</v>
      </c>
      <c r="I35" s="113">
        <f t="shared" si="17"/>
        <v>-6257011</v>
      </c>
      <c r="J35" s="112">
        <f t="shared" si="17"/>
        <v>663000</v>
      </c>
      <c r="K35" s="113">
        <f t="shared" si="17"/>
        <v>975047</v>
      </c>
      <c r="L35" s="112">
        <f t="shared" si="17"/>
        <v>0</v>
      </c>
      <c r="M35" s="113">
        <f t="shared" si="17"/>
        <v>9325122</v>
      </c>
      <c r="N35" s="112">
        <f t="shared" si="17"/>
        <v>29000</v>
      </c>
      <c r="O35" s="113">
        <f t="shared" si="17"/>
        <v>689778</v>
      </c>
      <c r="P35" s="112">
        <f>$H35      +$J35      +$L35      +$N35</f>
        <v>1170000</v>
      </c>
      <c r="Q35" s="113">
        <f>$I35      +$K35      +$M35      +$O35</f>
        <v>4732936</v>
      </c>
      <c r="R35" s="58">
        <f>IF(($L35      =0),0,((($N35      -$L35      )/$L35      )*100))</f>
        <v>0</v>
      </c>
      <c r="S35" s="59">
        <f>IF(($M35      =0),0,((($O35      -$M35      )/$M35      )*100))</f>
        <v>-92.603013665665713</v>
      </c>
      <c r="T35" s="58">
        <f>IF($E35   =0,0,($P35   /$E35   )*100)</f>
        <v>61.128526645768019</v>
      </c>
      <c r="U35" s="60">
        <f>IF($E35   =0,0,($Q35   /$E35   )*100)</f>
        <v>247.27983281086728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8652000</v>
      </c>
      <c r="C37" s="108"/>
      <c r="D37" s="108"/>
      <c r="E37" s="108">
        <f t="shared" ref="E37:E42" si="18">$B37      +$C37      +$D37</f>
        <v>8652000</v>
      </c>
      <c r="F37" s="109">
        <v>8652000</v>
      </c>
      <c r="G37" s="110">
        <v>8652000</v>
      </c>
      <c r="H37" s="109">
        <v>692000</v>
      </c>
      <c r="I37" s="110">
        <v>-38277079</v>
      </c>
      <c r="J37" s="109">
        <v>4587000</v>
      </c>
      <c r="K37" s="110">
        <v>3724719</v>
      </c>
      <c r="L37" s="109">
        <v>498000</v>
      </c>
      <c r="M37" s="110">
        <v>38347408</v>
      </c>
      <c r="N37" s="109">
        <v>2787000</v>
      </c>
      <c r="O37" s="110">
        <v>2364274</v>
      </c>
      <c r="P37" s="109">
        <f t="shared" ref="P37:P42" si="19">$H37      +$J37      +$L37      +$N37</f>
        <v>8564000</v>
      </c>
      <c r="Q37" s="110">
        <f t="shared" ref="Q37:Q42" si="20">$I37      +$K37      +$M37      +$O37</f>
        <v>6159322</v>
      </c>
      <c r="R37" s="54">
        <f t="shared" ref="R37:R42" si="21">IF(($L37      =0),0,((($N37      -$L37      )/$L37      )*100))</f>
        <v>459.63855421686748</v>
      </c>
      <c r="S37" s="55">
        <f t="shared" ref="S37:S42" si="22">IF(($M37      =0),0,((($O37      -$M37      )/$M37      )*100))</f>
        <v>-93.834592418867004</v>
      </c>
      <c r="T37" s="54">
        <f t="shared" ref="T37:T41" si="23">IF(($E37      =0),0,(($P37      /$E37      )*100))</f>
        <v>98.982894128525203</v>
      </c>
      <c r="U37" s="56">
        <f t="shared" ref="U37:U41" si="24">IF(($E37      =0),0,(($Q37      /$E37      )*100))</f>
        <v>71.189574664817385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11712000</v>
      </c>
      <c r="C38" s="108"/>
      <c r="D38" s="108"/>
      <c r="E38" s="108">
        <f t="shared" si="18"/>
        <v>11712000</v>
      </c>
      <c r="F38" s="109">
        <v>11712000</v>
      </c>
      <c r="G38" s="110">
        <v>0</v>
      </c>
      <c r="H38" s="109"/>
      <c r="I38" s="110"/>
      <c r="J38" s="109"/>
      <c r="K38" s="110"/>
      <c r="L38" s="109"/>
      <c r="M38" s="110"/>
      <c r="N38" s="109">
        <v>1025000</v>
      </c>
      <c r="O38" s="110"/>
      <c r="P38" s="109">
        <f t="shared" si="19"/>
        <v>1025000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8.7517076502732252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20364000</v>
      </c>
      <c r="C42" s="111">
        <f>SUM(C37:C41)</f>
        <v>0</v>
      </c>
      <c r="D42" s="111"/>
      <c r="E42" s="111">
        <f t="shared" si="18"/>
        <v>20364000</v>
      </c>
      <c r="F42" s="112">
        <f t="shared" ref="F42:O42" si="25">SUM(F37:F41)</f>
        <v>20364000</v>
      </c>
      <c r="G42" s="113">
        <f t="shared" si="25"/>
        <v>8652000</v>
      </c>
      <c r="H42" s="112">
        <f t="shared" si="25"/>
        <v>692000</v>
      </c>
      <c r="I42" s="113">
        <f t="shared" si="25"/>
        <v>-38277079</v>
      </c>
      <c r="J42" s="112">
        <f t="shared" si="25"/>
        <v>4587000</v>
      </c>
      <c r="K42" s="113">
        <f t="shared" si="25"/>
        <v>3724719</v>
      </c>
      <c r="L42" s="112">
        <f t="shared" si="25"/>
        <v>498000</v>
      </c>
      <c r="M42" s="113">
        <f t="shared" si="25"/>
        <v>38347408</v>
      </c>
      <c r="N42" s="112">
        <f t="shared" si="25"/>
        <v>3812000</v>
      </c>
      <c r="O42" s="113">
        <f t="shared" si="25"/>
        <v>2364274</v>
      </c>
      <c r="P42" s="112">
        <f t="shared" si="19"/>
        <v>9589000</v>
      </c>
      <c r="Q42" s="113">
        <f t="shared" si="20"/>
        <v>6159322</v>
      </c>
      <c r="R42" s="58">
        <f t="shared" si="21"/>
        <v>665.46184738955822</v>
      </c>
      <c r="S42" s="59">
        <f t="shared" si="22"/>
        <v>-93.834592418867004</v>
      </c>
      <c r="T42" s="58">
        <f>IF((+$E37+$E40) =0,0,(P42   /(+$E37+$E40) )*100)</f>
        <v>110.8298659269533</v>
      </c>
      <c r="U42" s="60">
        <f>IF((+$E37+$E40) =0,0,(Q42   /(+$E37+$E40) )*100)</f>
        <v>71.189574664817385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53636000</v>
      </c>
      <c r="C69" s="120">
        <f>SUM(C9:C16,C19:C25,C28:C31,C34,C37:C41,C44:C54,C57:C60,C63:C67)</f>
        <v>0</v>
      </c>
      <c r="D69" s="120"/>
      <c r="E69" s="120">
        <f t="shared" si="35"/>
        <v>53636000</v>
      </c>
      <c r="F69" s="121">
        <f t="shared" ref="F69:O69" si="43">SUM(F9:F16,F19:F25,F28:F31,F34,F37:F41,F44:F54,F57:F60,F63:F67)</f>
        <v>53636000</v>
      </c>
      <c r="G69" s="122">
        <f t="shared" si="43"/>
        <v>41924000</v>
      </c>
      <c r="H69" s="121">
        <f t="shared" si="43"/>
        <v>1305000</v>
      </c>
      <c r="I69" s="122">
        <f t="shared" si="43"/>
        <v>-84403744</v>
      </c>
      <c r="J69" s="121">
        <f t="shared" si="43"/>
        <v>5651000</v>
      </c>
      <c r="K69" s="122">
        <f t="shared" si="43"/>
        <v>-555311</v>
      </c>
      <c r="L69" s="121">
        <f t="shared" si="43"/>
        <v>5908000</v>
      </c>
      <c r="M69" s="122">
        <f t="shared" si="43"/>
        <v>88272949</v>
      </c>
      <c r="N69" s="121">
        <f t="shared" si="43"/>
        <v>15624000</v>
      </c>
      <c r="O69" s="122">
        <f t="shared" si="43"/>
        <v>40217734</v>
      </c>
      <c r="P69" s="121">
        <f t="shared" si="36"/>
        <v>28488000</v>
      </c>
      <c r="Q69" s="122">
        <f t="shared" si="37"/>
        <v>43531628</v>
      </c>
      <c r="R69" s="67">
        <f t="shared" si="38"/>
        <v>164.45497630331752</v>
      </c>
      <c r="S69" s="68">
        <f t="shared" si="39"/>
        <v>-54.439344719297864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67.951531342429163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103.83462455872532</v>
      </c>
      <c r="V69" s="121">
        <f>SUM(V9:V16,V19:V25,V28:V31,V34,V37:V41,V44:V54,V57:V60,V63:V67)</f>
        <v>15826000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50166000</v>
      </c>
      <c r="C71" s="108">
        <v>10000000</v>
      </c>
      <c r="D71" s="108"/>
      <c r="E71" s="108">
        <f>$B71      +$C71      +$D71</f>
        <v>60166000</v>
      </c>
      <c r="F71" s="109">
        <v>60166000</v>
      </c>
      <c r="G71" s="110">
        <v>60166000</v>
      </c>
      <c r="H71" s="109">
        <v>22595000</v>
      </c>
      <c r="I71" s="110">
        <v>-132898628</v>
      </c>
      <c r="J71" s="109">
        <v>10591000</v>
      </c>
      <c r="K71" s="110">
        <v>17332149</v>
      </c>
      <c r="L71" s="109">
        <v>15589000</v>
      </c>
      <c r="M71" s="110">
        <v>139622376</v>
      </c>
      <c r="N71" s="109">
        <v>11391000</v>
      </c>
      <c r="O71" s="110">
        <v>6420070</v>
      </c>
      <c r="P71" s="109">
        <f>$H71      +$J71      +$L71      +$N71</f>
        <v>60166000</v>
      </c>
      <c r="Q71" s="110">
        <f>$I71      +$K71      +$M71      +$O71</f>
        <v>30475967</v>
      </c>
      <c r="R71" s="54">
        <f>IF(($L71      =0),0,((($N71      -$L71      )/$L71      )*100))</f>
        <v>-26.929244980434923</v>
      </c>
      <c r="S71" s="55">
        <f>IF(($M71      =0),0,((($O71      -$M71      )/$M71      )*100))</f>
        <v>-95.401833012783001</v>
      </c>
      <c r="T71" s="54">
        <f>IF(($E71      =0),0,(($P71      /$E71      )*100))</f>
        <v>100</v>
      </c>
      <c r="U71" s="56">
        <f>IF(($E71      =0),0,(($Q71      /$E71      )*100))</f>
        <v>50.653137984908426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50166000</v>
      </c>
      <c r="C73" s="117">
        <f>SUM(C71:C72)</f>
        <v>10000000</v>
      </c>
      <c r="D73" s="117"/>
      <c r="E73" s="117">
        <f>$B73      +$C73      +$D73</f>
        <v>60166000</v>
      </c>
      <c r="F73" s="118">
        <f t="shared" ref="F73:O73" si="44">SUM(F71:F72)</f>
        <v>60166000</v>
      </c>
      <c r="G73" s="119">
        <f t="shared" si="44"/>
        <v>60166000</v>
      </c>
      <c r="H73" s="118">
        <f t="shared" si="44"/>
        <v>22595000</v>
      </c>
      <c r="I73" s="119">
        <f t="shared" si="44"/>
        <v>-132898628</v>
      </c>
      <c r="J73" s="118">
        <f t="shared" si="44"/>
        <v>10591000</v>
      </c>
      <c r="K73" s="119">
        <f t="shared" si="44"/>
        <v>17332149</v>
      </c>
      <c r="L73" s="118">
        <f t="shared" si="44"/>
        <v>15589000</v>
      </c>
      <c r="M73" s="119">
        <f t="shared" si="44"/>
        <v>139622376</v>
      </c>
      <c r="N73" s="118">
        <f t="shared" si="44"/>
        <v>11391000</v>
      </c>
      <c r="O73" s="119">
        <f t="shared" si="44"/>
        <v>6420070</v>
      </c>
      <c r="P73" s="118">
        <f>$H73      +$J73      +$L73      +$N73</f>
        <v>60166000</v>
      </c>
      <c r="Q73" s="119">
        <f>$I73      +$K73      +$M73      +$O73</f>
        <v>30475967</v>
      </c>
      <c r="R73" s="63">
        <f>IF(($L73      =0),0,((($N73      -$L73      )/$L73      )*100))</f>
        <v>-26.929244980434923</v>
      </c>
      <c r="S73" s="64">
        <f>IF(($M73      =0),0,((($O73      -$M73      )/$M73      )*100))</f>
        <v>-95.401833012783001</v>
      </c>
      <c r="T73" s="63">
        <f>IF(($E71      =0),0,(($P71      /$E71      )*100))</f>
        <v>100</v>
      </c>
      <c r="U73" s="65">
        <f>IF($E71   =0,0,($Q71   /$E71 )*100)</f>
        <v>50.653137984908426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50166000</v>
      </c>
      <c r="C74" s="120">
        <f>SUM(C71:C72)</f>
        <v>10000000</v>
      </c>
      <c r="D74" s="120"/>
      <c r="E74" s="120">
        <f>$B74      +$C74      +$D74</f>
        <v>60166000</v>
      </c>
      <c r="F74" s="121">
        <f t="shared" ref="F74:O74" si="45">SUM(F71:F72)</f>
        <v>60166000</v>
      </c>
      <c r="G74" s="122">
        <f t="shared" si="45"/>
        <v>60166000</v>
      </c>
      <c r="H74" s="121">
        <f t="shared" si="45"/>
        <v>22595000</v>
      </c>
      <c r="I74" s="122">
        <f t="shared" si="45"/>
        <v>-132898628</v>
      </c>
      <c r="J74" s="121">
        <f t="shared" si="45"/>
        <v>10591000</v>
      </c>
      <c r="K74" s="122">
        <f t="shared" si="45"/>
        <v>17332149</v>
      </c>
      <c r="L74" s="121">
        <f t="shared" si="45"/>
        <v>15589000</v>
      </c>
      <c r="M74" s="122">
        <f t="shared" si="45"/>
        <v>139622376</v>
      </c>
      <c r="N74" s="121">
        <f t="shared" si="45"/>
        <v>11391000</v>
      </c>
      <c r="O74" s="122">
        <f t="shared" si="45"/>
        <v>6420070</v>
      </c>
      <c r="P74" s="121">
        <f>$H74      +$J74      +$L74      +$N74</f>
        <v>60166000</v>
      </c>
      <c r="Q74" s="122">
        <f>$I74      +$K74      +$M74      +$O74</f>
        <v>30475967</v>
      </c>
      <c r="R74" s="67">
        <f>IF(($L74      =0),0,((($N74      -$L74      )/$L74      )*100))</f>
        <v>-26.929244980434923</v>
      </c>
      <c r="S74" s="68">
        <f>IF(($M74      =0),0,((($O74      -$M74      )/$M74      )*100))</f>
        <v>-95.401833012783001</v>
      </c>
      <c r="T74" s="67">
        <f>IF(($E71      =0),0,(($P71      /$E71      )*100))</f>
        <v>100</v>
      </c>
      <c r="U74" s="71">
        <f>IF($E71   =0,0,($Q71   /$E71 )*100)</f>
        <v>50.653137984908426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103802000</v>
      </c>
      <c r="C75" s="120">
        <f>SUM(C9:C16,C19:C25,C28:C31,C34,C37:C41,C44:C54,C57:C60,C63:C67,C71:C72)</f>
        <v>10000000</v>
      </c>
      <c r="D75" s="120"/>
      <c r="E75" s="120">
        <f>$B75      +$C75      +$D75</f>
        <v>113802000</v>
      </c>
      <c r="F75" s="121">
        <f t="shared" ref="F75:O75" si="46">SUM(F9:F16,F19:F25,F28:F31,F34,F37:F41,F44:F54,F57:F60,F63:F67,F71:F72)</f>
        <v>113802000</v>
      </c>
      <c r="G75" s="122">
        <f t="shared" si="46"/>
        <v>102090000</v>
      </c>
      <c r="H75" s="121">
        <f t="shared" si="46"/>
        <v>23900000</v>
      </c>
      <c r="I75" s="122">
        <f t="shared" si="46"/>
        <v>-217302372</v>
      </c>
      <c r="J75" s="121">
        <f t="shared" si="46"/>
        <v>16242000</v>
      </c>
      <c r="K75" s="122">
        <f t="shared" si="46"/>
        <v>16776838</v>
      </c>
      <c r="L75" s="121">
        <f t="shared" si="46"/>
        <v>21497000</v>
      </c>
      <c r="M75" s="122">
        <f t="shared" si="46"/>
        <v>227895325</v>
      </c>
      <c r="N75" s="121">
        <f t="shared" si="46"/>
        <v>27015000</v>
      </c>
      <c r="O75" s="122">
        <f t="shared" si="46"/>
        <v>46637804</v>
      </c>
      <c r="P75" s="121">
        <f>$H75      +$J75      +$L75      +$N75</f>
        <v>88654000</v>
      </c>
      <c r="Q75" s="122">
        <f>$I75      +$K75      +$M75      +$O75</f>
        <v>74007595</v>
      </c>
      <c r="R75" s="67">
        <f>IF(($L75      =0),0,((($N75      -$L75      )/$L75      )*100))</f>
        <v>25.668697957854587</v>
      </c>
      <c r="S75" s="68">
        <f>IF(($M75      =0),0,((($O75      -$M75      )/$M75      )*100))</f>
        <v>-79.535427503833176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86.839063571358608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72.49250171417377</v>
      </c>
      <c r="V75" s="121">
        <f>SUM(V9:V16,V19:V25,V28:V31,V34,V37:V41,V44:V54,V57:V60,V63:V67,V71:V72)</f>
        <v>15826000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14850000</v>
      </c>
      <c r="C87" s="128">
        <f t="shared" si="48"/>
        <v>0</v>
      </c>
      <c r="D87" s="128">
        <f t="shared" si="48"/>
        <v>0</v>
      </c>
      <c r="E87" s="128">
        <f t="shared" si="48"/>
        <v>14850000</v>
      </c>
      <c r="F87" s="128">
        <f t="shared" si="48"/>
        <v>0</v>
      </c>
      <c r="G87" s="128">
        <f t="shared" si="48"/>
        <v>0</v>
      </c>
      <c r="H87" s="128">
        <f t="shared" si="48"/>
        <v>990000</v>
      </c>
      <c r="I87" s="128">
        <f t="shared" si="48"/>
        <v>0</v>
      </c>
      <c r="J87" s="128">
        <f t="shared" si="48"/>
        <v>4869000</v>
      </c>
      <c r="K87" s="128">
        <f t="shared" si="48"/>
        <v>0</v>
      </c>
      <c r="L87" s="128">
        <f t="shared" si="48"/>
        <v>1200000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7059000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47.535353535353536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6860000</v>
      </c>
      <c r="C91" s="108"/>
      <c r="D91" s="108"/>
      <c r="E91" s="108">
        <f t="shared" si="49"/>
        <v>6860000</v>
      </c>
      <c r="F91" s="108">
        <v>0</v>
      </c>
      <c r="G91" s="108">
        <v>0</v>
      </c>
      <c r="H91" s="108"/>
      <c r="I91" s="108"/>
      <c r="J91" s="108">
        <v>4869000</v>
      </c>
      <c r="K91" s="108"/>
      <c r="L91" s="108"/>
      <c r="M91" s="108"/>
      <c r="N91" s="108"/>
      <c r="O91" s="108"/>
      <c r="P91" s="108">
        <f t="shared" si="50"/>
        <v>4869000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70.976676384839649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990000</v>
      </c>
      <c r="C93" s="108"/>
      <c r="D93" s="108"/>
      <c r="E93" s="108">
        <f t="shared" si="49"/>
        <v>990000</v>
      </c>
      <c r="F93" s="108">
        <v>0</v>
      </c>
      <c r="G93" s="108">
        <v>0</v>
      </c>
      <c r="H93" s="108">
        <v>990000</v>
      </c>
      <c r="I93" s="108"/>
      <c r="J93" s="108"/>
      <c r="K93" s="108"/>
      <c r="L93" s="108"/>
      <c r="M93" s="108"/>
      <c r="N93" s="108"/>
      <c r="O93" s="108"/>
      <c r="P93" s="108">
        <f t="shared" si="50"/>
        <v>990000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4000000</v>
      </c>
      <c r="C95" s="108"/>
      <c r="D95" s="108"/>
      <c r="E95" s="108">
        <f t="shared" si="49"/>
        <v>4000000</v>
      </c>
      <c r="F95" s="108">
        <v>0</v>
      </c>
      <c r="G95" s="108">
        <v>0</v>
      </c>
      <c r="H95" s="108"/>
      <c r="I95" s="108"/>
      <c r="J95" s="108"/>
      <c r="K95" s="108"/>
      <c r="L95" s="108">
        <v>1200000</v>
      </c>
      <c r="M95" s="108"/>
      <c r="N95" s="108"/>
      <c r="O95" s="108"/>
      <c r="P95" s="108">
        <f t="shared" si="50"/>
        <v>1200000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30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3000000</v>
      </c>
      <c r="C96" s="131"/>
      <c r="D96" s="131"/>
      <c r="E96" s="131">
        <f t="shared" si="49"/>
        <v>3000000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14850000</v>
      </c>
      <c r="C114" s="137">
        <f t="shared" si="62"/>
        <v>0</v>
      </c>
      <c r="D114" s="137">
        <f t="shared" si="62"/>
        <v>0</v>
      </c>
      <c r="E114" s="137">
        <f t="shared" si="62"/>
        <v>14850000</v>
      </c>
      <c r="F114" s="137">
        <f t="shared" si="62"/>
        <v>0</v>
      </c>
      <c r="G114" s="137">
        <f t="shared" si="62"/>
        <v>0</v>
      </c>
      <c r="H114" s="137">
        <f t="shared" si="62"/>
        <v>990000</v>
      </c>
      <c r="I114" s="137">
        <f t="shared" si="62"/>
        <v>0</v>
      </c>
      <c r="J114" s="137">
        <f t="shared" si="62"/>
        <v>4869000</v>
      </c>
      <c r="K114" s="137">
        <f t="shared" si="62"/>
        <v>0</v>
      </c>
      <c r="L114" s="137">
        <f t="shared" si="62"/>
        <v>1200000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7059000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0.47535353535353536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14850000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14850000</v>
      </c>
      <c r="F115" s="139">
        <f t="shared" si="63"/>
        <v>0</v>
      </c>
      <c r="G115" s="139">
        <f t="shared" si="63"/>
        <v>0</v>
      </c>
      <c r="H115" s="139">
        <f t="shared" si="63"/>
        <v>990000</v>
      </c>
      <c r="I115" s="139">
        <f t="shared" si="63"/>
        <v>0</v>
      </c>
      <c r="J115" s="139">
        <f t="shared" si="63"/>
        <v>4869000</v>
      </c>
      <c r="K115" s="139">
        <f t="shared" si="63"/>
        <v>0</v>
      </c>
      <c r="L115" s="139">
        <f t="shared" si="63"/>
        <v>1200000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7059000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0.47535353535353536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IKBnJ7mgp7z/kKCHNgFC30Y9GJaD3hvXBb8mr3RFo2NaTNEl0lnWdOPHxkuFhfdXaDzax9IGjnIJkq95QR88yg==" saltValue="Cs7XWynK/YbDFAE1c5xPL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1094000</v>
      </c>
      <c r="I10" s="110">
        <v>1095612</v>
      </c>
      <c r="J10" s="109">
        <v>1122000</v>
      </c>
      <c r="K10" s="110">
        <v>655803</v>
      </c>
      <c r="L10" s="109">
        <v>129000</v>
      </c>
      <c r="M10" s="110">
        <v>127948</v>
      </c>
      <c r="N10" s="109"/>
      <c r="O10" s="110">
        <v>1155700</v>
      </c>
      <c r="P10" s="109">
        <f t="shared" ref="P10:P17" si="1">$H10      +$J10      +$L10      +$N10</f>
        <v>2345000</v>
      </c>
      <c r="Q10" s="110">
        <f t="shared" ref="Q10:Q17" si="2">$I10      +$K10      +$M10      +$O10</f>
        <v>3035063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803.25757338918947</v>
      </c>
      <c r="T10" s="54">
        <f t="shared" ref="T10:T16" si="5">IF(($E10      =0),0,(($P10      /$E10      )*100))</f>
        <v>78.166666666666657</v>
      </c>
      <c r="U10" s="56">
        <f t="shared" ref="U10:U16" si="6">IF(($E10      =0),0,(($Q10      /$E10      )*100))</f>
        <v>101.16876666666667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1094000</v>
      </c>
      <c r="I17" s="113">
        <f t="shared" si="7"/>
        <v>1095612</v>
      </c>
      <c r="J17" s="112">
        <f t="shared" si="7"/>
        <v>1122000</v>
      </c>
      <c r="K17" s="113">
        <f t="shared" si="7"/>
        <v>655803</v>
      </c>
      <c r="L17" s="112">
        <f t="shared" si="7"/>
        <v>129000</v>
      </c>
      <c r="M17" s="113">
        <f t="shared" si="7"/>
        <v>127948</v>
      </c>
      <c r="N17" s="112">
        <f t="shared" si="7"/>
        <v>0</v>
      </c>
      <c r="O17" s="113">
        <f t="shared" si="7"/>
        <v>1155700</v>
      </c>
      <c r="P17" s="112">
        <f t="shared" si="1"/>
        <v>2345000</v>
      </c>
      <c r="Q17" s="113">
        <f t="shared" si="2"/>
        <v>3035063</v>
      </c>
      <c r="R17" s="58">
        <f t="shared" si="3"/>
        <v>-100</v>
      </c>
      <c r="S17" s="59">
        <f t="shared" si="4"/>
        <v>803.25757338918947</v>
      </c>
      <c r="T17" s="58">
        <f>IF((SUM($E9:$E14))=0,0,(P17/(SUM($E9:$E14))*100))</f>
        <v>78.166666666666657</v>
      </c>
      <c r="U17" s="60">
        <f>IF((SUM($E9:$E14))=0,0,(Q17/(SUM($E9:$E14))*100))</f>
        <v>101.16876666666667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32071000</v>
      </c>
      <c r="C23" s="108"/>
      <c r="D23" s="108"/>
      <c r="E23" s="108">
        <f t="shared" si="8"/>
        <v>32071000</v>
      </c>
      <c r="F23" s="109">
        <v>32071000</v>
      </c>
      <c r="G23" s="110">
        <v>32071000</v>
      </c>
      <c r="H23" s="109"/>
      <c r="I23" s="110"/>
      <c r="J23" s="109">
        <v>8022000</v>
      </c>
      <c r="K23" s="110"/>
      <c r="L23" s="109">
        <v>7098000</v>
      </c>
      <c r="M23" s="110"/>
      <c r="N23" s="109">
        <v>4722000</v>
      </c>
      <c r="O23" s="110"/>
      <c r="P23" s="109">
        <f t="shared" si="9"/>
        <v>19842000</v>
      </c>
      <c r="Q23" s="110">
        <f t="shared" si="10"/>
        <v>0</v>
      </c>
      <c r="R23" s="54">
        <f t="shared" si="11"/>
        <v>-33.474218089602701</v>
      </c>
      <c r="S23" s="55">
        <f t="shared" si="12"/>
        <v>0</v>
      </c>
      <c r="T23" s="54">
        <f t="shared" si="13"/>
        <v>61.868978204608524</v>
      </c>
      <c r="U23" s="56">
        <f t="shared" si="14"/>
        <v>0</v>
      </c>
      <c r="V23" s="109">
        <v>20633000</v>
      </c>
      <c r="W23" s="110">
        <v>17648000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32071000</v>
      </c>
      <c r="C26" s="111">
        <f>SUM(C19:C25)</f>
        <v>0</v>
      </c>
      <c r="D26" s="111"/>
      <c r="E26" s="111">
        <f t="shared" si="8"/>
        <v>32071000</v>
      </c>
      <c r="F26" s="112">
        <f t="shared" ref="F26:O26" si="15">SUM(F19:F25)</f>
        <v>32071000</v>
      </c>
      <c r="G26" s="113">
        <f t="shared" si="15"/>
        <v>32071000</v>
      </c>
      <c r="H26" s="112">
        <f t="shared" si="15"/>
        <v>0</v>
      </c>
      <c r="I26" s="113">
        <f t="shared" si="15"/>
        <v>0</v>
      </c>
      <c r="J26" s="112">
        <f t="shared" si="15"/>
        <v>8022000</v>
      </c>
      <c r="K26" s="113">
        <f t="shared" si="15"/>
        <v>0</v>
      </c>
      <c r="L26" s="112">
        <f t="shared" si="15"/>
        <v>7098000</v>
      </c>
      <c r="M26" s="113">
        <f t="shared" si="15"/>
        <v>0</v>
      </c>
      <c r="N26" s="112">
        <f t="shared" si="15"/>
        <v>4722000</v>
      </c>
      <c r="O26" s="113">
        <f t="shared" si="15"/>
        <v>0</v>
      </c>
      <c r="P26" s="112">
        <f t="shared" si="9"/>
        <v>19842000</v>
      </c>
      <c r="Q26" s="113">
        <f t="shared" si="10"/>
        <v>0</v>
      </c>
      <c r="R26" s="58">
        <f t="shared" si="11"/>
        <v>-33.474218089602701</v>
      </c>
      <c r="S26" s="59">
        <f t="shared" si="12"/>
        <v>0</v>
      </c>
      <c r="T26" s="58">
        <f>IF(($E26-$E21-$E25)   =0,0,($P26   /($E26-$E21-$E25)   )*100)</f>
        <v>61.868978204608524</v>
      </c>
      <c r="U26" s="60">
        <f>IF(($E26-$E21-$E25)   =0,0,($Q26   /($E26-$E21-$E25)   )*100)</f>
        <v>0</v>
      </c>
      <c r="V26" s="112">
        <f>SUM(V19:V25)</f>
        <v>20633000</v>
      </c>
      <c r="W26" s="113">
        <f>SUM(W19:W25)</f>
        <v>17648000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1756000</v>
      </c>
      <c r="C34" s="108">
        <v>1800000</v>
      </c>
      <c r="D34" s="108"/>
      <c r="E34" s="108">
        <f>$B34      +$C34      +$D34</f>
        <v>3556000</v>
      </c>
      <c r="F34" s="109">
        <v>3556000</v>
      </c>
      <c r="G34" s="110">
        <v>3556000</v>
      </c>
      <c r="H34" s="109">
        <v>439000</v>
      </c>
      <c r="I34" s="110">
        <v>906595</v>
      </c>
      <c r="J34" s="109">
        <v>809000</v>
      </c>
      <c r="K34" s="110">
        <v>851987</v>
      </c>
      <c r="L34" s="109">
        <v>29000</v>
      </c>
      <c r="M34" s="110"/>
      <c r="N34" s="109">
        <v>1805000</v>
      </c>
      <c r="O34" s="110">
        <v>1631321</v>
      </c>
      <c r="P34" s="109">
        <f>$H34      +$J34      +$L34      +$N34</f>
        <v>3082000</v>
      </c>
      <c r="Q34" s="110">
        <f>$I34      +$K34      +$M34      +$O34</f>
        <v>3389903</v>
      </c>
      <c r="R34" s="54">
        <f>IF(($L34      =0),0,((($N34      -$L34      )/$L34      )*100))</f>
        <v>6124.1379310344828</v>
      </c>
      <c r="S34" s="55">
        <f>IF(($M34      =0),0,((($O34      -$M34      )/$M34      )*100))</f>
        <v>0</v>
      </c>
      <c r="T34" s="54">
        <f>IF(($E34      =0),0,(($P34      /$E34      )*100))</f>
        <v>86.670416197975257</v>
      </c>
      <c r="U34" s="56">
        <f>IF(($E34      =0),0,(($Q34      /$E34      )*100))</f>
        <v>95.329105736782907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1756000</v>
      </c>
      <c r="C35" s="111">
        <f>C34</f>
        <v>1800000</v>
      </c>
      <c r="D35" s="111"/>
      <c r="E35" s="111">
        <f>$B35      +$C35      +$D35</f>
        <v>3556000</v>
      </c>
      <c r="F35" s="112">
        <f t="shared" ref="F35:O35" si="17">F34</f>
        <v>3556000</v>
      </c>
      <c r="G35" s="113">
        <f t="shared" si="17"/>
        <v>3556000</v>
      </c>
      <c r="H35" s="112">
        <f t="shared" si="17"/>
        <v>439000</v>
      </c>
      <c r="I35" s="113">
        <f t="shared" si="17"/>
        <v>906595</v>
      </c>
      <c r="J35" s="112">
        <f t="shared" si="17"/>
        <v>809000</v>
      </c>
      <c r="K35" s="113">
        <f t="shared" si="17"/>
        <v>851987</v>
      </c>
      <c r="L35" s="112">
        <f t="shared" si="17"/>
        <v>29000</v>
      </c>
      <c r="M35" s="113">
        <f t="shared" si="17"/>
        <v>0</v>
      </c>
      <c r="N35" s="112">
        <f t="shared" si="17"/>
        <v>1805000</v>
      </c>
      <c r="O35" s="113">
        <f t="shared" si="17"/>
        <v>1631321</v>
      </c>
      <c r="P35" s="112">
        <f>$H35      +$J35      +$L35      +$N35</f>
        <v>3082000</v>
      </c>
      <c r="Q35" s="113">
        <f>$I35      +$K35      +$M35      +$O35</f>
        <v>3389903</v>
      </c>
      <c r="R35" s="58">
        <f>IF(($L35      =0),0,((($N35      -$L35      )/$L35      )*100))</f>
        <v>6124.1379310344828</v>
      </c>
      <c r="S35" s="59">
        <f>IF(($M35      =0),0,((($O35      -$M35      )/$M35      )*100))</f>
        <v>0</v>
      </c>
      <c r="T35" s="58">
        <f>IF($E35   =0,0,($P35   /$E35   )*100)</f>
        <v>86.670416197975257</v>
      </c>
      <c r="U35" s="60">
        <f>IF($E35   =0,0,($Q35   /$E35   )*100)</f>
        <v>95.329105736782907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44431000</v>
      </c>
      <c r="C37" s="108"/>
      <c r="D37" s="108"/>
      <c r="E37" s="108">
        <f t="shared" ref="E37:E42" si="18">$B37      +$C37      +$D37</f>
        <v>44431000</v>
      </c>
      <c r="F37" s="109">
        <v>44431000</v>
      </c>
      <c r="G37" s="110">
        <v>44431000</v>
      </c>
      <c r="H37" s="109">
        <v>6455000</v>
      </c>
      <c r="I37" s="110">
        <v>1890257</v>
      </c>
      <c r="J37" s="109">
        <v>23583000</v>
      </c>
      <c r="K37" s="110">
        <v>25357023</v>
      </c>
      <c r="L37" s="109">
        <v>4149000</v>
      </c>
      <c r="M37" s="110">
        <v>6941657</v>
      </c>
      <c r="N37" s="109">
        <v>10244000</v>
      </c>
      <c r="O37" s="110">
        <v>10114465</v>
      </c>
      <c r="P37" s="109">
        <f t="shared" ref="P37:P42" si="19">$H37      +$J37      +$L37      +$N37</f>
        <v>44431000</v>
      </c>
      <c r="Q37" s="110">
        <f t="shared" ref="Q37:Q42" si="20">$I37      +$K37      +$M37      +$O37</f>
        <v>44303402</v>
      </c>
      <c r="R37" s="54">
        <f t="shared" ref="R37:R42" si="21">IF(($L37      =0),0,((($N37      -$L37      )/$L37      )*100))</f>
        <v>146.90286816100263</v>
      </c>
      <c r="S37" s="55">
        <f t="shared" ref="S37:S42" si="22">IF(($M37      =0),0,((($O37      -$M37      )/$M37      )*100))</f>
        <v>45.706781536454486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99.712817627332271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1874000</v>
      </c>
      <c r="C38" s="108">
        <v>-435000</v>
      </c>
      <c r="D38" s="108"/>
      <c r="E38" s="108">
        <f t="shared" si="18"/>
        <v>1439000</v>
      </c>
      <c r="F38" s="109">
        <v>1874000</v>
      </c>
      <c r="G38" s="110">
        <v>0</v>
      </c>
      <c r="H38" s="109"/>
      <c r="I38" s="110"/>
      <c r="J38" s="109"/>
      <c r="K38" s="110"/>
      <c r="L38" s="109"/>
      <c r="M38" s="110"/>
      <c r="N38" s="109">
        <v>80000</v>
      </c>
      <c r="O38" s="110"/>
      <c r="P38" s="109">
        <f t="shared" si="19"/>
        <v>80000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5.5594162612925642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46305000</v>
      </c>
      <c r="C42" s="111">
        <f>SUM(C37:C41)</f>
        <v>-435000</v>
      </c>
      <c r="D42" s="111"/>
      <c r="E42" s="111">
        <f t="shared" si="18"/>
        <v>45870000</v>
      </c>
      <c r="F42" s="112">
        <f t="shared" ref="F42:O42" si="25">SUM(F37:F41)</f>
        <v>46305000</v>
      </c>
      <c r="G42" s="113">
        <f t="shared" si="25"/>
        <v>44431000</v>
      </c>
      <c r="H42" s="112">
        <f t="shared" si="25"/>
        <v>6455000</v>
      </c>
      <c r="I42" s="113">
        <f t="shared" si="25"/>
        <v>1890257</v>
      </c>
      <c r="J42" s="112">
        <f t="shared" si="25"/>
        <v>23583000</v>
      </c>
      <c r="K42" s="113">
        <f t="shared" si="25"/>
        <v>25357023</v>
      </c>
      <c r="L42" s="112">
        <f t="shared" si="25"/>
        <v>4149000</v>
      </c>
      <c r="M42" s="113">
        <f t="shared" si="25"/>
        <v>6941657</v>
      </c>
      <c r="N42" s="112">
        <f t="shared" si="25"/>
        <v>10324000</v>
      </c>
      <c r="O42" s="113">
        <f t="shared" si="25"/>
        <v>10114465</v>
      </c>
      <c r="P42" s="112">
        <f t="shared" si="19"/>
        <v>44511000</v>
      </c>
      <c r="Q42" s="113">
        <f t="shared" si="20"/>
        <v>44303402</v>
      </c>
      <c r="R42" s="58">
        <f t="shared" si="21"/>
        <v>148.83104362496988</v>
      </c>
      <c r="S42" s="59">
        <f t="shared" si="22"/>
        <v>45.706781536454486</v>
      </c>
      <c r="T42" s="58">
        <f>IF((+$E37+$E40) =0,0,(P42   /(+$E37+$E40) )*100)</f>
        <v>100.18005446647611</v>
      </c>
      <c r="U42" s="60">
        <f>IF((+$E37+$E40) =0,0,(Q42   /(+$E37+$E40) )*100)</f>
        <v>99.712817627332271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83132000</v>
      </c>
      <c r="C69" s="120">
        <f>SUM(C9:C16,C19:C25,C28:C31,C34,C37:C41,C44:C54,C57:C60,C63:C67)</f>
        <v>1365000</v>
      </c>
      <c r="D69" s="120"/>
      <c r="E69" s="120">
        <f t="shared" si="35"/>
        <v>84497000</v>
      </c>
      <c r="F69" s="121">
        <f t="shared" ref="F69:O69" si="43">SUM(F9:F16,F19:F25,F28:F31,F34,F37:F41,F44:F54,F57:F60,F63:F67)</f>
        <v>84932000</v>
      </c>
      <c r="G69" s="122">
        <f t="shared" si="43"/>
        <v>83058000</v>
      </c>
      <c r="H69" s="121">
        <f t="shared" si="43"/>
        <v>7988000</v>
      </c>
      <c r="I69" s="122">
        <f t="shared" si="43"/>
        <v>3892464</v>
      </c>
      <c r="J69" s="121">
        <f t="shared" si="43"/>
        <v>33536000</v>
      </c>
      <c r="K69" s="122">
        <f t="shared" si="43"/>
        <v>26864813</v>
      </c>
      <c r="L69" s="121">
        <f t="shared" si="43"/>
        <v>11405000</v>
      </c>
      <c r="M69" s="122">
        <f t="shared" si="43"/>
        <v>7069605</v>
      </c>
      <c r="N69" s="121">
        <f t="shared" si="43"/>
        <v>16851000</v>
      </c>
      <c r="O69" s="122">
        <f t="shared" si="43"/>
        <v>12901486</v>
      </c>
      <c r="P69" s="121">
        <f t="shared" si="36"/>
        <v>69780000</v>
      </c>
      <c r="Q69" s="122">
        <f t="shared" si="37"/>
        <v>50728368</v>
      </c>
      <c r="R69" s="67">
        <f t="shared" si="38"/>
        <v>47.750986409469533</v>
      </c>
      <c r="S69" s="68">
        <f t="shared" si="39"/>
        <v>82.492317463281182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84.013580871198428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61.075836162681497</v>
      </c>
      <c r="V69" s="121">
        <f>SUM(V9:V16,V19:V25,V28:V31,V34,V37:V41,V44:V54,V57:V60,V63:V67)</f>
        <v>20633000</v>
      </c>
      <c r="W69" s="122">
        <f>SUM(W9:W16,W19:W25,W28:W31,W34,W37:W41,W44:W54,W57:W60,W63:W67)</f>
        <v>17648000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38891000</v>
      </c>
      <c r="C71" s="108">
        <v>10000000</v>
      </c>
      <c r="D71" s="108"/>
      <c r="E71" s="108">
        <f>$B71      +$C71      +$D71</f>
        <v>48891000</v>
      </c>
      <c r="F71" s="109">
        <v>48891000</v>
      </c>
      <c r="G71" s="110">
        <v>48891000</v>
      </c>
      <c r="H71" s="109">
        <v>28628000</v>
      </c>
      <c r="I71" s="110">
        <v>27246377</v>
      </c>
      <c r="J71" s="109">
        <v>9551000</v>
      </c>
      <c r="K71" s="110">
        <v>12797465</v>
      </c>
      <c r="L71" s="109">
        <v>10000000</v>
      </c>
      <c r="M71" s="110"/>
      <c r="N71" s="109">
        <v>712000</v>
      </c>
      <c r="O71" s="110">
        <v>10146248</v>
      </c>
      <c r="P71" s="109">
        <f>$H71      +$J71      +$L71      +$N71</f>
        <v>48891000</v>
      </c>
      <c r="Q71" s="110">
        <f>$I71      +$K71      +$M71      +$O71</f>
        <v>50190090</v>
      </c>
      <c r="R71" s="54">
        <f>IF(($L71      =0),0,((($N71      -$L71      )/$L71      )*100))</f>
        <v>-92.88</v>
      </c>
      <c r="S71" s="55">
        <f>IF(($M71      =0),0,((($O71      -$M71      )/$M71      )*100))</f>
        <v>0</v>
      </c>
      <c r="T71" s="54">
        <f>IF(($E71      =0),0,(($P71      /$E71      )*100))</f>
        <v>100</v>
      </c>
      <c r="U71" s="56">
        <f>IF(($E71      =0),0,(($Q71      /$E71      )*100))</f>
        <v>102.65711480640608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38891000</v>
      </c>
      <c r="C73" s="117">
        <f>SUM(C71:C72)</f>
        <v>10000000</v>
      </c>
      <c r="D73" s="117"/>
      <c r="E73" s="117">
        <f>$B73      +$C73      +$D73</f>
        <v>48891000</v>
      </c>
      <c r="F73" s="118">
        <f t="shared" ref="F73:O73" si="44">SUM(F71:F72)</f>
        <v>48891000</v>
      </c>
      <c r="G73" s="119">
        <f t="shared" si="44"/>
        <v>48891000</v>
      </c>
      <c r="H73" s="118">
        <f t="shared" si="44"/>
        <v>28628000</v>
      </c>
      <c r="I73" s="119">
        <f t="shared" si="44"/>
        <v>27246377</v>
      </c>
      <c r="J73" s="118">
        <f t="shared" si="44"/>
        <v>9551000</v>
      </c>
      <c r="K73" s="119">
        <f t="shared" si="44"/>
        <v>12797465</v>
      </c>
      <c r="L73" s="118">
        <f t="shared" si="44"/>
        <v>10000000</v>
      </c>
      <c r="M73" s="119">
        <f t="shared" si="44"/>
        <v>0</v>
      </c>
      <c r="N73" s="118">
        <f t="shared" si="44"/>
        <v>712000</v>
      </c>
      <c r="O73" s="119">
        <f t="shared" si="44"/>
        <v>10146248</v>
      </c>
      <c r="P73" s="118">
        <f>$H73      +$J73      +$L73      +$N73</f>
        <v>48891000</v>
      </c>
      <c r="Q73" s="119">
        <f>$I73      +$K73      +$M73      +$O73</f>
        <v>50190090</v>
      </c>
      <c r="R73" s="63">
        <f>IF(($L73      =0),0,((($N73      -$L73      )/$L73      )*100))</f>
        <v>-92.88</v>
      </c>
      <c r="S73" s="64">
        <f>IF(($M73      =0),0,((($O73      -$M73      )/$M73      )*100))</f>
        <v>0</v>
      </c>
      <c r="T73" s="63">
        <f>IF(($E71      =0),0,(($P71      /$E71      )*100))</f>
        <v>100</v>
      </c>
      <c r="U73" s="65">
        <f>IF($E71   =0,0,($Q71   /$E71 )*100)</f>
        <v>102.65711480640608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38891000</v>
      </c>
      <c r="C74" s="120">
        <f>SUM(C71:C72)</f>
        <v>10000000</v>
      </c>
      <c r="D74" s="120"/>
      <c r="E74" s="120">
        <f>$B74      +$C74      +$D74</f>
        <v>48891000</v>
      </c>
      <c r="F74" s="121">
        <f t="shared" ref="F74:O74" si="45">SUM(F71:F72)</f>
        <v>48891000</v>
      </c>
      <c r="G74" s="122">
        <f t="shared" si="45"/>
        <v>48891000</v>
      </c>
      <c r="H74" s="121">
        <f t="shared" si="45"/>
        <v>28628000</v>
      </c>
      <c r="I74" s="122">
        <f t="shared" si="45"/>
        <v>27246377</v>
      </c>
      <c r="J74" s="121">
        <f t="shared" si="45"/>
        <v>9551000</v>
      </c>
      <c r="K74" s="122">
        <f t="shared" si="45"/>
        <v>12797465</v>
      </c>
      <c r="L74" s="121">
        <f t="shared" si="45"/>
        <v>10000000</v>
      </c>
      <c r="M74" s="122">
        <f t="shared" si="45"/>
        <v>0</v>
      </c>
      <c r="N74" s="121">
        <f t="shared" si="45"/>
        <v>712000</v>
      </c>
      <c r="O74" s="122">
        <f t="shared" si="45"/>
        <v>10146248</v>
      </c>
      <c r="P74" s="121">
        <f>$H74      +$J74      +$L74      +$N74</f>
        <v>48891000</v>
      </c>
      <c r="Q74" s="122">
        <f>$I74      +$K74      +$M74      +$O74</f>
        <v>50190090</v>
      </c>
      <c r="R74" s="67">
        <f>IF(($L74      =0),0,((($N74      -$L74      )/$L74      )*100))</f>
        <v>-92.88</v>
      </c>
      <c r="S74" s="68">
        <f>IF(($M74      =0),0,((($O74      -$M74      )/$M74      )*100))</f>
        <v>0</v>
      </c>
      <c r="T74" s="67">
        <f>IF(($E71      =0),0,(($P71      /$E71      )*100))</f>
        <v>100</v>
      </c>
      <c r="U74" s="71">
        <f>IF($E71   =0,0,($Q71   /$E71 )*100)</f>
        <v>102.65711480640608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122023000</v>
      </c>
      <c r="C75" s="120">
        <f>SUM(C9:C16,C19:C25,C28:C31,C34,C37:C41,C44:C54,C57:C60,C63:C67,C71:C72)</f>
        <v>11365000</v>
      </c>
      <c r="D75" s="120"/>
      <c r="E75" s="120">
        <f>$B75      +$C75      +$D75</f>
        <v>133388000</v>
      </c>
      <c r="F75" s="121">
        <f t="shared" ref="F75:O75" si="46">SUM(F9:F16,F19:F25,F28:F31,F34,F37:F41,F44:F54,F57:F60,F63:F67,F71:F72)</f>
        <v>133823000</v>
      </c>
      <c r="G75" s="122">
        <f t="shared" si="46"/>
        <v>131949000</v>
      </c>
      <c r="H75" s="121">
        <f t="shared" si="46"/>
        <v>36616000</v>
      </c>
      <c r="I75" s="122">
        <f t="shared" si="46"/>
        <v>31138841</v>
      </c>
      <c r="J75" s="121">
        <f t="shared" si="46"/>
        <v>43087000</v>
      </c>
      <c r="K75" s="122">
        <f t="shared" si="46"/>
        <v>39662278</v>
      </c>
      <c r="L75" s="121">
        <f t="shared" si="46"/>
        <v>21405000</v>
      </c>
      <c r="M75" s="122">
        <f t="shared" si="46"/>
        <v>7069605</v>
      </c>
      <c r="N75" s="121">
        <f t="shared" si="46"/>
        <v>17563000</v>
      </c>
      <c r="O75" s="122">
        <f t="shared" si="46"/>
        <v>23047734</v>
      </c>
      <c r="P75" s="121">
        <f>$H75      +$J75      +$L75      +$N75</f>
        <v>118671000</v>
      </c>
      <c r="Q75" s="122">
        <f>$I75      +$K75      +$M75      +$O75</f>
        <v>100918458</v>
      </c>
      <c r="R75" s="67">
        <f>IF(($L75      =0),0,((($N75      -$L75      )/$L75      )*100))</f>
        <v>-17.949077318383555</v>
      </c>
      <c r="S75" s="68">
        <f>IF(($M75      =0),0,((($O75      -$M75      )/$M75      )*100))</f>
        <v>226.01162299732445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89.937021121797059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76.482927494713877</v>
      </c>
      <c r="V75" s="121">
        <f>SUM(V9:V16,V19:V25,V28:V31,V34,V37:V41,V44:V54,V57:V60,V63:V67,V71:V72)</f>
        <v>20633000</v>
      </c>
      <c r="W75" s="122">
        <f>SUM(W9:W16,W19:W25,W28:W31,W34,W37:W41,W44:W54,W57:W60,W63:W67,W71:W72)</f>
        <v>17648000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11081000</v>
      </c>
      <c r="C87" s="128">
        <f t="shared" si="48"/>
        <v>0</v>
      </c>
      <c r="D87" s="128">
        <f t="shared" si="48"/>
        <v>0</v>
      </c>
      <c r="E87" s="128">
        <f t="shared" si="48"/>
        <v>11081000</v>
      </c>
      <c r="F87" s="128">
        <f t="shared" si="48"/>
        <v>0</v>
      </c>
      <c r="G87" s="128">
        <f t="shared" si="48"/>
        <v>0</v>
      </c>
      <c r="H87" s="128">
        <f t="shared" si="48"/>
        <v>5107000</v>
      </c>
      <c r="I87" s="128">
        <f t="shared" si="48"/>
        <v>0</v>
      </c>
      <c r="J87" s="128">
        <f t="shared" si="48"/>
        <v>5230000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10337000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93.285804530277048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4572000</v>
      </c>
      <c r="C91" s="108"/>
      <c r="D91" s="108"/>
      <c r="E91" s="108">
        <f t="shared" si="49"/>
        <v>4572000</v>
      </c>
      <c r="F91" s="108">
        <v>0</v>
      </c>
      <c r="G91" s="108">
        <v>0</v>
      </c>
      <c r="H91" s="108"/>
      <c r="I91" s="108"/>
      <c r="J91" s="108">
        <v>4183000</v>
      </c>
      <c r="K91" s="108"/>
      <c r="L91" s="108"/>
      <c r="M91" s="108"/>
      <c r="N91" s="108"/>
      <c r="O91" s="108"/>
      <c r="P91" s="108">
        <f t="shared" si="50"/>
        <v>4183000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91.491688538932635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1509000</v>
      </c>
      <c r="C93" s="108"/>
      <c r="D93" s="108"/>
      <c r="E93" s="108">
        <f t="shared" si="49"/>
        <v>1509000</v>
      </c>
      <c r="F93" s="108">
        <v>0</v>
      </c>
      <c r="G93" s="108">
        <v>0</v>
      </c>
      <c r="H93" s="108">
        <v>1509000</v>
      </c>
      <c r="I93" s="108"/>
      <c r="J93" s="108"/>
      <c r="K93" s="108"/>
      <c r="L93" s="108"/>
      <c r="M93" s="108"/>
      <c r="N93" s="108"/>
      <c r="O93" s="108"/>
      <c r="P93" s="108">
        <f t="shared" si="50"/>
        <v>1509000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5000000</v>
      </c>
      <c r="C95" s="108"/>
      <c r="D95" s="108"/>
      <c r="E95" s="108">
        <f t="shared" si="49"/>
        <v>5000000</v>
      </c>
      <c r="F95" s="108">
        <v>0</v>
      </c>
      <c r="G95" s="108">
        <v>0</v>
      </c>
      <c r="H95" s="108">
        <v>3598000</v>
      </c>
      <c r="I95" s="108"/>
      <c r="J95" s="108">
        <v>1047000</v>
      </c>
      <c r="K95" s="108"/>
      <c r="L95" s="108"/>
      <c r="M95" s="108"/>
      <c r="N95" s="108"/>
      <c r="O95" s="108"/>
      <c r="P95" s="108">
        <f t="shared" si="50"/>
        <v>4645000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92.9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11081000</v>
      </c>
      <c r="C114" s="137">
        <f t="shared" si="62"/>
        <v>0</v>
      </c>
      <c r="D114" s="137">
        <f t="shared" si="62"/>
        <v>0</v>
      </c>
      <c r="E114" s="137">
        <f t="shared" si="62"/>
        <v>11081000</v>
      </c>
      <c r="F114" s="137">
        <f t="shared" si="62"/>
        <v>0</v>
      </c>
      <c r="G114" s="137">
        <f t="shared" si="62"/>
        <v>0</v>
      </c>
      <c r="H114" s="137">
        <f t="shared" si="62"/>
        <v>5107000</v>
      </c>
      <c r="I114" s="137">
        <f t="shared" si="62"/>
        <v>0</v>
      </c>
      <c r="J114" s="137">
        <f t="shared" si="62"/>
        <v>5230000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10337000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0.9328580453027705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11081000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11081000</v>
      </c>
      <c r="F115" s="139">
        <f t="shared" si="63"/>
        <v>0</v>
      </c>
      <c r="G115" s="139">
        <f t="shared" si="63"/>
        <v>0</v>
      </c>
      <c r="H115" s="139">
        <f t="shared" si="63"/>
        <v>5107000</v>
      </c>
      <c r="I115" s="139">
        <f t="shared" si="63"/>
        <v>0</v>
      </c>
      <c r="J115" s="139">
        <f t="shared" si="63"/>
        <v>5230000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10337000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0.9328580453027705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uWM2o5zW21b55wjiJzSq/cVM0DbrLxfFi8Y7aINU4VObW1AKAlk6PE2oP8LQBMMA0HmY84SwaHP7hnA4+58fDw==" saltValue="2tRnSGdhgI9zoopmSToT2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262000</v>
      </c>
      <c r="I10" s="110">
        <v>932930</v>
      </c>
      <c r="J10" s="109">
        <v>177000</v>
      </c>
      <c r="K10" s="110">
        <v>229826</v>
      </c>
      <c r="L10" s="109">
        <v>83000</v>
      </c>
      <c r="M10" s="110">
        <v>167216</v>
      </c>
      <c r="N10" s="109"/>
      <c r="O10" s="110">
        <v>2940961</v>
      </c>
      <c r="P10" s="109">
        <f t="shared" ref="P10:P17" si="1">$H10      +$J10      +$L10      +$N10</f>
        <v>522000</v>
      </c>
      <c r="Q10" s="110">
        <f t="shared" ref="Q10:Q17" si="2">$I10      +$K10      +$M10      +$O10</f>
        <v>4270933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1658.7796622332792</v>
      </c>
      <c r="T10" s="54">
        <f t="shared" ref="T10:T16" si="5">IF(($E10      =0),0,(($P10      /$E10      )*100))</f>
        <v>30.705882352941178</v>
      </c>
      <c r="U10" s="56">
        <f t="shared" ref="U10:U16" si="6">IF(($E10      =0),0,(($Q10      /$E10      )*100))</f>
        <v>251.23135294117648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1700000</v>
      </c>
      <c r="C17" s="111">
        <f>SUM(C9:C16)</f>
        <v>0</v>
      </c>
      <c r="D17" s="111"/>
      <c r="E17" s="111">
        <f t="shared" si="0"/>
        <v>1700000</v>
      </c>
      <c r="F17" s="112">
        <f t="shared" ref="F17:O17" si="7">SUM(F9:F16)</f>
        <v>1700000</v>
      </c>
      <c r="G17" s="113">
        <f t="shared" si="7"/>
        <v>1700000</v>
      </c>
      <c r="H17" s="112">
        <f t="shared" si="7"/>
        <v>262000</v>
      </c>
      <c r="I17" s="113">
        <f t="shared" si="7"/>
        <v>932930</v>
      </c>
      <c r="J17" s="112">
        <f t="shared" si="7"/>
        <v>177000</v>
      </c>
      <c r="K17" s="113">
        <f t="shared" si="7"/>
        <v>229826</v>
      </c>
      <c r="L17" s="112">
        <f t="shared" si="7"/>
        <v>83000</v>
      </c>
      <c r="M17" s="113">
        <f t="shared" si="7"/>
        <v>167216</v>
      </c>
      <c r="N17" s="112">
        <f t="shared" si="7"/>
        <v>0</v>
      </c>
      <c r="O17" s="113">
        <f t="shared" si="7"/>
        <v>2940961</v>
      </c>
      <c r="P17" s="112">
        <f t="shared" si="1"/>
        <v>522000</v>
      </c>
      <c r="Q17" s="113">
        <f t="shared" si="2"/>
        <v>4270933</v>
      </c>
      <c r="R17" s="58">
        <f t="shared" si="3"/>
        <v>-100</v>
      </c>
      <c r="S17" s="59">
        <f t="shared" si="4"/>
        <v>1658.7796622332792</v>
      </c>
      <c r="T17" s="58">
        <f>IF((SUM($E9:$E14))=0,0,(P17/(SUM($E9:$E14))*100))</f>
        <v>30.705882352941178</v>
      </c>
      <c r="U17" s="60">
        <f>IF((SUM($E9:$E14))=0,0,(Q17/(SUM($E9:$E14))*100))</f>
        <v>251.23135294117648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18898000</v>
      </c>
      <c r="C23" s="108"/>
      <c r="D23" s="108"/>
      <c r="E23" s="108">
        <f t="shared" si="8"/>
        <v>18898000</v>
      </c>
      <c r="F23" s="109">
        <v>18898000</v>
      </c>
      <c r="G23" s="110">
        <v>18898000</v>
      </c>
      <c r="H23" s="109"/>
      <c r="I23" s="110"/>
      <c r="J23" s="109">
        <v>3875000</v>
      </c>
      <c r="K23" s="110"/>
      <c r="L23" s="109">
        <v>2933000</v>
      </c>
      <c r="M23" s="110"/>
      <c r="N23" s="109">
        <v>9544000</v>
      </c>
      <c r="O23" s="110"/>
      <c r="P23" s="109">
        <f t="shared" si="9"/>
        <v>16352000</v>
      </c>
      <c r="Q23" s="110">
        <f t="shared" si="10"/>
        <v>0</v>
      </c>
      <c r="R23" s="54">
        <f t="shared" si="11"/>
        <v>225.40061370610294</v>
      </c>
      <c r="S23" s="55">
        <f t="shared" si="12"/>
        <v>0</v>
      </c>
      <c r="T23" s="54">
        <f t="shared" si="13"/>
        <v>86.527674886231338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18898000</v>
      </c>
      <c r="C26" s="111">
        <f>SUM(C19:C25)</f>
        <v>0</v>
      </c>
      <c r="D26" s="111"/>
      <c r="E26" s="111">
        <f t="shared" si="8"/>
        <v>18898000</v>
      </c>
      <c r="F26" s="112">
        <f t="shared" ref="F26:O26" si="15">SUM(F19:F25)</f>
        <v>18898000</v>
      </c>
      <c r="G26" s="113">
        <f t="shared" si="15"/>
        <v>18898000</v>
      </c>
      <c r="H26" s="112">
        <f t="shared" si="15"/>
        <v>0</v>
      </c>
      <c r="I26" s="113">
        <f t="shared" si="15"/>
        <v>0</v>
      </c>
      <c r="J26" s="112">
        <f t="shared" si="15"/>
        <v>3875000</v>
      </c>
      <c r="K26" s="113">
        <f t="shared" si="15"/>
        <v>0</v>
      </c>
      <c r="L26" s="112">
        <f t="shared" si="15"/>
        <v>2933000</v>
      </c>
      <c r="M26" s="113">
        <f t="shared" si="15"/>
        <v>0</v>
      </c>
      <c r="N26" s="112">
        <f t="shared" si="15"/>
        <v>9544000</v>
      </c>
      <c r="O26" s="113">
        <f t="shared" si="15"/>
        <v>0</v>
      </c>
      <c r="P26" s="112">
        <f t="shared" si="9"/>
        <v>16352000</v>
      </c>
      <c r="Q26" s="113">
        <f t="shared" si="10"/>
        <v>0</v>
      </c>
      <c r="R26" s="58">
        <f t="shared" si="11"/>
        <v>225.40061370610294</v>
      </c>
      <c r="S26" s="59">
        <f t="shared" si="12"/>
        <v>0</v>
      </c>
      <c r="T26" s="58">
        <f>IF(($E26-$E21-$E25)   =0,0,($P26   /($E26-$E21-$E25)   )*100)</f>
        <v>86.527674886231338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1792000</v>
      </c>
      <c r="C34" s="108"/>
      <c r="D34" s="108"/>
      <c r="E34" s="108">
        <f>$B34      +$C34      +$D34</f>
        <v>1792000</v>
      </c>
      <c r="F34" s="109">
        <v>1792000</v>
      </c>
      <c r="G34" s="110">
        <v>1792000</v>
      </c>
      <c r="H34" s="109">
        <v>162000</v>
      </c>
      <c r="I34" s="110">
        <v>324633</v>
      </c>
      <c r="J34" s="109">
        <v>488000</v>
      </c>
      <c r="K34" s="110">
        <v>487992</v>
      </c>
      <c r="L34" s="109">
        <v>325000</v>
      </c>
      <c r="M34" s="110">
        <v>487444</v>
      </c>
      <c r="N34" s="109">
        <v>492000</v>
      </c>
      <c r="O34" s="110">
        <v>491929</v>
      </c>
      <c r="P34" s="109">
        <f>$H34      +$J34      +$L34      +$N34</f>
        <v>1467000</v>
      </c>
      <c r="Q34" s="110">
        <f>$I34      +$K34      +$M34      +$O34</f>
        <v>1791998</v>
      </c>
      <c r="R34" s="54">
        <f>IF(($L34      =0),0,((($N34      -$L34      )/$L34      )*100))</f>
        <v>51.384615384615387</v>
      </c>
      <c r="S34" s="55">
        <f>IF(($M34      =0),0,((($O34      -$M34      )/$M34      )*100))</f>
        <v>0.92010569419256372</v>
      </c>
      <c r="T34" s="54">
        <f>IF(($E34      =0),0,(($P34      /$E34      )*100))</f>
        <v>81.863839285714292</v>
      </c>
      <c r="U34" s="56">
        <f>IF(($E34      =0),0,(($Q34      /$E34      )*100))</f>
        <v>99.999888392857144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1792000</v>
      </c>
      <c r="C35" s="111">
        <f>C34</f>
        <v>0</v>
      </c>
      <c r="D35" s="111"/>
      <c r="E35" s="111">
        <f>$B35      +$C35      +$D35</f>
        <v>1792000</v>
      </c>
      <c r="F35" s="112">
        <f t="shared" ref="F35:O35" si="17">F34</f>
        <v>1792000</v>
      </c>
      <c r="G35" s="113">
        <f t="shared" si="17"/>
        <v>1792000</v>
      </c>
      <c r="H35" s="112">
        <f t="shared" si="17"/>
        <v>162000</v>
      </c>
      <c r="I35" s="113">
        <f t="shared" si="17"/>
        <v>324633</v>
      </c>
      <c r="J35" s="112">
        <f t="shared" si="17"/>
        <v>488000</v>
      </c>
      <c r="K35" s="113">
        <f t="shared" si="17"/>
        <v>487992</v>
      </c>
      <c r="L35" s="112">
        <f t="shared" si="17"/>
        <v>325000</v>
      </c>
      <c r="M35" s="113">
        <f t="shared" si="17"/>
        <v>487444</v>
      </c>
      <c r="N35" s="112">
        <f t="shared" si="17"/>
        <v>492000</v>
      </c>
      <c r="O35" s="113">
        <f t="shared" si="17"/>
        <v>491929</v>
      </c>
      <c r="P35" s="112">
        <f>$H35      +$J35      +$L35      +$N35</f>
        <v>1467000</v>
      </c>
      <c r="Q35" s="113">
        <f>$I35      +$K35      +$M35      +$O35</f>
        <v>1791998</v>
      </c>
      <c r="R35" s="58">
        <f>IF(($L35      =0),0,((($N35      -$L35      )/$L35      )*100))</f>
        <v>51.384615384615387</v>
      </c>
      <c r="S35" s="59">
        <f>IF(($M35      =0),0,((($O35      -$M35      )/$M35      )*100))</f>
        <v>0.92010569419256372</v>
      </c>
      <c r="T35" s="58">
        <f>IF($E35   =0,0,($P35   /$E35   )*100)</f>
        <v>81.863839285714292</v>
      </c>
      <c r="U35" s="60">
        <f>IF($E35   =0,0,($Q35   /$E35   )*100)</f>
        <v>99.999888392857144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38126000</v>
      </c>
      <c r="C37" s="108">
        <v>-3126000</v>
      </c>
      <c r="D37" s="108"/>
      <c r="E37" s="108">
        <f t="shared" ref="E37:E42" si="18">$B37      +$C37      +$D37</f>
        <v>35000000</v>
      </c>
      <c r="F37" s="109">
        <v>35000000</v>
      </c>
      <c r="G37" s="110">
        <v>35000000</v>
      </c>
      <c r="H37" s="109">
        <v>3636000</v>
      </c>
      <c r="I37" s="110">
        <v>4793991</v>
      </c>
      <c r="J37" s="109">
        <v>2513000</v>
      </c>
      <c r="K37" s="110">
        <v>19328601</v>
      </c>
      <c r="L37" s="109">
        <v>9216000</v>
      </c>
      <c r="M37" s="110">
        <v>5823153</v>
      </c>
      <c r="N37" s="109">
        <v>2920000</v>
      </c>
      <c r="O37" s="110">
        <v>5054255</v>
      </c>
      <c r="P37" s="109">
        <f t="shared" ref="P37:P42" si="19">$H37      +$J37      +$L37      +$N37</f>
        <v>18285000</v>
      </c>
      <c r="Q37" s="110">
        <f t="shared" ref="Q37:Q42" si="20">$I37      +$K37      +$M37      +$O37</f>
        <v>35000000</v>
      </c>
      <c r="R37" s="54">
        <f t="shared" ref="R37:R42" si="21">IF(($L37      =0),0,((($N37      -$L37      )/$L37      )*100))</f>
        <v>-68.315972222222214</v>
      </c>
      <c r="S37" s="55">
        <f t="shared" ref="S37:S42" si="22">IF(($M37      =0),0,((($O37      -$M37      )/$M37      )*100))</f>
        <v>-13.204152458298795</v>
      </c>
      <c r="T37" s="54">
        <f t="shared" ref="T37:T41" si="23">IF(($E37      =0),0,(($P37      /$E37      )*100))</f>
        <v>52.242857142857147</v>
      </c>
      <c r="U37" s="56">
        <f t="shared" ref="U37:U41" si="24">IF(($E37      =0),0,(($Q37      /$E37      )*100))</f>
        <v>100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4143000</v>
      </c>
      <c r="C38" s="108">
        <v>-92000</v>
      </c>
      <c r="D38" s="108"/>
      <c r="E38" s="108">
        <f t="shared" si="18"/>
        <v>4051000</v>
      </c>
      <c r="F38" s="109">
        <v>4143000</v>
      </c>
      <c r="G38" s="110">
        <v>0</v>
      </c>
      <c r="H38" s="109"/>
      <c r="I38" s="110"/>
      <c r="J38" s="109"/>
      <c r="K38" s="110"/>
      <c r="L38" s="109"/>
      <c r="M38" s="110"/>
      <c r="N38" s="109">
        <v>-13000</v>
      </c>
      <c r="O38" s="110"/>
      <c r="P38" s="109">
        <f t="shared" si="19"/>
        <v>-13000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-0.32090841767464823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42269000</v>
      </c>
      <c r="C42" s="111">
        <f>SUM(C37:C41)</f>
        <v>-3218000</v>
      </c>
      <c r="D42" s="111"/>
      <c r="E42" s="111">
        <f t="shared" si="18"/>
        <v>39051000</v>
      </c>
      <c r="F42" s="112">
        <f t="shared" ref="F42:O42" si="25">SUM(F37:F41)</f>
        <v>39143000</v>
      </c>
      <c r="G42" s="113">
        <f t="shared" si="25"/>
        <v>35000000</v>
      </c>
      <c r="H42" s="112">
        <f t="shared" si="25"/>
        <v>3636000</v>
      </c>
      <c r="I42" s="113">
        <f t="shared" si="25"/>
        <v>4793991</v>
      </c>
      <c r="J42" s="112">
        <f t="shared" si="25"/>
        <v>2513000</v>
      </c>
      <c r="K42" s="113">
        <f t="shared" si="25"/>
        <v>19328601</v>
      </c>
      <c r="L42" s="112">
        <f t="shared" si="25"/>
        <v>9216000</v>
      </c>
      <c r="M42" s="113">
        <f t="shared" si="25"/>
        <v>5823153</v>
      </c>
      <c r="N42" s="112">
        <f t="shared" si="25"/>
        <v>2907000</v>
      </c>
      <c r="O42" s="113">
        <f t="shared" si="25"/>
        <v>5054255</v>
      </c>
      <c r="P42" s="112">
        <f t="shared" si="19"/>
        <v>18272000</v>
      </c>
      <c r="Q42" s="113">
        <f t="shared" si="20"/>
        <v>35000000</v>
      </c>
      <c r="R42" s="58">
        <f t="shared" si="21"/>
        <v>-68.45703125</v>
      </c>
      <c r="S42" s="59">
        <f t="shared" si="22"/>
        <v>-13.204152458298795</v>
      </c>
      <c r="T42" s="58">
        <f>IF((+$E37+$E40) =0,0,(P42   /(+$E37+$E40) )*100)</f>
        <v>52.205714285714286</v>
      </c>
      <c r="U42" s="60">
        <f>IF((+$E37+$E40) =0,0,(Q42   /(+$E37+$E40) )*100)</f>
        <v>100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64659000</v>
      </c>
      <c r="C69" s="120">
        <f>SUM(C9:C16,C19:C25,C28:C31,C34,C37:C41,C44:C54,C57:C60,C63:C67)</f>
        <v>-3218000</v>
      </c>
      <c r="D69" s="120"/>
      <c r="E69" s="120">
        <f t="shared" si="35"/>
        <v>61441000</v>
      </c>
      <c r="F69" s="121">
        <f t="shared" ref="F69:O69" si="43">SUM(F9:F16,F19:F25,F28:F31,F34,F37:F41,F44:F54,F57:F60,F63:F67)</f>
        <v>61533000</v>
      </c>
      <c r="G69" s="122">
        <f t="shared" si="43"/>
        <v>57390000</v>
      </c>
      <c r="H69" s="121">
        <f t="shared" si="43"/>
        <v>4060000</v>
      </c>
      <c r="I69" s="122">
        <f t="shared" si="43"/>
        <v>6051554</v>
      </c>
      <c r="J69" s="121">
        <f t="shared" si="43"/>
        <v>7053000</v>
      </c>
      <c r="K69" s="122">
        <f t="shared" si="43"/>
        <v>20046419</v>
      </c>
      <c r="L69" s="121">
        <f t="shared" si="43"/>
        <v>12557000</v>
      </c>
      <c r="M69" s="122">
        <f t="shared" si="43"/>
        <v>6477813</v>
      </c>
      <c r="N69" s="121">
        <f t="shared" si="43"/>
        <v>12943000</v>
      </c>
      <c r="O69" s="122">
        <f t="shared" si="43"/>
        <v>8487145</v>
      </c>
      <c r="P69" s="121">
        <f t="shared" si="36"/>
        <v>36613000</v>
      </c>
      <c r="Q69" s="122">
        <f t="shared" si="37"/>
        <v>41062931</v>
      </c>
      <c r="R69" s="67">
        <f t="shared" si="38"/>
        <v>3.0739826391654059</v>
      </c>
      <c r="S69" s="68">
        <f t="shared" si="39"/>
        <v>31.018678680597912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63.796828715804146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71.550672591043735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44827000</v>
      </c>
      <c r="C71" s="108"/>
      <c r="D71" s="108"/>
      <c r="E71" s="108">
        <f>$B71      +$C71      +$D71</f>
        <v>44827000</v>
      </c>
      <c r="F71" s="109">
        <v>44827000</v>
      </c>
      <c r="G71" s="110">
        <v>44827000</v>
      </c>
      <c r="H71" s="109">
        <v>5142000</v>
      </c>
      <c r="I71" s="110">
        <v>4720175</v>
      </c>
      <c r="J71" s="109">
        <v>24175000</v>
      </c>
      <c r="K71" s="110">
        <v>23927786</v>
      </c>
      <c r="L71" s="109">
        <v>6582000</v>
      </c>
      <c r="M71" s="110">
        <v>6254284</v>
      </c>
      <c r="N71" s="109">
        <v>8928000</v>
      </c>
      <c r="O71" s="110">
        <v>9924755</v>
      </c>
      <c r="P71" s="109">
        <f>$H71      +$J71      +$L71      +$N71</f>
        <v>44827000</v>
      </c>
      <c r="Q71" s="110">
        <f>$I71      +$K71      +$M71      +$O71</f>
        <v>44827000</v>
      </c>
      <c r="R71" s="54">
        <f>IF(($L71      =0),0,((($N71      -$L71      )/$L71      )*100))</f>
        <v>35.642661804922518</v>
      </c>
      <c r="S71" s="55">
        <f>IF(($M71      =0),0,((($O71      -$M71      )/$M71      )*100))</f>
        <v>58.687309370664977</v>
      </c>
      <c r="T71" s="54">
        <f>IF(($E71      =0),0,(($P71      /$E71      )*100))</f>
        <v>100</v>
      </c>
      <c r="U71" s="56">
        <f>IF(($E71      =0),0,(($Q71      /$E71      )*100))</f>
        <v>100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44827000</v>
      </c>
      <c r="C73" s="117">
        <f>SUM(C71:C72)</f>
        <v>0</v>
      </c>
      <c r="D73" s="117"/>
      <c r="E73" s="117">
        <f>$B73      +$C73      +$D73</f>
        <v>44827000</v>
      </c>
      <c r="F73" s="118">
        <f t="shared" ref="F73:O73" si="44">SUM(F71:F72)</f>
        <v>44827000</v>
      </c>
      <c r="G73" s="119">
        <f t="shared" si="44"/>
        <v>44827000</v>
      </c>
      <c r="H73" s="118">
        <f t="shared" si="44"/>
        <v>5142000</v>
      </c>
      <c r="I73" s="119">
        <f t="shared" si="44"/>
        <v>4720175</v>
      </c>
      <c r="J73" s="118">
        <f t="shared" si="44"/>
        <v>24175000</v>
      </c>
      <c r="K73" s="119">
        <f t="shared" si="44"/>
        <v>23927786</v>
      </c>
      <c r="L73" s="118">
        <f t="shared" si="44"/>
        <v>6582000</v>
      </c>
      <c r="M73" s="119">
        <f t="shared" si="44"/>
        <v>6254284</v>
      </c>
      <c r="N73" s="118">
        <f t="shared" si="44"/>
        <v>8928000</v>
      </c>
      <c r="O73" s="119">
        <f t="shared" si="44"/>
        <v>9924755</v>
      </c>
      <c r="P73" s="118">
        <f>$H73      +$J73      +$L73      +$N73</f>
        <v>44827000</v>
      </c>
      <c r="Q73" s="119">
        <f>$I73      +$K73      +$M73      +$O73</f>
        <v>44827000</v>
      </c>
      <c r="R73" s="63">
        <f>IF(($L73      =0),0,((($N73      -$L73      )/$L73      )*100))</f>
        <v>35.642661804922518</v>
      </c>
      <c r="S73" s="64">
        <f>IF(($M73      =0),0,((($O73      -$M73      )/$M73      )*100))</f>
        <v>58.687309370664977</v>
      </c>
      <c r="T73" s="63">
        <f>IF(($E71      =0),0,(($P71      /$E71      )*100))</f>
        <v>100</v>
      </c>
      <c r="U73" s="65">
        <f>IF($E71   =0,0,($Q71   /$E71 )*100)</f>
        <v>100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44827000</v>
      </c>
      <c r="C74" s="120">
        <f>SUM(C71:C72)</f>
        <v>0</v>
      </c>
      <c r="D74" s="120"/>
      <c r="E74" s="120">
        <f>$B74      +$C74      +$D74</f>
        <v>44827000</v>
      </c>
      <c r="F74" s="121">
        <f t="shared" ref="F74:O74" si="45">SUM(F71:F72)</f>
        <v>44827000</v>
      </c>
      <c r="G74" s="122">
        <f t="shared" si="45"/>
        <v>44827000</v>
      </c>
      <c r="H74" s="121">
        <f t="shared" si="45"/>
        <v>5142000</v>
      </c>
      <c r="I74" s="122">
        <f t="shared" si="45"/>
        <v>4720175</v>
      </c>
      <c r="J74" s="121">
        <f t="shared" si="45"/>
        <v>24175000</v>
      </c>
      <c r="K74" s="122">
        <f t="shared" si="45"/>
        <v>23927786</v>
      </c>
      <c r="L74" s="121">
        <f t="shared" si="45"/>
        <v>6582000</v>
      </c>
      <c r="M74" s="122">
        <f t="shared" si="45"/>
        <v>6254284</v>
      </c>
      <c r="N74" s="121">
        <f t="shared" si="45"/>
        <v>8928000</v>
      </c>
      <c r="O74" s="122">
        <f t="shared" si="45"/>
        <v>9924755</v>
      </c>
      <c r="P74" s="121">
        <f>$H74      +$J74      +$L74      +$N74</f>
        <v>44827000</v>
      </c>
      <c r="Q74" s="122">
        <f>$I74      +$K74      +$M74      +$O74</f>
        <v>44827000</v>
      </c>
      <c r="R74" s="67">
        <f>IF(($L74      =0),0,((($N74      -$L74      )/$L74      )*100))</f>
        <v>35.642661804922518</v>
      </c>
      <c r="S74" s="68">
        <f>IF(($M74      =0),0,((($O74      -$M74      )/$M74      )*100))</f>
        <v>58.687309370664977</v>
      </c>
      <c r="T74" s="67">
        <f>IF(($E71      =0),0,(($P71      /$E71      )*100))</f>
        <v>100</v>
      </c>
      <c r="U74" s="71">
        <f>IF($E71   =0,0,($Q71   /$E71 )*100)</f>
        <v>100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109486000</v>
      </c>
      <c r="C75" s="120">
        <f>SUM(C9:C16,C19:C25,C28:C31,C34,C37:C41,C44:C54,C57:C60,C63:C67,C71:C72)</f>
        <v>-3218000</v>
      </c>
      <c r="D75" s="120"/>
      <c r="E75" s="120">
        <f>$B75      +$C75      +$D75</f>
        <v>106268000</v>
      </c>
      <c r="F75" s="121">
        <f t="shared" ref="F75:O75" si="46">SUM(F9:F16,F19:F25,F28:F31,F34,F37:F41,F44:F54,F57:F60,F63:F67,F71:F72)</f>
        <v>106360000</v>
      </c>
      <c r="G75" s="122">
        <f t="shared" si="46"/>
        <v>102217000</v>
      </c>
      <c r="H75" s="121">
        <f t="shared" si="46"/>
        <v>9202000</v>
      </c>
      <c r="I75" s="122">
        <f t="shared" si="46"/>
        <v>10771729</v>
      </c>
      <c r="J75" s="121">
        <f t="shared" si="46"/>
        <v>31228000</v>
      </c>
      <c r="K75" s="122">
        <f t="shared" si="46"/>
        <v>43974205</v>
      </c>
      <c r="L75" s="121">
        <f t="shared" si="46"/>
        <v>19139000</v>
      </c>
      <c r="M75" s="122">
        <f t="shared" si="46"/>
        <v>12732097</v>
      </c>
      <c r="N75" s="121">
        <f t="shared" si="46"/>
        <v>21871000</v>
      </c>
      <c r="O75" s="122">
        <f t="shared" si="46"/>
        <v>18411900</v>
      </c>
      <c r="P75" s="121">
        <f>$H75      +$J75      +$L75      +$N75</f>
        <v>81440000</v>
      </c>
      <c r="Q75" s="122">
        <f>$I75      +$K75      +$M75      +$O75</f>
        <v>85889931</v>
      </c>
      <c r="R75" s="67">
        <f>IF(($L75      =0),0,((($N75      -$L75      )/$L75      )*100))</f>
        <v>14.274517999895501</v>
      </c>
      <c r="S75" s="68">
        <f>IF(($M75      =0),0,((($O75      -$M75      )/$M75      )*100))</f>
        <v>44.610114107676054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79.673635500944073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84.027051273271567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25644000</v>
      </c>
      <c r="C87" s="128">
        <f t="shared" si="48"/>
        <v>15000000</v>
      </c>
      <c r="D87" s="128">
        <f t="shared" si="48"/>
        <v>0</v>
      </c>
      <c r="E87" s="128">
        <f t="shared" si="48"/>
        <v>40644000</v>
      </c>
      <c r="F87" s="128">
        <f t="shared" si="48"/>
        <v>0</v>
      </c>
      <c r="G87" s="128">
        <f t="shared" si="48"/>
        <v>0</v>
      </c>
      <c r="H87" s="128">
        <f t="shared" si="48"/>
        <v>31293000</v>
      </c>
      <c r="I87" s="128">
        <f t="shared" si="48"/>
        <v>0</v>
      </c>
      <c r="J87" s="128">
        <f t="shared" si="48"/>
        <v>5927000</v>
      </c>
      <c r="K87" s="128">
        <f t="shared" si="48"/>
        <v>0</v>
      </c>
      <c r="L87" s="128">
        <f t="shared" si="48"/>
        <v>4986000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42206000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103.84312567660663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2286000</v>
      </c>
      <c r="C91" s="108"/>
      <c r="D91" s="108"/>
      <c r="E91" s="108">
        <f t="shared" si="49"/>
        <v>2286000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1240000</v>
      </c>
      <c r="C93" s="108"/>
      <c r="D93" s="108"/>
      <c r="E93" s="108">
        <f t="shared" si="49"/>
        <v>1240000</v>
      </c>
      <c r="F93" s="108">
        <v>0</v>
      </c>
      <c r="G93" s="108">
        <v>0</v>
      </c>
      <c r="H93" s="108">
        <v>1240000</v>
      </c>
      <c r="I93" s="108"/>
      <c r="J93" s="108"/>
      <c r="K93" s="108"/>
      <c r="L93" s="108"/>
      <c r="M93" s="108"/>
      <c r="N93" s="108"/>
      <c r="O93" s="108"/>
      <c r="P93" s="108">
        <f t="shared" si="50"/>
        <v>1240000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22118000</v>
      </c>
      <c r="C95" s="108">
        <v>15000000</v>
      </c>
      <c r="D95" s="108"/>
      <c r="E95" s="108">
        <f t="shared" si="49"/>
        <v>37118000</v>
      </c>
      <c r="F95" s="108">
        <v>0</v>
      </c>
      <c r="G95" s="108">
        <v>0</v>
      </c>
      <c r="H95" s="108">
        <v>30053000</v>
      </c>
      <c r="I95" s="108"/>
      <c r="J95" s="108">
        <v>5927000</v>
      </c>
      <c r="K95" s="108"/>
      <c r="L95" s="108">
        <v>4986000</v>
      </c>
      <c r="M95" s="108"/>
      <c r="N95" s="108"/>
      <c r="O95" s="108"/>
      <c r="P95" s="108">
        <f t="shared" si="50"/>
        <v>40966000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110.36693787380784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25644000</v>
      </c>
      <c r="C114" s="137">
        <f t="shared" si="62"/>
        <v>15000000</v>
      </c>
      <c r="D114" s="137">
        <f t="shared" si="62"/>
        <v>0</v>
      </c>
      <c r="E114" s="137">
        <f t="shared" si="62"/>
        <v>40644000</v>
      </c>
      <c r="F114" s="137">
        <f t="shared" si="62"/>
        <v>0</v>
      </c>
      <c r="G114" s="137">
        <f t="shared" si="62"/>
        <v>0</v>
      </c>
      <c r="H114" s="137">
        <f t="shared" si="62"/>
        <v>31293000</v>
      </c>
      <c r="I114" s="137">
        <f t="shared" si="62"/>
        <v>0</v>
      </c>
      <c r="J114" s="137">
        <f t="shared" si="62"/>
        <v>5927000</v>
      </c>
      <c r="K114" s="137">
        <f t="shared" si="62"/>
        <v>0</v>
      </c>
      <c r="L114" s="137">
        <f t="shared" si="62"/>
        <v>4986000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42206000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1.0384312567660663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25644000</v>
      </c>
      <c r="C115" s="139">
        <f t="shared" ref="C115:Q115" si="63">C87</f>
        <v>15000000</v>
      </c>
      <c r="D115" s="139">
        <f t="shared" si="63"/>
        <v>0</v>
      </c>
      <c r="E115" s="139">
        <f t="shared" si="63"/>
        <v>40644000</v>
      </c>
      <c r="F115" s="139">
        <f t="shared" si="63"/>
        <v>0</v>
      </c>
      <c r="G115" s="139">
        <f t="shared" si="63"/>
        <v>0</v>
      </c>
      <c r="H115" s="139">
        <f t="shared" si="63"/>
        <v>31293000</v>
      </c>
      <c r="I115" s="139">
        <f t="shared" si="63"/>
        <v>0</v>
      </c>
      <c r="J115" s="139">
        <f t="shared" si="63"/>
        <v>5927000</v>
      </c>
      <c r="K115" s="139">
        <f t="shared" si="63"/>
        <v>0</v>
      </c>
      <c r="L115" s="139">
        <f t="shared" si="63"/>
        <v>4986000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42206000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1.0384312567660663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91IR9paxBtbXoRK62RzqPNNPyVtEuj8EQ5skx6cNAiBJ5jam+blUMaPfIMsiFljdZBDdNJTAzDP25B4tqo534Q==" saltValue="qnJ7I18SwZncpAlGfKcjK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1581000</v>
      </c>
      <c r="I10" s="110">
        <v>1470434</v>
      </c>
      <c r="J10" s="109">
        <v>551000</v>
      </c>
      <c r="K10" s="110">
        <v>551352</v>
      </c>
      <c r="L10" s="109">
        <v>143000</v>
      </c>
      <c r="M10" s="110">
        <v>142809</v>
      </c>
      <c r="N10" s="109"/>
      <c r="O10" s="110">
        <v>723920</v>
      </c>
      <c r="P10" s="109">
        <f t="shared" ref="P10:P17" si="1">$H10      +$J10      +$L10      +$N10</f>
        <v>2275000</v>
      </c>
      <c r="Q10" s="110">
        <f t="shared" ref="Q10:Q17" si="2">$I10      +$K10      +$M10      +$O10</f>
        <v>2888515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406.91483029781034</v>
      </c>
      <c r="T10" s="54">
        <f t="shared" ref="T10:T16" si="5">IF(($E10      =0),0,(($P10      /$E10      )*100))</f>
        <v>75.833333333333329</v>
      </c>
      <c r="U10" s="56">
        <f t="shared" ref="U10:U16" si="6">IF(($E10      =0),0,(($Q10      /$E10      )*100))</f>
        <v>96.283833333333334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1581000</v>
      </c>
      <c r="I17" s="113">
        <f t="shared" si="7"/>
        <v>1470434</v>
      </c>
      <c r="J17" s="112">
        <f t="shared" si="7"/>
        <v>551000</v>
      </c>
      <c r="K17" s="113">
        <f t="shared" si="7"/>
        <v>551352</v>
      </c>
      <c r="L17" s="112">
        <f t="shared" si="7"/>
        <v>143000</v>
      </c>
      <c r="M17" s="113">
        <f t="shared" si="7"/>
        <v>142809</v>
      </c>
      <c r="N17" s="112">
        <f t="shared" si="7"/>
        <v>0</v>
      </c>
      <c r="O17" s="113">
        <f t="shared" si="7"/>
        <v>723920</v>
      </c>
      <c r="P17" s="112">
        <f t="shared" si="1"/>
        <v>2275000</v>
      </c>
      <c r="Q17" s="113">
        <f t="shared" si="2"/>
        <v>2888515</v>
      </c>
      <c r="R17" s="58">
        <f t="shared" si="3"/>
        <v>-100</v>
      </c>
      <c r="S17" s="59">
        <f t="shared" si="4"/>
        <v>406.91483029781034</v>
      </c>
      <c r="T17" s="58">
        <f>IF((SUM($E9:$E14))=0,0,(P17/(SUM($E9:$E14))*100))</f>
        <v>75.833333333333329</v>
      </c>
      <c r="U17" s="60">
        <f>IF((SUM($E9:$E14))=0,0,(Q17/(SUM($E9:$E14))*100))</f>
        <v>96.283833333333334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35515000</v>
      </c>
      <c r="C23" s="108"/>
      <c r="D23" s="108"/>
      <c r="E23" s="108">
        <f t="shared" si="8"/>
        <v>35515000</v>
      </c>
      <c r="F23" s="109">
        <v>35515000</v>
      </c>
      <c r="G23" s="110">
        <v>35515000</v>
      </c>
      <c r="H23" s="109"/>
      <c r="I23" s="110">
        <v>2981935</v>
      </c>
      <c r="J23" s="109">
        <v>2625000</v>
      </c>
      <c r="K23" s="110">
        <v>17090560</v>
      </c>
      <c r="L23" s="109">
        <v>8507000</v>
      </c>
      <c r="M23" s="110">
        <v>17355922</v>
      </c>
      <c r="N23" s="109">
        <v>15410000</v>
      </c>
      <c r="O23" s="110">
        <v>21280426</v>
      </c>
      <c r="P23" s="109">
        <f t="shared" si="9"/>
        <v>26542000</v>
      </c>
      <c r="Q23" s="110">
        <f t="shared" si="10"/>
        <v>58708843</v>
      </c>
      <c r="R23" s="54">
        <f t="shared" si="11"/>
        <v>81.144939461619842</v>
      </c>
      <c r="S23" s="55">
        <f t="shared" si="12"/>
        <v>22.611901574574951</v>
      </c>
      <c r="T23" s="54">
        <f t="shared" si="13"/>
        <v>74.734619174996482</v>
      </c>
      <c r="U23" s="56">
        <f t="shared" si="14"/>
        <v>165.30717443333802</v>
      </c>
      <c r="V23" s="109">
        <v>36874000</v>
      </c>
      <c r="W23" s="110">
        <v>26525000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35515000</v>
      </c>
      <c r="C26" s="111">
        <f>SUM(C19:C25)</f>
        <v>0</v>
      </c>
      <c r="D26" s="111"/>
      <c r="E26" s="111">
        <f t="shared" si="8"/>
        <v>35515000</v>
      </c>
      <c r="F26" s="112">
        <f t="shared" ref="F26:O26" si="15">SUM(F19:F25)</f>
        <v>35515000</v>
      </c>
      <c r="G26" s="113">
        <f t="shared" si="15"/>
        <v>35515000</v>
      </c>
      <c r="H26" s="112">
        <f t="shared" si="15"/>
        <v>0</v>
      </c>
      <c r="I26" s="113">
        <f t="shared" si="15"/>
        <v>2981935</v>
      </c>
      <c r="J26" s="112">
        <f t="shared" si="15"/>
        <v>2625000</v>
      </c>
      <c r="K26" s="113">
        <f t="shared" si="15"/>
        <v>17090560</v>
      </c>
      <c r="L26" s="112">
        <f t="shared" si="15"/>
        <v>8507000</v>
      </c>
      <c r="M26" s="113">
        <f t="shared" si="15"/>
        <v>17355922</v>
      </c>
      <c r="N26" s="112">
        <f t="shared" si="15"/>
        <v>15410000</v>
      </c>
      <c r="O26" s="113">
        <f t="shared" si="15"/>
        <v>21280426</v>
      </c>
      <c r="P26" s="112">
        <f t="shared" si="9"/>
        <v>26542000</v>
      </c>
      <c r="Q26" s="113">
        <f t="shared" si="10"/>
        <v>58708843</v>
      </c>
      <c r="R26" s="58">
        <f t="shared" si="11"/>
        <v>81.144939461619842</v>
      </c>
      <c r="S26" s="59">
        <f t="shared" si="12"/>
        <v>22.611901574574951</v>
      </c>
      <c r="T26" s="58">
        <f>IF(($E26-$E21-$E25)   =0,0,($P26   /($E26-$E21-$E25)   )*100)</f>
        <v>74.734619174996482</v>
      </c>
      <c r="U26" s="60">
        <f>IF(($E26-$E21-$E25)   =0,0,($Q26   /($E26-$E21-$E25)   )*100)</f>
        <v>165.30717443333802</v>
      </c>
      <c r="V26" s="112">
        <f>SUM(V19:V25)</f>
        <v>36874000</v>
      </c>
      <c r="W26" s="113">
        <f>SUM(W19:W25)</f>
        <v>26525000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1423000</v>
      </c>
      <c r="C34" s="108"/>
      <c r="D34" s="108"/>
      <c r="E34" s="108">
        <f>$B34      +$C34      +$D34</f>
        <v>1423000</v>
      </c>
      <c r="F34" s="109">
        <v>1423000</v>
      </c>
      <c r="G34" s="110">
        <v>1423000</v>
      </c>
      <c r="H34" s="109">
        <v>356000</v>
      </c>
      <c r="I34" s="110">
        <v>256418</v>
      </c>
      <c r="J34" s="109">
        <v>795000</v>
      </c>
      <c r="K34" s="110">
        <v>713837</v>
      </c>
      <c r="L34" s="109">
        <v>176000</v>
      </c>
      <c r="M34" s="110"/>
      <c r="N34" s="109">
        <v>28000</v>
      </c>
      <c r="O34" s="110"/>
      <c r="P34" s="109">
        <f>$H34      +$J34      +$L34      +$N34</f>
        <v>1355000</v>
      </c>
      <c r="Q34" s="110">
        <f>$I34      +$K34      +$M34      +$O34</f>
        <v>970255</v>
      </c>
      <c r="R34" s="54">
        <f>IF(($L34      =0),0,((($N34      -$L34      )/$L34      )*100))</f>
        <v>-84.090909090909093</v>
      </c>
      <c r="S34" s="55">
        <f>IF(($M34      =0),0,((($O34      -$M34      )/$M34      )*100))</f>
        <v>0</v>
      </c>
      <c r="T34" s="54">
        <f>IF(($E34      =0),0,(($P34      /$E34      )*100))</f>
        <v>95.221363316936049</v>
      </c>
      <c r="U34" s="56">
        <f>IF(($E34      =0),0,(($Q34      /$E34      )*100))</f>
        <v>68.183766690091346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1423000</v>
      </c>
      <c r="C35" s="111">
        <f>C34</f>
        <v>0</v>
      </c>
      <c r="D35" s="111"/>
      <c r="E35" s="111">
        <f>$B35      +$C35      +$D35</f>
        <v>1423000</v>
      </c>
      <c r="F35" s="112">
        <f t="shared" ref="F35:O35" si="17">F34</f>
        <v>1423000</v>
      </c>
      <c r="G35" s="113">
        <f t="shared" si="17"/>
        <v>1423000</v>
      </c>
      <c r="H35" s="112">
        <f t="shared" si="17"/>
        <v>356000</v>
      </c>
      <c r="I35" s="113">
        <f t="shared" si="17"/>
        <v>256418</v>
      </c>
      <c r="J35" s="112">
        <f t="shared" si="17"/>
        <v>795000</v>
      </c>
      <c r="K35" s="113">
        <f t="shared" si="17"/>
        <v>713837</v>
      </c>
      <c r="L35" s="112">
        <f t="shared" si="17"/>
        <v>176000</v>
      </c>
      <c r="M35" s="113">
        <f t="shared" si="17"/>
        <v>0</v>
      </c>
      <c r="N35" s="112">
        <f t="shared" si="17"/>
        <v>28000</v>
      </c>
      <c r="O35" s="113">
        <f t="shared" si="17"/>
        <v>0</v>
      </c>
      <c r="P35" s="112">
        <f>$H35      +$J35      +$L35      +$N35</f>
        <v>1355000</v>
      </c>
      <c r="Q35" s="113">
        <f>$I35      +$K35      +$M35      +$O35</f>
        <v>970255</v>
      </c>
      <c r="R35" s="58">
        <f>IF(($L35      =0),0,((($N35      -$L35      )/$L35      )*100))</f>
        <v>-84.090909090909093</v>
      </c>
      <c r="S35" s="59">
        <f>IF(($M35      =0),0,((($O35      -$M35      )/$M35      )*100))</f>
        <v>0</v>
      </c>
      <c r="T35" s="58">
        <f>IF($E35   =0,0,($P35   /$E35   )*100)</f>
        <v>95.221363316936049</v>
      </c>
      <c r="U35" s="60">
        <f>IF($E35   =0,0,($Q35   /$E35   )*100)</f>
        <v>68.183766690091346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5140000</v>
      </c>
      <c r="C37" s="108"/>
      <c r="D37" s="108"/>
      <c r="E37" s="108">
        <f t="shared" ref="E37:E42" si="18">$B37      +$C37      +$D37</f>
        <v>5140000</v>
      </c>
      <c r="F37" s="109">
        <v>5140000</v>
      </c>
      <c r="G37" s="110">
        <v>5140000</v>
      </c>
      <c r="H37" s="109">
        <v>1463000</v>
      </c>
      <c r="I37" s="110">
        <v>1343603</v>
      </c>
      <c r="J37" s="109">
        <v>907000</v>
      </c>
      <c r="K37" s="110">
        <v>1886697</v>
      </c>
      <c r="L37" s="109">
        <v>2532000</v>
      </c>
      <c r="M37" s="110">
        <v>1527784</v>
      </c>
      <c r="N37" s="109">
        <v>238000</v>
      </c>
      <c r="O37" s="110">
        <v>381237</v>
      </c>
      <c r="P37" s="109">
        <f t="shared" ref="P37:P42" si="19">$H37      +$J37      +$L37      +$N37</f>
        <v>5140000</v>
      </c>
      <c r="Q37" s="110">
        <f t="shared" ref="Q37:Q42" si="20">$I37      +$K37      +$M37      +$O37</f>
        <v>5139321</v>
      </c>
      <c r="R37" s="54">
        <f t="shared" ref="R37:R42" si="21">IF(($L37      =0),0,((($N37      -$L37      )/$L37      )*100))</f>
        <v>-90.600315955766192</v>
      </c>
      <c r="S37" s="55">
        <f t="shared" ref="S37:S42" si="22">IF(($M37      =0),0,((($O37      -$M37      )/$M37      )*100))</f>
        <v>-75.046407083723878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99.986789883268472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13737000</v>
      </c>
      <c r="C38" s="108">
        <v>-1214000</v>
      </c>
      <c r="D38" s="108"/>
      <c r="E38" s="108">
        <f t="shared" si="18"/>
        <v>12523000</v>
      </c>
      <c r="F38" s="109">
        <v>13737000</v>
      </c>
      <c r="G38" s="110">
        <v>0</v>
      </c>
      <c r="H38" s="109"/>
      <c r="I38" s="110"/>
      <c r="J38" s="109"/>
      <c r="K38" s="110"/>
      <c r="L38" s="109"/>
      <c r="M38" s="110"/>
      <c r="N38" s="109">
        <v>2163000</v>
      </c>
      <c r="O38" s="110"/>
      <c r="P38" s="109">
        <f t="shared" si="19"/>
        <v>2163000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17.272219116825042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18877000</v>
      </c>
      <c r="C42" s="111">
        <f>SUM(C37:C41)</f>
        <v>-1214000</v>
      </c>
      <c r="D42" s="111"/>
      <c r="E42" s="111">
        <f t="shared" si="18"/>
        <v>17663000</v>
      </c>
      <c r="F42" s="112">
        <f t="shared" ref="F42:O42" si="25">SUM(F37:F41)</f>
        <v>18877000</v>
      </c>
      <c r="G42" s="113">
        <f t="shared" si="25"/>
        <v>5140000</v>
      </c>
      <c r="H42" s="112">
        <f t="shared" si="25"/>
        <v>1463000</v>
      </c>
      <c r="I42" s="113">
        <f t="shared" si="25"/>
        <v>1343603</v>
      </c>
      <c r="J42" s="112">
        <f t="shared" si="25"/>
        <v>907000</v>
      </c>
      <c r="K42" s="113">
        <f t="shared" si="25"/>
        <v>1886697</v>
      </c>
      <c r="L42" s="112">
        <f t="shared" si="25"/>
        <v>2532000</v>
      </c>
      <c r="M42" s="113">
        <f t="shared" si="25"/>
        <v>1527784</v>
      </c>
      <c r="N42" s="112">
        <f t="shared" si="25"/>
        <v>2401000</v>
      </c>
      <c r="O42" s="113">
        <f t="shared" si="25"/>
        <v>381237</v>
      </c>
      <c r="P42" s="112">
        <f t="shared" si="19"/>
        <v>7303000</v>
      </c>
      <c r="Q42" s="113">
        <f t="shared" si="20"/>
        <v>5139321</v>
      </c>
      <c r="R42" s="58">
        <f t="shared" si="21"/>
        <v>-5.1737756714060028</v>
      </c>
      <c r="S42" s="59">
        <f t="shared" si="22"/>
        <v>-75.046407083723878</v>
      </c>
      <c r="T42" s="58">
        <f>IF((+$E37+$E40) =0,0,(P42   /(+$E37+$E40) )*100)</f>
        <v>142.08171206225683</v>
      </c>
      <c r="U42" s="60">
        <f>IF((+$E37+$E40) =0,0,(Q42   /(+$E37+$E40) )*100)</f>
        <v>99.986789883268472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58815000</v>
      </c>
      <c r="C69" s="120">
        <f>SUM(C9:C16,C19:C25,C28:C31,C34,C37:C41,C44:C54,C57:C60,C63:C67)</f>
        <v>-1214000</v>
      </c>
      <c r="D69" s="120"/>
      <c r="E69" s="120">
        <f t="shared" si="35"/>
        <v>57601000</v>
      </c>
      <c r="F69" s="121">
        <f t="shared" ref="F69:O69" si="43">SUM(F9:F16,F19:F25,F28:F31,F34,F37:F41,F44:F54,F57:F60,F63:F67)</f>
        <v>58815000</v>
      </c>
      <c r="G69" s="122">
        <f t="shared" si="43"/>
        <v>45078000</v>
      </c>
      <c r="H69" s="121">
        <f t="shared" si="43"/>
        <v>3400000</v>
      </c>
      <c r="I69" s="122">
        <f t="shared" si="43"/>
        <v>6052390</v>
      </c>
      <c r="J69" s="121">
        <f t="shared" si="43"/>
        <v>4878000</v>
      </c>
      <c r="K69" s="122">
        <f t="shared" si="43"/>
        <v>20242446</v>
      </c>
      <c r="L69" s="121">
        <f t="shared" si="43"/>
        <v>11358000</v>
      </c>
      <c r="M69" s="122">
        <f t="shared" si="43"/>
        <v>19026515</v>
      </c>
      <c r="N69" s="121">
        <f t="shared" si="43"/>
        <v>17839000</v>
      </c>
      <c r="O69" s="122">
        <f t="shared" si="43"/>
        <v>22385583</v>
      </c>
      <c r="P69" s="121">
        <f t="shared" si="36"/>
        <v>37475000</v>
      </c>
      <c r="Q69" s="122">
        <f t="shared" si="37"/>
        <v>67706934</v>
      </c>
      <c r="R69" s="67">
        <f t="shared" si="38"/>
        <v>57.061102306744147</v>
      </c>
      <c r="S69" s="68">
        <f t="shared" si="39"/>
        <v>17.65466770977239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83.133679400150854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150.19950752029817</v>
      </c>
      <c r="V69" s="121">
        <f>SUM(V9:V16,V19:V25,V28:V31,V34,V37:V41,V44:V54,V57:V60,V63:V67)</f>
        <v>36874000</v>
      </c>
      <c r="W69" s="122">
        <f>SUM(W9:W16,W19:W25,W28:W31,W34,W37:W41,W44:W54,W57:W60,W63:W67)</f>
        <v>26525000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30684000</v>
      </c>
      <c r="C71" s="108"/>
      <c r="D71" s="108"/>
      <c r="E71" s="108">
        <f>$B71      +$C71      +$D71</f>
        <v>30684000</v>
      </c>
      <c r="F71" s="109">
        <v>30684000</v>
      </c>
      <c r="G71" s="110">
        <v>30684000</v>
      </c>
      <c r="H71" s="109">
        <v>2312000</v>
      </c>
      <c r="I71" s="110">
        <v>1176173</v>
      </c>
      <c r="J71" s="109">
        <v>14338000</v>
      </c>
      <c r="K71" s="110">
        <v>13997316</v>
      </c>
      <c r="L71" s="109">
        <v>4077000</v>
      </c>
      <c r="M71" s="110">
        <v>7350840</v>
      </c>
      <c r="N71" s="109">
        <v>9115000</v>
      </c>
      <c r="O71" s="110">
        <v>6589504</v>
      </c>
      <c r="P71" s="109">
        <f>$H71      +$J71      +$L71      +$N71</f>
        <v>29842000</v>
      </c>
      <c r="Q71" s="110">
        <f>$I71      +$K71      +$M71      +$O71</f>
        <v>29113833</v>
      </c>
      <c r="R71" s="54">
        <f>IF(($L71      =0),0,((($N71      -$L71      )/$L71      )*100))</f>
        <v>123.57125337257789</v>
      </c>
      <c r="S71" s="55">
        <f>IF(($M71      =0),0,((($O71      -$M71      )/$M71      )*100))</f>
        <v>-10.35712925325541</v>
      </c>
      <c r="T71" s="54">
        <f>IF(($E71      =0),0,(($P71      /$E71      )*100))</f>
        <v>97.255898839786198</v>
      </c>
      <c r="U71" s="56">
        <f>IF(($E71      =0),0,(($Q71      /$E71      )*100))</f>
        <v>94.882782557684791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30684000</v>
      </c>
      <c r="C73" s="117">
        <f>SUM(C71:C72)</f>
        <v>0</v>
      </c>
      <c r="D73" s="117"/>
      <c r="E73" s="117">
        <f>$B73      +$C73      +$D73</f>
        <v>30684000</v>
      </c>
      <c r="F73" s="118">
        <f t="shared" ref="F73:O73" si="44">SUM(F71:F72)</f>
        <v>30684000</v>
      </c>
      <c r="G73" s="119">
        <f t="shared" si="44"/>
        <v>30684000</v>
      </c>
      <c r="H73" s="118">
        <f t="shared" si="44"/>
        <v>2312000</v>
      </c>
      <c r="I73" s="119">
        <f t="shared" si="44"/>
        <v>1176173</v>
      </c>
      <c r="J73" s="118">
        <f t="shared" si="44"/>
        <v>14338000</v>
      </c>
      <c r="K73" s="119">
        <f t="shared" si="44"/>
        <v>13997316</v>
      </c>
      <c r="L73" s="118">
        <f t="shared" si="44"/>
        <v>4077000</v>
      </c>
      <c r="M73" s="119">
        <f t="shared" si="44"/>
        <v>7350840</v>
      </c>
      <c r="N73" s="118">
        <f t="shared" si="44"/>
        <v>9115000</v>
      </c>
      <c r="O73" s="119">
        <f t="shared" si="44"/>
        <v>6589504</v>
      </c>
      <c r="P73" s="118">
        <f>$H73      +$J73      +$L73      +$N73</f>
        <v>29842000</v>
      </c>
      <c r="Q73" s="119">
        <f>$I73      +$K73      +$M73      +$O73</f>
        <v>29113833</v>
      </c>
      <c r="R73" s="63">
        <f>IF(($L73      =0),0,((($N73      -$L73      )/$L73      )*100))</f>
        <v>123.57125337257789</v>
      </c>
      <c r="S73" s="64">
        <f>IF(($M73      =0),0,((($O73      -$M73      )/$M73      )*100))</f>
        <v>-10.35712925325541</v>
      </c>
      <c r="T73" s="63">
        <f>IF(($E71      =0),0,(($P71      /$E71      )*100))</f>
        <v>97.255898839786198</v>
      </c>
      <c r="U73" s="65">
        <f>IF($E71   =0,0,($Q71   /$E71 )*100)</f>
        <v>94.882782557684791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30684000</v>
      </c>
      <c r="C74" s="120">
        <f>SUM(C71:C72)</f>
        <v>0</v>
      </c>
      <c r="D74" s="120"/>
      <c r="E74" s="120">
        <f>$B74      +$C74      +$D74</f>
        <v>30684000</v>
      </c>
      <c r="F74" s="121">
        <f t="shared" ref="F74:O74" si="45">SUM(F71:F72)</f>
        <v>30684000</v>
      </c>
      <c r="G74" s="122">
        <f t="shared" si="45"/>
        <v>30684000</v>
      </c>
      <c r="H74" s="121">
        <f t="shared" si="45"/>
        <v>2312000</v>
      </c>
      <c r="I74" s="122">
        <f t="shared" si="45"/>
        <v>1176173</v>
      </c>
      <c r="J74" s="121">
        <f t="shared" si="45"/>
        <v>14338000</v>
      </c>
      <c r="K74" s="122">
        <f t="shared" si="45"/>
        <v>13997316</v>
      </c>
      <c r="L74" s="121">
        <f t="shared" si="45"/>
        <v>4077000</v>
      </c>
      <c r="M74" s="122">
        <f t="shared" si="45"/>
        <v>7350840</v>
      </c>
      <c r="N74" s="121">
        <f t="shared" si="45"/>
        <v>9115000</v>
      </c>
      <c r="O74" s="122">
        <f t="shared" si="45"/>
        <v>6589504</v>
      </c>
      <c r="P74" s="121">
        <f>$H74      +$J74      +$L74      +$N74</f>
        <v>29842000</v>
      </c>
      <c r="Q74" s="122">
        <f>$I74      +$K74      +$M74      +$O74</f>
        <v>29113833</v>
      </c>
      <c r="R74" s="67">
        <f>IF(($L74      =0),0,((($N74      -$L74      )/$L74      )*100))</f>
        <v>123.57125337257789</v>
      </c>
      <c r="S74" s="68">
        <f>IF(($M74      =0),0,((($O74      -$M74      )/$M74      )*100))</f>
        <v>-10.35712925325541</v>
      </c>
      <c r="T74" s="67">
        <f>IF(($E71      =0),0,(($P71      /$E71      )*100))</f>
        <v>97.255898839786198</v>
      </c>
      <c r="U74" s="71">
        <f>IF($E71   =0,0,($Q71   /$E71 )*100)</f>
        <v>94.882782557684791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89499000</v>
      </c>
      <c r="C75" s="120">
        <f>SUM(C9:C16,C19:C25,C28:C31,C34,C37:C41,C44:C54,C57:C60,C63:C67,C71:C72)</f>
        <v>-1214000</v>
      </c>
      <c r="D75" s="120"/>
      <c r="E75" s="120">
        <f>$B75      +$C75      +$D75</f>
        <v>88285000</v>
      </c>
      <c r="F75" s="121">
        <f t="shared" ref="F75:O75" si="46">SUM(F9:F16,F19:F25,F28:F31,F34,F37:F41,F44:F54,F57:F60,F63:F67,F71:F72)</f>
        <v>89499000</v>
      </c>
      <c r="G75" s="122">
        <f t="shared" si="46"/>
        <v>75762000</v>
      </c>
      <c r="H75" s="121">
        <f t="shared" si="46"/>
        <v>5712000</v>
      </c>
      <c r="I75" s="122">
        <f t="shared" si="46"/>
        <v>7228563</v>
      </c>
      <c r="J75" s="121">
        <f t="shared" si="46"/>
        <v>19216000</v>
      </c>
      <c r="K75" s="122">
        <f t="shared" si="46"/>
        <v>34239762</v>
      </c>
      <c r="L75" s="121">
        <f t="shared" si="46"/>
        <v>15435000</v>
      </c>
      <c r="M75" s="122">
        <f t="shared" si="46"/>
        <v>26377355</v>
      </c>
      <c r="N75" s="121">
        <f t="shared" si="46"/>
        <v>26954000</v>
      </c>
      <c r="O75" s="122">
        <f t="shared" si="46"/>
        <v>28975087</v>
      </c>
      <c r="P75" s="121">
        <f>$H75      +$J75      +$L75      +$N75</f>
        <v>67317000</v>
      </c>
      <c r="Q75" s="122">
        <f>$I75      +$K75      +$M75      +$O75</f>
        <v>96820767</v>
      </c>
      <c r="R75" s="67">
        <f>IF(($L75      =0),0,((($N75      -$L75      )/$L75      )*100))</f>
        <v>74.629089731130549</v>
      </c>
      <c r="S75" s="68">
        <f>IF(($M75      =0),0,((($O75      -$M75      )/$M75      )*100))</f>
        <v>9.8483415035358934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88.853250970143336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127.79594915656926</v>
      </c>
      <c r="V75" s="121">
        <f>SUM(V9:V16,V19:V25,V28:V31,V34,V37:V41,V44:V54,V57:V60,V63:V67,V71:V72)</f>
        <v>36874000</v>
      </c>
      <c r="W75" s="122">
        <f>SUM(W9:W16,W19:W25,W28:W31,W34,W37:W41,W44:W54,W57:W60,W63:W67,W71:W72)</f>
        <v>26525000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1815000</v>
      </c>
      <c r="C87" s="128">
        <f t="shared" si="48"/>
        <v>0</v>
      </c>
      <c r="D87" s="128">
        <f t="shared" si="48"/>
        <v>0</v>
      </c>
      <c r="E87" s="128">
        <f t="shared" si="48"/>
        <v>1815000</v>
      </c>
      <c r="F87" s="128">
        <f t="shared" si="48"/>
        <v>0</v>
      </c>
      <c r="G87" s="128">
        <f t="shared" si="48"/>
        <v>0</v>
      </c>
      <c r="H87" s="128">
        <f t="shared" si="48"/>
        <v>2212000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2212000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121.8732782369146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1053000</v>
      </c>
      <c r="C91" s="108"/>
      <c r="D91" s="108"/>
      <c r="E91" s="108">
        <f t="shared" si="49"/>
        <v>1053000</v>
      </c>
      <c r="F91" s="108">
        <v>0</v>
      </c>
      <c r="G91" s="108">
        <v>0</v>
      </c>
      <c r="H91" s="108">
        <v>1450000</v>
      </c>
      <c r="I91" s="108"/>
      <c r="J91" s="108"/>
      <c r="K91" s="108"/>
      <c r="L91" s="108"/>
      <c r="M91" s="108"/>
      <c r="N91" s="108"/>
      <c r="O91" s="108"/>
      <c r="P91" s="108">
        <f t="shared" si="50"/>
        <v>1450000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137.70180436847104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762000</v>
      </c>
      <c r="C93" s="108"/>
      <c r="D93" s="108"/>
      <c r="E93" s="108">
        <f t="shared" si="49"/>
        <v>762000</v>
      </c>
      <c r="F93" s="108">
        <v>0</v>
      </c>
      <c r="G93" s="108">
        <v>0</v>
      </c>
      <c r="H93" s="108">
        <v>762000</v>
      </c>
      <c r="I93" s="108"/>
      <c r="J93" s="108"/>
      <c r="K93" s="108"/>
      <c r="L93" s="108"/>
      <c r="M93" s="108"/>
      <c r="N93" s="108"/>
      <c r="O93" s="108"/>
      <c r="P93" s="108">
        <f t="shared" si="50"/>
        <v>762000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1815000</v>
      </c>
      <c r="C114" s="137">
        <f t="shared" si="62"/>
        <v>0</v>
      </c>
      <c r="D114" s="137">
        <f t="shared" si="62"/>
        <v>0</v>
      </c>
      <c r="E114" s="137">
        <f t="shared" si="62"/>
        <v>1815000</v>
      </c>
      <c r="F114" s="137">
        <f t="shared" si="62"/>
        <v>0</v>
      </c>
      <c r="G114" s="137">
        <f t="shared" si="62"/>
        <v>0</v>
      </c>
      <c r="H114" s="137">
        <f t="shared" si="62"/>
        <v>2212000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2212000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1.2187327823691461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1815000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1815000</v>
      </c>
      <c r="F115" s="139">
        <f t="shared" si="63"/>
        <v>0</v>
      </c>
      <c r="G115" s="139">
        <f t="shared" si="63"/>
        <v>0</v>
      </c>
      <c r="H115" s="139">
        <f t="shared" si="63"/>
        <v>2212000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2212000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1.2187327823691461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DXWVsMv2oZNIeDSF3+SLfpHdViY5EQMtm8neq676qc0r6AvD+BhDY/Z+Cr8VIIKyRchng5r2qQd6MAm4vujS9g==" saltValue="+TThFHGToWP0mbDLWGR1Y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1999000</v>
      </c>
      <c r="I10" s="110">
        <v>85494</v>
      </c>
      <c r="J10" s="109">
        <v>380000</v>
      </c>
      <c r="K10" s="110">
        <v>1981832</v>
      </c>
      <c r="L10" s="109">
        <v>68000</v>
      </c>
      <c r="M10" s="110">
        <v>414234</v>
      </c>
      <c r="N10" s="109"/>
      <c r="O10" s="110">
        <v>518440</v>
      </c>
      <c r="P10" s="109">
        <f t="shared" ref="P10:P17" si="1">$H10      +$J10      +$L10      +$N10</f>
        <v>2447000</v>
      </c>
      <c r="Q10" s="110">
        <f t="shared" ref="Q10:Q17" si="2">$I10      +$K10      +$M10      +$O10</f>
        <v>3000000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25.156312615574773</v>
      </c>
      <c r="T10" s="54">
        <f t="shared" ref="T10:T16" si="5">IF(($E10      =0),0,(($P10      /$E10      )*100))</f>
        <v>81.566666666666663</v>
      </c>
      <c r="U10" s="56">
        <f t="shared" ref="U10:U16" si="6">IF(($E10      =0),0,(($Q10      /$E10      )*100))</f>
        <v>100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1999000</v>
      </c>
      <c r="I17" s="113">
        <f t="shared" si="7"/>
        <v>85494</v>
      </c>
      <c r="J17" s="112">
        <f t="shared" si="7"/>
        <v>380000</v>
      </c>
      <c r="K17" s="113">
        <f t="shared" si="7"/>
        <v>1981832</v>
      </c>
      <c r="L17" s="112">
        <f t="shared" si="7"/>
        <v>68000</v>
      </c>
      <c r="M17" s="113">
        <f t="shared" si="7"/>
        <v>414234</v>
      </c>
      <c r="N17" s="112">
        <f t="shared" si="7"/>
        <v>0</v>
      </c>
      <c r="O17" s="113">
        <f t="shared" si="7"/>
        <v>518440</v>
      </c>
      <c r="P17" s="112">
        <f t="shared" si="1"/>
        <v>2447000</v>
      </c>
      <c r="Q17" s="113">
        <f t="shared" si="2"/>
        <v>3000000</v>
      </c>
      <c r="R17" s="58">
        <f t="shared" si="3"/>
        <v>-100</v>
      </c>
      <c r="S17" s="59">
        <f t="shared" si="4"/>
        <v>25.156312615574773</v>
      </c>
      <c r="T17" s="58">
        <f>IF((SUM($E9:$E14))=0,0,(P17/(SUM($E9:$E14))*100))</f>
        <v>81.566666666666663</v>
      </c>
      <c r="U17" s="60">
        <f>IF((SUM($E9:$E14))=0,0,(Q17/(SUM($E9:$E14))*100))</f>
        <v>100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32028000</v>
      </c>
      <c r="C23" s="108"/>
      <c r="D23" s="108"/>
      <c r="E23" s="108">
        <f t="shared" si="8"/>
        <v>32028000</v>
      </c>
      <c r="F23" s="109">
        <v>32028000</v>
      </c>
      <c r="G23" s="110">
        <v>32028000</v>
      </c>
      <c r="H23" s="109"/>
      <c r="I23" s="110"/>
      <c r="J23" s="109">
        <v>855000</v>
      </c>
      <c r="K23" s="110"/>
      <c r="L23" s="109">
        <v>1184000</v>
      </c>
      <c r="M23" s="110"/>
      <c r="N23" s="109">
        <v>5180000</v>
      </c>
      <c r="O23" s="110"/>
      <c r="P23" s="109">
        <f t="shared" si="9"/>
        <v>7219000</v>
      </c>
      <c r="Q23" s="110">
        <f t="shared" si="10"/>
        <v>0</v>
      </c>
      <c r="R23" s="54">
        <f t="shared" si="11"/>
        <v>337.5</v>
      </c>
      <c r="S23" s="55">
        <f t="shared" si="12"/>
        <v>0</v>
      </c>
      <c r="T23" s="54">
        <f t="shared" si="13"/>
        <v>22.539652803796677</v>
      </c>
      <c r="U23" s="56">
        <f t="shared" si="14"/>
        <v>0</v>
      </c>
      <c r="V23" s="109">
        <v>40068000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32028000</v>
      </c>
      <c r="C26" s="111">
        <f>SUM(C19:C25)</f>
        <v>0</v>
      </c>
      <c r="D26" s="111"/>
      <c r="E26" s="111">
        <f t="shared" si="8"/>
        <v>32028000</v>
      </c>
      <c r="F26" s="112">
        <f t="shared" ref="F26:O26" si="15">SUM(F19:F25)</f>
        <v>32028000</v>
      </c>
      <c r="G26" s="113">
        <f t="shared" si="15"/>
        <v>32028000</v>
      </c>
      <c r="H26" s="112">
        <f t="shared" si="15"/>
        <v>0</v>
      </c>
      <c r="I26" s="113">
        <f t="shared" si="15"/>
        <v>0</v>
      </c>
      <c r="J26" s="112">
        <f t="shared" si="15"/>
        <v>855000</v>
      </c>
      <c r="K26" s="113">
        <f t="shared" si="15"/>
        <v>0</v>
      </c>
      <c r="L26" s="112">
        <f t="shared" si="15"/>
        <v>1184000</v>
      </c>
      <c r="M26" s="113">
        <f t="shared" si="15"/>
        <v>0</v>
      </c>
      <c r="N26" s="112">
        <f t="shared" si="15"/>
        <v>5180000</v>
      </c>
      <c r="O26" s="113">
        <f t="shared" si="15"/>
        <v>0</v>
      </c>
      <c r="P26" s="112">
        <f t="shared" si="9"/>
        <v>7219000</v>
      </c>
      <c r="Q26" s="113">
        <f t="shared" si="10"/>
        <v>0</v>
      </c>
      <c r="R26" s="58">
        <f t="shared" si="11"/>
        <v>337.5</v>
      </c>
      <c r="S26" s="59">
        <f t="shared" si="12"/>
        <v>0</v>
      </c>
      <c r="T26" s="58">
        <f>IF(($E26-$E21-$E25)   =0,0,($P26   /($E26-$E21-$E25)   )*100)</f>
        <v>22.539652803796677</v>
      </c>
      <c r="U26" s="60">
        <f>IF(($E26-$E21-$E25)   =0,0,($Q26   /($E26-$E21-$E25)   )*100)</f>
        <v>0</v>
      </c>
      <c r="V26" s="112">
        <f>SUM(V19:V25)</f>
        <v>40068000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2503000</v>
      </c>
      <c r="C34" s="108"/>
      <c r="D34" s="108"/>
      <c r="E34" s="108">
        <f>$B34      +$C34      +$D34</f>
        <v>2503000</v>
      </c>
      <c r="F34" s="109">
        <v>2503000</v>
      </c>
      <c r="G34" s="110">
        <v>2503000</v>
      </c>
      <c r="H34" s="109">
        <v>604000</v>
      </c>
      <c r="I34" s="110">
        <v>416461</v>
      </c>
      <c r="J34" s="109">
        <v>617000</v>
      </c>
      <c r="K34" s="110">
        <v>578890</v>
      </c>
      <c r="L34" s="109">
        <v>655000</v>
      </c>
      <c r="M34" s="110">
        <v>659570</v>
      </c>
      <c r="N34" s="109">
        <v>625000</v>
      </c>
      <c r="O34" s="110">
        <v>709879</v>
      </c>
      <c r="P34" s="109">
        <f>$H34      +$J34      +$L34      +$N34</f>
        <v>2501000</v>
      </c>
      <c r="Q34" s="110">
        <f>$I34      +$K34      +$M34      +$O34</f>
        <v>2364800</v>
      </c>
      <c r="R34" s="54">
        <f>IF(($L34      =0),0,((($N34      -$L34      )/$L34      )*100))</f>
        <v>-4.5801526717557248</v>
      </c>
      <c r="S34" s="55">
        <f>IF(($M34      =0),0,((($O34      -$M34      )/$M34      )*100))</f>
        <v>7.627545218854709</v>
      </c>
      <c r="T34" s="54">
        <f>IF(($E34      =0),0,(($P34      /$E34      )*100))</f>
        <v>99.920095884938078</v>
      </c>
      <c r="U34" s="56">
        <f>IF(($E34      =0),0,(($Q34      /$E34      )*100))</f>
        <v>94.47862564922093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2503000</v>
      </c>
      <c r="C35" s="111">
        <f>C34</f>
        <v>0</v>
      </c>
      <c r="D35" s="111"/>
      <c r="E35" s="111">
        <f>$B35      +$C35      +$D35</f>
        <v>2503000</v>
      </c>
      <c r="F35" s="112">
        <f t="shared" ref="F35:O35" si="17">F34</f>
        <v>2503000</v>
      </c>
      <c r="G35" s="113">
        <f t="shared" si="17"/>
        <v>2503000</v>
      </c>
      <c r="H35" s="112">
        <f t="shared" si="17"/>
        <v>604000</v>
      </c>
      <c r="I35" s="113">
        <f t="shared" si="17"/>
        <v>416461</v>
      </c>
      <c r="J35" s="112">
        <f t="shared" si="17"/>
        <v>617000</v>
      </c>
      <c r="K35" s="113">
        <f t="shared" si="17"/>
        <v>578890</v>
      </c>
      <c r="L35" s="112">
        <f t="shared" si="17"/>
        <v>655000</v>
      </c>
      <c r="M35" s="113">
        <f t="shared" si="17"/>
        <v>659570</v>
      </c>
      <c r="N35" s="112">
        <f t="shared" si="17"/>
        <v>625000</v>
      </c>
      <c r="O35" s="113">
        <f t="shared" si="17"/>
        <v>709879</v>
      </c>
      <c r="P35" s="112">
        <f>$H35      +$J35      +$L35      +$N35</f>
        <v>2501000</v>
      </c>
      <c r="Q35" s="113">
        <f>$I35      +$K35      +$M35      +$O35</f>
        <v>2364800</v>
      </c>
      <c r="R35" s="58">
        <f>IF(($L35      =0),0,((($N35      -$L35      )/$L35      )*100))</f>
        <v>-4.5801526717557248</v>
      </c>
      <c r="S35" s="59">
        <f>IF(($M35      =0),0,((($O35      -$M35      )/$M35      )*100))</f>
        <v>7.627545218854709</v>
      </c>
      <c r="T35" s="58">
        <f>IF($E35   =0,0,($P35   /$E35   )*100)</f>
        <v>99.920095884938078</v>
      </c>
      <c r="U35" s="60">
        <f>IF($E35   =0,0,($Q35   /$E35   )*100)</f>
        <v>94.47862564922093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24027000</v>
      </c>
      <c r="C37" s="108"/>
      <c r="D37" s="108"/>
      <c r="E37" s="108">
        <f t="shared" ref="E37:E42" si="18">$B37      +$C37      +$D37</f>
        <v>24027000</v>
      </c>
      <c r="F37" s="109">
        <v>24027000</v>
      </c>
      <c r="G37" s="110">
        <v>24027000</v>
      </c>
      <c r="H37" s="109">
        <v>3861000</v>
      </c>
      <c r="I37" s="110">
        <v>3861254</v>
      </c>
      <c r="J37" s="109">
        <v>4334000</v>
      </c>
      <c r="K37" s="110">
        <v>4334339</v>
      </c>
      <c r="L37" s="109">
        <v>3090000</v>
      </c>
      <c r="M37" s="110">
        <v>3090583</v>
      </c>
      <c r="N37" s="109">
        <v>11593000</v>
      </c>
      <c r="O37" s="110">
        <v>4817735</v>
      </c>
      <c r="P37" s="109">
        <f t="shared" ref="P37:P42" si="19">$H37      +$J37      +$L37      +$N37</f>
        <v>22878000</v>
      </c>
      <c r="Q37" s="110">
        <f t="shared" ref="Q37:Q42" si="20">$I37      +$K37      +$M37      +$O37</f>
        <v>16103911</v>
      </c>
      <c r="R37" s="54">
        <f t="shared" ref="R37:R42" si="21">IF(($L37      =0),0,((($N37      -$L37      )/$L37      )*100))</f>
        <v>275.17799352750808</v>
      </c>
      <c r="S37" s="55">
        <f t="shared" ref="S37:S42" si="22">IF(($M37      =0),0,((($O37      -$M37      )/$M37      )*100))</f>
        <v>55.884342856994941</v>
      </c>
      <c r="T37" s="54">
        <f t="shared" ref="T37:T41" si="23">IF(($E37      =0),0,(($P37      /$E37      )*100))</f>
        <v>95.217879885129236</v>
      </c>
      <c r="U37" s="56">
        <f t="shared" ref="U37:U41" si="24">IF(($E37      =0),0,(($Q37      /$E37      )*100))</f>
        <v>67.024226911391352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31409000</v>
      </c>
      <c r="C38" s="108">
        <v>-8902000</v>
      </c>
      <c r="D38" s="108"/>
      <c r="E38" s="108">
        <f t="shared" si="18"/>
        <v>22507000</v>
      </c>
      <c r="F38" s="109">
        <v>31409000</v>
      </c>
      <c r="G38" s="110">
        <v>0</v>
      </c>
      <c r="H38" s="109"/>
      <c r="I38" s="110"/>
      <c r="J38" s="109"/>
      <c r="K38" s="110"/>
      <c r="L38" s="109"/>
      <c r="M38" s="110"/>
      <c r="N38" s="109">
        <v>2241000</v>
      </c>
      <c r="O38" s="110"/>
      <c r="P38" s="109">
        <f t="shared" si="19"/>
        <v>2241000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9.9569022970631362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55436000</v>
      </c>
      <c r="C42" s="111">
        <f>SUM(C37:C41)</f>
        <v>-8902000</v>
      </c>
      <c r="D42" s="111"/>
      <c r="E42" s="111">
        <f t="shared" si="18"/>
        <v>46534000</v>
      </c>
      <c r="F42" s="112">
        <f t="shared" ref="F42:O42" si="25">SUM(F37:F41)</f>
        <v>55436000</v>
      </c>
      <c r="G42" s="113">
        <f t="shared" si="25"/>
        <v>24027000</v>
      </c>
      <c r="H42" s="112">
        <f t="shared" si="25"/>
        <v>3861000</v>
      </c>
      <c r="I42" s="113">
        <f t="shared" si="25"/>
        <v>3861254</v>
      </c>
      <c r="J42" s="112">
        <f t="shared" si="25"/>
        <v>4334000</v>
      </c>
      <c r="K42" s="113">
        <f t="shared" si="25"/>
        <v>4334339</v>
      </c>
      <c r="L42" s="112">
        <f t="shared" si="25"/>
        <v>3090000</v>
      </c>
      <c r="M42" s="113">
        <f t="shared" si="25"/>
        <v>3090583</v>
      </c>
      <c r="N42" s="112">
        <f t="shared" si="25"/>
        <v>13834000</v>
      </c>
      <c r="O42" s="113">
        <f t="shared" si="25"/>
        <v>4817735</v>
      </c>
      <c r="P42" s="112">
        <f t="shared" si="19"/>
        <v>25119000</v>
      </c>
      <c r="Q42" s="113">
        <f t="shared" si="20"/>
        <v>16103911</v>
      </c>
      <c r="R42" s="58">
        <f t="shared" si="21"/>
        <v>347.70226537216831</v>
      </c>
      <c r="S42" s="59">
        <f t="shared" si="22"/>
        <v>55.884342856994941</v>
      </c>
      <c r="T42" s="58">
        <f>IF((+$E37+$E40) =0,0,(P42   /(+$E37+$E40) )*100)</f>
        <v>104.54488700212261</v>
      </c>
      <c r="U42" s="60">
        <f>IF((+$E37+$E40) =0,0,(Q42   /(+$E37+$E40) )*100)</f>
        <v>67.024226911391352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92967000</v>
      </c>
      <c r="C69" s="120">
        <f>SUM(C9:C16,C19:C25,C28:C31,C34,C37:C41,C44:C54,C57:C60,C63:C67)</f>
        <v>-8902000</v>
      </c>
      <c r="D69" s="120"/>
      <c r="E69" s="120">
        <f t="shared" si="35"/>
        <v>84065000</v>
      </c>
      <c r="F69" s="121">
        <f t="shared" ref="F69:O69" si="43">SUM(F9:F16,F19:F25,F28:F31,F34,F37:F41,F44:F54,F57:F60,F63:F67)</f>
        <v>92967000</v>
      </c>
      <c r="G69" s="122">
        <f t="shared" si="43"/>
        <v>61558000</v>
      </c>
      <c r="H69" s="121">
        <f t="shared" si="43"/>
        <v>6464000</v>
      </c>
      <c r="I69" s="122">
        <f t="shared" si="43"/>
        <v>4363209</v>
      </c>
      <c r="J69" s="121">
        <f t="shared" si="43"/>
        <v>6186000</v>
      </c>
      <c r="K69" s="122">
        <f t="shared" si="43"/>
        <v>6895061</v>
      </c>
      <c r="L69" s="121">
        <f t="shared" si="43"/>
        <v>4997000</v>
      </c>
      <c r="M69" s="122">
        <f t="shared" si="43"/>
        <v>4164387</v>
      </c>
      <c r="N69" s="121">
        <f t="shared" si="43"/>
        <v>19639000</v>
      </c>
      <c r="O69" s="122">
        <f t="shared" si="43"/>
        <v>6046054</v>
      </c>
      <c r="P69" s="121">
        <f t="shared" si="36"/>
        <v>37286000</v>
      </c>
      <c r="Q69" s="122">
        <f t="shared" si="37"/>
        <v>21468711</v>
      </c>
      <c r="R69" s="67">
        <f t="shared" si="38"/>
        <v>293.01580948569142</v>
      </c>
      <c r="S69" s="68">
        <f t="shared" si="39"/>
        <v>45.184729469187182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60.57051886026187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34.875582377595116</v>
      </c>
      <c r="V69" s="121">
        <f>SUM(V9:V16,V19:V25,V28:V31,V34,V37:V41,V44:V54,V57:V60,V63:V67)</f>
        <v>40068000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63424000</v>
      </c>
      <c r="C71" s="108"/>
      <c r="D71" s="108"/>
      <c r="E71" s="108">
        <f>$B71      +$C71      +$D71</f>
        <v>63424000</v>
      </c>
      <c r="F71" s="109">
        <v>63424000</v>
      </c>
      <c r="G71" s="110">
        <v>63424000</v>
      </c>
      <c r="H71" s="109">
        <v>10303000</v>
      </c>
      <c r="I71" s="110"/>
      <c r="J71" s="109">
        <v>30512000</v>
      </c>
      <c r="K71" s="110">
        <v>39099734</v>
      </c>
      <c r="L71" s="109">
        <v>13000000</v>
      </c>
      <c r="M71" s="110">
        <v>4839513</v>
      </c>
      <c r="N71" s="109">
        <v>5850000</v>
      </c>
      <c r="O71" s="110">
        <v>19484752</v>
      </c>
      <c r="P71" s="109">
        <f>$H71      +$J71      +$L71      +$N71</f>
        <v>59665000</v>
      </c>
      <c r="Q71" s="110">
        <f>$I71      +$K71      +$M71      +$O71</f>
        <v>63423999</v>
      </c>
      <c r="R71" s="54">
        <f>IF(($L71      =0),0,((($N71      -$L71      )/$L71      )*100))</f>
        <v>-55.000000000000007</v>
      </c>
      <c r="S71" s="55">
        <f>IF(($M71      =0),0,((($O71      -$M71      )/$M71      )*100))</f>
        <v>302.61803202099054</v>
      </c>
      <c r="T71" s="54">
        <f>IF(($E71      =0),0,(($P71      /$E71      )*100))</f>
        <v>94.073221493440968</v>
      </c>
      <c r="U71" s="56">
        <f>IF(($E71      =0),0,(($Q71      /$E71      )*100))</f>
        <v>99.99999842330979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63424000</v>
      </c>
      <c r="C73" s="117">
        <f>SUM(C71:C72)</f>
        <v>0</v>
      </c>
      <c r="D73" s="117"/>
      <c r="E73" s="117">
        <f>$B73      +$C73      +$D73</f>
        <v>63424000</v>
      </c>
      <c r="F73" s="118">
        <f t="shared" ref="F73:O73" si="44">SUM(F71:F72)</f>
        <v>63424000</v>
      </c>
      <c r="G73" s="119">
        <f t="shared" si="44"/>
        <v>63424000</v>
      </c>
      <c r="H73" s="118">
        <f t="shared" si="44"/>
        <v>10303000</v>
      </c>
      <c r="I73" s="119">
        <f t="shared" si="44"/>
        <v>0</v>
      </c>
      <c r="J73" s="118">
        <f t="shared" si="44"/>
        <v>30512000</v>
      </c>
      <c r="K73" s="119">
        <f t="shared" si="44"/>
        <v>39099734</v>
      </c>
      <c r="L73" s="118">
        <f t="shared" si="44"/>
        <v>13000000</v>
      </c>
      <c r="M73" s="119">
        <f t="shared" si="44"/>
        <v>4839513</v>
      </c>
      <c r="N73" s="118">
        <f t="shared" si="44"/>
        <v>5850000</v>
      </c>
      <c r="O73" s="119">
        <f t="shared" si="44"/>
        <v>19484752</v>
      </c>
      <c r="P73" s="118">
        <f>$H73      +$J73      +$L73      +$N73</f>
        <v>59665000</v>
      </c>
      <c r="Q73" s="119">
        <f>$I73      +$K73      +$M73      +$O73</f>
        <v>63423999</v>
      </c>
      <c r="R73" s="63">
        <f>IF(($L73      =0),0,((($N73      -$L73      )/$L73      )*100))</f>
        <v>-55.000000000000007</v>
      </c>
      <c r="S73" s="64">
        <f>IF(($M73      =0),0,((($O73      -$M73      )/$M73      )*100))</f>
        <v>302.61803202099054</v>
      </c>
      <c r="T73" s="63">
        <f>IF(($E71      =0),0,(($P71      /$E71      )*100))</f>
        <v>94.073221493440968</v>
      </c>
      <c r="U73" s="65">
        <f>IF($E71   =0,0,($Q71   /$E71 )*100)</f>
        <v>99.99999842330979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63424000</v>
      </c>
      <c r="C74" s="120">
        <f>SUM(C71:C72)</f>
        <v>0</v>
      </c>
      <c r="D74" s="120"/>
      <c r="E74" s="120">
        <f>$B74      +$C74      +$D74</f>
        <v>63424000</v>
      </c>
      <c r="F74" s="121">
        <f t="shared" ref="F74:O74" si="45">SUM(F71:F72)</f>
        <v>63424000</v>
      </c>
      <c r="G74" s="122">
        <f t="shared" si="45"/>
        <v>63424000</v>
      </c>
      <c r="H74" s="121">
        <f t="shared" si="45"/>
        <v>10303000</v>
      </c>
      <c r="I74" s="122">
        <f t="shared" si="45"/>
        <v>0</v>
      </c>
      <c r="J74" s="121">
        <f t="shared" si="45"/>
        <v>30512000</v>
      </c>
      <c r="K74" s="122">
        <f t="shared" si="45"/>
        <v>39099734</v>
      </c>
      <c r="L74" s="121">
        <f t="shared" si="45"/>
        <v>13000000</v>
      </c>
      <c r="M74" s="122">
        <f t="shared" si="45"/>
        <v>4839513</v>
      </c>
      <c r="N74" s="121">
        <f t="shared" si="45"/>
        <v>5850000</v>
      </c>
      <c r="O74" s="122">
        <f t="shared" si="45"/>
        <v>19484752</v>
      </c>
      <c r="P74" s="121">
        <f>$H74      +$J74      +$L74      +$N74</f>
        <v>59665000</v>
      </c>
      <c r="Q74" s="122">
        <f>$I74      +$K74      +$M74      +$O74</f>
        <v>63423999</v>
      </c>
      <c r="R74" s="67">
        <f>IF(($L74      =0),0,((($N74      -$L74      )/$L74      )*100))</f>
        <v>-55.000000000000007</v>
      </c>
      <c r="S74" s="68">
        <f>IF(($M74      =0),0,((($O74      -$M74      )/$M74      )*100))</f>
        <v>302.61803202099054</v>
      </c>
      <c r="T74" s="67">
        <f>IF(($E71      =0),0,(($P71      /$E71      )*100))</f>
        <v>94.073221493440968</v>
      </c>
      <c r="U74" s="71">
        <f>IF($E71   =0,0,($Q71   /$E71 )*100)</f>
        <v>99.99999842330979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156391000</v>
      </c>
      <c r="C75" s="120">
        <f>SUM(C9:C16,C19:C25,C28:C31,C34,C37:C41,C44:C54,C57:C60,C63:C67,C71:C72)</f>
        <v>-8902000</v>
      </c>
      <c r="D75" s="120"/>
      <c r="E75" s="120">
        <f>$B75      +$C75      +$D75</f>
        <v>147489000</v>
      </c>
      <c r="F75" s="121">
        <f t="shared" ref="F75:O75" si="46">SUM(F9:F16,F19:F25,F28:F31,F34,F37:F41,F44:F54,F57:F60,F63:F67,F71:F72)</f>
        <v>156391000</v>
      </c>
      <c r="G75" s="122">
        <f t="shared" si="46"/>
        <v>124982000</v>
      </c>
      <c r="H75" s="121">
        <f t="shared" si="46"/>
        <v>16767000</v>
      </c>
      <c r="I75" s="122">
        <f t="shared" si="46"/>
        <v>4363209</v>
      </c>
      <c r="J75" s="121">
        <f t="shared" si="46"/>
        <v>36698000</v>
      </c>
      <c r="K75" s="122">
        <f t="shared" si="46"/>
        <v>45994795</v>
      </c>
      <c r="L75" s="121">
        <f t="shared" si="46"/>
        <v>17997000</v>
      </c>
      <c r="M75" s="122">
        <f t="shared" si="46"/>
        <v>9003900</v>
      </c>
      <c r="N75" s="121">
        <f t="shared" si="46"/>
        <v>25489000</v>
      </c>
      <c r="O75" s="122">
        <f t="shared" si="46"/>
        <v>25530806</v>
      </c>
      <c r="P75" s="121">
        <f>$H75      +$J75      +$L75      +$N75</f>
        <v>96951000</v>
      </c>
      <c r="Q75" s="122">
        <f>$I75      +$K75      +$M75      +$O75</f>
        <v>84892710</v>
      </c>
      <c r="R75" s="67">
        <f>IF(($L75      =0),0,((($N75      -$L75      )/$L75      )*100))</f>
        <v>41.629160415624824</v>
      </c>
      <c r="S75" s="68">
        <f>IF(($M75      =0),0,((($O75      -$M75      )/$M75      )*100))</f>
        <v>183.55274936416441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77.571970363732376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67.923949048663019</v>
      </c>
      <c r="V75" s="121">
        <f>SUM(V9:V16,V19:V25,V28:V31,V34,V37:V41,V44:V54,V57:V60,V63:V67,V71:V72)</f>
        <v>40068000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35642000</v>
      </c>
      <c r="C87" s="128">
        <f t="shared" si="48"/>
        <v>-4000000</v>
      </c>
      <c r="D87" s="128">
        <f t="shared" si="48"/>
        <v>0</v>
      </c>
      <c r="E87" s="128">
        <f t="shared" si="48"/>
        <v>31642000</v>
      </c>
      <c r="F87" s="128">
        <f t="shared" si="48"/>
        <v>0</v>
      </c>
      <c r="G87" s="128">
        <f t="shared" si="48"/>
        <v>0</v>
      </c>
      <c r="H87" s="128">
        <f t="shared" si="48"/>
        <v>8783000</v>
      </c>
      <c r="I87" s="128">
        <f t="shared" si="48"/>
        <v>0</v>
      </c>
      <c r="J87" s="128">
        <f t="shared" si="48"/>
        <v>7406000</v>
      </c>
      <c r="K87" s="128">
        <f t="shared" si="48"/>
        <v>0</v>
      </c>
      <c r="L87" s="128">
        <f t="shared" si="48"/>
        <v>1195000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17384000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54.93963719107515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13239000</v>
      </c>
      <c r="C91" s="108"/>
      <c r="D91" s="108"/>
      <c r="E91" s="108">
        <f t="shared" si="49"/>
        <v>13239000</v>
      </c>
      <c r="F91" s="108">
        <v>0</v>
      </c>
      <c r="G91" s="108">
        <v>0</v>
      </c>
      <c r="H91" s="108">
        <v>419000</v>
      </c>
      <c r="I91" s="108"/>
      <c r="J91" s="108">
        <v>7406000</v>
      </c>
      <c r="K91" s="108"/>
      <c r="L91" s="108"/>
      <c r="M91" s="108"/>
      <c r="N91" s="108"/>
      <c r="O91" s="108"/>
      <c r="P91" s="108">
        <f t="shared" si="50"/>
        <v>7825000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59.10567263388473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6200000</v>
      </c>
      <c r="C93" s="108"/>
      <c r="D93" s="108"/>
      <c r="E93" s="108">
        <f t="shared" si="49"/>
        <v>6200000</v>
      </c>
      <c r="F93" s="108">
        <v>0</v>
      </c>
      <c r="G93" s="108">
        <v>0</v>
      </c>
      <c r="H93" s="108">
        <v>6200000</v>
      </c>
      <c r="I93" s="108"/>
      <c r="J93" s="108"/>
      <c r="K93" s="108"/>
      <c r="L93" s="108"/>
      <c r="M93" s="108"/>
      <c r="N93" s="108"/>
      <c r="O93" s="108"/>
      <c r="P93" s="108">
        <f t="shared" si="50"/>
        <v>6200000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16203000</v>
      </c>
      <c r="C95" s="108">
        <v>-4000000</v>
      </c>
      <c r="D95" s="108"/>
      <c r="E95" s="108">
        <f t="shared" si="49"/>
        <v>12203000</v>
      </c>
      <c r="F95" s="108">
        <v>0</v>
      </c>
      <c r="G95" s="108">
        <v>0</v>
      </c>
      <c r="H95" s="108">
        <v>2164000</v>
      </c>
      <c r="I95" s="108"/>
      <c r="J95" s="108"/>
      <c r="K95" s="108"/>
      <c r="L95" s="108">
        <v>1195000</v>
      </c>
      <c r="M95" s="108"/>
      <c r="N95" s="108"/>
      <c r="O95" s="108"/>
      <c r="P95" s="108">
        <f t="shared" si="50"/>
        <v>3359000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27.526018192247808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35642000</v>
      </c>
      <c r="C114" s="137">
        <f t="shared" si="62"/>
        <v>-4000000</v>
      </c>
      <c r="D114" s="137">
        <f t="shared" si="62"/>
        <v>0</v>
      </c>
      <c r="E114" s="137">
        <f t="shared" si="62"/>
        <v>31642000</v>
      </c>
      <c r="F114" s="137">
        <f t="shared" si="62"/>
        <v>0</v>
      </c>
      <c r="G114" s="137">
        <f t="shared" si="62"/>
        <v>0</v>
      </c>
      <c r="H114" s="137">
        <f t="shared" si="62"/>
        <v>8783000</v>
      </c>
      <c r="I114" s="137">
        <f t="shared" si="62"/>
        <v>0</v>
      </c>
      <c r="J114" s="137">
        <f t="shared" si="62"/>
        <v>7406000</v>
      </c>
      <c r="K114" s="137">
        <f t="shared" si="62"/>
        <v>0</v>
      </c>
      <c r="L114" s="137">
        <f t="shared" si="62"/>
        <v>1195000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17384000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0.54939637191075152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35642000</v>
      </c>
      <c r="C115" s="139">
        <f t="shared" ref="C115:Q115" si="63">C87</f>
        <v>-4000000</v>
      </c>
      <c r="D115" s="139">
        <f t="shared" si="63"/>
        <v>0</v>
      </c>
      <c r="E115" s="139">
        <f t="shared" si="63"/>
        <v>31642000</v>
      </c>
      <c r="F115" s="139">
        <f t="shared" si="63"/>
        <v>0</v>
      </c>
      <c r="G115" s="139">
        <f t="shared" si="63"/>
        <v>0</v>
      </c>
      <c r="H115" s="139">
        <f t="shared" si="63"/>
        <v>8783000</v>
      </c>
      <c r="I115" s="139">
        <f t="shared" si="63"/>
        <v>0</v>
      </c>
      <c r="J115" s="139">
        <f t="shared" si="63"/>
        <v>7406000</v>
      </c>
      <c r="K115" s="139">
        <f t="shared" si="63"/>
        <v>0</v>
      </c>
      <c r="L115" s="139">
        <f t="shared" si="63"/>
        <v>1195000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17384000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0.54939637191075152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ZoM9nTiKyX1RR2NBOsB0Y+bOLNgO27bNL3hVtAQQfd7VwQDXuewQIl6BeDSWct+27FBGhI1mqNTFbnTYMXbAOA==" saltValue="wum0QO/uTCpm8mv58yuw0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2300000</v>
      </c>
      <c r="C10" s="108"/>
      <c r="D10" s="108"/>
      <c r="E10" s="108">
        <f t="shared" ref="E10:E17" si="0">$B10      +$C10      +$D10</f>
        <v>2300000</v>
      </c>
      <c r="F10" s="109">
        <v>2300000</v>
      </c>
      <c r="G10" s="110">
        <v>2300000</v>
      </c>
      <c r="H10" s="109">
        <v>542000</v>
      </c>
      <c r="I10" s="110">
        <v>542729</v>
      </c>
      <c r="J10" s="109">
        <v>349000</v>
      </c>
      <c r="K10" s="110">
        <v>455913</v>
      </c>
      <c r="L10" s="109">
        <v>294000</v>
      </c>
      <c r="M10" s="110">
        <v>294898</v>
      </c>
      <c r="N10" s="109"/>
      <c r="O10" s="110">
        <v>1006461</v>
      </c>
      <c r="P10" s="109">
        <f t="shared" ref="P10:P17" si="1">$H10      +$J10      +$L10      +$N10</f>
        <v>1185000</v>
      </c>
      <c r="Q10" s="110">
        <f t="shared" ref="Q10:Q17" si="2">$I10      +$K10      +$M10      +$O10</f>
        <v>2300001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241.29122611886143</v>
      </c>
      <c r="T10" s="54">
        <f t="shared" ref="T10:T16" si="5">IF(($E10      =0),0,(($P10      /$E10      )*100))</f>
        <v>51.521739130434781</v>
      </c>
      <c r="U10" s="56">
        <f t="shared" ref="U10:U16" si="6">IF(($E10      =0),0,(($Q10      /$E10      )*100))</f>
        <v>100.00004347826088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2300000</v>
      </c>
      <c r="C17" s="111">
        <f>SUM(C9:C16)</f>
        <v>0</v>
      </c>
      <c r="D17" s="111"/>
      <c r="E17" s="111">
        <f t="shared" si="0"/>
        <v>2300000</v>
      </c>
      <c r="F17" s="112">
        <f t="shared" ref="F17:O17" si="7">SUM(F9:F16)</f>
        <v>2300000</v>
      </c>
      <c r="G17" s="113">
        <f t="shared" si="7"/>
        <v>2300000</v>
      </c>
      <c r="H17" s="112">
        <f t="shared" si="7"/>
        <v>542000</v>
      </c>
      <c r="I17" s="113">
        <f t="shared" si="7"/>
        <v>542729</v>
      </c>
      <c r="J17" s="112">
        <f t="shared" si="7"/>
        <v>349000</v>
      </c>
      <c r="K17" s="113">
        <f t="shared" si="7"/>
        <v>455913</v>
      </c>
      <c r="L17" s="112">
        <f t="shared" si="7"/>
        <v>294000</v>
      </c>
      <c r="M17" s="113">
        <f t="shared" si="7"/>
        <v>294898</v>
      </c>
      <c r="N17" s="112">
        <f t="shared" si="7"/>
        <v>0</v>
      </c>
      <c r="O17" s="113">
        <f t="shared" si="7"/>
        <v>1006461</v>
      </c>
      <c r="P17" s="112">
        <f t="shared" si="1"/>
        <v>1185000</v>
      </c>
      <c r="Q17" s="113">
        <f t="shared" si="2"/>
        <v>2300001</v>
      </c>
      <c r="R17" s="58">
        <f t="shared" si="3"/>
        <v>-100</v>
      </c>
      <c r="S17" s="59">
        <f t="shared" si="4"/>
        <v>241.29122611886143</v>
      </c>
      <c r="T17" s="58">
        <f>IF((SUM($E9:$E14))=0,0,(P17/(SUM($E9:$E14))*100))</f>
        <v>51.521739130434781</v>
      </c>
      <c r="U17" s="60">
        <f>IF((SUM($E9:$E14))=0,0,(Q17/(SUM($E9:$E14))*100))</f>
        <v>100.00004347826088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1175000</v>
      </c>
      <c r="C21" s="108"/>
      <c r="D21" s="108"/>
      <c r="E21" s="108">
        <f t="shared" si="8"/>
        <v>1175000</v>
      </c>
      <c r="F21" s="109">
        <v>1175000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20742000</v>
      </c>
      <c r="C23" s="108"/>
      <c r="D23" s="108"/>
      <c r="E23" s="108">
        <f t="shared" si="8"/>
        <v>20742000</v>
      </c>
      <c r="F23" s="109">
        <v>20742000</v>
      </c>
      <c r="G23" s="110">
        <v>20742000</v>
      </c>
      <c r="H23" s="109"/>
      <c r="I23" s="110"/>
      <c r="J23" s="109">
        <v>16001000</v>
      </c>
      <c r="K23" s="110"/>
      <c r="L23" s="109">
        <v>4976000</v>
      </c>
      <c r="M23" s="110"/>
      <c r="N23" s="109">
        <v>310000</v>
      </c>
      <c r="O23" s="110"/>
      <c r="P23" s="109">
        <f t="shared" si="9"/>
        <v>21287000</v>
      </c>
      <c r="Q23" s="110">
        <f t="shared" si="10"/>
        <v>0</v>
      </c>
      <c r="R23" s="54">
        <f t="shared" si="11"/>
        <v>-93.770096463022512</v>
      </c>
      <c r="S23" s="55">
        <f t="shared" si="12"/>
        <v>0</v>
      </c>
      <c r="T23" s="54">
        <f t="shared" si="13"/>
        <v>102.62751904348664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21917000</v>
      </c>
      <c r="C26" s="111">
        <f>SUM(C19:C25)</f>
        <v>0</v>
      </c>
      <c r="D26" s="111"/>
      <c r="E26" s="111">
        <f t="shared" si="8"/>
        <v>21917000</v>
      </c>
      <c r="F26" s="112">
        <f t="shared" ref="F26:O26" si="15">SUM(F19:F25)</f>
        <v>21917000</v>
      </c>
      <c r="G26" s="113">
        <f t="shared" si="15"/>
        <v>20742000</v>
      </c>
      <c r="H26" s="112">
        <f t="shared" si="15"/>
        <v>0</v>
      </c>
      <c r="I26" s="113">
        <f t="shared" si="15"/>
        <v>0</v>
      </c>
      <c r="J26" s="112">
        <f t="shared" si="15"/>
        <v>16001000</v>
      </c>
      <c r="K26" s="113">
        <f t="shared" si="15"/>
        <v>0</v>
      </c>
      <c r="L26" s="112">
        <f t="shared" si="15"/>
        <v>4976000</v>
      </c>
      <c r="M26" s="113">
        <f t="shared" si="15"/>
        <v>0</v>
      </c>
      <c r="N26" s="112">
        <f t="shared" si="15"/>
        <v>310000</v>
      </c>
      <c r="O26" s="113">
        <f t="shared" si="15"/>
        <v>0</v>
      </c>
      <c r="P26" s="112">
        <f t="shared" si="9"/>
        <v>21287000</v>
      </c>
      <c r="Q26" s="113">
        <f t="shared" si="10"/>
        <v>0</v>
      </c>
      <c r="R26" s="58">
        <f t="shared" si="11"/>
        <v>-93.770096463022512</v>
      </c>
      <c r="S26" s="59">
        <f t="shared" si="12"/>
        <v>0</v>
      </c>
      <c r="T26" s="58">
        <f>IF(($E26-$E21-$E25)   =0,0,($P26   /($E26-$E21-$E25)   )*100)</f>
        <v>102.62751904348664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3624000</v>
      </c>
      <c r="C31" s="108">
        <v>613000</v>
      </c>
      <c r="D31" s="108"/>
      <c r="E31" s="108">
        <f>$B31      +$C31      +$D31</f>
        <v>4237000</v>
      </c>
      <c r="F31" s="109">
        <v>4237000</v>
      </c>
      <c r="G31" s="110">
        <v>4237000</v>
      </c>
      <c r="H31" s="109">
        <v>1124000</v>
      </c>
      <c r="I31" s="110">
        <v>1123963</v>
      </c>
      <c r="J31" s="109">
        <v>1054000</v>
      </c>
      <c r="K31" s="110">
        <v>1054020</v>
      </c>
      <c r="L31" s="109">
        <v>705000</v>
      </c>
      <c r="M31" s="110">
        <v>480948</v>
      </c>
      <c r="N31" s="109">
        <v>1059000</v>
      </c>
      <c r="O31" s="110">
        <v>1550378</v>
      </c>
      <c r="P31" s="109">
        <f>$H31      +$J31      +$L31      +$N31</f>
        <v>3942000</v>
      </c>
      <c r="Q31" s="110">
        <f>$I31      +$K31      +$M31      +$O31</f>
        <v>4209309</v>
      </c>
      <c r="R31" s="54">
        <f>IF(($L31      =0),0,((($N31      -$L31      )/$L31      )*100))</f>
        <v>50.212765957446805</v>
      </c>
      <c r="S31" s="55">
        <f>IF(($M31      =0),0,((($O31      -$M31      )/$M31      )*100))</f>
        <v>222.35875811938089</v>
      </c>
      <c r="T31" s="54">
        <f>IF(($E31      =0),0,(($P31      /$E31      )*100))</f>
        <v>93.037526551805527</v>
      </c>
      <c r="U31" s="56">
        <f>IF(($E31      =0),0,(($Q31      /$E31      )*100))</f>
        <v>99.346447958461169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3624000</v>
      </c>
      <c r="C32" s="111">
        <f>SUM(C28:C31)</f>
        <v>613000</v>
      </c>
      <c r="D32" s="111"/>
      <c r="E32" s="111">
        <f>$B32      +$C32      +$D32</f>
        <v>4237000</v>
      </c>
      <c r="F32" s="112">
        <f t="shared" ref="F32:O32" si="16">SUM(F28:F31)</f>
        <v>4237000</v>
      </c>
      <c r="G32" s="113">
        <f t="shared" si="16"/>
        <v>4237000</v>
      </c>
      <c r="H32" s="112">
        <f t="shared" si="16"/>
        <v>1124000</v>
      </c>
      <c r="I32" s="113">
        <f t="shared" si="16"/>
        <v>1123963</v>
      </c>
      <c r="J32" s="112">
        <f t="shared" si="16"/>
        <v>1054000</v>
      </c>
      <c r="K32" s="113">
        <f t="shared" si="16"/>
        <v>1054020</v>
      </c>
      <c r="L32" s="112">
        <f t="shared" si="16"/>
        <v>705000</v>
      </c>
      <c r="M32" s="113">
        <f t="shared" si="16"/>
        <v>480948</v>
      </c>
      <c r="N32" s="112">
        <f t="shared" si="16"/>
        <v>1059000</v>
      </c>
      <c r="O32" s="113">
        <f t="shared" si="16"/>
        <v>1550378</v>
      </c>
      <c r="P32" s="112">
        <f>$H32      +$J32      +$L32      +$N32</f>
        <v>3942000</v>
      </c>
      <c r="Q32" s="113">
        <f>$I32      +$K32      +$M32      +$O32</f>
        <v>4209309</v>
      </c>
      <c r="R32" s="58">
        <f>IF(($L32      =0),0,((($N32      -$L32      )/$L32      )*100))</f>
        <v>50.212765957446805</v>
      </c>
      <c r="S32" s="59">
        <f>IF(($M32      =0),0,((($O32      -$M32      )/$M32      )*100))</f>
        <v>222.35875811938089</v>
      </c>
      <c r="T32" s="58">
        <f>IF($E32   =0,0,($P32   /$E32   )*100)</f>
        <v>93.037526551805527</v>
      </c>
      <c r="U32" s="60">
        <f>IF($E32   =0,0,($Q32   /$E32   )*100)</f>
        <v>99.346447958461169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2118000</v>
      </c>
      <c r="C34" s="108"/>
      <c r="D34" s="108"/>
      <c r="E34" s="108">
        <f>$B34      +$C34      +$D34</f>
        <v>2118000</v>
      </c>
      <c r="F34" s="109">
        <v>2118000</v>
      </c>
      <c r="G34" s="110">
        <v>2118000</v>
      </c>
      <c r="H34" s="109">
        <v>529000</v>
      </c>
      <c r="I34" s="110">
        <v>1107486</v>
      </c>
      <c r="J34" s="109">
        <v>815000</v>
      </c>
      <c r="K34" s="110">
        <v>669448</v>
      </c>
      <c r="L34" s="109">
        <v>672000</v>
      </c>
      <c r="M34" s="110">
        <v>341068</v>
      </c>
      <c r="N34" s="109">
        <v>22000</v>
      </c>
      <c r="O34" s="110"/>
      <c r="P34" s="109">
        <f>$H34      +$J34      +$L34      +$N34</f>
        <v>2038000</v>
      </c>
      <c r="Q34" s="110">
        <f>$I34      +$K34      +$M34      +$O34</f>
        <v>2118002</v>
      </c>
      <c r="R34" s="54">
        <f>IF(($L34      =0),0,((($N34      -$L34      )/$L34      )*100))</f>
        <v>-96.726190476190482</v>
      </c>
      <c r="S34" s="55">
        <f>IF(($M34      =0),0,((($O34      -$M34      )/$M34      )*100))</f>
        <v>-100</v>
      </c>
      <c r="T34" s="54">
        <f>IF(($E34      =0),0,(($P34      /$E34      )*100))</f>
        <v>96.22285174693107</v>
      </c>
      <c r="U34" s="56">
        <f>IF(($E34      =0),0,(($Q34      /$E34      )*100))</f>
        <v>100.00009442870632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2118000</v>
      </c>
      <c r="C35" s="111">
        <f>C34</f>
        <v>0</v>
      </c>
      <c r="D35" s="111"/>
      <c r="E35" s="111">
        <f>$B35      +$C35      +$D35</f>
        <v>2118000</v>
      </c>
      <c r="F35" s="112">
        <f t="shared" ref="F35:O35" si="17">F34</f>
        <v>2118000</v>
      </c>
      <c r="G35" s="113">
        <f t="shared" si="17"/>
        <v>2118000</v>
      </c>
      <c r="H35" s="112">
        <f t="shared" si="17"/>
        <v>529000</v>
      </c>
      <c r="I35" s="113">
        <f t="shared" si="17"/>
        <v>1107486</v>
      </c>
      <c r="J35" s="112">
        <f t="shared" si="17"/>
        <v>815000</v>
      </c>
      <c r="K35" s="113">
        <f t="shared" si="17"/>
        <v>669448</v>
      </c>
      <c r="L35" s="112">
        <f t="shared" si="17"/>
        <v>672000</v>
      </c>
      <c r="M35" s="113">
        <f t="shared" si="17"/>
        <v>341068</v>
      </c>
      <c r="N35" s="112">
        <f t="shared" si="17"/>
        <v>22000</v>
      </c>
      <c r="O35" s="113">
        <f t="shared" si="17"/>
        <v>0</v>
      </c>
      <c r="P35" s="112">
        <f>$H35      +$J35      +$L35      +$N35</f>
        <v>2038000</v>
      </c>
      <c r="Q35" s="113">
        <f>$I35      +$K35      +$M35      +$O35</f>
        <v>2118002</v>
      </c>
      <c r="R35" s="58">
        <f>IF(($L35      =0),0,((($N35      -$L35      )/$L35      )*100))</f>
        <v>-96.726190476190482</v>
      </c>
      <c r="S35" s="59">
        <f>IF(($M35      =0),0,((($O35      -$M35      )/$M35      )*100))</f>
        <v>-100</v>
      </c>
      <c r="T35" s="58">
        <f>IF($E35   =0,0,($P35   /$E35   )*100)</f>
        <v>96.22285174693107</v>
      </c>
      <c r="U35" s="60">
        <f>IF($E35   =0,0,($Q35   /$E35   )*100)</f>
        <v>100.00009442870632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116822000</v>
      </c>
      <c r="C45" s="108"/>
      <c r="D45" s="108"/>
      <c r="E45" s="108">
        <f t="shared" si="26"/>
        <v>116822000</v>
      </c>
      <c r="F45" s="109">
        <v>116822000</v>
      </c>
      <c r="G45" s="110">
        <v>93457000</v>
      </c>
      <c r="H45" s="109">
        <v>39973000</v>
      </c>
      <c r="I45" s="110">
        <v>41719062</v>
      </c>
      <c r="J45" s="109">
        <v>41209000</v>
      </c>
      <c r="K45" s="110">
        <v>40628144</v>
      </c>
      <c r="L45" s="109">
        <v>12275000</v>
      </c>
      <c r="M45" s="110">
        <v>28465595</v>
      </c>
      <c r="N45" s="109"/>
      <c r="O45" s="110">
        <v>6009199</v>
      </c>
      <c r="P45" s="109">
        <f t="shared" si="27"/>
        <v>93457000</v>
      </c>
      <c r="Q45" s="110">
        <f t="shared" si="28"/>
        <v>116822000</v>
      </c>
      <c r="R45" s="54">
        <f t="shared" si="29"/>
        <v>-100</v>
      </c>
      <c r="S45" s="55">
        <f t="shared" si="30"/>
        <v>-78.889606909674654</v>
      </c>
      <c r="T45" s="54">
        <f t="shared" si="31"/>
        <v>79.999486398109937</v>
      </c>
      <c r="U45" s="56">
        <f t="shared" si="32"/>
        <v>100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83600000</v>
      </c>
      <c r="C53" s="108">
        <v>5000000</v>
      </c>
      <c r="D53" s="108"/>
      <c r="E53" s="108">
        <f t="shared" si="26"/>
        <v>88600000</v>
      </c>
      <c r="F53" s="109">
        <v>88600000</v>
      </c>
      <c r="G53" s="110">
        <v>88600000</v>
      </c>
      <c r="H53" s="109">
        <v>25080000</v>
      </c>
      <c r="I53" s="110">
        <v>26106524</v>
      </c>
      <c r="J53" s="109">
        <v>25787000</v>
      </c>
      <c r="K53" s="110">
        <v>24761302</v>
      </c>
      <c r="L53" s="109">
        <v>1306000</v>
      </c>
      <c r="M53" s="110">
        <v>4213807</v>
      </c>
      <c r="N53" s="109">
        <v>17544000</v>
      </c>
      <c r="O53" s="110">
        <v>33431251</v>
      </c>
      <c r="P53" s="109">
        <f t="shared" si="27"/>
        <v>69717000</v>
      </c>
      <c r="Q53" s="110">
        <f t="shared" si="28"/>
        <v>88512884</v>
      </c>
      <c r="R53" s="54">
        <f t="shared" si="29"/>
        <v>1243.3384379785605</v>
      </c>
      <c r="S53" s="55">
        <f t="shared" si="30"/>
        <v>693.37404394648354</v>
      </c>
      <c r="T53" s="54">
        <f t="shared" si="31"/>
        <v>78.687358916478559</v>
      </c>
      <c r="U53" s="56">
        <f t="shared" si="32"/>
        <v>99.90167494356659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200422000</v>
      </c>
      <c r="C55" s="111">
        <f>SUM(C44:C54)</f>
        <v>5000000</v>
      </c>
      <c r="D55" s="111"/>
      <c r="E55" s="111">
        <f t="shared" si="26"/>
        <v>205422000</v>
      </c>
      <c r="F55" s="112">
        <f t="shared" ref="F55:O55" si="33">SUM(F44:F54)</f>
        <v>205422000</v>
      </c>
      <c r="G55" s="113">
        <f t="shared" si="33"/>
        <v>182057000</v>
      </c>
      <c r="H55" s="112">
        <f t="shared" si="33"/>
        <v>65053000</v>
      </c>
      <c r="I55" s="113">
        <f t="shared" si="33"/>
        <v>67825586</v>
      </c>
      <c r="J55" s="112">
        <f t="shared" si="33"/>
        <v>66996000</v>
      </c>
      <c r="K55" s="113">
        <f t="shared" si="33"/>
        <v>65389446</v>
      </c>
      <c r="L55" s="112">
        <f t="shared" si="33"/>
        <v>13581000</v>
      </c>
      <c r="M55" s="113">
        <f t="shared" si="33"/>
        <v>32679402</v>
      </c>
      <c r="N55" s="112">
        <f t="shared" si="33"/>
        <v>17544000</v>
      </c>
      <c r="O55" s="113">
        <f t="shared" si="33"/>
        <v>39440450</v>
      </c>
      <c r="P55" s="112">
        <f t="shared" si="27"/>
        <v>163174000</v>
      </c>
      <c r="Q55" s="113">
        <f t="shared" si="28"/>
        <v>205334884</v>
      </c>
      <c r="R55" s="58">
        <f t="shared" si="29"/>
        <v>29.180472719240115</v>
      </c>
      <c r="S55" s="59">
        <f t="shared" si="30"/>
        <v>20.689019952078684</v>
      </c>
      <c r="T55" s="58">
        <f>IF((+$E45+$E47+$E49+$E50+$E53) =0,0,(P55   /(+$E45+$E47+$E49+$E50+$E53) )*100)</f>
        <v>79.433556289005068</v>
      </c>
      <c r="U55" s="60">
        <f>IF((+$E45+$E47+$E49+$E50+$E53) =0,0,(Q55   /(+$E45+$E47+$E49+$E50+$E53) )*100)</f>
        <v>99.957591689302987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230381000</v>
      </c>
      <c r="C69" s="120">
        <f>SUM(C9:C16,C19:C25,C28:C31,C34,C37:C41,C44:C54,C57:C60,C63:C67)</f>
        <v>5613000</v>
      </c>
      <c r="D69" s="120"/>
      <c r="E69" s="120">
        <f t="shared" si="35"/>
        <v>235994000</v>
      </c>
      <c r="F69" s="121">
        <f t="shared" ref="F69:O69" si="43">SUM(F9:F16,F19:F25,F28:F31,F34,F37:F41,F44:F54,F57:F60,F63:F67)</f>
        <v>235994000</v>
      </c>
      <c r="G69" s="122">
        <f t="shared" si="43"/>
        <v>211454000</v>
      </c>
      <c r="H69" s="121">
        <f t="shared" si="43"/>
        <v>67248000</v>
      </c>
      <c r="I69" s="122">
        <f t="shared" si="43"/>
        <v>70599764</v>
      </c>
      <c r="J69" s="121">
        <f t="shared" si="43"/>
        <v>85215000</v>
      </c>
      <c r="K69" s="122">
        <f t="shared" si="43"/>
        <v>67568827</v>
      </c>
      <c r="L69" s="121">
        <f t="shared" si="43"/>
        <v>20228000</v>
      </c>
      <c r="M69" s="122">
        <f t="shared" si="43"/>
        <v>33796316</v>
      </c>
      <c r="N69" s="121">
        <f t="shared" si="43"/>
        <v>18935000</v>
      </c>
      <c r="O69" s="122">
        <f t="shared" si="43"/>
        <v>41997289</v>
      </c>
      <c r="P69" s="121">
        <f t="shared" si="36"/>
        <v>191626000</v>
      </c>
      <c r="Q69" s="122">
        <f t="shared" si="37"/>
        <v>213962196</v>
      </c>
      <c r="R69" s="67">
        <f t="shared" si="38"/>
        <v>-6.3921297211785646</v>
      </c>
      <c r="S69" s="68">
        <f t="shared" si="39"/>
        <v>24.265878564989155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81.605832577431983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91.117923166353663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330979000</v>
      </c>
      <c r="C71" s="108">
        <v>-3350000</v>
      </c>
      <c r="D71" s="108"/>
      <c r="E71" s="108">
        <f>$B71      +$C71      +$D71</f>
        <v>327629000</v>
      </c>
      <c r="F71" s="109">
        <v>327629000</v>
      </c>
      <c r="G71" s="110">
        <v>327629000</v>
      </c>
      <c r="H71" s="109">
        <v>84110000</v>
      </c>
      <c r="I71" s="110">
        <v>82640891</v>
      </c>
      <c r="J71" s="109">
        <v>90277000</v>
      </c>
      <c r="K71" s="110">
        <v>82755322</v>
      </c>
      <c r="L71" s="109">
        <v>53124000</v>
      </c>
      <c r="M71" s="110">
        <v>45446913</v>
      </c>
      <c r="N71" s="109">
        <v>100118000</v>
      </c>
      <c r="O71" s="110">
        <v>111637397</v>
      </c>
      <c r="P71" s="109">
        <f>$H71      +$J71      +$L71      +$N71</f>
        <v>327629000</v>
      </c>
      <c r="Q71" s="110">
        <f>$I71      +$K71      +$M71      +$O71</f>
        <v>322480523</v>
      </c>
      <c r="R71" s="54">
        <f>IF(($L71      =0),0,((($N71      -$L71      )/$L71      )*100))</f>
        <v>88.460959265115576</v>
      </c>
      <c r="S71" s="55">
        <f>IF(($M71      =0),0,((($O71      -$M71      )/$M71      )*100))</f>
        <v>145.64352038608212</v>
      </c>
      <c r="T71" s="54">
        <f>IF(($E71      =0),0,(($P71      /$E71      )*100))</f>
        <v>100</v>
      </c>
      <c r="U71" s="56">
        <f>IF(($E71      =0),0,(($Q71      /$E71      )*100))</f>
        <v>98.428564931675766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330979000</v>
      </c>
      <c r="C73" s="117">
        <f>SUM(C71:C72)</f>
        <v>-3350000</v>
      </c>
      <c r="D73" s="117"/>
      <c r="E73" s="117">
        <f>$B73      +$C73      +$D73</f>
        <v>327629000</v>
      </c>
      <c r="F73" s="118">
        <f t="shared" ref="F73:O73" si="44">SUM(F71:F72)</f>
        <v>327629000</v>
      </c>
      <c r="G73" s="119">
        <f t="shared" si="44"/>
        <v>327629000</v>
      </c>
      <c r="H73" s="118">
        <f t="shared" si="44"/>
        <v>84110000</v>
      </c>
      <c r="I73" s="119">
        <f t="shared" si="44"/>
        <v>82640891</v>
      </c>
      <c r="J73" s="118">
        <f t="shared" si="44"/>
        <v>90277000</v>
      </c>
      <c r="K73" s="119">
        <f t="shared" si="44"/>
        <v>82755322</v>
      </c>
      <c r="L73" s="118">
        <f t="shared" si="44"/>
        <v>53124000</v>
      </c>
      <c r="M73" s="119">
        <f t="shared" si="44"/>
        <v>45446913</v>
      </c>
      <c r="N73" s="118">
        <f t="shared" si="44"/>
        <v>100118000</v>
      </c>
      <c r="O73" s="119">
        <f t="shared" si="44"/>
        <v>111637397</v>
      </c>
      <c r="P73" s="118">
        <f>$H73      +$J73      +$L73      +$N73</f>
        <v>327629000</v>
      </c>
      <c r="Q73" s="119">
        <f>$I73      +$K73      +$M73      +$O73</f>
        <v>322480523</v>
      </c>
      <c r="R73" s="63">
        <f>IF(($L73      =0),0,((($N73      -$L73      )/$L73      )*100))</f>
        <v>88.460959265115576</v>
      </c>
      <c r="S73" s="64">
        <f>IF(($M73      =0),0,((($O73      -$M73      )/$M73      )*100))</f>
        <v>145.64352038608212</v>
      </c>
      <c r="T73" s="63">
        <f>IF(($E71      =0),0,(($P71      /$E71      )*100))</f>
        <v>100</v>
      </c>
      <c r="U73" s="65">
        <f>IF($E71   =0,0,($Q71   /$E71 )*100)</f>
        <v>98.428564931675766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330979000</v>
      </c>
      <c r="C74" s="120">
        <f>SUM(C71:C72)</f>
        <v>-3350000</v>
      </c>
      <c r="D74" s="120"/>
      <c r="E74" s="120">
        <f>$B74      +$C74      +$D74</f>
        <v>327629000</v>
      </c>
      <c r="F74" s="121">
        <f t="shared" ref="F74:O74" si="45">SUM(F71:F72)</f>
        <v>327629000</v>
      </c>
      <c r="G74" s="122">
        <f t="shared" si="45"/>
        <v>327629000</v>
      </c>
      <c r="H74" s="121">
        <f t="shared" si="45"/>
        <v>84110000</v>
      </c>
      <c r="I74" s="122">
        <f t="shared" si="45"/>
        <v>82640891</v>
      </c>
      <c r="J74" s="121">
        <f t="shared" si="45"/>
        <v>90277000</v>
      </c>
      <c r="K74" s="122">
        <f t="shared" si="45"/>
        <v>82755322</v>
      </c>
      <c r="L74" s="121">
        <f t="shared" si="45"/>
        <v>53124000</v>
      </c>
      <c r="M74" s="122">
        <f t="shared" si="45"/>
        <v>45446913</v>
      </c>
      <c r="N74" s="121">
        <f t="shared" si="45"/>
        <v>100118000</v>
      </c>
      <c r="O74" s="122">
        <f t="shared" si="45"/>
        <v>111637397</v>
      </c>
      <c r="P74" s="121">
        <f>$H74      +$J74      +$L74      +$N74</f>
        <v>327629000</v>
      </c>
      <c r="Q74" s="122">
        <f>$I74      +$K74      +$M74      +$O74</f>
        <v>322480523</v>
      </c>
      <c r="R74" s="67">
        <f>IF(($L74      =0),0,((($N74      -$L74      )/$L74      )*100))</f>
        <v>88.460959265115576</v>
      </c>
      <c r="S74" s="68">
        <f>IF(($M74      =0),0,((($O74      -$M74      )/$M74      )*100))</f>
        <v>145.64352038608212</v>
      </c>
      <c r="T74" s="67">
        <f>IF(($E71      =0),0,(($P71      /$E71      )*100))</f>
        <v>100</v>
      </c>
      <c r="U74" s="71">
        <f>IF($E71   =0,0,($Q71   /$E71 )*100)</f>
        <v>98.428564931675766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561360000</v>
      </c>
      <c r="C75" s="120">
        <f>SUM(C9:C16,C19:C25,C28:C31,C34,C37:C41,C44:C54,C57:C60,C63:C67,C71:C72)</f>
        <v>2263000</v>
      </c>
      <c r="D75" s="120"/>
      <c r="E75" s="120">
        <f>$B75      +$C75      +$D75</f>
        <v>563623000</v>
      </c>
      <c r="F75" s="121">
        <f t="shared" ref="F75:O75" si="46">SUM(F9:F16,F19:F25,F28:F31,F34,F37:F41,F44:F54,F57:F60,F63:F67,F71:F72)</f>
        <v>563623000</v>
      </c>
      <c r="G75" s="122">
        <f t="shared" si="46"/>
        <v>539083000</v>
      </c>
      <c r="H75" s="121">
        <f t="shared" si="46"/>
        <v>151358000</v>
      </c>
      <c r="I75" s="122">
        <f t="shared" si="46"/>
        <v>153240655</v>
      </c>
      <c r="J75" s="121">
        <f t="shared" si="46"/>
        <v>175492000</v>
      </c>
      <c r="K75" s="122">
        <f t="shared" si="46"/>
        <v>150324149</v>
      </c>
      <c r="L75" s="121">
        <f t="shared" si="46"/>
        <v>73352000</v>
      </c>
      <c r="M75" s="122">
        <f t="shared" si="46"/>
        <v>79243229</v>
      </c>
      <c r="N75" s="121">
        <f t="shared" si="46"/>
        <v>119053000</v>
      </c>
      <c r="O75" s="122">
        <f t="shared" si="46"/>
        <v>153634686</v>
      </c>
      <c r="P75" s="121">
        <f>$H75      +$J75      +$L75      +$N75</f>
        <v>519255000</v>
      </c>
      <c r="Q75" s="122">
        <f>$I75      +$K75      +$M75      +$O75</f>
        <v>536442719</v>
      </c>
      <c r="R75" s="67">
        <f>IF(($L75      =0),0,((($N75      -$L75      )/$L75      )*100))</f>
        <v>62.303686334387606</v>
      </c>
      <c r="S75" s="68">
        <f>IF(($M75      =0),0,((($O75      -$M75      )/$M75      )*100))</f>
        <v>93.877367112337126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92.320534520524561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95.376411508263871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159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AHh7m3GVTzIuUS9oNElT2SVNB6lcJB/7oIuznY37Iz8cmoWWnbehzxnZagjUNv1ps6TeUEzBOCg+QPMpqrvgWQ==" saltValue="1/q71kpmorNx+hUP/RO0F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81000</v>
      </c>
      <c r="I10" s="110">
        <v>130159</v>
      </c>
      <c r="J10" s="109">
        <v>81000</v>
      </c>
      <c r="K10" s="110">
        <v>189227</v>
      </c>
      <c r="L10" s="109">
        <v>278000</v>
      </c>
      <c r="M10" s="110">
        <v>401602</v>
      </c>
      <c r="N10" s="109"/>
      <c r="O10" s="110">
        <v>877508</v>
      </c>
      <c r="P10" s="109">
        <f t="shared" ref="P10:P17" si="1">$H10      +$J10      +$L10      +$N10</f>
        <v>440000</v>
      </c>
      <c r="Q10" s="110">
        <f t="shared" ref="Q10:Q17" si="2">$I10      +$K10      +$M10      +$O10</f>
        <v>1598496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118.5018998909368</v>
      </c>
      <c r="T10" s="54">
        <f t="shared" ref="T10:T16" si="5">IF(($E10      =0),0,(($P10      /$E10      )*100))</f>
        <v>25.882352941176475</v>
      </c>
      <c r="U10" s="56">
        <f t="shared" ref="U10:U16" si="6">IF(($E10      =0),0,(($Q10      /$E10      )*100))</f>
        <v>94.02917647058824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1700000</v>
      </c>
      <c r="C17" s="111">
        <f>SUM(C9:C16)</f>
        <v>0</v>
      </c>
      <c r="D17" s="111"/>
      <c r="E17" s="111">
        <f t="shared" si="0"/>
        <v>1700000</v>
      </c>
      <c r="F17" s="112">
        <f t="shared" ref="F17:O17" si="7">SUM(F9:F16)</f>
        <v>1700000</v>
      </c>
      <c r="G17" s="113">
        <f t="shared" si="7"/>
        <v>1700000</v>
      </c>
      <c r="H17" s="112">
        <f t="shared" si="7"/>
        <v>81000</v>
      </c>
      <c r="I17" s="113">
        <f t="shared" si="7"/>
        <v>130159</v>
      </c>
      <c r="J17" s="112">
        <f t="shared" si="7"/>
        <v>81000</v>
      </c>
      <c r="K17" s="113">
        <f t="shared" si="7"/>
        <v>189227</v>
      </c>
      <c r="L17" s="112">
        <f t="shared" si="7"/>
        <v>278000</v>
      </c>
      <c r="M17" s="113">
        <f t="shared" si="7"/>
        <v>401602</v>
      </c>
      <c r="N17" s="112">
        <f t="shared" si="7"/>
        <v>0</v>
      </c>
      <c r="O17" s="113">
        <f t="shared" si="7"/>
        <v>877508</v>
      </c>
      <c r="P17" s="112">
        <f t="shared" si="1"/>
        <v>440000</v>
      </c>
      <c r="Q17" s="113">
        <f t="shared" si="2"/>
        <v>1598496</v>
      </c>
      <c r="R17" s="58">
        <f t="shared" si="3"/>
        <v>-100</v>
      </c>
      <c r="S17" s="59">
        <f t="shared" si="4"/>
        <v>118.5018998909368</v>
      </c>
      <c r="T17" s="58">
        <f>IF((SUM($E9:$E14))=0,0,(P17/(SUM($E9:$E14))*100))</f>
        <v>25.882352941176475</v>
      </c>
      <c r="U17" s="60">
        <f>IF((SUM($E9:$E14))=0,0,(Q17/(SUM($E9:$E14))*100))</f>
        <v>94.02917647058824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>
        <v>11354000</v>
      </c>
      <c r="W22" s="110">
        <v>7803000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>
        <f>SUM(V19:V25)</f>
        <v>11354000</v>
      </c>
      <c r="W26" s="113">
        <f>SUM(W19:W25)</f>
        <v>7803000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2114000</v>
      </c>
      <c r="C34" s="108"/>
      <c r="D34" s="108"/>
      <c r="E34" s="108">
        <f>$B34      +$C34      +$D34</f>
        <v>2114000</v>
      </c>
      <c r="F34" s="109">
        <v>2114000</v>
      </c>
      <c r="G34" s="110">
        <v>2114000</v>
      </c>
      <c r="H34" s="109">
        <v>528000</v>
      </c>
      <c r="I34" s="110">
        <v>487630</v>
      </c>
      <c r="J34" s="109">
        <v>1176000</v>
      </c>
      <c r="K34" s="110">
        <v>2087552</v>
      </c>
      <c r="L34" s="109">
        <v>43000</v>
      </c>
      <c r="M34" s="110">
        <v>345500</v>
      </c>
      <c r="N34" s="109"/>
      <c r="O34" s="110">
        <v>-808011</v>
      </c>
      <c r="P34" s="109">
        <f>$H34      +$J34      +$L34      +$N34</f>
        <v>1747000</v>
      </c>
      <c r="Q34" s="110">
        <f>$I34      +$K34      +$M34      +$O34</f>
        <v>2112671</v>
      </c>
      <c r="R34" s="54">
        <f>IF(($L34      =0),0,((($N34      -$L34      )/$L34      )*100))</f>
        <v>-100</v>
      </c>
      <c r="S34" s="55">
        <f>IF(($M34      =0),0,((($O34      -$M34      )/$M34      )*100))</f>
        <v>-333.86714905933428</v>
      </c>
      <c r="T34" s="54">
        <f>IF(($E34      =0),0,(($P34      /$E34      )*100))</f>
        <v>82.639545884579007</v>
      </c>
      <c r="U34" s="56">
        <f>IF(($E34      =0),0,(($Q34      /$E34      )*100))</f>
        <v>99.937133396404917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2114000</v>
      </c>
      <c r="C35" s="111">
        <f>C34</f>
        <v>0</v>
      </c>
      <c r="D35" s="111"/>
      <c r="E35" s="111">
        <f>$B35      +$C35      +$D35</f>
        <v>2114000</v>
      </c>
      <c r="F35" s="112">
        <f t="shared" ref="F35:O35" si="17">F34</f>
        <v>2114000</v>
      </c>
      <c r="G35" s="113">
        <f t="shared" si="17"/>
        <v>2114000</v>
      </c>
      <c r="H35" s="112">
        <f t="shared" si="17"/>
        <v>528000</v>
      </c>
      <c r="I35" s="113">
        <f t="shared" si="17"/>
        <v>487630</v>
      </c>
      <c r="J35" s="112">
        <f t="shared" si="17"/>
        <v>1176000</v>
      </c>
      <c r="K35" s="113">
        <f t="shared" si="17"/>
        <v>2087552</v>
      </c>
      <c r="L35" s="112">
        <f t="shared" si="17"/>
        <v>43000</v>
      </c>
      <c r="M35" s="113">
        <f t="shared" si="17"/>
        <v>345500</v>
      </c>
      <c r="N35" s="112">
        <f t="shared" si="17"/>
        <v>0</v>
      </c>
      <c r="O35" s="113">
        <f t="shared" si="17"/>
        <v>-808011</v>
      </c>
      <c r="P35" s="112">
        <f>$H35      +$J35      +$L35      +$N35</f>
        <v>1747000</v>
      </c>
      <c r="Q35" s="113">
        <f>$I35      +$K35      +$M35      +$O35</f>
        <v>2112671</v>
      </c>
      <c r="R35" s="58">
        <f>IF(($L35      =0),0,((($N35      -$L35      )/$L35      )*100))</f>
        <v>-100</v>
      </c>
      <c r="S35" s="59">
        <f>IF(($M35      =0),0,((($O35      -$M35      )/$M35      )*100))</f>
        <v>-333.86714905933428</v>
      </c>
      <c r="T35" s="58">
        <f>IF($E35   =0,0,($P35   /$E35   )*100)</f>
        <v>82.639545884579007</v>
      </c>
      <c r="U35" s="60">
        <f>IF($E35   =0,0,($Q35   /$E35   )*100)</f>
        <v>99.937133396404917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12994000</v>
      </c>
      <c r="C37" s="108">
        <v>-4000000</v>
      </c>
      <c r="D37" s="108"/>
      <c r="E37" s="108">
        <f t="shared" ref="E37:E42" si="18">$B37      +$C37      +$D37</f>
        <v>8994000</v>
      </c>
      <c r="F37" s="109">
        <v>8994000</v>
      </c>
      <c r="G37" s="110">
        <v>8994000</v>
      </c>
      <c r="H37" s="109">
        <v>432000</v>
      </c>
      <c r="I37" s="110">
        <v>292645</v>
      </c>
      <c r="J37" s="109">
        <v>3568000</v>
      </c>
      <c r="K37" s="110">
        <v>4338661</v>
      </c>
      <c r="L37" s="109"/>
      <c r="M37" s="110">
        <v>2626180</v>
      </c>
      <c r="N37" s="109">
        <v>3916000</v>
      </c>
      <c r="O37" s="110">
        <v>557197</v>
      </c>
      <c r="P37" s="109">
        <f t="shared" ref="P37:P42" si="19">$H37      +$J37      +$L37      +$N37</f>
        <v>7916000</v>
      </c>
      <c r="Q37" s="110">
        <f t="shared" ref="Q37:Q42" si="20">$I37      +$K37      +$M37      +$O37</f>
        <v>7814683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-78.782985172379654</v>
      </c>
      <c r="T37" s="54">
        <f t="shared" ref="T37:T41" si="23">IF(($E37      =0),0,(($P37      /$E37      )*100))</f>
        <v>88.014231710028909</v>
      </c>
      <c r="U37" s="56">
        <f t="shared" ref="U37:U41" si="24">IF(($E37      =0),0,(($Q37      /$E37      )*100))</f>
        <v>86.887736268623527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16495000</v>
      </c>
      <c r="C38" s="108">
        <v>490000</v>
      </c>
      <c r="D38" s="108"/>
      <c r="E38" s="108">
        <f t="shared" si="18"/>
        <v>16985000</v>
      </c>
      <c r="F38" s="109">
        <v>16495000</v>
      </c>
      <c r="G38" s="110">
        <v>0</v>
      </c>
      <c r="H38" s="109"/>
      <c r="I38" s="110"/>
      <c r="J38" s="109"/>
      <c r="K38" s="110"/>
      <c r="L38" s="109"/>
      <c r="M38" s="110"/>
      <c r="N38" s="109">
        <v>1172000</v>
      </c>
      <c r="O38" s="110"/>
      <c r="P38" s="109">
        <f t="shared" si="19"/>
        <v>1172000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6.900206064174272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29489000</v>
      </c>
      <c r="C42" s="111">
        <f>SUM(C37:C41)</f>
        <v>-3510000</v>
      </c>
      <c r="D42" s="111"/>
      <c r="E42" s="111">
        <f t="shared" si="18"/>
        <v>25979000</v>
      </c>
      <c r="F42" s="112">
        <f t="shared" ref="F42:O42" si="25">SUM(F37:F41)</f>
        <v>25489000</v>
      </c>
      <c r="G42" s="113">
        <f t="shared" si="25"/>
        <v>8994000</v>
      </c>
      <c r="H42" s="112">
        <f t="shared" si="25"/>
        <v>432000</v>
      </c>
      <c r="I42" s="113">
        <f t="shared" si="25"/>
        <v>292645</v>
      </c>
      <c r="J42" s="112">
        <f t="shared" si="25"/>
        <v>3568000</v>
      </c>
      <c r="K42" s="113">
        <f t="shared" si="25"/>
        <v>4338661</v>
      </c>
      <c r="L42" s="112">
        <f t="shared" si="25"/>
        <v>0</v>
      </c>
      <c r="M42" s="113">
        <f t="shared" si="25"/>
        <v>2626180</v>
      </c>
      <c r="N42" s="112">
        <f t="shared" si="25"/>
        <v>5088000</v>
      </c>
      <c r="O42" s="113">
        <f t="shared" si="25"/>
        <v>557197</v>
      </c>
      <c r="P42" s="112">
        <f t="shared" si="19"/>
        <v>9088000</v>
      </c>
      <c r="Q42" s="113">
        <f t="shared" si="20"/>
        <v>7814683</v>
      </c>
      <c r="R42" s="58">
        <f t="shared" si="21"/>
        <v>0</v>
      </c>
      <c r="S42" s="59">
        <f t="shared" si="22"/>
        <v>-78.782985172379654</v>
      </c>
      <c r="T42" s="58">
        <f>IF((+$E37+$E40) =0,0,(P42   /(+$E37+$E40) )*100)</f>
        <v>101.04514120524794</v>
      </c>
      <c r="U42" s="60">
        <f>IF((+$E37+$E40) =0,0,(Q42   /(+$E37+$E40) )*100)</f>
        <v>86.887736268623527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33303000</v>
      </c>
      <c r="C69" s="120">
        <f>SUM(C9:C16,C19:C25,C28:C31,C34,C37:C41,C44:C54,C57:C60,C63:C67)</f>
        <v>-3510000</v>
      </c>
      <c r="D69" s="120"/>
      <c r="E69" s="120">
        <f t="shared" si="35"/>
        <v>29793000</v>
      </c>
      <c r="F69" s="121">
        <f t="shared" ref="F69:O69" si="43">SUM(F9:F16,F19:F25,F28:F31,F34,F37:F41,F44:F54,F57:F60,F63:F67)</f>
        <v>29303000</v>
      </c>
      <c r="G69" s="122">
        <f t="shared" si="43"/>
        <v>12808000</v>
      </c>
      <c r="H69" s="121">
        <f t="shared" si="43"/>
        <v>1041000</v>
      </c>
      <c r="I69" s="122">
        <f t="shared" si="43"/>
        <v>910434</v>
      </c>
      <c r="J69" s="121">
        <f t="shared" si="43"/>
        <v>4825000</v>
      </c>
      <c r="K69" s="122">
        <f t="shared" si="43"/>
        <v>6615440</v>
      </c>
      <c r="L69" s="121">
        <f t="shared" si="43"/>
        <v>321000</v>
      </c>
      <c r="M69" s="122">
        <f t="shared" si="43"/>
        <v>3373282</v>
      </c>
      <c r="N69" s="121">
        <f t="shared" si="43"/>
        <v>5088000</v>
      </c>
      <c r="O69" s="122">
        <f t="shared" si="43"/>
        <v>626694</v>
      </c>
      <c r="P69" s="121">
        <f t="shared" si="36"/>
        <v>11275000</v>
      </c>
      <c r="Q69" s="122">
        <f t="shared" si="37"/>
        <v>11525850</v>
      </c>
      <c r="R69" s="67">
        <f t="shared" si="38"/>
        <v>1485.0467289719627</v>
      </c>
      <c r="S69" s="68">
        <f t="shared" si="39"/>
        <v>-81.421831913252447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88.03091817613992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89.989459712679576</v>
      </c>
      <c r="V69" s="121">
        <f>SUM(V9:V16,V19:V25,V28:V31,V34,V37:V41,V44:V54,V57:V60,V63:V67)</f>
        <v>11354000</v>
      </c>
      <c r="W69" s="122">
        <f>SUM(W9:W16,W19:W25,W28:W31,W34,W37:W41,W44:W54,W57:W60,W63:W67)</f>
        <v>7803000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45340000</v>
      </c>
      <c r="C71" s="108"/>
      <c r="D71" s="108"/>
      <c r="E71" s="108">
        <f>$B71      +$C71      +$D71</f>
        <v>45340000</v>
      </c>
      <c r="F71" s="109">
        <v>45340000</v>
      </c>
      <c r="G71" s="110">
        <v>45340000</v>
      </c>
      <c r="H71" s="109">
        <v>12990000</v>
      </c>
      <c r="I71" s="110">
        <v>8737087</v>
      </c>
      <c r="J71" s="109">
        <v>6573000</v>
      </c>
      <c r="K71" s="110">
        <v>10676672</v>
      </c>
      <c r="L71" s="109">
        <v>13162000</v>
      </c>
      <c r="M71" s="110">
        <v>13658722</v>
      </c>
      <c r="N71" s="109">
        <v>7877000</v>
      </c>
      <c r="O71" s="110">
        <v>6816098</v>
      </c>
      <c r="P71" s="109">
        <f>$H71      +$J71      +$L71      +$N71</f>
        <v>40602000</v>
      </c>
      <c r="Q71" s="110">
        <f>$I71      +$K71      +$M71      +$O71</f>
        <v>39888579</v>
      </c>
      <c r="R71" s="54">
        <f>IF(($L71      =0),0,((($N71      -$L71      )/$L71      )*100))</f>
        <v>-40.153472116699589</v>
      </c>
      <c r="S71" s="55">
        <f>IF(($M71      =0),0,((($O71      -$M71      )/$M71      )*100))</f>
        <v>-50.097102788972492</v>
      </c>
      <c r="T71" s="54">
        <f>IF(($E71      =0),0,(($P71      /$E71      )*100))</f>
        <v>89.55006616674018</v>
      </c>
      <c r="U71" s="56">
        <f>IF(($E71      =0),0,(($Q71      /$E71      )*100))</f>
        <v>87.976574768416398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45340000</v>
      </c>
      <c r="C73" s="117">
        <f>SUM(C71:C72)</f>
        <v>0</v>
      </c>
      <c r="D73" s="117"/>
      <c r="E73" s="117">
        <f>$B73      +$C73      +$D73</f>
        <v>45340000</v>
      </c>
      <c r="F73" s="118">
        <f t="shared" ref="F73:O73" si="44">SUM(F71:F72)</f>
        <v>45340000</v>
      </c>
      <c r="G73" s="119">
        <f t="shared" si="44"/>
        <v>45340000</v>
      </c>
      <c r="H73" s="118">
        <f t="shared" si="44"/>
        <v>12990000</v>
      </c>
      <c r="I73" s="119">
        <f t="shared" si="44"/>
        <v>8737087</v>
      </c>
      <c r="J73" s="118">
        <f t="shared" si="44"/>
        <v>6573000</v>
      </c>
      <c r="K73" s="119">
        <f t="shared" si="44"/>
        <v>10676672</v>
      </c>
      <c r="L73" s="118">
        <f t="shared" si="44"/>
        <v>13162000</v>
      </c>
      <c r="M73" s="119">
        <f t="shared" si="44"/>
        <v>13658722</v>
      </c>
      <c r="N73" s="118">
        <f t="shared" si="44"/>
        <v>7877000</v>
      </c>
      <c r="O73" s="119">
        <f t="shared" si="44"/>
        <v>6816098</v>
      </c>
      <c r="P73" s="118">
        <f>$H73      +$J73      +$L73      +$N73</f>
        <v>40602000</v>
      </c>
      <c r="Q73" s="119">
        <f>$I73      +$K73      +$M73      +$O73</f>
        <v>39888579</v>
      </c>
      <c r="R73" s="63">
        <f>IF(($L73      =0),0,((($N73      -$L73      )/$L73      )*100))</f>
        <v>-40.153472116699589</v>
      </c>
      <c r="S73" s="64">
        <f>IF(($M73      =0),0,((($O73      -$M73      )/$M73      )*100))</f>
        <v>-50.097102788972492</v>
      </c>
      <c r="T73" s="63">
        <f>IF(($E71      =0),0,(($P71      /$E71      )*100))</f>
        <v>89.55006616674018</v>
      </c>
      <c r="U73" s="65">
        <f>IF($E71   =0,0,($Q71   /$E71 )*100)</f>
        <v>87.976574768416398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45340000</v>
      </c>
      <c r="C74" s="120">
        <f>SUM(C71:C72)</f>
        <v>0</v>
      </c>
      <c r="D74" s="120"/>
      <c r="E74" s="120">
        <f>$B74      +$C74      +$D74</f>
        <v>45340000</v>
      </c>
      <c r="F74" s="121">
        <f t="shared" ref="F74:O74" si="45">SUM(F71:F72)</f>
        <v>45340000</v>
      </c>
      <c r="G74" s="122">
        <f t="shared" si="45"/>
        <v>45340000</v>
      </c>
      <c r="H74" s="121">
        <f t="shared" si="45"/>
        <v>12990000</v>
      </c>
      <c r="I74" s="122">
        <f t="shared" si="45"/>
        <v>8737087</v>
      </c>
      <c r="J74" s="121">
        <f t="shared" si="45"/>
        <v>6573000</v>
      </c>
      <c r="K74" s="122">
        <f t="shared" si="45"/>
        <v>10676672</v>
      </c>
      <c r="L74" s="121">
        <f t="shared" si="45"/>
        <v>13162000</v>
      </c>
      <c r="M74" s="122">
        <f t="shared" si="45"/>
        <v>13658722</v>
      </c>
      <c r="N74" s="121">
        <f t="shared" si="45"/>
        <v>7877000</v>
      </c>
      <c r="O74" s="122">
        <f t="shared" si="45"/>
        <v>6816098</v>
      </c>
      <c r="P74" s="121">
        <f>$H74      +$J74      +$L74      +$N74</f>
        <v>40602000</v>
      </c>
      <c r="Q74" s="122">
        <f>$I74      +$K74      +$M74      +$O74</f>
        <v>39888579</v>
      </c>
      <c r="R74" s="67">
        <f>IF(($L74      =0),0,((($N74      -$L74      )/$L74      )*100))</f>
        <v>-40.153472116699589</v>
      </c>
      <c r="S74" s="68">
        <f>IF(($M74      =0),0,((($O74      -$M74      )/$M74      )*100))</f>
        <v>-50.097102788972492</v>
      </c>
      <c r="T74" s="67">
        <f>IF(($E71      =0),0,(($P71      /$E71      )*100))</f>
        <v>89.55006616674018</v>
      </c>
      <c r="U74" s="71">
        <f>IF($E71   =0,0,($Q71   /$E71 )*100)</f>
        <v>87.976574768416398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78643000</v>
      </c>
      <c r="C75" s="120">
        <f>SUM(C9:C16,C19:C25,C28:C31,C34,C37:C41,C44:C54,C57:C60,C63:C67,C71:C72)</f>
        <v>-3510000</v>
      </c>
      <c r="D75" s="120"/>
      <c r="E75" s="120">
        <f>$B75      +$C75      +$D75</f>
        <v>75133000</v>
      </c>
      <c r="F75" s="121">
        <f t="shared" ref="F75:O75" si="46">SUM(F9:F16,F19:F25,F28:F31,F34,F37:F41,F44:F54,F57:F60,F63:F67,F71:F72)</f>
        <v>74643000</v>
      </c>
      <c r="G75" s="122">
        <f t="shared" si="46"/>
        <v>58148000</v>
      </c>
      <c r="H75" s="121">
        <f t="shared" si="46"/>
        <v>14031000</v>
      </c>
      <c r="I75" s="122">
        <f t="shared" si="46"/>
        <v>9647521</v>
      </c>
      <c r="J75" s="121">
        <f t="shared" si="46"/>
        <v>11398000</v>
      </c>
      <c r="K75" s="122">
        <f t="shared" si="46"/>
        <v>17292112</v>
      </c>
      <c r="L75" s="121">
        <f t="shared" si="46"/>
        <v>13483000</v>
      </c>
      <c r="M75" s="122">
        <f t="shared" si="46"/>
        <v>17032004</v>
      </c>
      <c r="N75" s="121">
        <f t="shared" si="46"/>
        <v>12965000</v>
      </c>
      <c r="O75" s="122">
        <f t="shared" si="46"/>
        <v>7442792</v>
      </c>
      <c r="P75" s="121">
        <f>$H75      +$J75      +$L75      +$N75</f>
        <v>51877000</v>
      </c>
      <c r="Q75" s="122">
        <f>$I75      +$K75      +$M75      +$O75</f>
        <v>51414429</v>
      </c>
      <c r="R75" s="67">
        <f>IF(($L75      =0),0,((($N75      -$L75      )/$L75      )*100))</f>
        <v>-3.8418749536453314</v>
      </c>
      <c r="S75" s="68">
        <f>IF(($M75      =0),0,((($O75      -$M75      )/$M75      )*100))</f>
        <v>-56.301137552574552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89.21545023044645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88.419943936162895</v>
      </c>
      <c r="V75" s="121">
        <f>SUM(V9:V16,V19:V25,V28:V31,V34,V37:V41,V44:V54,V57:V60,V63:V67,V71:V72)</f>
        <v>11354000</v>
      </c>
      <c r="W75" s="122">
        <f>SUM(W9:W16,W19:W25,W28:W31,W34,W37:W41,W44:W54,W57:W60,W63:W67,W71:W72)</f>
        <v>7803000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14601000</v>
      </c>
      <c r="C87" s="128">
        <f t="shared" si="48"/>
        <v>0</v>
      </c>
      <c r="D87" s="128">
        <f t="shared" si="48"/>
        <v>0</v>
      </c>
      <c r="E87" s="128">
        <f t="shared" si="48"/>
        <v>14601000</v>
      </c>
      <c r="F87" s="128">
        <f t="shared" si="48"/>
        <v>0</v>
      </c>
      <c r="G87" s="128">
        <f t="shared" si="48"/>
        <v>0</v>
      </c>
      <c r="H87" s="128">
        <f t="shared" si="48"/>
        <v>542000</v>
      </c>
      <c r="I87" s="128">
        <f t="shared" si="48"/>
        <v>0</v>
      </c>
      <c r="J87" s="128">
        <f t="shared" si="48"/>
        <v>5733000</v>
      </c>
      <c r="K87" s="128">
        <f t="shared" si="48"/>
        <v>0</v>
      </c>
      <c r="L87" s="128">
        <f t="shared" si="48"/>
        <v>1312000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7587000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51.962194370248618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10289000</v>
      </c>
      <c r="C91" s="108"/>
      <c r="D91" s="108"/>
      <c r="E91" s="108">
        <f t="shared" si="49"/>
        <v>10289000</v>
      </c>
      <c r="F91" s="108">
        <v>0</v>
      </c>
      <c r="G91" s="108">
        <v>0</v>
      </c>
      <c r="H91" s="108">
        <v>542000</v>
      </c>
      <c r="I91" s="108"/>
      <c r="J91" s="108">
        <v>5733000</v>
      </c>
      <c r="K91" s="108"/>
      <c r="L91" s="108"/>
      <c r="M91" s="108"/>
      <c r="N91" s="108"/>
      <c r="O91" s="108"/>
      <c r="P91" s="108">
        <f t="shared" si="50"/>
        <v>6275000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60.987462338419675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1312000</v>
      </c>
      <c r="C93" s="108"/>
      <c r="D93" s="108"/>
      <c r="E93" s="108">
        <f t="shared" si="49"/>
        <v>1312000</v>
      </c>
      <c r="F93" s="108">
        <v>0</v>
      </c>
      <c r="G93" s="108">
        <v>0</v>
      </c>
      <c r="H93" s="108"/>
      <c r="I93" s="108"/>
      <c r="J93" s="108"/>
      <c r="K93" s="108"/>
      <c r="L93" s="108">
        <v>1312000</v>
      </c>
      <c r="M93" s="108"/>
      <c r="N93" s="108"/>
      <c r="O93" s="108"/>
      <c r="P93" s="108">
        <f t="shared" si="50"/>
        <v>1312000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3000000</v>
      </c>
      <c r="C96" s="131"/>
      <c r="D96" s="131"/>
      <c r="E96" s="131">
        <f t="shared" si="49"/>
        <v>3000000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14601000</v>
      </c>
      <c r="C114" s="137">
        <f t="shared" si="62"/>
        <v>0</v>
      </c>
      <c r="D114" s="137">
        <f t="shared" si="62"/>
        <v>0</v>
      </c>
      <c r="E114" s="137">
        <f t="shared" si="62"/>
        <v>14601000</v>
      </c>
      <c r="F114" s="137">
        <f t="shared" si="62"/>
        <v>0</v>
      </c>
      <c r="G114" s="137">
        <f t="shared" si="62"/>
        <v>0</v>
      </c>
      <c r="H114" s="137">
        <f t="shared" si="62"/>
        <v>542000</v>
      </c>
      <c r="I114" s="137">
        <f t="shared" si="62"/>
        <v>0</v>
      </c>
      <c r="J114" s="137">
        <f t="shared" si="62"/>
        <v>5733000</v>
      </c>
      <c r="K114" s="137">
        <f t="shared" si="62"/>
        <v>0</v>
      </c>
      <c r="L114" s="137">
        <f t="shared" si="62"/>
        <v>1312000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7587000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0.51962194370248616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14601000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14601000</v>
      </c>
      <c r="F115" s="139">
        <f t="shared" si="63"/>
        <v>0</v>
      </c>
      <c r="G115" s="139">
        <f t="shared" si="63"/>
        <v>0</v>
      </c>
      <c r="H115" s="139">
        <f t="shared" si="63"/>
        <v>542000</v>
      </c>
      <c r="I115" s="139">
        <f t="shared" si="63"/>
        <v>0</v>
      </c>
      <c r="J115" s="139">
        <f t="shared" si="63"/>
        <v>5733000</v>
      </c>
      <c r="K115" s="139">
        <f t="shared" si="63"/>
        <v>0</v>
      </c>
      <c r="L115" s="139">
        <f t="shared" si="63"/>
        <v>1312000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7587000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0.51962194370248616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TIBammIn82VgagBS7ZmOF4kehld1HISEChbwemqHY2xYcNSycD3J+S5bk3ZP3jZaSAxvsL6rj2I9PeqrwexS0Q==" saltValue="GtIj84lz2i5N4OK7+Z0Bj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474000</v>
      </c>
      <c r="I10" s="110">
        <v>32846311</v>
      </c>
      <c r="J10" s="109">
        <v>594000</v>
      </c>
      <c r="K10" s="110">
        <v>-31718674</v>
      </c>
      <c r="L10" s="109">
        <v>380000</v>
      </c>
      <c r="M10" s="110">
        <v>357327</v>
      </c>
      <c r="N10" s="109"/>
      <c r="O10" s="110">
        <v>215036</v>
      </c>
      <c r="P10" s="109">
        <f t="shared" ref="P10:P17" si="1">$H10      +$J10      +$L10      +$N10</f>
        <v>1448000</v>
      </c>
      <c r="Q10" s="110">
        <f t="shared" ref="Q10:Q17" si="2">$I10      +$K10      +$M10      +$O10</f>
        <v>1700000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-39.8209483190467</v>
      </c>
      <c r="T10" s="54">
        <f t="shared" ref="T10:T16" si="5">IF(($E10      =0),0,(($P10      /$E10      )*100))</f>
        <v>85.176470588235304</v>
      </c>
      <c r="U10" s="56">
        <f t="shared" ref="U10:U16" si="6">IF(($E10      =0),0,(($Q10      /$E10      )*100))</f>
        <v>100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1700000</v>
      </c>
      <c r="C17" s="111">
        <f>SUM(C9:C16)</f>
        <v>0</v>
      </c>
      <c r="D17" s="111"/>
      <c r="E17" s="111">
        <f t="shared" si="0"/>
        <v>1700000</v>
      </c>
      <c r="F17" s="112">
        <f t="shared" ref="F17:O17" si="7">SUM(F9:F16)</f>
        <v>1700000</v>
      </c>
      <c r="G17" s="113">
        <f t="shared" si="7"/>
        <v>1700000</v>
      </c>
      <c r="H17" s="112">
        <f t="shared" si="7"/>
        <v>474000</v>
      </c>
      <c r="I17" s="113">
        <f t="shared" si="7"/>
        <v>32846311</v>
      </c>
      <c r="J17" s="112">
        <f t="shared" si="7"/>
        <v>594000</v>
      </c>
      <c r="K17" s="113">
        <f t="shared" si="7"/>
        <v>-31718674</v>
      </c>
      <c r="L17" s="112">
        <f t="shared" si="7"/>
        <v>380000</v>
      </c>
      <c r="M17" s="113">
        <f t="shared" si="7"/>
        <v>357327</v>
      </c>
      <c r="N17" s="112">
        <f t="shared" si="7"/>
        <v>0</v>
      </c>
      <c r="O17" s="113">
        <f t="shared" si="7"/>
        <v>215036</v>
      </c>
      <c r="P17" s="112">
        <f t="shared" si="1"/>
        <v>1448000</v>
      </c>
      <c r="Q17" s="113">
        <f t="shared" si="2"/>
        <v>1700000</v>
      </c>
      <c r="R17" s="58">
        <f t="shared" si="3"/>
        <v>-100</v>
      </c>
      <c r="S17" s="59">
        <f t="shared" si="4"/>
        <v>-39.8209483190467</v>
      </c>
      <c r="T17" s="58">
        <f>IF((SUM($E9:$E14))=0,0,(P17/(SUM($E9:$E14))*100))</f>
        <v>85.176470588235304</v>
      </c>
      <c r="U17" s="60">
        <f>IF((SUM($E9:$E14))=0,0,(Q17/(SUM($E9:$E14))*100))</f>
        <v>100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>
        <v>11180000</v>
      </c>
      <c r="W22" s="110">
        <v>11180000</v>
      </c>
    </row>
    <row r="23" spans="1:23" ht="13" customHeight="1" x14ac:dyDescent="0.3">
      <c r="A23" s="53" t="s">
        <v>50</v>
      </c>
      <c r="B23" s="108"/>
      <c r="C23" s="108">
        <v>19588000</v>
      </c>
      <c r="D23" s="108"/>
      <c r="E23" s="108">
        <f t="shared" si="8"/>
        <v>19588000</v>
      </c>
      <c r="F23" s="109">
        <v>19588000</v>
      </c>
      <c r="G23" s="110">
        <v>19588000</v>
      </c>
      <c r="H23" s="109"/>
      <c r="I23" s="110"/>
      <c r="J23" s="109"/>
      <c r="K23" s="110"/>
      <c r="L23" s="109"/>
      <c r="M23" s="110"/>
      <c r="N23" s="109">
        <v>1948000</v>
      </c>
      <c r="O23" s="110">
        <v>715873</v>
      </c>
      <c r="P23" s="109">
        <f t="shared" si="9"/>
        <v>1948000</v>
      </c>
      <c r="Q23" s="110">
        <f t="shared" si="10"/>
        <v>715873</v>
      </c>
      <c r="R23" s="54">
        <f t="shared" si="11"/>
        <v>0</v>
      </c>
      <c r="S23" s="55">
        <f t="shared" si="12"/>
        <v>0</v>
      </c>
      <c r="T23" s="54">
        <f t="shared" si="13"/>
        <v>9.9448642025730027</v>
      </c>
      <c r="U23" s="56">
        <f t="shared" si="14"/>
        <v>3.6546508066162957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19588000</v>
      </c>
      <c r="D26" s="111"/>
      <c r="E26" s="111">
        <f t="shared" si="8"/>
        <v>19588000</v>
      </c>
      <c r="F26" s="112">
        <f t="shared" ref="F26:O26" si="15">SUM(F19:F25)</f>
        <v>19588000</v>
      </c>
      <c r="G26" s="113">
        <f t="shared" si="15"/>
        <v>19588000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1948000</v>
      </c>
      <c r="O26" s="113">
        <f t="shared" si="15"/>
        <v>715873</v>
      </c>
      <c r="P26" s="112">
        <f t="shared" si="9"/>
        <v>1948000</v>
      </c>
      <c r="Q26" s="113">
        <f t="shared" si="10"/>
        <v>715873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9.9448642025730027</v>
      </c>
      <c r="U26" s="60">
        <f>IF(($E26-$E21-$E25)   =0,0,($Q26   /($E26-$E21-$E25)   )*100)</f>
        <v>3.6546508066162957</v>
      </c>
      <c r="V26" s="112">
        <f>SUM(V19:V25)</f>
        <v>11180000</v>
      </c>
      <c r="W26" s="113">
        <f>SUM(W19:W25)</f>
        <v>11180000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1620000</v>
      </c>
      <c r="C34" s="108"/>
      <c r="D34" s="108"/>
      <c r="E34" s="108">
        <f>$B34      +$C34      +$D34</f>
        <v>1620000</v>
      </c>
      <c r="F34" s="109">
        <v>1620000</v>
      </c>
      <c r="G34" s="110">
        <v>1620000</v>
      </c>
      <c r="H34" s="109">
        <v>405000</v>
      </c>
      <c r="I34" s="110">
        <v>405000</v>
      </c>
      <c r="J34" s="109">
        <v>502000</v>
      </c>
      <c r="K34" s="110">
        <v>729000</v>
      </c>
      <c r="L34" s="109">
        <v>713000</v>
      </c>
      <c r="M34" s="110">
        <v>486000</v>
      </c>
      <c r="N34" s="109"/>
      <c r="O34" s="110"/>
      <c r="P34" s="109">
        <f>$H34      +$J34      +$L34      +$N34</f>
        <v>1620000</v>
      </c>
      <c r="Q34" s="110">
        <f>$I34      +$K34      +$M34      +$O34</f>
        <v>1620000</v>
      </c>
      <c r="R34" s="54">
        <f>IF(($L34      =0),0,((($N34      -$L34      )/$L34      )*100))</f>
        <v>-100</v>
      </c>
      <c r="S34" s="55">
        <f>IF(($M34      =0),0,((($O34      -$M34      )/$M34      )*100))</f>
        <v>-100</v>
      </c>
      <c r="T34" s="54">
        <f>IF(($E34      =0),0,(($P34      /$E34      )*100))</f>
        <v>100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1620000</v>
      </c>
      <c r="C35" s="111">
        <f>C34</f>
        <v>0</v>
      </c>
      <c r="D35" s="111"/>
      <c r="E35" s="111">
        <f>$B35      +$C35      +$D35</f>
        <v>1620000</v>
      </c>
      <c r="F35" s="112">
        <f t="shared" ref="F35:O35" si="17">F34</f>
        <v>1620000</v>
      </c>
      <c r="G35" s="113">
        <f t="shared" si="17"/>
        <v>1620000</v>
      </c>
      <c r="H35" s="112">
        <f t="shared" si="17"/>
        <v>405000</v>
      </c>
      <c r="I35" s="113">
        <f t="shared" si="17"/>
        <v>405000</v>
      </c>
      <c r="J35" s="112">
        <f t="shared" si="17"/>
        <v>502000</v>
      </c>
      <c r="K35" s="113">
        <f t="shared" si="17"/>
        <v>729000</v>
      </c>
      <c r="L35" s="112">
        <f t="shared" si="17"/>
        <v>713000</v>
      </c>
      <c r="M35" s="113">
        <f t="shared" si="17"/>
        <v>486000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1620000</v>
      </c>
      <c r="Q35" s="113">
        <f>$I35      +$K35      +$M35      +$O35</f>
        <v>1620000</v>
      </c>
      <c r="R35" s="58">
        <f>IF(($L35      =0),0,((($N35      -$L35      )/$L35      )*100))</f>
        <v>-100</v>
      </c>
      <c r="S35" s="59">
        <f>IF(($M35      =0),0,((($O35      -$M35      )/$M35      )*100))</f>
        <v>-100</v>
      </c>
      <c r="T35" s="58">
        <f>IF($E35   =0,0,($P35   /$E35   )*100)</f>
        <v>100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2115000</v>
      </c>
      <c r="C37" s="108">
        <v>-846000</v>
      </c>
      <c r="D37" s="108"/>
      <c r="E37" s="108">
        <f t="shared" ref="E37:E42" si="18">$B37      +$C37      +$D37</f>
        <v>1269000</v>
      </c>
      <c r="F37" s="109">
        <v>1269000</v>
      </c>
      <c r="G37" s="110">
        <v>1269000</v>
      </c>
      <c r="H37" s="109"/>
      <c r="I37" s="110"/>
      <c r="J37" s="109"/>
      <c r="K37" s="110"/>
      <c r="L37" s="109"/>
      <c r="M37" s="110"/>
      <c r="N37" s="109">
        <v>1269000</v>
      </c>
      <c r="O37" s="110">
        <v>1268976</v>
      </c>
      <c r="P37" s="109">
        <f t="shared" ref="P37:P42" si="19">$H37      +$J37      +$L37      +$N37</f>
        <v>1269000</v>
      </c>
      <c r="Q37" s="110">
        <f t="shared" ref="Q37:Q42" si="20">$I37      +$K37      +$M37      +$O37</f>
        <v>1268976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99.998108747044924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1917000</v>
      </c>
      <c r="C38" s="108">
        <v>-515000</v>
      </c>
      <c r="D38" s="108"/>
      <c r="E38" s="108">
        <f t="shared" si="18"/>
        <v>1402000</v>
      </c>
      <c r="F38" s="109">
        <v>1917000</v>
      </c>
      <c r="G38" s="110">
        <v>0</v>
      </c>
      <c r="H38" s="109"/>
      <c r="I38" s="110"/>
      <c r="J38" s="109"/>
      <c r="K38" s="110"/>
      <c r="L38" s="109"/>
      <c r="M38" s="110"/>
      <c r="N38" s="109">
        <v>1959000</v>
      </c>
      <c r="O38" s="110"/>
      <c r="P38" s="109">
        <f t="shared" si="19"/>
        <v>1959000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139.72895863052781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4032000</v>
      </c>
      <c r="C42" s="111">
        <f>SUM(C37:C41)</f>
        <v>-1361000</v>
      </c>
      <c r="D42" s="111"/>
      <c r="E42" s="111">
        <f t="shared" si="18"/>
        <v>2671000</v>
      </c>
      <c r="F42" s="112">
        <f t="shared" ref="F42:O42" si="25">SUM(F37:F41)</f>
        <v>3186000</v>
      </c>
      <c r="G42" s="113">
        <f t="shared" si="25"/>
        <v>1269000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3228000</v>
      </c>
      <c r="O42" s="113">
        <f t="shared" si="25"/>
        <v>1268976</v>
      </c>
      <c r="P42" s="112">
        <f t="shared" si="19"/>
        <v>3228000</v>
      </c>
      <c r="Q42" s="113">
        <f t="shared" si="20"/>
        <v>1268976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254.37352245862886</v>
      </c>
      <c r="U42" s="60">
        <f>IF((+$E37+$E40) =0,0,(Q42   /(+$E37+$E40) )*100)</f>
        <v>99.998108747044924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7352000</v>
      </c>
      <c r="C69" s="120">
        <f>SUM(C9:C16,C19:C25,C28:C31,C34,C37:C41,C44:C54,C57:C60,C63:C67)</f>
        <v>18227000</v>
      </c>
      <c r="D69" s="120"/>
      <c r="E69" s="120">
        <f t="shared" si="35"/>
        <v>25579000</v>
      </c>
      <c r="F69" s="121">
        <f t="shared" ref="F69:O69" si="43">SUM(F9:F16,F19:F25,F28:F31,F34,F37:F41,F44:F54,F57:F60,F63:F67)</f>
        <v>26094000</v>
      </c>
      <c r="G69" s="122">
        <f t="shared" si="43"/>
        <v>24177000</v>
      </c>
      <c r="H69" s="121">
        <f t="shared" si="43"/>
        <v>879000</v>
      </c>
      <c r="I69" s="122">
        <f t="shared" si="43"/>
        <v>33251311</v>
      </c>
      <c r="J69" s="121">
        <f t="shared" si="43"/>
        <v>1096000</v>
      </c>
      <c r="K69" s="122">
        <f t="shared" si="43"/>
        <v>-30989674</v>
      </c>
      <c r="L69" s="121">
        <f t="shared" si="43"/>
        <v>1093000</v>
      </c>
      <c r="M69" s="122">
        <f t="shared" si="43"/>
        <v>843327</v>
      </c>
      <c r="N69" s="121">
        <f t="shared" si="43"/>
        <v>5176000</v>
      </c>
      <c r="O69" s="122">
        <f t="shared" si="43"/>
        <v>2199885</v>
      </c>
      <c r="P69" s="121">
        <f t="shared" si="36"/>
        <v>8244000</v>
      </c>
      <c r="Q69" s="122">
        <f t="shared" si="37"/>
        <v>5304849</v>
      </c>
      <c r="R69" s="67">
        <f t="shared" si="38"/>
        <v>373.55901189387009</v>
      </c>
      <c r="S69" s="68">
        <f t="shared" si="39"/>
        <v>160.85788786556105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34.098523389998761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21.941717334656904</v>
      </c>
      <c r="V69" s="121">
        <f>SUM(V9:V16,V19:V25,V28:V31,V34,V37:V41,V44:V54,V57:V60,V63:V67)</f>
        <v>11180000</v>
      </c>
      <c r="W69" s="122">
        <f>SUM(W9:W16,W19:W25,W28:W31,W34,W37:W41,W44:W54,W57:W60,W63:W67)</f>
        <v>11180000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54789000</v>
      </c>
      <c r="C71" s="108"/>
      <c r="D71" s="108"/>
      <c r="E71" s="108">
        <f>$B71      +$C71      +$D71</f>
        <v>54789000</v>
      </c>
      <c r="F71" s="109">
        <v>54789000</v>
      </c>
      <c r="G71" s="110">
        <v>54789000</v>
      </c>
      <c r="H71" s="109">
        <v>20373000</v>
      </c>
      <c r="I71" s="110"/>
      <c r="J71" s="109">
        <v>14805000</v>
      </c>
      <c r="K71" s="110">
        <v>14295565</v>
      </c>
      <c r="L71" s="109">
        <v>8997000</v>
      </c>
      <c r="M71" s="110">
        <v>30821560</v>
      </c>
      <c r="N71" s="109">
        <v>8480000</v>
      </c>
      <c r="O71" s="110">
        <v>9671876</v>
      </c>
      <c r="P71" s="109">
        <f>$H71      +$J71      +$L71      +$N71</f>
        <v>52655000</v>
      </c>
      <c r="Q71" s="110">
        <f>$I71      +$K71      +$M71      +$O71</f>
        <v>54789001</v>
      </c>
      <c r="R71" s="54">
        <f>IF(($L71      =0),0,((($N71      -$L71      )/$L71      )*100))</f>
        <v>-5.7463598977436918</v>
      </c>
      <c r="S71" s="55">
        <f>IF(($M71      =0),0,((($O71      -$M71      )/$M71      )*100))</f>
        <v>-68.619771354856795</v>
      </c>
      <c r="T71" s="54">
        <f>IF(($E71      =0),0,(($P71      /$E71      )*100))</f>
        <v>96.105057584551645</v>
      </c>
      <c r="U71" s="56">
        <f>IF(($E71      =0),0,(($Q71      /$E71      )*100))</f>
        <v>100.00000182518389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54789000</v>
      </c>
      <c r="C73" s="117">
        <f>SUM(C71:C72)</f>
        <v>0</v>
      </c>
      <c r="D73" s="117"/>
      <c r="E73" s="117">
        <f>$B73      +$C73      +$D73</f>
        <v>54789000</v>
      </c>
      <c r="F73" s="118">
        <f t="shared" ref="F73:O73" si="44">SUM(F71:F72)</f>
        <v>54789000</v>
      </c>
      <c r="G73" s="119">
        <f t="shared" si="44"/>
        <v>54789000</v>
      </c>
      <c r="H73" s="118">
        <f t="shared" si="44"/>
        <v>20373000</v>
      </c>
      <c r="I73" s="119">
        <f t="shared" si="44"/>
        <v>0</v>
      </c>
      <c r="J73" s="118">
        <f t="shared" si="44"/>
        <v>14805000</v>
      </c>
      <c r="K73" s="119">
        <f t="shared" si="44"/>
        <v>14295565</v>
      </c>
      <c r="L73" s="118">
        <f t="shared" si="44"/>
        <v>8997000</v>
      </c>
      <c r="M73" s="119">
        <f t="shared" si="44"/>
        <v>30821560</v>
      </c>
      <c r="N73" s="118">
        <f t="shared" si="44"/>
        <v>8480000</v>
      </c>
      <c r="O73" s="119">
        <f t="shared" si="44"/>
        <v>9671876</v>
      </c>
      <c r="P73" s="118">
        <f>$H73      +$J73      +$L73      +$N73</f>
        <v>52655000</v>
      </c>
      <c r="Q73" s="119">
        <f>$I73      +$K73      +$M73      +$O73</f>
        <v>54789001</v>
      </c>
      <c r="R73" s="63">
        <f>IF(($L73      =0),0,((($N73      -$L73      )/$L73      )*100))</f>
        <v>-5.7463598977436918</v>
      </c>
      <c r="S73" s="64">
        <f>IF(($M73      =0),0,((($O73      -$M73      )/$M73      )*100))</f>
        <v>-68.619771354856795</v>
      </c>
      <c r="T73" s="63">
        <f>IF(($E71      =0),0,(($P71      /$E71      )*100))</f>
        <v>96.105057584551645</v>
      </c>
      <c r="U73" s="65">
        <f>IF($E71   =0,0,($Q71   /$E71 )*100)</f>
        <v>100.00000182518389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54789000</v>
      </c>
      <c r="C74" s="120">
        <f>SUM(C71:C72)</f>
        <v>0</v>
      </c>
      <c r="D74" s="120"/>
      <c r="E74" s="120">
        <f>$B74      +$C74      +$D74</f>
        <v>54789000</v>
      </c>
      <c r="F74" s="121">
        <f t="shared" ref="F74:O74" si="45">SUM(F71:F72)</f>
        <v>54789000</v>
      </c>
      <c r="G74" s="122">
        <f t="shared" si="45"/>
        <v>54789000</v>
      </c>
      <c r="H74" s="121">
        <f t="shared" si="45"/>
        <v>20373000</v>
      </c>
      <c r="I74" s="122">
        <f t="shared" si="45"/>
        <v>0</v>
      </c>
      <c r="J74" s="121">
        <f t="shared" si="45"/>
        <v>14805000</v>
      </c>
      <c r="K74" s="122">
        <f t="shared" si="45"/>
        <v>14295565</v>
      </c>
      <c r="L74" s="121">
        <f t="shared" si="45"/>
        <v>8997000</v>
      </c>
      <c r="M74" s="122">
        <f t="shared" si="45"/>
        <v>30821560</v>
      </c>
      <c r="N74" s="121">
        <f t="shared" si="45"/>
        <v>8480000</v>
      </c>
      <c r="O74" s="122">
        <f t="shared" si="45"/>
        <v>9671876</v>
      </c>
      <c r="P74" s="121">
        <f>$H74      +$J74      +$L74      +$N74</f>
        <v>52655000</v>
      </c>
      <c r="Q74" s="122">
        <f>$I74      +$K74      +$M74      +$O74</f>
        <v>54789001</v>
      </c>
      <c r="R74" s="67">
        <f>IF(($L74      =0),0,((($N74      -$L74      )/$L74      )*100))</f>
        <v>-5.7463598977436918</v>
      </c>
      <c r="S74" s="68">
        <f>IF(($M74      =0),0,((($O74      -$M74      )/$M74      )*100))</f>
        <v>-68.619771354856795</v>
      </c>
      <c r="T74" s="67">
        <f>IF(($E71      =0),0,(($P71      /$E71      )*100))</f>
        <v>96.105057584551645</v>
      </c>
      <c r="U74" s="71">
        <f>IF($E71   =0,0,($Q71   /$E71 )*100)</f>
        <v>100.00000182518389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62141000</v>
      </c>
      <c r="C75" s="120">
        <f>SUM(C9:C16,C19:C25,C28:C31,C34,C37:C41,C44:C54,C57:C60,C63:C67,C71:C72)</f>
        <v>18227000</v>
      </c>
      <c r="D75" s="120"/>
      <c r="E75" s="120">
        <f>$B75      +$C75      +$D75</f>
        <v>80368000</v>
      </c>
      <c r="F75" s="121">
        <f t="shared" ref="F75:O75" si="46">SUM(F9:F16,F19:F25,F28:F31,F34,F37:F41,F44:F54,F57:F60,F63:F67,F71:F72)</f>
        <v>80883000</v>
      </c>
      <c r="G75" s="122">
        <f t="shared" si="46"/>
        <v>78966000</v>
      </c>
      <c r="H75" s="121">
        <f t="shared" si="46"/>
        <v>21252000</v>
      </c>
      <c r="I75" s="122">
        <f t="shared" si="46"/>
        <v>33251311</v>
      </c>
      <c r="J75" s="121">
        <f t="shared" si="46"/>
        <v>15901000</v>
      </c>
      <c r="K75" s="122">
        <f t="shared" si="46"/>
        <v>-16694109</v>
      </c>
      <c r="L75" s="121">
        <f t="shared" si="46"/>
        <v>10090000</v>
      </c>
      <c r="M75" s="122">
        <f t="shared" si="46"/>
        <v>31664887</v>
      </c>
      <c r="N75" s="121">
        <f t="shared" si="46"/>
        <v>13656000</v>
      </c>
      <c r="O75" s="122">
        <f t="shared" si="46"/>
        <v>11871761</v>
      </c>
      <c r="P75" s="121">
        <f>$H75      +$J75      +$L75      +$N75</f>
        <v>60899000</v>
      </c>
      <c r="Q75" s="122">
        <f>$I75      +$K75      +$M75      +$O75</f>
        <v>60093850</v>
      </c>
      <c r="R75" s="67">
        <f>IF(($L75      =0),0,((($N75      -$L75      )/$L75      )*100))</f>
        <v>35.341922695738354</v>
      </c>
      <c r="S75" s="68">
        <f>IF(($M75      =0),0,((($O75      -$M75      )/$M75      )*100))</f>
        <v>-62.508121377474048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77.120532887571869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76.100916850290005</v>
      </c>
      <c r="V75" s="121">
        <f>SUM(V9:V16,V19:V25,V28:V31,V34,V37:V41,V44:V54,V57:V60,V63:V67,V71:V72)</f>
        <v>11180000</v>
      </c>
      <c r="W75" s="122">
        <f>SUM(W9:W16,W19:W25,W28:W31,W34,W37:W41,W44:W54,W57:W60,W63:W67,W71:W72)</f>
        <v>11180000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6678000</v>
      </c>
      <c r="C87" s="128">
        <f t="shared" si="48"/>
        <v>0</v>
      </c>
      <c r="D87" s="128">
        <f t="shared" si="48"/>
        <v>0</v>
      </c>
      <c r="E87" s="128">
        <f t="shared" si="48"/>
        <v>6678000</v>
      </c>
      <c r="F87" s="128">
        <f t="shared" si="48"/>
        <v>0</v>
      </c>
      <c r="G87" s="128">
        <f t="shared" si="48"/>
        <v>0</v>
      </c>
      <c r="H87" s="128">
        <f t="shared" si="48"/>
        <v>6518000</v>
      </c>
      <c r="I87" s="128">
        <f t="shared" si="48"/>
        <v>0</v>
      </c>
      <c r="J87" s="128">
        <f t="shared" si="48"/>
        <v>1777000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8295000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124.21383647798743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4572000</v>
      </c>
      <c r="C91" s="108"/>
      <c r="D91" s="108"/>
      <c r="E91" s="108">
        <f t="shared" si="49"/>
        <v>4572000</v>
      </c>
      <c r="F91" s="108">
        <v>0</v>
      </c>
      <c r="G91" s="108">
        <v>0</v>
      </c>
      <c r="H91" s="108">
        <v>4412000</v>
      </c>
      <c r="I91" s="108"/>
      <c r="J91" s="108">
        <v>1777000</v>
      </c>
      <c r="K91" s="108"/>
      <c r="L91" s="108"/>
      <c r="M91" s="108"/>
      <c r="N91" s="108"/>
      <c r="O91" s="108"/>
      <c r="P91" s="108">
        <f t="shared" si="50"/>
        <v>6189000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135.36745406824147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2106000</v>
      </c>
      <c r="C93" s="108"/>
      <c r="D93" s="108"/>
      <c r="E93" s="108">
        <f t="shared" si="49"/>
        <v>2106000</v>
      </c>
      <c r="F93" s="108">
        <v>0</v>
      </c>
      <c r="G93" s="108">
        <v>0</v>
      </c>
      <c r="H93" s="108">
        <v>2106000</v>
      </c>
      <c r="I93" s="108"/>
      <c r="J93" s="108"/>
      <c r="K93" s="108"/>
      <c r="L93" s="108"/>
      <c r="M93" s="108"/>
      <c r="N93" s="108"/>
      <c r="O93" s="108"/>
      <c r="P93" s="108">
        <f t="shared" si="50"/>
        <v>2106000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6678000</v>
      </c>
      <c r="C114" s="137">
        <f t="shared" si="62"/>
        <v>0</v>
      </c>
      <c r="D114" s="137">
        <f t="shared" si="62"/>
        <v>0</v>
      </c>
      <c r="E114" s="137">
        <f t="shared" si="62"/>
        <v>6678000</v>
      </c>
      <c r="F114" s="137">
        <f t="shared" si="62"/>
        <v>0</v>
      </c>
      <c r="G114" s="137">
        <f t="shared" si="62"/>
        <v>0</v>
      </c>
      <c r="H114" s="137">
        <f t="shared" si="62"/>
        <v>6518000</v>
      </c>
      <c r="I114" s="137">
        <f t="shared" si="62"/>
        <v>0</v>
      </c>
      <c r="J114" s="137">
        <f t="shared" si="62"/>
        <v>1777000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8295000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1.2421383647798743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6678000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6678000</v>
      </c>
      <c r="F115" s="139">
        <f t="shared" si="63"/>
        <v>0</v>
      </c>
      <c r="G115" s="139">
        <f t="shared" si="63"/>
        <v>0</v>
      </c>
      <c r="H115" s="139">
        <f t="shared" si="63"/>
        <v>6518000</v>
      </c>
      <c r="I115" s="139">
        <f t="shared" si="63"/>
        <v>0</v>
      </c>
      <c r="J115" s="139">
        <f t="shared" si="63"/>
        <v>1777000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8295000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1.2421383647798743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qAruFfX8o4hf5yd6ZcLevM9dhfLqP9ymSl0CxnXYuM5p307EyTvr4wzLaDcru0WAQ+msurCCRBMXhu9+9roRxA==" saltValue="D3DyL7TOoT5c3csXLzWlY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2200000</v>
      </c>
      <c r="C10" s="108"/>
      <c r="D10" s="108"/>
      <c r="E10" s="108">
        <f t="shared" ref="E10:E17" si="0">$B10      +$C10      +$D10</f>
        <v>2200000</v>
      </c>
      <c r="F10" s="109">
        <v>2200000</v>
      </c>
      <c r="G10" s="110">
        <v>2200000</v>
      </c>
      <c r="H10" s="109">
        <v>124000</v>
      </c>
      <c r="I10" s="110">
        <v>-6375868</v>
      </c>
      <c r="J10" s="109">
        <v>270000</v>
      </c>
      <c r="K10" s="110">
        <v>6861311</v>
      </c>
      <c r="L10" s="109"/>
      <c r="M10" s="110">
        <v>1336432</v>
      </c>
      <c r="N10" s="109"/>
      <c r="O10" s="110">
        <v>613924</v>
      </c>
      <c r="P10" s="109">
        <f t="shared" ref="P10:P17" si="1">$H10      +$J10      +$L10      +$N10</f>
        <v>394000</v>
      </c>
      <c r="Q10" s="110">
        <f t="shared" ref="Q10:Q17" si="2">$I10      +$K10      +$M10      +$O10</f>
        <v>2435799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-54.062458845642723</v>
      </c>
      <c r="T10" s="54">
        <f t="shared" ref="T10:T16" si="5">IF(($E10      =0),0,(($P10      /$E10      )*100))</f>
        <v>17.909090909090907</v>
      </c>
      <c r="U10" s="56">
        <f t="shared" ref="U10:U16" si="6">IF(($E10      =0),0,(($Q10      /$E10      )*100))</f>
        <v>110.71813636363636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2200000</v>
      </c>
      <c r="C17" s="111">
        <f>SUM(C9:C16)</f>
        <v>0</v>
      </c>
      <c r="D17" s="111"/>
      <c r="E17" s="111">
        <f t="shared" si="0"/>
        <v>2200000</v>
      </c>
      <c r="F17" s="112">
        <f t="shared" ref="F17:O17" si="7">SUM(F9:F16)</f>
        <v>2200000</v>
      </c>
      <c r="G17" s="113">
        <f t="shared" si="7"/>
        <v>2200000</v>
      </c>
      <c r="H17" s="112">
        <f t="shared" si="7"/>
        <v>124000</v>
      </c>
      <c r="I17" s="113">
        <f t="shared" si="7"/>
        <v>-6375868</v>
      </c>
      <c r="J17" s="112">
        <f t="shared" si="7"/>
        <v>270000</v>
      </c>
      <c r="K17" s="113">
        <f t="shared" si="7"/>
        <v>6861311</v>
      </c>
      <c r="L17" s="112">
        <f t="shared" si="7"/>
        <v>0</v>
      </c>
      <c r="M17" s="113">
        <f t="shared" si="7"/>
        <v>1336432</v>
      </c>
      <c r="N17" s="112">
        <f t="shared" si="7"/>
        <v>0</v>
      </c>
      <c r="O17" s="113">
        <f t="shared" si="7"/>
        <v>613924</v>
      </c>
      <c r="P17" s="112">
        <f t="shared" si="1"/>
        <v>394000</v>
      </c>
      <c r="Q17" s="113">
        <f t="shared" si="2"/>
        <v>2435799</v>
      </c>
      <c r="R17" s="58">
        <f t="shared" si="3"/>
        <v>0</v>
      </c>
      <c r="S17" s="59">
        <f t="shared" si="4"/>
        <v>-54.062458845642723</v>
      </c>
      <c r="T17" s="58">
        <f>IF((SUM($E9:$E14))=0,0,(P17/(SUM($E9:$E14))*100))</f>
        <v>17.909090909090907</v>
      </c>
      <c r="U17" s="60">
        <f>IF((SUM($E9:$E14))=0,0,(Q17/(SUM($E9:$E14))*100))</f>
        <v>110.71813636363636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1309000</v>
      </c>
      <c r="C34" s="108"/>
      <c r="D34" s="108"/>
      <c r="E34" s="108">
        <f>$B34      +$C34      +$D34</f>
        <v>1309000</v>
      </c>
      <c r="F34" s="109">
        <v>1309000</v>
      </c>
      <c r="G34" s="110">
        <v>1309000</v>
      </c>
      <c r="H34" s="109">
        <v>166000</v>
      </c>
      <c r="I34" s="110">
        <v>-3470218</v>
      </c>
      <c r="J34" s="109">
        <v>328000</v>
      </c>
      <c r="K34" s="110">
        <v>4182557</v>
      </c>
      <c r="L34" s="109">
        <v>310000</v>
      </c>
      <c r="M34" s="110">
        <v>290076</v>
      </c>
      <c r="N34" s="109">
        <v>307000</v>
      </c>
      <c r="O34" s="110">
        <v>306585</v>
      </c>
      <c r="P34" s="109">
        <f>$H34      +$J34      +$L34      +$N34</f>
        <v>1111000</v>
      </c>
      <c r="Q34" s="110">
        <f>$I34      +$K34      +$M34      +$O34</f>
        <v>1309000</v>
      </c>
      <c r="R34" s="54">
        <f>IF(($L34      =0),0,((($N34      -$L34      )/$L34      )*100))</f>
        <v>-0.967741935483871</v>
      </c>
      <c r="S34" s="55">
        <f>IF(($M34      =0),0,((($O34      -$M34      )/$M34      )*100))</f>
        <v>5.6912671162040294</v>
      </c>
      <c r="T34" s="54">
        <f>IF(($E34      =0),0,(($P34      /$E34      )*100))</f>
        <v>84.87394957983193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1309000</v>
      </c>
      <c r="C35" s="111">
        <f>C34</f>
        <v>0</v>
      </c>
      <c r="D35" s="111"/>
      <c r="E35" s="111">
        <f>$B35      +$C35      +$D35</f>
        <v>1309000</v>
      </c>
      <c r="F35" s="112">
        <f t="shared" ref="F35:O35" si="17">F34</f>
        <v>1309000</v>
      </c>
      <c r="G35" s="113">
        <f t="shared" si="17"/>
        <v>1309000</v>
      </c>
      <c r="H35" s="112">
        <f t="shared" si="17"/>
        <v>166000</v>
      </c>
      <c r="I35" s="113">
        <f t="shared" si="17"/>
        <v>-3470218</v>
      </c>
      <c r="J35" s="112">
        <f t="shared" si="17"/>
        <v>328000</v>
      </c>
      <c r="K35" s="113">
        <f t="shared" si="17"/>
        <v>4182557</v>
      </c>
      <c r="L35" s="112">
        <f t="shared" si="17"/>
        <v>310000</v>
      </c>
      <c r="M35" s="113">
        <f t="shared" si="17"/>
        <v>290076</v>
      </c>
      <c r="N35" s="112">
        <f t="shared" si="17"/>
        <v>307000</v>
      </c>
      <c r="O35" s="113">
        <f t="shared" si="17"/>
        <v>306585</v>
      </c>
      <c r="P35" s="112">
        <f>$H35      +$J35      +$L35      +$N35</f>
        <v>1111000</v>
      </c>
      <c r="Q35" s="113">
        <f>$I35      +$K35      +$M35      +$O35</f>
        <v>1309000</v>
      </c>
      <c r="R35" s="58">
        <f>IF(($L35      =0),0,((($N35      -$L35      )/$L35      )*100))</f>
        <v>-0.967741935483871</v>
      </c>
      <c r="S35" s="59">
        <f>IF(($M35      =0),0,((($O35      -$M35      )/$M35      )*100))</f>
        <v>5.6912671162040294</v>
      </c>
      <c r="T35" s="58">
        <f>IF($E35   =0,0,($P35   /$E35   )*100)</f>
        <v>84.87394957983193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6067000</v>
      </c>
      <c r="C37" s="108"/>
      <c r="D37" s="108"/>
      <c r="E37" s="108">
        <f t="shared" ref="E37:E42" si="18">$B37      +$C37      +$D37</f>
        <v>6067000</v>
      </c>
      <c r="F37" s="109">
        <v>6067000</v>
      </c>
      <c r="G37" s="110">
        <v>6067000</v>
      </c>
      <c r="H37" s="109"/>
      <c r="I37" s="110">
        <v>-13333492</v>
      </c>
      <c r="J37" s="109">
        <v>4067000</v>
      </c>
      <c r="K37" s="110">
        <v>13333492</v>
      </c>
      <c r="L37" s="109"/>
      <c r="M37" s="110">
        <v>5876091</v>
      </c>
      <c r="N37" s="109"/>
      <c r="O37" s="110">
        <v>4257909</v>
      </c>
      <c r="P37" s="109">
        <f t="shared" ref="P37:P42" si="19">$H37      +$J37      +$L37      +$N37</f>
        <v>4067000</v>
      </c>
      <c r="Q37" s="110">
        <f t="shared" ref="Q37:Q42" si="20">$I37      +$K37      +$M37      +$O37</f>
        <v>10134000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-27.538409463025676</v>
      </c>
      <c r="T37" s="54">
        <f t="shared" ref="T37:T41" si="23">IF(($E37      =0),0,(($P37      /$E37      )*100))</f>
        <v>67.034778308884128</v>
      </c>
      <c r="U37" s="56">
        <f t="shared" ref="U37:U41" si="24">IF(($E37      =0),0,(($Q37      /$E37      )*100))</f>
        <v>167.03477830888414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4000000</v>
      </c>
      <c r="H40" s="109"/>
      <c r="I40" s="110"/>
      <c r="J40" s="109"/>
      <c r="K40" s="110">
        <v>1705171</v>
      </c>
      <c r="L40" s="109">
        <v>2433000</v>
      </c>
      <c r="M40" s="110">
        <v>346669</v>
      </c>
      <c r="N40" s="109">
        <v>413000</v>
      </c>
      <c r="O40" s="110">
        <v>1064768</v>
      </c>
      <c r="P40" s="109">
        <f t="shared" si="19"/>
        <v>2846000</v>
      </c>
      <c r="Q40" s="110">
        <f t="shared" si="20"/>
        <v>3116608</v>
      </c>
      <c r="R40" s="54">
        <f t="shared" si="21"/>
        <v>-83.025071927661315</v>
      </c>
      <c r="S40" s="55">
        <f t="shared" si="22"/>
        <v>207.14254807900332</v>
      </c>
      <c r="T40" s="54">
        <f t="shared" si="23"/>
        <v>71.150000000000006</v>
      </c>
      <c r="U40" s="56">
        <f t="shared" si="24"/>
        <v>77.915199999999999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10067000</v>
      </c>
      <c r="C42" s="111">
        <f>SUM(C37:C41)</f>
        <v>0</v>
      </c>
      <c r="D42" s="111"/>
      <c r="E42" s="111">
        <f t="shared" si="18"/>
        <v>10067000</v>
      </c>
      <c r="F42" s="112">
        <f t="shared" ref="F42:O42" si="25">SUM(F37:F41)</f>
        <v>10067000</v>
      </c>
      <c r="G42" s="113">
        <f t="shared" si="25"/>
        <v>10067000</v>
      </c>
      <c r="H42" s="112">
        <f t="shared" si="25"/>
        <v>0</v>
      </c>
      <c r="I42" s="113">
        <f t="shared" si="25"/>
        <v>-13333492</v>
      </c>
      <c r="J42" s="112">
        <f t="shared" si="25"/>
        <v>4067000</v>
      </c>
      <c r="K42" s="113">
        <f t="shared" si="25"/>
        <v>15038663</v>
      </c>
      <c r="L42" s="112">
        <f t="shared" si="25"/>
        <v>2433000</v>
      </c>
      <c r="M42" s="113">
        <f t="shared" si="25"/>
        <v>6222760</v>
      </c>
      <c r="N42" s="112">
        <f t="shared" si="25"/>
        <v>413000</v>
      </c>
      <c r="O42" s="113">
        <f t="shared" si="25"/>
        <v>5322677</v>
      </c>
      <c r="P42" s="112">
        <f t="shared" si="19"/>
        <v>6913000</v>
      </c>
      <c r="Q42" s="113">
        <f t="shared" si="20"/>
        <v>13250608</v>
      </c>
      <c r="R42" s="58">
        <f t="shared" si="21"/>
        <v>-83.025071927661315</v>
      </c>
      <c r="S42" s="59">
        <f t="shared" si="22"/>
        <v>-14.464369508063946</v>
      </c>
      <c r="T42" s="58">
        <f>IF((+$E37+$E40) =0,0,(P42   /(+$E37+$E40) )*100)</f>
        <v>68.669911592331374</v>
      </c>
      <c r="U42" s="60">
        <f>IF((+$E37+$E40) =0,0,(Q42   /(+$E37+$E40) )*100)</f>
        <v>131.62419787424258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13576000</v>
      </c>
      <c r="C69" s="120">
        <f>SUM(C9:C16,C19:C25,C28:C31,C34,C37:C41,C44:C54,C57:C60,C63:C67)</f>
        <v>0</v>
      </c>
      <c r="D69" s="120"/>
      <c r="E69" s="120">
        <f t="shared" si="35"/>
        <v>13576000</v>
      </c>
      <c r="F69" s="121">
        <f t="shared" ref="F69:O69" si="43">SUM(F9:F16,F19:F25,F28:F31,F34,F37:F41,F44:F54,F57:F60,F63:F67)</f>
        <v>13576000</v>
      </c>
      <c r="G69" s="122">
        <f t="shared" si="43"/>
        <v>13576000</v>
      </c>
      <c r="H69" s="121">
        <f t="shared" si="43"/>
        <v>290000</v>
      </c>
      <c r="I69" s="122">
        <f t="shared" si="43"/>
        <v>-23179578</v>
      </c>
      <c r="J69" s="121">
        <f t="shared" si="43"/>
        <v>4665000</v>
      </c>
      <c r="K69" s="122">
        <f t="shared" si="43"/>
        <v>26082531</v>
      </c>
      <c r="L69" s="121">
        <f t="shared" si="43"/>
        <v>2743000</v>
      </c>
      <c r="M69" s="122">
        <f t="shared" si="43"/>
        <v>7849268</v>
      </c>
      <c r="N69" s="121">
        <f t="shared" si="43"/>
        <v>720000</v>
      </c>
      <c r="O69" s="122">
        <f t="shared" si="43"/>
        <v>6243186</v>
      </c>
      <c r="P69" s="121">
        <f t="shared" si="36"/>
        <v>8418000</v>
      </c>
      <c r="Q69" s="122">
        <f t="shared" si="37"/>
        <v>16995407</v>
      </c>
      <c r="R69" s="67">
        <f t="shared" si="38"/>
        <v>-73.751367116296024</v>
      </c>
      <c r="S69" s="68">
        <f t="shared" si="39"/>
        <v>-20.461551319180334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62.006482027106657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125.18714643488509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21520000</v>
      </c>
      <c r="C71" s="108"/>
      <c r="D71" s="108"/>
      <c r="E71" s="108">
        <f>$B71      +$C71      +$D71</f>
        <v>21520000</v>
      </c>
      <c r="F71" s="109">
        <v>21520000</v>
      </c>
      <c r="G71" s="110">
        <v>21520000</v>
      </c>
      <c r="H71" s="109">
        <v>10658000</v>
      </c>
      <c r="I71" s="110">
        <v>-45433356</v>
      </c>
      <c r="J71" s="109">
        <v>2056000</v>
      </c>
      <c r="K71" s="110">
        <v>57049641</v>
      </c>
      <c r="L71" s="109">
        <v>3129000</v>
      </c>
      <c r="M71" s="110">
        <v>6884001</v>
      </c>
      <c r="N71" s="109">
        <v>5677000</v>
      </c>
      <c r="O71" s="110">
        <v>6432819</v>
      </c>
      <c r="P71" s="109">
        <f>$H71      +$J71      +$L71      +$N71</f>
        <v>21520000</v>
      </c>
      <c r="Q71" s="110">
        <f>$I71      +$K71      +$M71      +$O71</f>
        <v>24933105</v>
      </c>
      <c r="R71" s="54">
        <f>IF(($L71      =0),0,((($N71      -$L71      )/$L71      )*100))</f>
        <v>81.431767337807599</v>
      </c>
      <c r="S71" s="55">
        <f>IF(($M71      =0),0,((($O71      -$M71      )/$M71      )*100))</f>
        <v>-6.5540664506004571</v>
      </c>
      <c r="T71" s="54">
        <f>IF(($E71      =0),0,(($P71      /$E71      )*100))</f>
        <v>100</v>
      </c>
      <c r="U71" s="56">
        <f>IF(($E71      =0),0,(($Q71      /$E71      )*100))</f>
        <v>115.86015334572491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21520000</v>
      </c>
      <c r="C73" s="117">
        <f>SUM(C71:C72)</f>
        <v>0</v>
      </c>
      <c r="D73" s="117"/>
      <c r="E73" s="117">
        <f>$B73      +$C73      +$D73</f>
        <v>21520000</v>
      </c>
      <c r="F73" s="118">
        <f t="shared" ref="F73:O73" si="44">SUM(F71:F72)</f>
        <v>21520000</v>
      </c>
      <c r="G73" s="119">
        <f t="shared" si="44"/>
        <v>21520000</v>
      </c>
      <c r="H73" s="118">
        <f t="shared" si="44"/>
        <v>10658000</v>
      </c>
      <c r="I73" s="119">
        <f t="shared" si="44"/>
        <v>-45433356</v>
      </c>
      <c r="J73" s="118">
        <f t="shared" si="44"/>
        <v>2056000</v>
      </c>
      <c r="K73" s="119">
        <f t="shared" si="44"/>
        <v>57049641</v>
      </c>
      <c r="L73" s="118">
        <f t="shared" si="44"/>
        <v>3129000</v>
      </c>
      <c r="M73" s="119">
        <f t="shared" si="44"/>
        <v>6884001</v>
      </c>
      <c r="N73" s="118">
        <f t="shared" si="44"/>
        <v>5677000</v>
      </c>
      <c r="O73" s="119">
        <f t="shared" si="44"/>
        <v>6432819</v>
      </c>
      <c r="P73" s="118">
        <f>$H73      +$J73      +$L73      +$N73</f>
        <v>21520000</v>
      </c>
      <c r="Q73" s="119">
        <f>$I73      +$K73      +$M73      +$O73</f>
        <v>24933105</v>
      </c>
      <c r="R73" s="63">
        <f>IF(($L73      =0),0,((($N73      -$L73      )/$L73      )*100))</f>
        <v>81.431767337807599</v>
      </c>
      <c r="S73" s="64">
        <f>IF(($M73      =0),0,((($O73      -$M73      )/$M73      )*100))</f>
        <v>-6.5540664506004571</v>
      </c>
      <c r="T73" s="63">
        <f>IF(($E71      =0),0,(($P71      /$E71      )*100))</f>
        <v>100</v>
      </c>
      <c r="U73" s="65">
        <f>IF($E71   =0,0,($Q71   /$E71 )*100)</f>
        <v>115.86015334572491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21520000</v>
      </c>
      <c r="C74" s="120">
        <f>SUM(C71:C72)</f>
        <v>0</v>
      </c>
      <c r="D74" s="120"/>
      <c r="E74" s="120">
        <f>$B74      +$C74      +$D74</f>
        <v>21520000</v>
      </c>
      <c r="F74" s="121">
        <f t="shared" ref="F74:O74" si="45">SUM(F71:F72)</f>
        <v>21520000</v>
      </c>
      <c r="G74" s="122">
        <f t="shared" si="45"/>
        <v>21520000</v>
      </c>
      <c r="H74" s="121">
        <f t="shared" si="45"/>
        <v>10658000</v>
      </c>
      <c r="I74" s="122">
        <f t="shared" si="45"/>
        <v>-45433356</v>
      </c>
      <c r="J74" s="121">
        <f t="shared" si="45"/>
        <v>2056000</v>
      </c>
      <c r="K74" s="122">
        <f t="shared" si="45"/>
        <v>57049641</v>
      </c>
      <c r="L74" s="121">
        <f t="shared" si="45"/>
        <v>3129000</v>
      </c>
      <c r="M74" s="122">
        <f t="shared" si="45"/>
        <v>6884001</v>
      </c>
      <c r="N74" s="121">
        <f t="shared" si="45"/>
        <v>5677000</v>
      </c>
      <c r="O74" s="122">
        <f t="shared" si="45"/>
        <v>6432819</v>
      </c>
      <c r="P74" s="121">
        <f>$H74      +$J74      +$L74      +$N74</f>
        <v>21520000</v>
      </c>
      <c r="Q74" s="122">
        <f>$I74      +$K74      +$M74      +$O74</f>
        <v>24933105</v>
      </c>
      <c r="R74" s="67">
        <f>IF(($L74      =0),0,((($N74      -$L74      )/$L74      )*100))</f>
        <v>81.431767337807599</v>
      </c>
      <c r="S74" s="68">
        <f>IF(($M74      =0),0,((($O74      -$M74      )/$M74      )*100))</f>
        <v>-6.5540664506004571</v>
      </c>
      <c r="T74" s="67">
        <f>IF(($E71      =0),0,(($P71      /$E71      )*100))</f>
        <v>100</v>
      </c>
      <c r="U74" s="71">
        <f>IF($E71   =0,0,($Q71   /$E71 )*100)</f>
        <v>115.86015334572491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35096000</v>
      </c>
      <c r="C75" s="120">
        <f>SUM(C9:C16,C19:C25,C28:C31,C34,C37:C41,C44:C54,C57:C60,C63:C67,C71:C72)</f>
        <v>0</v>
      </c>
      <c r="D75" s="120"/>
      <c r="E75" s="120">
        <f>$B75      +$C75      +$D75</f>
        <v>35096000</v>
      </c>
      <c r="F75" s="121">
        <f t="shared" ref="F75:O75" si="46">SUM(F9:F16,F19:F25,F28:F31,F34,F37:F41,F44:F54,F57:F60,F63:F67,F71:F72)</f>
        <v>35096000</v>
      </c>
      <c r="G75" s="122">
        <f t="shared" si="46"/>
        <v>35096000</v>
      </c>
      <c r="H75" s="121">
        <f t="shared" si="46"/>
        <v>10948000</v>
      </c>
      <c r="I75" s="122">
        <f t="shared" si="46"/>
        <v>-68612934</v>
      </c>
      <c r="J75" s="121">
        <f t="shared" si="46"/>
        <v>6721000</v>
      </c>
      <c r="K75" s="122">
        <f t="shared" si="46"/>
        <v>83132172</v>
      </c>
      <c r="L75" s="121">
        <f t="shared" si="46"/>
        <v>5872000</v>
      </c>
      <c r="M75" s="122">
        <f t="shared" si="46"/>
        <v>14733269</v>
      </c>
      <c r="N75" s="121">
        <f t="shared" si="46"/>
        <v>6397000</v>
      </c>
      <c r="O75" s="122">
        <f t="shared" si="46"/>
        <v>12676005</v>
      </c>
      <c r="P75" s="121">
        <f>$H75      +$J75      +$L75      +$N75</f>
        <v>29938000</v>
      </c>
      <c r="Q75" s="122">
        <f>$I75      +$K75      +$M75      +$O75</f>
        <v>41928512</v>
      </c>
      <c r="R75" s="67">
        <f>IF(($L75      =0),0,((($N75      -$L75      )/$L75      )*100))</f>
        <v>8.9407356948228873</v>
      </c>
      <c r="S75" s="68">
        <f>IF(($M75      =0),0,((($O75      -$M75      )/$M75      )*100))</f>
        <v>-13.963391288111282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85.303168452245274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119.46806473672214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8274000</v>
      </c>
      <c r="C87" s="128">
        <f t="shared" si="48"/>
        <v>0</v>
      </c>
      <c r="D87" s="128">
        <f t="shared" si="48"/>
        <v>0</v>
      </c>
      <c r="E87" s="128">
        <f t="shared" si="48"/>
        <v>8274000</v>
      </c>
      <c r="F87" s="128">
        <f t="shared" si="48"/>
        <v>0</v>
      </c>
      <c r="G87" s="128">
        <f t="shared" si="48"/>
        <v>0</v>
      </c>
      <c r="H87" s="128">
        <f t="shared" si="48"/>
        <v>6578000</v>
      </c>
      <c r="I87" s="128">
        <f t="shared" si="48"/>
        <v>0</v>
      </c>
      <c r="J87" s="128">
        <f t="shared" si="48"/>
        <v>1487000</v>
      </c>
      <c r="K87" s="128">
        <f t="shared" si="48"/>
        <v>0</v>
      </c>
      <c r="L87" s="128">
        <f t="shared" si="48"/>
        <v>2557000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10622000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128.37805172830554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5717000</v>
      </c>
      <c r="C91" s="108"/>
      <c r="D91" s="108"/>
      <c r="E91" s="108">
        <f t="shared" si="49"/>
        <v>5717000</v>
      </c>
      <c r="F91" s="108">
        <v>0</v>
      </c>
      <c r="G91" s="108">
        <v>0</v>
      </c>
      <c r="H91" s="108">
        <v>6578000</v>
      </c>
      <c r="I91" s="108"/>
      <c r="J91" s="108">
        <v>1487000</v>
      </c>
      <c r="K91" s="108"/>
      <c r="L91" s="108"/>
      <c r="M91" s="108"/>
      <c r="N91" s="108"/>
      <c r="O91" s="108"/>
      <c r="P91" s="108">
        <f t="shared" si="50"/>
        <v>8065000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141.07049151652964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2557000</v>
      </c>
      <c r="C93" s="108"/>
      <c r="D93" s="108"/>
      <c r="E93" s="108">
        <f t="shared" si="49"/>
        <v>2557000</v>
      </c>
      <c r="F93" s="108">
        <v>0</v>
      </c>
      <c r="G93" s="108">
        <v>0</v>
      </c>
      <c r="H93" s="108"/>
      <c r="I93" s="108"/>
      <c r="J93" s="108"/>
      <c r="K93" s="108"/>
      <c r="L93" s="108">
        <v>2557000</v>
      </c>
      <c r="M93" s="108"/>
      <c r="N93" s="108"/>
      <c r="O93" s="108"/>
      <c r="P93" s="108">
        <f t="shared" si="50"/>
        <v>2557000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8274000</v>
      </c>
      <c r="C114" s="137">
        <f t="shared" si="62"/>
        <v>0</v>
      </c>
      <c r="D114" s="137">
        <f t="shared" si="62"/>
        <v>0</v>
      </c>
      <c r="E114" s="137">
        <f t="shared" si="62"/>
        <v>8274000</v>
      </c>
      <c r="F114" s="137">
        <f t="shared" si="62"/>
        <v>0</v>
      </c>
      <c r="G114" s="137">
        <f t="shared" si="62"/>
        <v>0</v>
      </c>
      <c r="H114" s="137">
        <f t="shared" si="62"/>
        <v>6578000</v>
      </c>
      <c r="I114" s="137">
        <f t="shared" si="62"/>
        <v>0</v>
      </c>
      <c r="J114" s="137">
        <f t="shared" si="62"/>
        <v>1487000</v>
      </c>
      <c r="K114" s="137">
        <f t="shared" si="62"/>
        <v>0</v>
      </c>
      <c r="L114" s="137">
        <f t="shared" si="62"/>
        <v>2557000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10622000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1.2837805172830554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8274000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8274000</v>
      </c>
      <c r="F115" s="139">
        <f t="shared" si="63"/>
        <v>0</v>
      </c>
      <c r="G115" s="139">
        <f t="shared" si="63"/>
        <v>0</v>
      </c>
      <c r="H115" s="139">
        <f t="shared" si="63"/>
        <v>6578000</v>
      </c>
      <c r="I115" s="139">
        <f t="shared" si="63"/>
        <v>0</v>
      </c>
      <c r="J115" s="139">
        <f t="shared" si="63"/>
        <v>1487000</v>
      </c>
      <c r="K115" s="139">
        <f t="shared" si="63"/>
        <v>0</v>
      </c>
      <c r="L115" s="139">
        <f t="shared" si="63"/>
        <v>2557000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10622000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1.2837805172830554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TA4TJUzj8T6bJYM+tro+l46yDAtnd+sPMLvzM0m8kBpjj7KZ848q9QoiN9P2yyf9MIOKULKqalXs+5DVtSJMVw==" saltValue="hpa984sl1IXLzvrmxn9U0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1500000</v>
      </c>
      <c r="C10" s="108"/>
      <c r="D10" s="108"/>
      <c r="E10" s="108">
        <f t="shared" ref="E10:E17" si="0">$B10      +$C10      +$D10</f>
        <v>1500000</v>
      </c>
      <c r="F10" s="109">
        <v>1500000</v>
      </c>
      <c r="G10" s="110">
        <v>1500000</v>
      </c>
      <c r="H10" s="109">
        <v>935000</v>
      </c>
      <c r="I10" s="110">
        <v>935270</v>
      </c>
      <c r="J10" s="109">
        <v>260000</v>
      </c>
      <c r="K10" s="110">
        <v>70096</v>
      </c>
      <c r="L10" s="109"/>
      <c r="M10" s="110">
        <v>157005</v>
      </c>
      <c r="N10" s="109"/>
      <c r="O10" s="110">
        <v>337628</v>
      </c>
      <c r="P10" s="109">
        <f t="shared" ref="P10:P17" si="1">$H10      +$J10      +$L10      +$N10</f>
        <v>1195000</v>
      </c>
      <c r="Q10" s="110">
        <f t="shared" ref="Q10:Q17" si="2">$I10      +$K10      +$M10      +$O10</f>
        <v>1499999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115.04283303079519</v>
      </c>
      <c r="T10" s="54">
        <f t="shared" ref="T10:T16" si="5">IF(($E10      =0),0,(($P10      /$E10      )*100))</f>
        <v>79.666666666666657</v>
      </c>
      <c r="U10" s="56">
        <f t="shared" ref="U10:U16" si="6">IF(($E10      =0),0,(($Q10      /$E10      )*100))</f>
        <v>99.999933333333331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1500000</v>
      </c>
      <c r="C17" s="111">
        <f>SUM(C9:C16)</f>
        <v>0</v>
      </c>
      <c r="D17" s="111"/>
      <c r="E17" s="111">
        <f t="shared" si="0"/>
        <v>1500000</v>
      </c>
      <c r="F17" s="112">
        <f t="shared" ref="F17:O17" si="7">SUM(F9:F16)</f>
        <v>1500000</v>
      </c>
      <c r="G17" s="113">
        <f t="shared" si="7"/>
        <v>1500000</v>
      </c>
      <c r="H17" s="112">
        <f t="shared" si="7"/>
        <v>935000</v>
      </c>
      <c r="I17" s="113">
        <f t="shared" si="7"/>
        <v>935270</v>
      </c>
      <c r="J17" s="112">
        <f t="shared" si="7"/>
        <v>260000</v>
      </c>
      <c r="K17" s="113">
        <f t="shared" si="7"/>
        <v>70096</v>
      </c>
      <c r="L17" s="112">
        <f t="shared" si="7"/>
        <v>0</v>
      </c>
      <c r="M17" s="113">
        <f t="shared" si="7"/>
        <v>157005</v>
      </c>
      <c r="N17" s="112">
        <f t="shared" si="7"/>
        <v>0</v>
      </c>
      <c r="O17" s="113">
        <f t="shared" si="7"/>
        <v>337628</v>
      </c>
      <c r="P17" s="112">
        <f t="shared" si="1"/>
        <v>1195000</v>
      </c>
      <c r="Q17" s="113">
        <f t="shared" si="2"/>
        <v>1499999</v>
      </c>
      <c r="R17" s="58">
        <f t="shared" si="3"/>
        <v>0</v>
      </c>
      <c r="S17" s="59">
        <f t="shared" si="4"/>
        <v>115.04283303079519</v>
      </c>
      <c r="T17" s="58">
        <f>IF((SUM($E9:$E14))=0,0,(P17/(SUM($E9:$E14))*100))</f>
        <v>79.666666666666657</v>
      </c>
      <c r="U17" s="60">
        <f>IF((SUM($E9:$E14))=0,0,(Q17/(SUM($E9:$E14))*100))</f>
        <v>99.999933333333331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1175000</v>
      </c>
      <c r="C21" s="108"/>
      <c r="D21" s="108"/>
      <c r="E21" s="108">
        <f t="shared" si="8"/>
        <v>1175000</v>
      </c>
      <c r="F21" s="109">
        <v>1175000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1175000</v>
      </c>
      <c r="C26" s="111">
        <f>SUM(C19:C25)</f>
        <v>0</v>
      </c>
      <c r="D26" s="111"/>
      <c r="E26" s="111">
        <f t="shared" si="8"/>
        <v>1175000</v>
      </c>
      <c r="F26" s="112">
        <f t="shared" ref="F26:O26" si="15">SUM(F19:F25)</f>
        <v>1175000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2447000</v>
      </c>
      <c r="C31" s="108"/>
      <c r="D31" s="108"/>
      <c r="E31" s="108">
        <f>$B31      +$C31      +$D31</f>
        <v>2447000</v>
      </c>
      <c r="F31" s="109">
        <v>2447000</v>
      </c>
      <c r="G31" s="110">
        <v>2447000</v>
      </c>
      <c r="H31" s="109"/>
      <c r="I31" s="110"/>
      <c r="J31" s="109"/>
      <c r="K31" s="110"/>
      <c r="L31" s="109">
        <v>315000</v>
      </c>
      <c r="M31" s="110"/>
      <c r="N31" s="109">
        <v>445000</v>
      </c>
      <c r="O31" s="110">
        <v>913431</v>
      </c>
      <c r="P31" s="109">
        <f>$H31      +$J31      +$L31      +$N31</f>
        <v>760000</v>
      </c>
      <c r="Q31" s="110">
        <f>$I31      +$K31      +$M31      +$O31</f>
        <v>913431</v>
      </c>
      <c r="R31" s="54">
        <f>IF(($L31      =0),0,((($N31      -$L31      )/$L31      )*100))</f>
        <v>41.269841269841265</v>
      </c>
      <c r="S31" s="55">
        <f>IF(($M31      =0),0,((($O31      -$M31      )/$M31      )*100))</f>
        <v>0</v>
      </c>
      <c r="T31" s="54">
        <f>IF(($E31      =0),0,(($P31      /$E31      )*100))</f>
        <v>31.058438904781365</v>
      </c>
      <c r="U31" s="56">
        <f>IF(($E31      =0),0,(($Q31      /$E31      )*100))</f>
        <v>37.328606456885979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2447000</v>
      </c>
      <c r="C32" s="111">
        <f>SUM(C28:C31)</f>
        <v>0</v>
      </c>
      <c r="D32" s="111"/>
      <c r="E32" s="111">
        <f>$B32      +$C32      +$D32</f>
        <v>2447000</v>
      </c>
      <c r="F32" s="112">
        <f t="shared" ref="F32:O32" si="16">SUM(F28:F31)</f>
        <v>2447000</v>
      </c>
      <c r="G32" s="113">
        <f t="shared" si="16"/>
        <v>2447000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315000</v>
      </c>
      <c r="M32" s="113">
        <f t="shared" si="16"/>
        <v>0</v>
      </c>
      <c r="N32" s="112">
        <f t="shared" si="16"/>
        <v>445000</v>
      </c>
      <c r="O32" s="113">
        <f t="shared" si="16"/>
        <v>913431</v>
      </c>
      <c r="P32" s="112">
        <f>$H32      +$J32      +$L32      +$N32</f>
        <v>760000</v>
      </c>
      <c r="Q32" s="113">
        <f>$I32      +$K32      +$M32      +$O32</f>
        <v>913431</v>
      </c>
      <c r="R32" s="58">
        <f>IF(($L32      =0),0,((($N32      -$L32      )/$L32      )*100))</f>
        <v>41.269841269841265</v>
      </c>
      <c r="S32" s="59">
        <f>IF(($M32      =0),0,((($O32      -$M32      )/$M32      )*100))</f>
        <v>0</v>
      </c>
      <c r="T32" s="58">
        <f>IF($E32   =0,0,($P32   /$E32   )*100)</f>
        <v>31.058438904781365</v>
      </c>
      <c r="U32" s="60">
        <f>IF($E32   =0,0,($Q32   /$E32   )*100)</f>
        <v>37.328606456885979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1836000</v>
      </c>
      <c r="C34" s="108"/>
      <c r="D34" s="108"/>
      <c r="E34" s="108">
        <f>$B34      +$C34      +$D34</f>
        <v>1836000</v>
      </c>
      <c r="F34" s="109">
        <v>1836000</v>
      </c>
      <c r="G34" s="110">
        <v>1836000</v>
      </c>
      <c r="H34" s="109">
        <v>459000</v>
      </c>
      <c r="I34" s="110">
        <v>619585</v>
      </c>
      <c r="J34" s="109">
        <v>1216000</v>
      </c>
      <c r="K34" s="110">
        <v>617512</v>
      </c>
      <c r="L34" s="109">
        <v>-30000</v>
      </c>
      <c r="M34" s="110">
        <v>598903</v>
      </c>
      <c r="N34" s="109">
        <v>30000</v>
      </c>
      <c r="O34" s="110"/>
      <c r="P34" s="109">
        <f>$H34      +$J34      +$L34      +$N34</f>
        <v>1675000</v>
      </c>
      <c r="Q34" s="110">
        <f>$I34      +$K34      +$M34      +$O34</f>
        <v>1836000</v>
      </c>
      <c r="R34" s="54">
        <f>IF(($L34      =0),0,((($N34      -$L34      )/$L34      )*100))</f>
        <v>-200</v>
      </c>
      <c r="S34" s="55">
        <f>IF(($M34      =0),0,((($O34      -$M34      )/$M34      )*100))</f>
        <v>-100</v>
      </c>
      <c r="T34" s="54">
        <f>IF(($E34      =0),0,(($P34      /$E34      )*100))</f>
        <v>91.230936819172115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1836000</v>
      </c>
      <c r="C35" s="111">
        <f>C34</f>
        <v>0</v>
      </c>
      <c r="D35" s="111"/>
      <c r="E35" s="111">
        <f>$B35      +$C35      +$D35</f>
        <v>1836000</v>
      </c>
      <c r="F35" s="112">
        <f t="shared" ref="F35:O35" si="17">F34</f>
        <v>1836000</v>
      </c>
      <c r="G35" s="113">
        <f t="shared" si="17"/>
        <v>1836000</v>
      </c>
      <c r="H35" s="112">
        <f t="shared" si="17"/>
        <v>459000</v>
      </c>
      <c r="I35" s="113">
        <f t="shared" si="17"/>
        <v>619585</v>
      </c>
      <c r="J35" s="112">
        <f t="shared" si="17"/>
        <v>1216000</v>
      </c>
      <c r="K35" s="113">
        <f t="shared" si="17"/>
        <v>617512</v>
      </c>
      <c r="L35" s="112">
        <f t="shared" si="17"/>
        <v>-30000</v>
      </c>
      <c r="M35" s="113">
        <f t="shared" si="17"/>
        <v>598903</v>
      </c>
      <c r="N35" s="112">
        <f t="shared" si="17"/>
        <v>30000</v>
      </c>
      <c r="O35" s="113">
        <f t="shared" si="17"/>
        <v>0</v>
      </c>
      <c r="P35" s="112">
        <f>$H35      +$J35      +$L35      +$N35</f>
        <v>1675000</v>
      </c>
      <c r="Q35" s="113">
        <f>$I35      +$K35      +$M35      +$O35</f>
        <v>1836000</v>
      </c>
      <c r="R35" s="58">
        <f>IF(($L35      =0),0,((($N35      -$L35      )/$L35      )*100))</f>
        <v>-200</v>
      </c>
      <c r="S35" s="59">
        <f>IF(($M35      =0),0,((($O35      -$M35      )/$M35      )*100))</f>
        <v>-100</v>
      </c>
      <c r="T35" s="58">
        <f>IF($E35   =0,0,($P35   /$E35   )*100)</f>
        <v>91.230936819172115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50000000</v>
      </c>
      <c r="C45" s="108">
        <v>-10000000</v>
      </c>
      <c r="D45" s="108"/>
      <c r="E45" s="108">
        <f t="shared" si="26"/>
        <v>40000000</v>
      </c>
      <c r="F45" s="109">
        <v>40000000</v>
      </c>
      <c r="G45" s="110">
        <v>40000000</v>
      </c>
      <c r="H45" s="109">
        <v>1253000</v>
      </c>
      <c r="I45" s="110">
        <v>1251957</v>
      </c>
      <c r="J45" s="109">
        <v>7595000</v>
      </c>
      <c r="K45" s="110">
        <v>10478073</v>
      </c>
      <c r="L45" s="109">
        <v>13049000</v>
      </c>
      <c r="M45" s="110">
        <v>7344661</v>
      </c>
      <c r="N45" s="109">
        <v>5801000</v>
      </c>
      <c r="O45" s="110">
        <v>8622852</v>
      </c>
      <c r="P45" s="109">
        <f t="shared" si="27"/>
        <v>27698000</v>
      </c>
      <c r="Q45" s="110">
        <f t="shared" si="28"/>
        <v>27697543</v>
      </c>
      <c r="R45" s="54">
        <f t="shared" si="29"/>
        <v>-55.544486167522408</v>
      </c>
      <c r="S45" s="55">
        <f t="shared" si="30"/>
        <v>17.402995182486979</v>
      </c>
      <c r="T45" s="54">
        <f t="shared" si="31"/>
        <v>69.245000000000005</v>
      </c>
      <c r="U45" s="56">
        <f t="shared" si="32"/>
        <v>69.24385749999999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60610000</v>
      </c>
      <c r="C53" s="108">
        <v>15000000</v>
      </c>
      <c r="D53" s="108"/>
      <c r="E53" s="108">
        <f t="shared" si="26"/>
        <v>75610000</v>
      </c>
      <c r="F53" s="109">
        <v>75610000</v>
      </c>
      <c r="G53" s="110">
        <v>75610000</v>
      </c>
      <c r="H53" s="109">
        <v>10807000</v>
      </c>
      <c r="I53" s="110">
        <v>3700884</v>
      </c>
      <c r="J53" s="109">
        <v>26049000</v>
      </c>
      <c r="K53" s="110">
        <v>33155508</v>
      </c>
      <c r="L53" s="109">
        <v>2519000</v>
      </c>
      <c r="M53" s="110">
        <v>12403196</v>
      </c>
      <c r="N53" s="109">
        <v>36235000</v>
      </c>
      <c r="O53" s="110">
        <v>26350414</v>
      </c>
      <c r="P53" s="109">
        <f t="shared" si="27"/>
        <v>75610000</v>
      </c>
      <c r="Q53" s="110">
        <f t="shared" si="28"/>
        <v>75610002</v>
      </c>
      <c r="R53" s="54">
        <f t="shared" si="29"/>
        <v>1338.4676458912268</v>
      </c>
      <c r="S53" s="55">
        <f t="shared" si="30"/>
        <v>112.44858180101322</v>
      </c>
      <c r="T53" s="54">
        <f t="shared" si="31"/>
        <v>100</v>
      </c>
      <c r="U53" s="56">
        <f t="shared" si="32"/>
        <v>100.00000264515276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110610000</v>
      </c>
      <c r="C55" s="111">
        <f>SUM(C44:C54)</f>
        <v>5000000</v>
      </c>
      <c r="D55" s="111"/>
      <c r="E55" s="111">
        <f t="shared" si="26"/>
        <v>115610000</v>
      </c>
      <c r="F55" s="112">
        <f t="shared" ref="F55:O55" si="33">SUM(F44:F54)</f>
        <v>115610000</v>
      </c>
      <c r="G55" s="113">
        <f t="shared" si="33"/>
        <v>115610000</v>
      </c>
      <c r="H55" s="112">
        <f t="shared" si="33"/>
        <v>12060000</v>
      </c>
      <c r="I55" s="113">
        <f t="shared" si="33"/>
        <v>4952841</v>
      </c>
      <c r="J55" s="112">
        <f t="shared" si="33"/>
        <v>33644000</v>
      </c>
      <c r="K55" s="113">
        <f t="shared" si="33"/>
        <v>43633581</v>
      </c>
      <c r="L55" s="112">
        <f t="shared" si="33"/>
        <v>15568000</v>
      </c>
      <c r="M55" s="113">
        <f t="shared" si="33"/>
        <v>19747857</v>
      </c>
      <c r="N55" s="112">
        <f t="shared" si="33"/>
        <v>42036000</v>
      </c>
      <c r="O55" s="113">
        <f t="shared" si="33"/>
        <v>34973266</v>
      </c>
      <c r="P55" s="112">
        <f t="shared" si="27"/>
        <v>103308000</v>
      </c>
      <c r="Q55" s="113">
        <f t="shared" si="28"/>
        <v>103307545</v>
      </c>
      <c r="R55" s="58">
        <f t="shared" si="29"/>
        <v>170.01541623843781</v>
      </c>
      <c r="S55" s="59">
        <f t="shared" si="30"/>
        <v>77.099044215278639</v>
      </c>
      <c r="T55" s="58">
        <f>IF((+$E45+$E47+$E49+$E50+$E53) =0,0,(P55   /(+$E45+$E47+$E49+$E50+$E53) )*100)</f>
        <v>89.359051985122392</v>
      </c>
      <c r="U55" s="60">
        <f>IF((+$E45+$E47+$E49+$E50+$E53) =0,0,(Q55   /(+$E45+$E47+$E49+$E50+$E53) )*100)</f>
        <v>89.358658420551848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117568000</v>
      </c>
      <c r="C69" s="120">
        <f>SUM(C9:C16,C19:C25,C28:C31,C34,C37:C41,C44:C54,C57:C60,C63:C67)</f>
        <v>5000000</v>
      </c>
      <c r="D69" s="120"/>
      <c r="E69" s="120">
        <f t="shared" si="35"/>
        <v>122568000</v>
      </c>
      <c r="F69" s="121">
        <f t="shared" ref="F69:O69" si="43">SUM(F9:F16,F19:F25,F28:F31,F34,F37:F41,F44:F54,F57:F60,F63:F67)</f>
        <v>122568000</v>
      </c>
      <c r="G69" s="122">
        <f t="shared" si="43"/>
        <v>121393000</v>
      </c>
      <c r="H69" s="121">
        <f t="shared" si="43"/>
        <v>13454000</v>
      </c>
      <c r="I69" s="122">
        <f t="shared" si="43"/>
        <v>6507696</v>
      </c>
      <c r="J69" s="121">
        <f t="shared" si="43"/>
        <v>35120000</v>
      </c>
      <c r="K69" s="122">
        <f t="shared" si="43"/>
        <v>44321189</v>
      </c>
      <c r="L69" s="121">
        <f t="shared" si="43"/>
        <v>15853000</v>
      </c>
      <c r="M69" s="122">
        <f t="shared" si="43"/>
        <v>20503765</v>
      </c>
      <c r="N69" s="121">
        <f t="shared" si="43"/>
        <v>42511000</v>
      </c>
      <c r="O69" s="122">
        <f t="shared" si="43"/>
        <v>36224325</v>
      </c>
      <c r="P69" s="121">
        <f t="shared" si="36"/>
        <v>106938000</v>
      </c>
      <c r="Q69" s="122">
        <f t="shared" si="37"/>
        <v>107556975</v>
      </c>
      <c r="R69" s="67">
        <f t="shared" si="38"/>
        <v>168.15744654008705</v>
      </c>
      <c r="S69" s="68">
        <f t="shared" si="39"/>
        <v>76.671577146928868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88.09239412486717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88.602287611312022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180157000</v>
      </c>
      <c r="C71" s="108">
        <v>-1781000</v>
      </c>
      <c r="D71" s="108"/>
      <c r="E71" s="108">
        <f>$B71      +$C71      +$D71</f>
        <v>178376000</v>
      </c>
      <c r="F71" s="109">
        <v>178376000</v>
      </c>
      <c r="G71" s="110">
        <v>178376000</v>
      </c>
      <c r="H71" s="109">
        <v>66999000</v>
      </c>
      <c r="I71" s="110">
        <v>69003592</v>
      </c>
      <c r="J71" s="109">
        <v>41057000</v>
      </c>
      <c r="K71" s="110">
        <v>48034100</v>
      </c>
      <c r="L71" s="109">
        <v>28935000</v>
      </c>
      <c r="M71" s="110">
        <v>15538708</v>
      </c>
      <c r="N71" s="109">
        <v>41385000</v>
      </c>
      <c r="O71" s="110">
        <v>52426608</v>
      </c>
      <c r="P71" s="109">
        <f>$H71      +$J71      +$L71      +$N71</f>
        <v>178376000</v>
      </c>
      <c r="Q71" s="110">
        <f>$I71      +$K71      +$M71      +$O71</f>
        <v>185003008</v>
      </c>
      <c r="R71" s="54">
        <f>IF(($L71      =0),0,((($N71      -$L71      )/$L71      )*100))</f>
        <v>43.027475375842407</v>
      </c>
      <c r="S71" s="55">
        <f>IF(($M71      =0),0,((($O71      -$M71      )/$M71      )*100))</f>
        <v>237.3936108458953</v>
      </c>
      <c r="T71" s="54">
        <f>IF(($E71      =0),0,(($P71      /$E71      )*100))</f>
        <v>100</v>
      </c>
      <c r="U71" s="56">
        <f>IF(($E71      =0),0,(($Q71      /$E71      )*100))</f>
        <v>103.71519038435663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180157000</v>
      </c>
      <c r="C73" s="117">
        <f>SUM(C71:C72)</f>
        <v>-1781000</v>
      </c>
      <c r="D73" s="117"/>
      <c r="E73" s="117">
        <f>$B73      +$C73      +$D73</f>
        <v>178376000</v>
      </c>
      <c r="F73" s="118">
        <f t="shared" ref="F73:O73" si="44">SUM(F71:F72)</f>
        <v>178376000</v>
      </c>
      <c r="G73" s="119">
        <f t="shared" si="44"/>
        <v>178376000</v>
      </c>
      <c r="H73" s="118">
        <f t="shared" si="44"/>
        <v>66999000</v>
      </c>
      <c r="I73" s="119">
        <f t="shared" si="44"/>
        <v>69003592</v>
      </c>
      <c r="J73" s="118">
        <f t="shared" si="44"/>
        <v>41057000</v>
      </c>
      <c r="K73" s="119">
        <f t="shared" si="44"/>
        <v>48034100</v>
      </c>
      <c r="L73" s="118">
        <f t="shared" si="44"/>
        <v>28935000</v>
      </c>
      <c r="M73" s="119">
        <f t="shared" si="44"/>
        <v>15538708</v>
      </c>
      <c r="N73" s="118">
        <f t="shared" si="44"/>
        <v>41385000</v>
      </c>
      <c r="O73" s="119">
        <f t="shared" si="44"/>
        <v>52426608</v>
      </c>
      <c r="P73" s="118">
        <f>$H73      +$J73      +$L73      +$N73</f>
        <v>178376000</v>
      </c>
      <c r="Q73" s="119">
        <f>$I73      +$K73      +$M73      +$O73</f>
        <v>185003008</v>
      </c>
      <c r="R73" s="63">
        <f>IF(($L73      =0),0,((($N73      -$L73      )/$L73      )*100))</f>
        <v>43.027475375842407</v>
      </c>
      <c r="S73" s="64">
        <f>IF(($M73      =0),0,((($O73      -$M73      )/$M73      )*100))</f>
        <v>237.3936108458953</v>
      </c>
      <c r="T73" s="63">
        <f>IF(($E71      =0),0,(($P71      /$E71      )*100))</f>
        <v>100</v>
      </c>
      <c r="U73" s="65">
        <f>IF($E71   =0,0,($Q71   /$E71 )*100)</f>
        <v>103.71519038435663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180157000</v>
      </c>
      <c r="C74" s="120">
        <f>SUM(C71:C72)</f>
        <v>-1781000</v>
      </c>
      <c r="D74" s="120"/>
      <c r="E74" s="120">
        <f>$B74      +$C74      +$D74</f>
        <v>178376000</v>
      </c>
      <c r="F74" s="121">
        <f t="shared" ref="F74:O74" si="45">SUM(F71:F72)</f>
        <v>178376000</v>
      </c>
      <c r="G74" s="122">
        <f t="shared" si="45"/>
        <v>178376000</v>
      </c>
      <c r="H74" s="121">
        <f t="shared" si="45"/>
        <v>66999000</v>
      </c>
      <c r="I74" s="122">
        <f t="shared" si="45"/>
        <v>69003592</v>
      </c>
      <c r="J74" s="121">
        <f t="shared" si="45"/>
        <v>41057000</v>
      </c>
      <c r="K74" s="122">
        <f t="shared" si="45"/>
        <v>48034100</v>
      </c>
      <c r="L74" s="121">
        <f t="shared" si="45"/>
        <v>28935000</v>
      </c>
      <c r="M74" s="122">
        <f t="shared" si="45"/>
        <v>15538708</v>
      </c>
      <c r="N74" s="121">
        <f t="shared" si="45"/>
        <v>41385000</v>
      </c>
      <c r="O74" s="122">
        <f t="shared" si="45"/>
        <v>52426608</v>
      </c>
      <c r="P74" s="121">
        <f>$H74      +$J74      +$L74      +$N74</f>
        <v>178376000</v>
      </c>
      <c r="Q74" s="122">
        <f>$I74      +$K74      +$M74      +$O74</f>
        <v>185003008</v>
      </c>
      <c r="R74" s="67">
        <f>IF(($L74      =0),0,((($N74      -$L74      )/$L74      )*100))</f>
        <v>43.027475375842407</v>
      </c>
      <c r="S74" s="68">
        <f>IF(($M74      =0),0,((($O74      -$M74      )/$M74      )*100))</f>
        <v>237.3936108458953</v>
      </c>
      <c r="T74" s="67">
        <f>IF(($E71      =0),0,(($P71      /$E71      )*100))</f>
        <v>100</v>
      </c>
      <c r="U74" s="71">
        <f>IF($E71   =0,0,($Q71   /$E71 )*100)</f>
        <v>103.71519038435663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297725000</v>
      </c>
      <c r="C75" s="120">
        <f>SUM(C9:C16,C19:C25,C28:C31,C34,C37:C41,C44:C54,C57:C60,C63:C67,C71:C72)</f>
        <v>3219000</v>
      </c>
      <c r="D75" s="120"/>
      <c r="E75" s="120">
        <f>$B75      +$C75      +$D75</f>
        <v>300944000</v>
      </c>
      <c r="F75" s="121">
        <f t="shared" ref="F75:O75" si="46">SUM(F9:F16,F19:F25,F28:F31,F34,F37:F41,F44:F54,F57:F60,F63:F67,F71:F72)</f>
        <v>300944000</v>
      </c>
      <c r="G75" s="122">
        <f t="shared" si="46"/>
        <v>299769000</v>
      </c>
      <c r="H75" s="121">
        <f t="shared" si="46"/>
        <v>80453000</v>
      </c>
      <c r="I75" s="122">
        <f t="shared" si="46"/>
        <v>75511288</v>
      </c>
      <c r="J75" s="121">
        <f t="shared" si="46"/>
        <v>76177000</v>
      </c>
      <c r="K75" s="122">
        <f t="shared" si="46"/>
        <v>92355289</v>
      </c>
      <c r="L75" s="121">
        <f t="shared" si="46"/>
        <v>44788000</v>
      </c>
      <c r="M75" s="122">
        <f t="shared" si="46"/>
        <v>36042473</v>
      </c>
      <c r="N75" s="121">
        <f t="shared" si="46"/>
        <v>83896000</v>
      </c>
      <c r="O75" s="122">
        <f t="shared" si="46"/>
        <v>88650933</v>
      </c>
      <c r="P75" s="121">
        <f>$H75      +$J75      +$L75      +$N75</f>
        <v>285314000</v>
      </c>
      <c r="Q75" s="122">
        <f>$I75      +$K75      +$M75      +$O75</f>
        <v>292559983</v>
      </c>
      <c r="R75" s="67">
        <f>IF(($L75      =0),0,((($N75      -$L75      )/$L75      )*100))</f>
        <v>87.318031615611318</v>
      </c>
      <c r="S75" s="68">
        <f>IF(($M75      =0),0,((($O75      -$M75      )/$M75      )*100))</f>
        <v>145.96240385613939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95.177953691008739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97.595142593130049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159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iQVrEGm56H+qYukZCAF1p1IA0AYHDqMzYA12xU7wQTQsbnHIOwfSVPS6xfiGJJe/G1K5/QQlegEHKhI21QurLg==" saltValue="SA3I1bmHDSF6rY43sSfjS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>
        <v>15000000</v>
      </c>
      <c r="C9" s="108"/>
      <c r="D9" s="108"/>
      <c r="E9" s="108">
        <f>$B9       +$C9       +$D9</f>
        <v>15000000</v>
      </c>
      <c r="F9" s="109">
        <v>15000000</v>
      </c>
      <c r="G9" s="110">
        <v>15000000</v>
      </c>
      <c r="H9" s="109"/>
      <c r="I9" s="110"/>
      <c r="J9" s="109">
        <v>2282000</v>
      </c>
      <c r="K9" s="110"/>
      <c r="L9" s="109">
        <v>756000</v>
      </c>
      <c r="M9" s="110"/>
      <c r="N9" s="109">
        <v>1854000</v>
      </c>
      <c r="O9" s="110"/>
      <c r="P9" s="109">
        <f>$H9       +$J9       +$L9       +$N9</f>
        <v>4892000</v>
      </c>
      <c r="Q9" s="110">
        <f>$I9       +$K9       +$M9       +$O9</f>
        <v>0</v>
      </c>
      <c r="R9" s="54">
        <f>IF(($L9       =0),0,((($N9       -$L9       )/$L9       )*100))</f>
        <v>145.23809523809524</v>
      </c>
      <c r="S9" s="55">
        <f>IF(($M9       =0),0,((($O9       -$M9       )/$M9       )*100))</f>
        <v>0</v>
      </c>
      <c r="T9" s="54">
        <f>IF(($E9       =0),0,(($P9       /$E9       )*100))</f>
        <v>32.61333333333333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225000</v>
      </c>
      <c r="I10" s="110"/>
      <c r="J10" s="109">
        <v>88000</v>
      </c>
      <c r="K10" s="110"/>
      <c r="L10" s="109">
        <v>84000</v>
      </c>
      <c r="M10" s="110"/>
      <c r="N10" s="109"/>
      <c r="O10" s="110"/>
      <c r="P10" s="109">
        <f t="shared" ref="P10:P17" si="1">$H10      +$J10      +$L10      +$N10</f>
        <v>397000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39.700000000000003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13800000</v>
      </c>
      <c r="C11" s="108"/>
      <c r="D11" s="108"/>
      <c r="E11" s="108">
        <f t="shared" si="0"/>
        <v>13800000</v>
      </c>
      <c r="F11" s="109">
        <v>13800000</v>
      </c>
      <c r="G11" s="110">
        <v>13800000</v>
      </c>
      <c r="H11" s="109">
        <v>2566000</v>
      </c>
      <c r="I11" s="110"/>
      <c r="J11" s="109">
        <v>2423000</v>
      </c>
      <c r="K11" s="110"/>
      <c r="L11" s="109">
        <v>2515000</v>
      </c>
      <c r="M11" s="110"/>
      <c r="N11" s="109">
        <v>2138000</v>
      </c>
      <c r="O11" s="110"/>
      <c r="P11" s="109">
        <f t="shared" si="1"/>
        <v>9642000</v>
      </c>
      <c r="Q11" s="110">
        <f t="shared" si="2"/>
        <v>0</v>
      </c>
      <c r="R11" s="54">
        <f t="shared" si="3"/>
        <v>-14.990059642147116</v>
      </c>
      <c r="S11" s="55">
        <f t="shared" si="4"/>
        <v>0</v>
      </c>
      <c r="T11" s="54">
        <f t="shared" si="5"/>
        <v>69.869565217391312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17213000</v>
      </c>
      <c r="C14" s="108"/>
      <c r="D14" s="108"/>
      <c r="E14" s="108">
        <f t="shared" si="0"/>
        <v>17213000</v>
      </c>
      <c r="F14" s="109">
        <v>17213000</v>
      </c>
      <c r="G14" s="110">
        <v>17213000</v>
      </c>
      <c r="H14" s="109">
        <v>1429000</v>
      </c>
      <c r="I14" s="110"/>
      <c r="J14" s="109">
        <v>9871000</v>
      </c>
      <c r="K14" s="110"/>
      <c r="L14" s="109"/>
      <c r="M14" s="110"/>
      <c r="N14" s="109"/>
      <c r="O14" s="110"/>
      <c r="P14" s="109">
        <f t="shared" si="1"/>
        <v>11300000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65.64805670133039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2000000</v>
      </c>
      <c r="C15" s="108">
        <v>-2000000</v>
      </c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49013000</v>
      </c>
      <c r="C17" s="111">
        <f>SUM(C9:C16)</f>
        <v>-2000000</v>
      </c>
      <c r="D17" s="111"/>
      <c r="E17" s="111">
        <f t="shared" si="0"/>
        <v>47013000</v>
      </c>
      <c r="F17" s="112">
        <f t="shared" ref="F17:O17" si="7">SUM(F9:F16)</f>
        <v>47013000</v>
      </c>
      <c r="G17" s="113">
        <f t="shared" si="7"/>
        <v>47013000</v>
      </c>
      <c r="H17" s="112">
        <f t="shared" si="7"/>
        <v>4220000</v>
      </c>
      <c r="I17" s="113">
        <f t="shared" si="7"/>
        <v>0</v>
      </c>
      <c r="J17" s="112">
        <f t="shared" si="7"/>
        <v>14664000</v>
      </c>
      <c r="K17" s="113">
        <f t="shared" si="7"/>
        <v>0</v>
      </c>
      <c r="L17" s="112">
        <f t="shared" si="7"/>
        <v>3355000</v>
      </c>
      <c r="M17" s="113">
        <f t="shared" si="7"/>
        <v>0</v>
      </c>
      <c r="N17" s="112">
        <f t="shared" si="7"/>
        <v>3992000</v>
      </c>
      <c r="O17" s="113">
        <f t="shared" si="7"/>
        <v>0</v>
      </c>
      <c r="P17" s="112">
        <f t="shared" si="1"/>
        <v>26231000</v>
      </c>
      <c r="Q17" s="113">
        <f t="shared" si="2"/>
        <v>0</v>
      </c>
      <c r="R17" s="58">
        <f t="shared" si="3"/>
        <v>18.986587183308494</v>
      </c>
      <c r="S17" s="59">
        <f t="shared" si="4"/>
        <v>0</v>
      </c>
      <c r="T17" s="58">
        <f>IF((SUM($E9:$E14))=0,0,(P17/(SUM($E9:$E14))*100))</f>
        <v>55.795205581434928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2215000</v>
      </c>
      <c r="C21" s="108"/>
      <c r="D21" s="108"/>
      <c r="E21" s="108">
        <f t="shared" si="8"/>
        <v>2215000</v>
      </c>
      <c r="F21" s="109">
        <v>2215000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53999000</v>
      </c>
      <c r="D22" s="108"/>
      <c r="E22" s="108">
        <f t="shared" si="8"/>
        <v>53999000</v>
      </c>
      <c r="F22" s="109">
        <v>53999000</v>
      </c>
      <c r="G22" s="110">
        <v>53999000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>
        <v>89000000</v>
      </c>
      <c r="D23" s="108"/>
      <c r="E23" s="108">
        <f t="shared" si="8"/>
        <v>89000000</v>
      </c>
      <c r="F23" s="109">
        <v>89000000</v>
      </c>
      <c r="G23" s="110">
        <v>89000000</v>
      </c>
      <c r="H23" s="109"/>
      <c r="I23" s="110"/>
      <c r="J23" s="109"/>
      <c r="K23" s="110"/>
      <c r="L23" s="109"/>
      <c r="M23" s="110"/>
      <c r="N23" s="109">
        <v>3429000</v>
      </c>
      <c r="O23" s="110"/>
      <c r="P23" s="109">
        <f t="shared" si="9"/>
        <v>3429000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3.8528089887640449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2215000</v>
      </c>
      <c r="C26" s="111">
        <f>SUM(C19:C25)</f>
        <v>142999000</v>
      </c>
      <c r="D26" s="111"/>
      <c r="E26" s="111">
        <f t="shared" si="8"/>
        <v>145214000</v>
      </c>
      <c r="F26" s="112">
        <f t="shared" ref="F26:O26" si="15">SUM(F19:F25)</f>
        <v>145214000</v>
      </c>
      <c r="G26" s="113">
        <f t="shared" si="15"/>
        <v>142999000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3429000</v>
      </c>
      <c r="O26" s="113">
        <f t="shared" si="15"/>
        <v>0</v>
      </c>
      <c r="P26" s="112">
        <f t="shared" si="9"/>
        <v>3429000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2.3979188665655005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339948000</v>
      </c>
      <c r="C30" s="108">
        <v>-150000000</v>
      </c>
      <c r="D30" s="108"/>
      <c r="E30" s="108">
        <f>$B30      +$C30      +$D30</f>
        <v>189948000</v>
      </c>
      <c r="F30" s="109">
        <v>189948000</v>
      </c>
      <c r="G30" s="110">
        <v>189948000</v>
      </c>
      <c r="H30" s="109">
        <v>14415000</v>
      </c>
      <c r="I30" s="110"/>
      <c r="J30" s="109">
        <v>19231000</v>
      </c>
      <c r="K30" s="110"/>
      <c r="L30" s="109">
        <v>12903000</v>
      </c>
      <c r="M30" s="110"/>
      <c r="N30" s="109">
        <v>32082000</v>
      </c>
      <c r="O30" s="110"/>
      <c r="P30" s="109">
        <f>$H30      +$J30      +$L30      +$N30</f>
        <v>78631000</v>
      </c>
      <c r="Q30" s="110">
        <f>$I30      +$K30      +$M30      +$O30</f>
        <v>0</v>
      </c>
      <c r="R30" s="54">
        <f>IF(($L30      =0),0,((($N30      -$L30      )/$L30      )*100))</f>
        <v>148.63985119739596</v>
      </c>
      <c r="S30" s="55">
        <f>IF(($M30      =0),0,((($O30      -$M30      )/$M30      )*100))</f>
        <v>0</v>
      </c>
      <c r="T30" s="54">
        <f>IF(($E30      =0),0,(($P30      /$E30      )*100))</f>
        <v>41.396066291827239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339948000</v>
      </c>
      <c r="C32" s="111">
        <f>SUM(C28:C31)</f>
        <v>-150000000</v>
      </c>
      <c r="D32" s="111"/>
      <c r="E32" s="111">
        <f>$B32      +$C32      +$D32</f>
        <v>189948000</v>
      </c>
      <c r="F32" s="112">
        <f t="shared" ref="F32:O32" si="16">SUM(F28:F31)</f>
        <v>189948000</v>
      </c>
      <c r="G32" s="113">
        <f t="shared" si="16"/>
        <v>189948000</v>
      </c>
      <c r="H32" s="112">
        <f t="shared" si="16"/>
        <v>14415000</v>
      </c>
      <c r="I32" s="113">
        <f t="shared" si="16"/>
        <v>0</v>
      </c>
      <c r="J32" s="112">
        <f t="shared" si="16"/>
        <v>19231000</v>
      </c>
      <c r="K32" s="113">
        <f t="shared" si="16"/>
        <v>0</v>
      </c>
      <c r="L32" s="112">
        <f t="shared" si="16"/>
        <v>12903000</v>
      </c>
      <c r="M32" s="113">
        <f t="shared" si="16"/>
        <v>0</v>
      </c>
      <c r="N32" s="112">
        <f t="shared" si="16"/>
        <v>32082000</v>
      </c>
      <c r="O32" s="113">
        <f t="shared" si="16"/>
        <v>0</v>
      </c>
      <c r="P32" s="112">
        <f>$H32      +$J32      +$L32      +$N32</f>
        <v>78631000</v>
      </c>
      <c r="Q32" s="113">
        <f>$I32      +$K32      +$M32      +$O32</f>
        <v>0</v>
      </c>
      <c r="R32" s="58">
        <f>IF(($L32      =0),0,((($N32      -$L32      )/$L32      )*100))</f>
        <v>148.63985119739596</v>
      </c>
      <c r="S32" s="59">
        <f>IF(($M32      =0),0,((($O32      -$M32      )/$M32      )*100))</f>
        <v>0</v>
      </c>
      <c r="T32" s="58">
        <f>IF($E32   =0,0,($P32   /$E32   )*100)</f>
        <v>41.396066291827239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3480000</v>
      </c>
      <c r="C34" s="108"/>
      <c r="D34" s="108"/>
      <c r="E34" s="108">
        <f>$B34      +$C34      +$D34</f>
        <v>3480000</v>
      </c>
      <c r="F34" s="109">
        <v>3480000</v>
      </c>
      <c r="G34" s="110">
        <v>3480000</v>
      </c>
      <c r="H34" s="109">
        <v>95000</v>
      </c>
      <c r="I34" s="110"/>
      <c r="J34" s="109">
        <v>1284000</v>
      </c>
      <c r="K34" s="110"/>
      <c r="L34" s="109">
        <v>1586000</v>
      </c>
      <c r="M34" s="110"/>
      <c r="N34" s="109">
        <v>515000</v>
      </c>
      <c r="O34" s="110"/>
      <c r="P34" s="109">
        <f>$H34      +$J34      +$L34      +$N34</f>
        <v>3480000</v>
      </c>
      <c r="Q34" s="110">
        <f>$I34      +$K34      +$M34      +$O34</f>
        <v>0</v>
      </c>
      <c r="R34" s="54">
        <f>IF(($L34      =0),0,((($N34      -$L34      )/$L34      )*100))</f>
        <v>-67.528373266078177</v>
      </c>
      <c r="S34" s="55">
        <f>IF(($M34      =0),0,((($O34      -$M34      )/$M34      )*100))</f>
        <v>0</v>
      </c>
      <c r="T34" s="54">
        <f>IF(($E34      =0),0,(($P34      /$E34      )*100))</f>
        <v>100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3480000</v>
      </c>
      <c r="C35" s="111">
        <f>C34</f>
        <v>0</v>
      </c>
      <c r="D35" s="111"/>
      <c r="E35" s="111">
        <f>$B35      +$C35      +$D35</f>
        <v>3480000</v>
      </c>
      <c r="F35" s="112">
        <f t="shared" ref="F35:O35" si="17">F34</f>
        <v>3480000</v>
      </c>
      <c r="G35" s="113">
        <f t="shared" si="17"/>
        <v>3480000</v>
      </c>
      <c r="H35" s="112">
        <f t="shared" si="17"/>
        <v>95000</v>
      </c>
      <c r="I35" s="113">
        <f t="shared" si="17"/>
        <v>0</v>
      </c>
      <c r="J35" s="112">
        <f t="shared" si="17"/>
        <v>1284000</v>
      </c>
      <c r="K35" s="113">
        <f t="shared" si="17"/>
        <v>0</v>
      </c>
      <c r="L35" s="112">
        <f t="shared" si="17"/>
        <v>1586000</v>
      </c>
      <c r="M35" s="113">
        <f t="shared" si="17"/>
        <v>0</v>
      </c>
      <c r="N35" s="112">
        <f t="shared" si="17"/>
        <v>515000</v>
      </c>
      <c r="O35" s="113">
        <f t="shared" si="17"/>
        <v>0</v>
      </c>
      <c r="P35" s="112">
        <f>$H35      +$J35      +$L35      +$N35</f>
        <v>3480000</v>
      </c>
      <c r="Q35" s="113">
        <f>$I35      +$K35      +$M35      +$O35</f>
        <v>0</v>
      </c>
      <c r="R35" s="58">
        <f>IF(($L35      =0),0,((($N35      -$L35      )/$L35      )*100))</f>
        <v>-67.528373266078177</v>
      </c>
      <c r="S35" s="59">
        <f>IF(($M35      =0),0,((($O35      -$M35      )/$M35      )*100))</f>
        <v>0</v>
      </c>
      <c r="T35" s="58">
        <f>IF($E35   =0,0,($P35   /$E35   )*100)</f>
        <v>100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7000000</v>
      </c>
      <c r="C40" s="108"/>
      <c r="D40" s="108"/>
      <c r="E40" s="108">
        <f t="shared" si="18"/>
        <v>7000000</v>
      </c>
      <c r="F40" s="109">
        <v>7000000</v>
      </c>
      <c r="G40" s="110">
        <v>7000000</v>
      </c>
      <c r="H40" s="109">
        <v>1890000</v>
      </c>
      <c r="I40" s="110"/>
      <c r="J40" s="109">
        <v>2117000</v>
      </c>
      <c r="K40" s="110"/>
      <c r="L40" s="109">
        <v>716000</v>
      </c>
      <c r="M40" s="110"/>
      <c r="N40" s="109">
        <v>2050000</v>
      </c>
      <c r="O40" s="110"/>
      <c r="P40" s="109">
        <f t="shared" si="19"/>
        <v>6773000</v>
      </c>
      <c r="Q40" s="110">
        <f t="shared" si="20"/>
        <v>0</v>
      </c>
      <c r="R40" s="54">
        <f t="shared" si="21"/>
        <v>186.31284916201116</v>
      </c>
      <c r="S40" s="55">
        <f t="shared" si="22"/>
        <v>0</v>
      </c>
      <c r="T40" s="54">
        <f t="shared" si="23"/>
        <v>96.757142857142853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7000000</v>
      </c>
      <c r="C42" s="111">
        <f>SUM(C37:C41)</f>
        <v>0</v>
      </c>
      <c r="D42" s="111"/>
      <c r="E42" s="111">
        <f t="shared" si="18"/>
        <v>7000000</v>
      </c>
      <c r="F42" s="112">
        <f t="shared" ref="F42:O42" si="25">SUM(F37:F41)</f>
        <v>7000000</v>
      </c>
      <c r="G42" s="113">
        <f t="shared" si="25"/>
        <v>7000000</v>
      </c>
      <c r="H42" s="112">
        <f t="shared" si="25"/>
        <v>1890000</v>
      </c>
      <c r="I42" s="113">
        <f t="shared" si="25"/>
        <v>0</v>
      </c>
      <c r="J42" s="112">
        <f t="shared" si="25"/>
        <v>2117000</v>
      </c>
      <c r="K42" s="113">
        <f t="shared" si="25"/>
        <v>0</v>
      </c>
      <c r="L42" s="112">
        <f t="shared" si="25"/>
        <v>716000</v>
      </c>
      <c r="M42" s="113">
        <f t="shared" si="25"/>
        <v>0</v>
      </c>
      <c r="N42" s="112">
        <f t="shared" si="25"/>
        <v>2050000</v>
      </c>
      <c r="O42" s="113">
        <f t="shared" si="25"/>
        <v>0</v>
      </c>
      <c r="P42" s="112">
        <f t="shared" si="19"/>
        <v>6773000</v>
      </c>
      <c r="Q42" s="113">
        <f t="shared" si="20"/>
        <v>0</v>
      </c>
      <c r="R42" s="58">
        <f t="shared" si="21"/>
        <v>186.31284916201116</v>
      </c>
      <c r="S42" s="59">
        <f t="shared" si="22"/>
        <v>0</v>
      </c>
      <c r="T42" s="58">
        <f>IF((+$E37+$E40) =0,0,(P42   /(+$E37+$E40) )*100)</f>
        <v>96.757142857142853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250000000</v>
      </c>
      <c r="C45" s="108">
        <v>-91589000</v>
      </c>
      <c r="D45" s="108"/>
      <c r="E45" s="108">
        <f t="shared" si="26"/>
        <v>158411000</v>
      </c>
      <c r="F45" s="109">
        <v>158411000</v>
      </c>
      <c r="G45" s="110">
        <v>110000000</v>
      </c>
      <c r="H45" s="109"/>
      <c r="I45" s="110"/>
      <c r="J45" s="109">
        <v>7910000</v>
      </c>
      <c r="K45" s="110"/>
      <c r="L45" s="109">
        <v>21239000</v>
      </c>
      <c r="M45" s="110"/>
      <c r="N45" s="109">
        <v>74178000</v>
      </c>
      <c r="O45" s="110"/>
      <c r="P45" s="109">
        <f t="shared" si="27"/>
        <v>103327000</v>
      </c>
      <c r="Q45" s="110">
        <f t="shared" si="28"/>
        <v>0</v>
      </c>
      <c r="R45" s="54">
        <f t="shared" si="29"/>
        <v>249.25373134328356</v>
      </c>
      <c r="S45" s="55">
        <f t="shared" si="30"/>
        <v>0</v>
      </c>
      <c r="T45" s="54">
        <f t="shared" si="31"/>
        <v>65.227162255146425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250000000</v>
      </c>
      <c r="C55" s="111">
        <f>SUM(C44:C54)</f>
        <v>-91589000</v>
      </c>
      <c r="D55" s="111"/>
      <c r="E55" s="111">
        <f t="shared" si="26"/>
        <v>158411000</v>
      </c>
      <c r="F55" s="112">
        <f t="shared" ref="F55:O55" si="33">SUM(F44:F54)</f>
        <v>158411000</v>
      </c>
      <c r="G55" s="113">
        <f t="shared" si="33"/>
        <v>110000000</v>
      </c>
      <c r="H55" s="112">
        <f t="shared" si="33"/>
        <v>0</v>
      </c>
      <c r="I55" s="113">
        <f t="shared" si="33"/>
        <v>0</v>
      </c>
      <c r="J55" s="112">
        <f t="shared" si="33"/>
        <v>7910000</v>
      </c>
      <c r="K55" s="113">
        <f t="shared" si="33"/>
        <v>0</v>
      </c>
      <c r="L55" s="112">
        <f t="shared" si="33"/>
        <v>21239000</v>
      </c>
      <c r="M55" s="113">
        <f t="shared" si="33"/>
        <v>0</v>
      </c>
      <c r="N55" s="112">
        <f t="shared" si="33"/>
        <v>74178000</v>
      </c>
      <c r="O55" s="113">
        <f t="shared" si="33"/>
        <v>0</v>
      </c>
      <c r="P55" s="112">
        <f t="shared" si="27"/>
        <v>103327000</v>
      </c>
      <c r="Q55" s="113">
        <f t="shared" si="28"/>
        <v>0</v>
      </c>
      <c r="R55" s="58">
        <f t="shared" si="29"/>
        <v>249.25373134328356</v>
      </c>
      <c r="S55" s="59">
        <f t="shared" si="30"/>
        <v>0</v>
      </c>
      <c r="T55" s="58">
        <f>IF((+$E45+$E47+$E49+$E50+$E53) =0,0,(P55   /(+$E45+$E47+$E49+$E50+$E53) )*100)</f>
        <v>65.227162255146425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361684000</v>
      </c>
      <c r="C67" s="108"/>
      <c r="D67" s="108"/>
      <c r="E67" s="108">
        <f t="shared" si="35"/>
        <v>361684000</v>
      </c>
      <c r="F67" s="109">
        <v>361684000</v>
      </c>
      <c r="G67" s="110">
        <v>361684000</v>
      </c>
      <c r="H67" s="109">
        <v>27815000</v>
      </c>
      <c r="I67" s="110"/>
      <c r="J67" s="109">
        <v>120349000</v>
      </c>
      <c r="K67" s="110"/>
      <c r="L67" s="109">
        <v>42252000</v>
      </c>
      <c r="M67" s="110"/>
      <c r="N67" s="109">
        <v>84288000</v>
      </c>
      <c r="O67" s="110"/>
      <c r="P67" s="109">
        <f t="shared" si="36"/>
        <v>274704000</v>
      </c>
      <c r="Q67" s="110">
        <f t="shared" si="37"/>
        <v>0</v>
      </c>
      <c r="R67" s="54">
        <f t="shared" si="38"/>
        <v>99.488781596137471</v>
      </c>
      <c r="S67" s="55">
        <f t="shared" si="39"/>
        <v>0</v>
      </c>
      <c r="T67" s="54">
        <f t="shared" si="40"/>
        <v>75.951382975193809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361684000</v>
      </c>
      <c r="C68" s="111">
        <f>SUM(C63:C67)</f>
        <v>0</v>
      </c>
      <c r="D68" s="111"/>
      <c r="E68" s="111">
        <f t="shared" si="35"/>
        <v>361684000</v>
      </c>
      <c r="F68" s="112">
        <f t="shared" ref="F68:O68" si="42">SUM(F63:F67)</f>
        <v>361684000</v>
      </c>
      <c r="G68" s="113">
        <f t="shared" si="42"/>
        <v>361684000</v>
      </c>
      <c r="H68" s="112">
        <f t="shared" si="42"/>
        <v>27815000</v>
      </c>
      <c r="I68" s="113">
        <f t="shared" si="42"/>
        <v>0</v>
      </c>
      <c r="J68" s="112">
        <f t="shared" si="42"/>
        <v>120349000</v>
      </c>
      <c r="K68" s="113">
        <f t="shared" si="42"/>
        <v>0</v>
      </c>
      <c r="L68" s="112">
        <f t="shared" si="42"/>
        <v>42252000</v>
      </c>
      <c r="M68" s="113">
        <f t="shared" si="42"/>
        <v>0</v>
      </c>
      <c r="N68" s="112">
        <f t="shared" si="42"/>
        <v>84288000</v>
      </c>
      <c r="O68" s="113">
        <f t="shared" si="42"/>
        <v>0</v>
      </c>
      <c r="P68" s="112">
        <f t="shared" si="36"/>
        <v>274704000</v>
      </c>
      <c r="Q68" s="113">
        <f t="shared" si="37"/>
        <v>0</v>
      </c>
      <c r="R68" s="58">
        <f t="shared" si="38"/>
        <v>99.488781596137471</v>
      </c>
      <c r="S68" s="59">
        <f t="shared" si="39"/>
        <v>0</v>
      </c>
      <c r="T68" s="58">
        <f>IF((+$E63+$E65+$E66++$E67) =0,0,(P68   /(+$E63+$E65+$E66+$E67) )*100)</f>
        <v>75.951382975193809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1013340000</v>
      </c>
      <c r="C69" s="120">
        <f>SUM(C9:C16,C19:C25,C28:C31,C34,C37:C41,C44:C54,C57:C60,C63:C67)</f>
        <v>-100590000</v>
      </c>
      <c r="D69" s="120"/>
      <c r="E69" s="120">
        <f t="shared" si="35"/>
        <v>912750000</v>
      </c>
      <c r="F69" s="121">
        <f t="shared" ref="F69:O69" si="43">SUM(F9:F16,F19:F25,F28:F31,F34,F37:F41,F44:F54,F57:F60,F63:F67)</f>
        <v>912750000</v>
      </c>
      <c r="G69" s="122">
        <f t="shared" si="43"/>
        <v>862124000</v>
      </c>
      <c r="H69" s="121">
        <f t="shared" si="43"/>
        <v>48435000</v>
      </c>
      <c r="I69" s="122">
        <f t="shared" si="43"/>
        <v>0</v>
      </c>
      <c r="J69" s="121">
        <f t="shared" si="43"/>
        <v>165555000</v>
      </c>
      <c r="K69" s="122">
        <f t="shared" si="43"/>
        <v>0</v>
      </c>
      <c r="L69" s="121">
        <f t="shared" si="43"/>
        <v>82051000</v>
      </c>
      <c r="M69" s="122">
        <f t="shared" si="43"/>
        <v>0</v>
      </c>
      <c r="N69" s="121">
        <f t="shared" si="43"/>
        <v>200534000</v>
      </c>
      <c r="O69" s="122">
        <f t="shared" si="43"/>
        <v>0</v>
      </c>
      <c r="P69" s="121">
        <f t="shared" si="36"/>
        <v>496575000</v>
      </c>
      <c r="Q69" s="122">
        <f t="shared" si="37"/>
        <v>0</v>
      </c>
      <c r="R69" s="67">
        <f t="shared" si="38"/>
        <v>144.40165263068093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54.536618581383465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IF(($L71      =0),0,((($N71      -$L71      )/$L71      )*100))</f>
        <v>0</v>
      </c>
      <c r="S71" s="55">
        <f>IF(($M71      =0),0,((($O71      -$M71      )/$M71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IF(($L73      =0),0,((($N73      -$L73      )/$L73      )*100))</f>
        <v>0</v>
      </c>
      <c r="S73" s="64">
        <f>IF(($M73      =0),0,((($O73      -$M73      )/$M73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IF(($L74      =0),0,((($N74      -$L74      )/$L74      )*100))</f>
        <v>0</v>
      </c>
      <c r="S74" s="68">
        <f>IF(($M74      =0),0,((($O74      -$M74      )/$M74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1013340000</v>
      </c>
      <c r="C75" s="120">
        <f>SUM(C9:C16,C19:C25,C28:C31,C34,C37:C41,C44:C54,C57:C60,C63:C67,C71:C72)</f>
        <v>-100590000</v>
      </c>
      <c r="D75" s="120"/>
      <c r="E75" s="120">
        <f>$B75      +$C75      +$D75</f>
        <v>912750000</v>
      </c>
      <c r="F75" s="121">
        <f t="shared" ref="F75:O75" si="46">SUM(F9:F16,F19:F25,F28:F31,F34,F37:F41,F44:F54,F57:F60,F63:F67,F71:F72)</f>
        <v>912750000</v>
      </c>
      <c r="G75" s="122">
        <f t="shared" si="46"/>
        <v>862124000</v>
      </c>
      <c r="H75" s="121">
        <f t="shared" si="46"/>
        <v>48435000</v>
      </c>
      <c r="I75" s="122">
        <f t="shared" si="46"/>
        <v>0</v>
      </c>
      <c r="J75" s="121">
        <f t="shared" si="46"/>
        <v>165555000</v>
      </c>
      <c r="K75" s="122">
        <f t="shared" si="46"/>
        <v>0</v>
      </c>
      <c r="L75" s="121">
        <f t="shared" si="46"/>
        <v>82051000</v>
      </c>
      <c r="M75" s="122">
        <f t="shared" si="46"/>
        <v>0</v>
      </c>
      <c r="N75" s="121">
        <f t="shared" si="46"/>
        <v>200534000</v>
      </c>
      <c r="O75" s="122">
        <f t="shared" si="46"/>
        <v>0</v>
      </c>
      <c r="P75" s="121">
        <f>$H75      +$J75      +$L75      +$N75</f>
        <v>496575000</v>
      </c>
      <c r="Q75" s="122">
        <f>$I75      +$K75      +$M75      +$O75</f>
        <v>0</v>
      </c>
      <c r="R75" s="67">
        <f>IF(($L75      =0),0,((($N75      -$L75      )/$L75      )*100))</f>
        <v>144.40165263068093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54.536618581383465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176304000</v>
      </c>
      <c r="C87" s="128">
        <f t="shared" si="48"/>
        <v>0</v>
      </c>
      <c r="D87" s="128">
        <f t="shared" si="48"/>
        <v>0</v>
      </c>
      <c r="E87" s="128">
        <f t="shared" si="48"/>
        <v>176304000</v>
      </c>
      <c r="F87" s="128">
        <f t="shared" si="48"/>
        <v>0</v>
      </c>
      <c r="G87" s="128">
        <f t="shared" si="48"/>
        <v>0</v>
      </c>
      <c r="H87" s="128">
        <f t="shared" si="48"/>
        <v>74228000</v>
      </c>
      <c r="I87" s="128">
        <f t="shared" si="48"/>
        <v>0</v>
      </c>
      <c r="J87" s="128">
        <f t="shared" si="48"/>
        <v>66331000</v>
      </c>
      <c r="K87" s="128">
        <f t="shared" si="48"/>
        <v>0</v>
      </c>
      <c r="L87" s="128">
        <f t="shared" si="48"/>
        <v>19210000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159769000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90.621313186314552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157094000</v>
      </c>
      <c r="C91" s="108"/>
      <c r="D91" s="108"/>
      <c r="E91" s="108">
        <f t="shared" si="49"/>
        <v>157094000</v>
      </c>
      <c r="F91" s="108">
        <v>0</v>
      </c>
      <c r="G91" s="108">
        <v>0</v>
      </c>
      <c r="H91" s="108">
        <v>74228000</v>
      </c>
      <c r="I91" s="108"/>
      <c r="J91" s="108">
        <v>66331000</v>
      </c>
      <c r="K91" s="108"/>
      <c r="L91" s="108"/>
      <c r="M91" s="108"/>
      <c r="N91" s="108"/>
      <c r="O91" s="108"/>
      <c r="P91" s="108">
        <f t="shared" si="50"/>
        <v>140559000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89.47445478503316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19210000</v>
      </c>
      <c r="C93" s="108"/>
      <c r="D93" s="108"/>
      <c r="E93" s="108">
        <f t="shared" si="49"/>
        <v>19210000</v>
      </c>
      <c r="F93" s="108">
        <v>0</v>
      </c>
      <c r="G93" s="108">
        <v>0</v>
      </c>
      <c r="H93" s="108"/>
      <c r="I93" s="108"/>
      <c r="J93" s="108"/>
      <c r="K93" s="108"/>
      <c r="L93" s="108">
        <v>19210000</v>
      </c>
      <c r="M93" s="108"/>
      <c r="N93" s="108"/>
      <c r="O93" s="108"/>
      <c r="P93" s="108">
        <f t="shared" si="50"/>
        <v>19210000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176304000</v>
      </c>
      <c r="C114" s="137">
        <f t="shared" si="62"/>
        <v>0</v>
      </c>
      <c r="D114" s="137">
        <f t="shared" si="62"/>
        <v>0</v>
      </c>
      <c r="E114" s="137">
        <f t="shared" si="62"/>
        <v>176304000</v>
      </c>
      <c r="F114" s="137">
        <f t="shared" si="62"/>
        <v>0</v>
      </c>
      <c r="G114" s="137">
        <f t="shared" si="62"/>
        <v>0</v>
      </c>
      <c r="H114" s="137">
        <f t="shared" si="62"/>
        <v>74228000</v>
      </c>
      <c r="I114" s="137">
        <f t="shared" si="62"/>
        <v>0</v>
      </c>
      <c r="J114" s="137">
        <f t="shared" si="62"/>
        <v>66331000</v>
      </c>
      <c r="K114" s="137">
        <f t="shared" si="62"/>
        <v>0</v>
      </c>
      <c r="L114" s="137">
        <f t="shared" si="62"/>
        <v>19210000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159769000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0.90621313186314545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176304000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176304000</v>
      </c>
      <c r="F115" s="139">
        <f t="shared" si="63"/>
        <v>0</v>
      </c>
      <c r="G115" s="139">
        <f t="shared" si="63"/>
        <v>0</v>
      </c>
      <c r="H115" s="139">
        <f t="shared" si="63"/>
        <v>74228000</v>
      </c>
      <c r="I115" s="139">
        <f t="shared" si="63"/>
        <v>0</v>
      </c>
      <c r="J115" s="139">
        <f t="shared" si="63"/>
        <v>66331000</v>
      </c>
      <c r="K115" s="139">
        <f t="shared" si="63"/>
        <v>0</v>
      </c>
      <c r="L115" s="139">
        <f t="shared" si="63"/>
        <v>19210000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159769000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0.90621313186314545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oVz22tCVVCwBtdAeaQ8+RdNRfGunjTmobfWmC/IXdksnlrUfzrBJ84IBFYUoGAWuUL4dhb4CSo31dmJBOP/vdA==" saltValue="P7VQla+79FtTcoErChq3Z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150000</v>
      </c>
      <c r="I10" s="110">
        <v>149001</v>
      </c>
      <c r="J10" s="109">
        <v>104000</v>
      </c>
      <c r="K10" s="110">
        <v>1225452</v>
      </c>
      <c r="L10" s="109">
        <v>156000</v>
      </c>
      <c r="M10" s="110">
        <v>138925</v>
      </c>
      <c r="N10" s="109"/>
      <c r="O10" s="110">
        <v>1486621</v>
      </c>
      <c r="P10" s="109">
        <f t="shared" ref="P10:P17" si="1">$H10      +$J10      +$L10      +$N10</f>
        <v>410000</v>
      </c>
      <c r="Q10" s="110">
        <f t="shared" ref="Q10:Q17" si="2">$I10      +$K10      +$M10      +$O10</f>
        <v>2999999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970.08889688680938</v>
      </c>
      <c r="T10" s="54">
        <f t="shared" ref="T10:T16" si="5">IF(($E10      =0),0,(($P10      /$E10      )*100))</f>
        <v>13.666666666666666</v>
      </c>
      <c r="U10" s="56">
        <f t="shared" ref="U10:U16" si="6">IF(($E10      =0),0,(($Q10      /$E10      )*100))</f>
        <v>99.999966666666666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150000</v>
      </c>
      <c r="I17" s="113">
        <f t="shared" si="7"/>
        <v>149001</v>
      </c>
      <c r="J17" s="112">
        <f t="shared" si="7"/>
        <v>104000</v>
      </c>
      <c r="K17" s="113">
        <f t="shared" si="7"/>
        <v>1225452</v>
      </c>
      <c r="L17" s="112">
        <f t="shared" si="7"/>
        <v>156000</v>
      </c>
      <c r="M17" s="113">
        <f t="shared" si="7"/>
        <v>138925</v>
      </c>
      <c r="N17" s="112">
        <f t="shared" si="7"/>
        <v>0</v>
      </c>
      <c r="O17" s="113">
        <f t="shared" si="7"/>
        <v>1486621</v>
      </c>
      <c r="P17" s="112">
        <f t="shared" si="1"/>
        <v>410000</v>
      </c>
      <c r="Q17" s="113">
        <f t="shared" si="2"/>
        <v>2999999</v>
      </c>
      <c r="R17" s="58">
        <f t="shared" si="3"/>
        <v>-100</v>
      </c>
      <c r="S17" s="59">
        <f t="shared" si="4"/>
        <v>970.08889688680938</v>
      </c>
      <c r="T17" s="58">
        <f>IF((SUM($E9:$E14))=0,0,(P17/(SUM($E9:$E14))*100))</f>
        <v>13.666666666666666</v>
      </c>
      <c r="U17" s="60">
        <f>IF((SUM($E9:$E14))=0,0,(Q17/(SUM($E9:$E14))*100))</f>
        <v>99.999966666666666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8113000</v>
      </c>
      <c r="C23" s="108"/>
      <c r="D23" s="108"/>
      <c r="E23" s="108">
        <f t="shared" si="8"/>
        <v>8113000</v>
      </c>
      <c r="F23" s="109">
        <v>8113000</v>
      </c>
      <c r="G23" s="110">
        <v>8113000</v>
      </c>
      <c r="H23" s="109"/>
      <c r="I23" s="110"/>
      <c r="J23" s="109"/>
      <c r="K23" s="110"/>
      <c r="L23" s="109">
        <v>1614000</v>
      </c>
      <c r="M23" s="110">
        <v>9929709</v>
      </c>
      <c r="N23" s="109">
        <v>3096000</v>
      </c>
      <c r="O23" s="110">
        <v>2545443</v>
      </c>
      <c r="P23" s="109">
        <f t="shared" si="9"/>
        <v>4710000</v>
      </c>
      <c r="Q23" s="110">
        <f t="shared" si="10"/>
        <v>12475152</v>
      </c>
      <c r="R23" s="54">
        <f t="shared" si="11"/>
        <v>91.821561338289953</v>
      </c>
      <c r="S23" s="55">
        <f t="shared" si="12"/>
        <v>-74.365381704539374</v>
      </c>
      <c r="T23" s="54">
        <f t="shared" si="13"/>
        <v>58.054973499322074</v>
      </c>
      <c r="U23" s="56">
        <f t="shared" si="14"/>
        <v>153.76743498089488</v>
      </c>
      <c r="V23" s="109">
        <v>4806000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8113000</v>
      </c>
      <c r="C26" s="111">
        <f>SUM(C19:C25)</f>
        <v>0</v>
      </c>
      <c r="D26" s="111"/>
      <c r="E26" s="111">
        <f t="shared" si="8"/>
        <v>8113000</v>
      </c>
      <c r="F26" s="112">
        <f t="shared" ref="F26:O26" si="15">SUM(F19:F25)</f>
        <v>8113000</v>
      </c>
      <c r="G26" s="113">
        <f t="shared" si="15"/>
        <v>8113000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1614000</v>
      </c>
      <c r="M26" s="113">
        <f t="shared" si="15"/>
        <v>9929709</v>
      </c>
      <c r="N26" s="112">
        <f t="shared" si="15"/>
        <v>3096000</v>
      </c>
      <c r="O26" s="113">
        <f t="shared" si="15"/>
        <v>2545443</v>
      </c>
      <c r="P26" s="112">
        <f t="shared" si="9"/>
        <v>4710000</v>
      </c>
      <c r="Q26" s="113">
        <f t="shared" si="10"/>
        <v>12475152</v>
      </c>
      <c r="R26" s="58">
        <f t="shared" si="11"/>
        <v>91.821561338289953</v>
      </c>
      <c r="S26" s="59">
        <f t="shared" si="12"/>
        <v>-74.365381704539374</v>
      </c>
      <c r="T26" s="58">
        <f>IF(($E26-$E21-$E25)   =0,0,($P26   /($E26-$E21-$E25)   )*100)</f>
        <v>58.054973499322074</v>
      </c>
      <c r="U26" s="60">
        <f>IF(($E26-$E21-$E25)   =0,0,($Q26   /($E26-$E21-$E25)   )*100)</f>
        <v>153.76743498089488</v>
      </c>
      <c r="V26" s="112">
        <f>SUM(V19:V25)</f>
        <v>4806000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1593000</v>
      </c>
      <c r="C34" s="108"/>
      <c r="D34" s="108"/>
      <c r="E34" s="108">
        <f>$B34      +$C34      +$D34</f>
        <v>1593000</v>
      </c>
      <c r="F34" s="109">
        <v>1593000</v>
      </c>
      <c r="G34" s="110">
        <v>1593000</v>
      </c>
      <c r="H34" s="109">
        <v>399000</v>
      </c>
      <c r="I34" s="110"/>
      <c r="J34" s="109"/>
      <c r="K34" s="110"/>
      <c r="L34" s="109">
        <v>1194000</v>
      </c>
      <c r="M34" s="110"/>
      <c r="N34" s="109"/>
      <c r="O34" s="110">
        <v>1593000</v>
      </c>
      <c r="P34" s="109">
        <f>$H34      +$J34      +$L34      +$N34</f>
        <v>1593000</v>
      </c>
      <c r="Q34" s="110">
        <f>$I34      +$K34      +$M34      +$O34</f>
        <v>1593000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100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1593000</v>
      </c>
      <c r="C35" s="111">
        <f>C34</f>
        <v>0</v>
      </c>
      <c r="D35" s="111"/>
      <c r="E35" s="111">
        <f>$B35      +$C35      +$D35</f>
        <v>1593000</v>
      </c>
      <c r="F35" s="112">
        <f t="shared" ref="F35:O35" si="17">F34</f>
        <v>1593000</v>
      </c>
      <c r="G35" s="113">
        <f t="shared" si="17"/>
        <v>1593000</v>
      </c>
      <c r="H35" s="112">
        <f t="shared" si="17"/>
        <v>399000</v>
      </c>
      <c r="I35" s="113">
        <f t="shared" si="17"/>
        <v>0</v>
      </c>
      <c r="J35" s="112">
        <f t="shared" si="17"/>
        <v>0</v>
      </c>
      <c r="K35" s="113">
        <f t="shared" si="17"/>
        <v>0</v>
      </c>
      <c r="L35" s="112">
        <f t="shared" si="17"/>
        <v>1194000</v>
      </c>
      <c r="M35" s="113">
        <f t="shared" si="17"/>
        <v>0</v>
      </c>
      <c r="N35" s="112">
        <f t="shared" si="17"/>
        <v>0</v>
      </c>
      <c r="O35" s="113">
        <f t="shared" si="17"/>
        <v>1593000</v>
      </c>
      <c r="P35" s="112">
        <f>$H35      +$J35      +$L35      +$N35</f>
        <v>1593000</v>
      </c>
      <c r="Q35" s="113">
        <f>$I35      +$K35      +$M35      +$O35</f>
        <v>1593000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100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18162000</v>
      </c>
      <c r="C37" s="108">
        <v>7069000</v>
      </c>
      <c r="D37" s="108"/>
      <c r="E37" s="108">
        <f t="shared" ref="E37:E42" si="18">$B37      +$C37      +$D37</f>
        <v>25231000</v>
      </c>
      <c r="F37" s="109">
        <v>25231000</v>
      </c>
      <c r="G37" s="110">
        <v>25231000</v>
      </c>
      <c r="H37" s="109">
        <v>4562000</v>
      </c>
      <c r="I37" s="110">
        <v>3906037</v>
      </c>
      <c r="J37" s="109">
        <v>12486000</v>
      </c>
      <c r="K37" s="110">
        <v>14052898</v>
      </c>
      <c r="L37" s="109"/>
      <c r="M37" s="110">
        <v>378901</v>
      </c>
      <c r="N37" s="109">
        <v>2625000</v>
      </c>
      <c r="O37" s="110">
        <v>-18337836</v>
      </c>
      <c r="P37" s="109">
        <f t="shared" ref="P37:P42" si="19">$H37      +$J37      +$L37      +$N37</f>
        <v>19673000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-4939.743363042061</v>
      </c>
      <c r="T37" s="54">
        <f t="shared" ref="T37:T41" si="23">IF(($E37      =0),0,(($P37      /$E37      )*100))</f>
        <v>77.971542943204781</v>
      </c>
      <c r="U37" s="56">
        <f t="shared" ref="U37:U41" si="24">IF(($E37      =0),0,(($Q37      /$E37      )*100))</f>
        <v>0</v>
      </c>
      <c r="V37" s="109">
        <v>2500000</v>
      </c>
      <c r="W37" s="110" t="s">
        <v>36</v>
      </c>
    </row>
    <row r="38" spans="1:23" ht="13" customHeight="1" x14ac:dyDescent="0.3">
      <c r="A38" s="53" t="s">
        <v>62</v>
      </c>
      <c r="B38" s="108">
        <v>14535000</v>
      </c>
      <c r="C38" s="108"/>
      <c r="D38" s="108"/>
      <c r="E38" s="108">
        <f t="shared" si="18"/>
        <v>14535000</v>
      </c>
      <c r="F38" s="109">
        <v>14535000</v>
      </c>
      <c r="G38" s="110">
        <v>0</v>
      </c>
      <c r="H38" s="109"/>
      <c r="I38" s="110"/>
      <c r="J38" s="109"/>
      <c r="K38" s="110"/>
      <c r="L38" s="109"/>
      <c r="M38" s="110"/>
      <c r="N38" s="109">
        <v>1429000</v>
      </c>
      <c r="O38" s="110"/>
      <c r="P38" s="109">
        <f t="shared" si="19"/>
        <v>1429000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9.8314413484692125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32697000</v>
      </c>
      <c r="C42" s="111">
        <f>SUM(C37:C41)</f>
        <v>7069000</v>
      </c>
      <c r="D42" s="111"/>
      <c r="E42" s="111">
        <f t="shared" si="18"/>
        <v>39766000</v>
      </c>
      <c r="F42" s="112">
        <f t="shared" ref="F42:O42" si="25">SUM(F37:F41)</f>
        <v>39766000</v>
      </c>
      <c r="G42" s="113">
        <f t="shared" si="25"/>
        <v>25231000</v>
      </c>
      <c r="H42" s="112">
        <f t="shared" si="25"/>
        <v>4562000</v>
      </c>
      <c r="I42" s="113">
        <f t="shared" si="25"/>
        <v>3906037</v>
      </c>
      <c r="J42" s="112">
        <f t="shared" si="25"/>
        <v>12486000</v>
      </c>
      <c r="K42" s="113">
        <f t="shared" si="25"/>
        <v>14052898</v>
      </c>
      <c r="L42" s="112">
        <f t="shared" si="25"/>
        <v>0</v>
      </c>
      <c r="M42" s="113">
        <f t="shared" si="25"/>
        <v>378901</v>
      </c>
      <c r="N42" s="112">
        <f t="shared" si="25"/>
        <v>4054000</v>
      </c>
      <c r="O42" s="113">
        <f t="shared" si="25"/>
        <v>-18337836</v>
      </c>
      <c r="P42" s="112">
        <f t="shared" si="19"/>
        <v>21102000</v>
      </c>
      <c r="Q42" s="113">
        <f t="shared" si="20"/>
        <v>0</v>
      </c>
      <c r="R42" s="58">
        <f t="shared" si="21"/>
        <v>0</v>
      </c>
      <c r="S42" s="59">
        <f t="shared" si="22"/>
        <v>-4939.743363042061</v>
      </c>
      <c r="T42" s="58">
        <f>IF((+$E37+$E40) =0,0,(P42   /(+$E37+$E40) )*100)</f>
        <v>83.635210653561103</v>
      </c>
      <c r="U42" s="60">
        <f>IF((+$E37+$E40) =0,0,(Q42   /(+$E37+$E40) )*100)</f>
        <v>0</v>
      </c>
      <c r="V42" s="112">
        <f>SUM(V37:V41)</f>
        <v>2500000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45403000</v>
      </c>
      <c r="C69" s="120">
        <f>SUM(C9:C16,C19:C25,C28:C31,C34,C37:C41,C44:C54,C57:C60,C63:C67)</f>
        <v>7069000</v>
      </c>
      <c r="D69" s="120"/>
      <c r="E69" s="120">
        <f t="shared" si="35"/>
        <v>52472000</v>
      </c>
      <c r="F69" s="121">
        <f t="shared" ref="F69:O69" si="43">SUM(F9:F16,F19:F25,F28:F31,F34,F37:F41,F44:F54,F57:F60,F63:F67)</f>
        <v>52472000</v>
      </c>
      <c r="G69" s="122">
        <f t="shared" si="43"/>
        <v>37937000</v>
      </c>
      <c r="H69" s="121">
        <f t="shared" si="43"/>
        <v>5111000</v>
      </c>
      <c r="I69" s="122">
        <f t="shared" si="43"/>
        <v>4055038</v>
      </c>
      <c r="J69" s="121">
        <f t="shared" si="43"/>
        <v>12590000</v>
      </c>
      <c r="K69" s="122">
        <f t="shared" si="43"/>
        <v>15278350</v>
      </c>
      <c r="L69" s="121">
        <f t="shared" si="43"/>
        <v>2964000</v>
      </c>
      <c r="M69" s="122">
        <f t="shared" si="43"/>
        <v>10447535</v>
      </c>
      <c r="N69" s="121">
        <f t="shared" si="43"/>
        <v>7150000</v>
      </c>
      <c r="O69" s="122">
        <f t="shared" si="43"/>
        <v>-12712772</v>
      </c>
      <c r="P69" s="121">
        <f t="shared" si="36"/>
        <v>27815000</v>
      </c>
      <c r="Q69" s="122">
        <f t="shared" si="37"/>
        <v>17068151</v>
      </c>
      <c r="R69" s="67">
        <f t="shared" si="38"/>
        <v>141.2280701754386</v>
      </c>
      <c r="S69" s="68">
        <f t="shared" si="39"/>
        <v>-221.68202355866717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73.318923478398403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44.990776814191953</v>
      </c>
      <c r="V69" s="121">
        <f>SUM(V9:V16,V19:V25,V28:V31,V34,V37:V41,V44:V54,V57:V60,V63:V67)</f>
        <v>7306000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73812000</v>
      </c>
      <c r="C71" s="108">
        <v>8000000</v>
      </c>
      <c r="D71" s="108"/>
      <c r="E71" s="108">
        <f>$B71      +$C71      +$D71</f>
        <v>81812000</v>
      </c>
      <c r="F71" s="109">
        <v>81812000</v>
      </c>
      <c r="G71" s="110">
        <v>81812000</v>
      </c>
      <c r="H71" s="109">
        <v>31363000</v>
      </c>
      <c r="I71" s="110">
        <v>31783182</v>
      </c>
      <c r="J71" s="109">
        <v>25681000</v>
      </c>
      <c r="K71" s="110">
        <v>26783476</v>
      </c>
      <c r="L71" s="109">
        <v>22525000</v>
      </c>
      <c r="M71" s="110">
        <v>3330307</v>
      </c>
      <c r="N71" s="109">
        <v>2243000</v>
      </c>
      <c r="O71" s="110">
        <v>19324106</v>
      </c>
      <c r="P71" s="109">
        <f>$H71      +$J71      +$L71      +$N71</f>
        <v>81812000</v>
      </c>
      <c r="Q71" s="110">
        <f>$I71      +$K71      +$M71      +$O71</f>
        <v>81221071</v>
      </c>
      <c r="R71" s="54">
        <f>IF(($L71      =0),0,((($N71      -$L71      )/$L71      )*100))</f>
        <v>-90.042175360710317</v>
      </c>
      <c r="S71" s="55">
        <f>IF(($M71      =0),0,((($O71      -$M71      )/$M71      )*100))</f>
        <v>480.24998896498136</v>
      </c>
      <c r="T71" s="54">
        <f>IF(($E71      =0),0,(($P71      /$E71      )*100))</f>
        <v>100</v>
      </c>
      <c r="U71" s="56">
        <f>IF(($E71      =0),0,(($Q71      /$E71      )*100))</f>
        <v>99.277698870581332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73812000</v>
      </c>
      <c r="C73" s="117">
        <f>SUM(C71:C72)</f>
        <v>8000000</v>
      </c>
      <c r="D73" s="117"/>
      <c r="E73" s="117">
        <f>$B73      +$C73      +$D73</f>
        <v>81812000</v>
      </c>
      <c r="F73" s="118">
        <f t="shared" ref="F73:O73" si="44">SUM(F71:F72)</f>
        <v>81812000</v>
      </c>
      <c r="G73" s="119">
        <f t="shared" si="44"/>
        <v>81812000</v>
      </c>
      <c r="H73" s="118">
        <f t="shared" si="44"/>
        <v>31363000</v>
      </c>
      <c r="I73" s="119">
        <f t="shared" si="44"/>
        <v>31783182</v>
      </c>
      <c r="J73" s="118">
        <f t="shared" si="44"/>
        <v>25681000</v>
      </c>
      <c r="K73" s="119">
        <f t="shared" si="44"/>
        <v>26783476</v>
      </c>
      <c r="L73" s="118">
        <f t="shared" si="44"/>
        <v>22525000</v>
      </c>
      <c r="M73" s="119">
        <f t="shared" si="44"/>
        <v>3330307</v>
      </c>
      <c r="N73" s="118">
        <f t="shared" si="44"/>
        <v>2243000</v>
      </c>
      <c r="O73" s="119">
        <f t="shared" si="44"/>
        <v>19324106</v>
      </c>
      <c r="P73" s="118">
        <f>$H73      +$J73      +$L73      +$N73</f>
        <v>81812000</v>
      </c>
      <c r="Q73" s="119">
        <f>$I73      +$K73      +$M73      +$O73</f>
        <v>81221071</v>
      </c>
      <c r="R73" s="63">
        <f>IF(($L73      =0),0,((($N73      -$L73      )/$L73      )*100))</f>
        <v>-90.042175360710317</v>
      </c>
      <c r="S73" s="64">
        <f>IF(($M73      =0),0,((($O73      -$M73      )/$M73      )*100))</f>
        <v>480.24998896498136</v>
      </c>
      <c r="T73" s="63">
        <f>IF(($E71      =0),0,(($P71      /$E71      )*100))</f>
        <v>100</v>
      </c>
      <c r="U73" s="65">
        <f>IF($E71   =0,0,($Q71   /$E71 )*100)</f>
        <v>99.277698870581332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73812000</v>
      </c>
      <c r="C74" s="120">
        <f>SUM(C71:C72)</f>
        <v>8000000</v>
      </c>
      <c r="D74" s="120"/>
      <c r="E74" s="120">
        <f>$B74      +$C74      +$D74</f>
        <v>81812000</v>
      </c>
      <c r="F74" s="121">
        <f t="shared" ref="F74:O74" si="45">SUM(F71:F72)</f>
        <v>81812000</v>
      </c>
      <c r="G74" s="122">
        <f t="shared" si="45"/>
        <v>81812000</v>
      </c>
      <c r="H74" s="121">
        <f t="shared" si="45"/>
        <v>31363000</v>
      </c>
      <c r="I74" s="122">
        <f t="shared" si="45"/>
        <v>31783182</v>
      </c>
      <c r="J74" s="121">
        <f t="shared" si="45"/>
        <v>25681000</v>
      </c>
      <c r="K74" s="122">
        <f t="shared" si="45"/>
        <v>26783476</v>
      </c>
      <c r="L74" s="121">
        <f t="shared" si="45"/>
        <v>22525000</v>
      </c>
      <c r="M74" s="122">
        <f t="shared" si="45"/>
        <v>3330307</v>
      </c>
      <c r="N74" s="121">
        <f t="shared" si="45"/>
        <v>2243000</v>
      </c>
      <c r="O74" s="122">
        <f t="shared" si="45"/>
        <v>19324106</v>
      </c>
      <c r="P74" s="121">
        <f>$H74      +$J74      +$L74      +$N74</f>
        <v>81812000</v>
      </c>
      <c r="Q74" s="122">
        <f>$I74      +$K74      +$M74      +$O74</f>
        <v>81221071</v>
      </c>
      <c r="R74" s="67">
        <f>IF(($L74      =0),0,((($N74      -$L74      )/$L74      )*100))</f>
        <v>-90.042175360710317</v>
      </c>
      <c r="S74" s="68">
        <f>IF(($M74      =0),0,((($O74      -$M74      )/$M74      )*100))</f>
        <v>480.24998896498136</v>
      </c>
      <c r="T74" s="67">
        <f>IF(($E71      =0),0,(($P71      /$E71      )*100))</f>
        <v>100</v>
      </c>
      <c r="U74" s="71">
        <f>IF($E71   =0,0,($Q71   /$E71 )*100)</f>
        <v>99.277698870581332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119215000</v>
      </c>
      <c r="C75" s="120">
        <f>SUM(C9:C16,C19:C25,C28:C31,C34,C37:C41,C44:C54,C57:C60,C63:C67,C71:C72)</f>
        <v>15069000</v>
      </c>
      <c r="D75" s="120"/>
      <c r="E75" s="120">
        <f>$B75      +$C75      +$D75</f>
        <v>134284000</v>
      </c>
      <c r="F75" s="121">
        <f t="shared" ref="F75:O75" si="46">SUM(F9:F16,F19:F25,F28:F31,F34,F37:F41,F44:F54,F57:F60,F63:F67,F71:F72)</f>
        <v>134284000</v>
      </c>
      <c r="G75" s="122">
        <f t="shared" si="46"/>
        <v>119749000</v>
      </c>
      <c r="H75" s="121">
        <f t="shared" si="46"/>
        <v>36474000</v>
      </c>
      <c r="I75" s="122">
        <f t="shared" si="46"/>
        <v>35838220</v>
      </c>
      <c r="J75" s="121">
        <f t="shared" si="46"/>
        <v>38271000</v>
      </c>
      <c r="K75" s="122">
        <f t="shared" si="46"/>
        <v>42061826</v>
      </c>
      <c r="L75" s="121">
        <f t="shared" si="46"/>
        <v>25489000</v>
      </c>
      <c r="M75" s="122">
        <f t="shared" si="46"/>
        <v>13777842</v>
      </c>
      <c r="N75" s="121">
        <f t="shared" si="46"/>
        <v>9393000</v>
      </c>
      <c r="O75" s="122">
        <f t="shared" si="46"/>
        <v>6611334</v>
      </c>
      <c r="P75" s="121">
        <f>$H75      +$J75      +$L75      +$N75</f>
        <v>109627000</v>
      </c>
      <c r="Q75" s="122">
        <f>$I75      +$K75      +$M75      +$O75</f>
        <v>98289222</v>
      </c>
      <c r="R75" s="67">
        <f>IF(($L75      =0),0,((($N75      -$L75      )/$L75      )*100))</f>
        <v>-63.148809290282081</v>
      </c>
      <c r="S75" s="68">
        <f>IF(($M75      =0),0,((($O75      -$M75      )/$M75      )*100))</f>
        <v>-52.014734963574114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91.547319810603838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82.079367677391872</v>
      </c>
      <c r="V75" s="121">
        <f>SUM(V9:V16,V19:V25,V28:V31,V34,V37:V41,V44:V54,V57:V60,V63:V67,V71:V72)</f>
        <v>7306000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15495000</v>
      </c>
      <c r="C87" s="128">
        <f t="shared" si="48"/>
        <v>0</v>
      </c>
      <c r="D87" s="128">
        <f t="shared" si="48"/>
        <v>0</v>
      </c>
      <c r="E87" s="128">
        <f t="shared" si="48"/>
        <v>15495000</v>
      </c>
      <c r="F87" s="128">
        <f t="shared" si="48"/>
        <v>0</v>
      </c>
      <c r="G87" s="128">
        <f t="shared" si="48"/>
        <v>0</v>
      </c>
      <c r="H87" s="128">
        <f t="shared" si="48"/>
        <v>14427000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14427000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93.107454017424971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14000000</v>
      </c>
      <c r="C91" s="108"/>
      <c r="D91" s="108"/>
      <c r="E91" s="108">
        <f t="shared" si="49"/>
        <v>14000000</v>
      </c>
      <c r="F91" s="108">
        <v>0</v>
      </c>
      <c r="G91" s="108">
        <v>0</v>
      </c>
      <c r="H91" s="108">
        <v>12932000</v>
      </c>
      <c r="I91" s="108"/>
      <c r="J91" s="108"/>
      <c r="K91" s="108"/>
      <c r="L91" s="108"/>
      <c r="M91" s="108"/>
      <c r="N91" s="108"/>
      <c r="O91" s="108"/>
      <c r="P91" s="108">
        <f t="shared" si="50"/>
        <v>12932000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92.371428571428567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1495000</v>
      </c>
      <c r="C93" s="108"/>
      <c r="D93" s="108"/>
      <c r="E93" s="108">
        <f t="shared" si="49"/>
        <v>1495000</v>
      </c>
      <c r="F93" s="108">
        <v>0</v>
      </c>
      <c r="G93" s="108">
        <v>0</v>
      </c>
      <c r="H93" s="108">
        <v>1495000</v>
      </c>
      <c r="I93" s="108"/>
      <c r="J93" s="108"/>
      <c r="K93" s="108"/>
      <c r="L93" s="108"/>
      <c r="M93" s="108"/>
      <c r="N93" s="108"/>
      <c r="O93" s="108"/>
      <c r="P93" s="108">
        <f t="shared" si="50"/>
        <v>1495000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15495000</v>
      </c>
      <c r="C114" s="137">
        <f t="shared" si="62"/>
        <v>0</v>
      </c>
      <c r="D114" s="137">
        <f t="shared" si="62"/>
        <v>0</v>
      </c>
      <c r="E114" s="137">
        <f t="shared" si="62"/>
        <v>15495000</v>
      </c>
      <c r="F114" s="137">
        <f t="shared" si="62"/>
        <v>0</v>
      </c>
      <c r="G114" s="137">
        <f t="shared" si="62"/>
        <v>0</v>
      </c>
      <c r="H114" s="137">
        <f t="shared" si="62"/>
        <v>14427000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14427000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0.93107454017424973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15495000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15495000</v>
      </c>
      <c r="F115" s="139">
        <f t="shared" si="63"/>
        <v>0</v>
      </c>
      <c r="G115" s="139">
        <f t="shared" si="63"/>
        <v>0</v>
      </c>
      <c r="H115" s="139">
        <f t="shared" si="63"/>
        <v>14427000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14427000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0.93107454017424973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l5Zsw7jO6w5szcmxURNbsry8+RRO1ErxQ8hF+HvtU7fxZQ2G7oa4+/zJOxJKoIaXt11MSXiUPJ7qUCgeeA2RqA==" saltValue="TGdb3U0R/+8BJOHgGYTes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1084000</v>
      </c>
      <c r="I10" s="110">
        <v>3502756</v>
      </c>
      <c r="J10" s="109">
        <v>77000</v>
      </c>
      <c r="K10" s="110">
        <v>252812</v>
      </c>
      <c r="L10" s="109">
        <v>129000</v>
      </c>
      <c r="M10" s="110">
        <v>215672</v>
      </c>
      <c r="N10" s="109"/>
      <c r="O10" s="110">
        <v>1047928</v>
      </c>
      <c r="P10" s="109">
        <f t="shared" ref="P10:P17" si="1">$H10      +$J10      +$L10      +$N10</f>
        <v>1290000</v>
      </c>
      <c r="Q10" s="110">
        <f t="shared" ref="Q10:Q17" si="2">$I10      +$K10      +$M10      +$O10</f>
        <v>5019168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385.8896843354724</v>
      </c>
      <c r="T10" s="54">
        <f t="shared" ref="T10:T16" si="5">IF(($E10      =0),0,(($P10      /$E10      )*100))</f>
        <v>49.615384615384613</v>
      </c>
      <c r="U10" s="56">
        <f t="shared" ref="U10:U16" si="6">IF(($E10      =0),0,(($Q10      /$E10      )*100))</f>
        <v>193.04492307692306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1084000</v>
      </c>
      <c r="I17" s="113">
        <f t="shared" si="7"/>
        <v>3502756</v>
      </c>
      <c r="J17" s="112">
        <f t="shared" si="7"/>
        <v>77000</v>
      </c>
      <c r="K17" s="113">
        <f t="shared" si="7"/>
        <v>252812</v>
      </c>
      <c r="L17" s="112">
        <f t="shared" si="7"/>
        <v>129000</v>
      </c>
      <c r="M17" s="113">
        <f t="shared" si="7"/>
        <v>215672</v>
      </c>
      <c r="N17" s="112">
        <f t="shared" si="7"/>
        <v>0</v>
      </c>
      <c r="O17" s="113">
        <f t="shared" si="7"/>
        <v>1047928</v>
      </c>
      <c r="P17" s="112">
        <f t="shared" si="1"/>
        <v>1290000</v>
      </c>
      <c r="Q17" s="113">
        <f t="shared" si="2"/>
        <v>5019168</v>
      </c>
      <c r="R17" s="58">
        <f t="shared" si="3"/>
        <v>-100</v>
      </c>
      <c r="S17" s="59">
        <f t="shared" si="4"/>
        <v>385.8896843354724</v>
      </c>
      <c r="T17" s="58">
        <f>IF((SUM($E9:$E14))=0,0,(P17/(SUM($E9:$E14))*100))</f>
        <v>49.615384615384613</v>
      </c>
      <c r="U17" s="60">
        <f>IF((SUM($E9:$E14))=0,0,(Q17/(SUM($E9:$E14))*100))</f>
        <v>193.04492307692306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25634000</v>
      </c>
      <c r="C23" s="108"/>
      <c r="D23" s="108"/>
      <c r="E23" s="108">
        <f t="shared" si="8"/>
        <v>25634000</v>
      </c>
      <c r="F23" s="109">
        <v>25634000</v>
      </c>
      <c r="G23" s="110">
        <v>25634000</v>
      </c>
      <c r="H23" s="109"/>
      <c r="I23" s="110"/>
      <c r="J23" s="109"/>
      <c r="K23" s="110"/>
      <c r="L23" s="109">
        <v>4970000</v>
      </c>
      <c r="M23" s="110"/>
      <c r="N23" s="109">
        <v>11594000</v>
      </c>
      <c r="O23" s="110"/>
      <c r="P23" s="109">
        <f t="shared" si="9"/>
        <v>16564000</v>
      </c>
      <c r="Q23" s="110">
        <f t="shared" si="10"/>
        <v>0</v>
      </c>
      <c r="R23" s="54">
        <f t="shared" si="11"/>
        <v>133.27967806841045</v>
      </c>
      <c r="S23" s="55">
        <f t="shared" si="12"/>
        <v>0</v>
      </c>
      <c r="T23" s="54">
        <f t="shared" si="13"/>
        <v>64.61730514160881</v>
      </c>
      <c r="U23" s="56">
        <f t="shared" si="14"/>
        <v>0</v>
      </c>
      <c r="V23" s="109">
        <v>32104000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25634000</v>
      </c>
      <c r="C26" s="111">
        <f>SUM(C19:C25)</f>
        <v>0</v>
      </c>
      <c r="D26" s="111"/>
      <c r="E26" s="111">
        <f t="shared" si="8"/>
        <v>25634000</v>
      </c>
      <c r="F26" s="112">
        <f t="shared" ref="F26:O26" si="15">SUM(F19:F25)</f>
        <v>25634000</v>
      </c>
      <c r="G26" s="113">
        <f t="shared" si="15"/>
        <v>25634000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4970000</v>
      </c>
      <c r="M26" s="113">
        <f t="shared" si="15"/>
        <v>0</v>
      </c>
      <c r="N26" s="112">
        <f t="shared" si="15"/>
        <v>11594000</v>
      </c>
      <c r="O26" s="113">
        <f t="shared" si="15"/>
        <v>0</v>
      </c>
      <c r="P26" s="112">
        <f t="shared" si="9"/>
        <v>16564000</v>
      </c>
      <c r="Q26" s="113">
        <f t="shared" si="10"/>
        <v>0</v>
      </c>
      <c r="R26" s="58">
        <f t="shared" si="11"/>
        <v>133.27967806841045</v>
      </c>
      <c r="S26" s="59">
        <f t="shared" si="12"/>
        <v>0</v>
      </c>
      <c r="T26" s="58">
        <f>IF(($E26-$E21-$E25)   =0,0,($P26   /($E26-$E21-$E25)   )*100)</f>
        <v>64.61730514160881</v>
      </c>
      <c r="U26" s="60">
        <f>IF(($E26-$E21-$E25)   =0,0,($Q26   /($E26-$E21-$E25)   )*100)</f>
        <v>0</v>
      </c>
      <c r="V26" s="112">
        <f>SUM(V19:V25)</f>
        <v>32104000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1676000</v>
      </c>
      <c r="C34" s="108"/>
      <c r="D34" s="108"/>
      <c r="E34" s="108">
        <f>$B34      +$C34      +$D34</f>
        <v>1676000</v>
      </c>
      <c r="F34" s="109">
        <v>1676000</v>
      </c>
      <c r="G34" s="110">
        <v>1676000</v>
      </c>
      <c r="H34" s="109">
        <v>419000</v>
      </c>
      <c r="I34" s="110">
        <v>2576487</v>
      </c>
      <c r="J34" s="109">
        <v>761000</v>
      </c>
      <c r="K34" s="110">
        <v>833638</v>
      </c>
      <c r="L34" s="109">
        <v>200000</v>
      </c>
      <c r="M34" s="110">
        <v>70492</v>
      </c>
      <c r="N34" s="109"/>
      <c r="O34" s="110"/>
      <c r="P34" s="109">
        <f>$H34      +$J34      +$L34      +$N34</f>
        <v>1380000</v>
      </c>
      <c r="Q34" s="110">
        <f>$I34      +$K34      +$M34      +$O34</f>
        <v>3480617</v>
      </c>
      <c r="R34" s="54">
        <f>IF(($L34      =0),0,((($N34      -$L34      )/$L34      )*100))</f>
        <v>-100</v>
      </c>
      <c r="S34" s="55">
        <f>IF(($M34      =0),0,((($O34      -$M34      )/$M34      )*100))</f>
        <v>-100</v>
      </c>
      <c r="T34" s="54">
        <f>IF(($E34      =0),0,(($P34      /$E34      )*100))</f>
        <v>82.338902147971353</v>
      </c>
      <c r="U34" s="56">
        <f>IF(($E34      =0),0,(($Q34      /$E34      )*100))</f>
        <v>207.67404534606206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1676000</v>
      </c>
      <c r="C35" s="111">
        <f>C34</f>
        <v>0</v>
      </c>
      <c r="D35" s="111"/>
      <c r="E35" s="111">
        <f>$B35      +$C35      +$D35</f>
        <v>1676000</v>
      </c>
      <c r="F35" s="112">
        <f t="shared" ref="F35:O35" si="17">F34</f>
        <v>1676000</v>
      </c>
      <c r="G35" s="113">
        <f t="shared" si="17"/>
        <v>1676000</v>
      </c>
      <c r="H35" s="112">
        <f t="shared" si="17"/>
        <v>419000</v>
      </c>
      <c r="I35" s="113">
        <f t="shared" si="17"/>
        <v>2576487</v>
      </c>
      <c r="J35" s="112">
        <f t="shared" si="17"/>
        <v>761000</v>
      </c>
      <c r="K35" s="113">
        <f t="shared" si="17"/>
        <v>833638</v>
      </c>
      <c r="L35" s="112">
        <f t="shared" si="17"/>
        <v>200000</v>
      </c>
      <c r="M35" s="113">
        <f t="shared" si="17"/>
        <v>70492</v>
      </c>
      <c r="N35" s="112">
        <f t="shared" si="17"/>
        <v>0</v>
      </c>
      <c r="O35" s="113">
        <f t="shared" si="17"/>
        <v>0</v>
      </c>
      <c r="P35" s="112">
        <f>$H35      +$J35      +$L35      +$N35</f>
        <v>1380000</v>
      </c>
      <c r="Q35" s="113">
        <f>$I35      +$K35      +$M35      +$O35</f>
        <v>3480617</v>
      </c>
      <c r="R35" s="58">
        <f>IF(($L35      =0),0,((($N35      -$L35      )/$L35      )*100))</f>
        <v>-100</v>
      </c>
      <c r="S35" s="59">
        <f>IF(($M35      =0),0,((($O35      -$M35      )/$M35      )*100))</f>
        <v>-100</v>
      </c>
      <c r="T35" s="58">
        <f>IF($E35   =0,0,($P35   /$E35   )*100)</f>
        <v>82.338902147971353</v>
      </c>
      <c r="U35" s="60">
        <f>IF($E35   =0,0,($Q35   /$E35   )*100)</f>
        <v>207.67404534606206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31277000</v>
      </c>
      <c r="C37" s="108"/>
      <c r="D37" s="108"/>
      <c r="E37" s="108">
        <f t="shared" ref="E37:E42" si="18">$B37      +$C37      +$D37</f>
        <v>31277000</v>
      </c>
      <c r="F37" s="109">
        <v>31277000</v>
      </c>
      <c r="G37" s="110">
        <v>31277000</v>
      </c>
      <c r="H37" s="109">
        <v>9437000</v>
      </c>
      <c r="I37" s="110">
        <v>33795017</v>
      </c>
      <c r="J37" s="109">
        <v>10673000</v>
      </c>
      <c r="K37" s="110">
        <v>10673365</v>
      </c>
      <c r="L37" s="109">
        <v>930000</v>
      </c>
      <c r="M37" s="110">
        <v>1087093</v>
      </c>
      <c r="N37" s="109">
        <v>1030000</v>
      </c>
      <c r="O37" s="110">
        <v>9529820</v>
      </c>
      <c r="P37" s="109">
        <f t="shared" ref="P37:P42" si="19">$H37      +$J37      +$L37      +$N37</f>
        <v>22070000</v>
      </c>
      <c r="Q37" s="110">
        <f t="shared" ref="Q37:Q42" si="20">$I37      +$K37      +$M37      +$O37</f>
        <v>55085295</v>
      </c>
      <c r="R37" s="54">
        <f t="shared" ref="R37:R42" si="21">IF(($L37      =0),0,((($N37      -$L37      )/$L37      )*100))</f>
        <v>10.75268817204301</v>
      </c>
      <c r="S37" s="55">
        <f t="shared" ref="S37:S42" si="22">IF(($M37      =0),0,((($O37      -$M37      )/$M37      )*100))</f>
        <v>776.63336991407357</v>
      </c>
      <c r="T37" s="54">
        <f t="shared" ref="T37:T41" si="23">IF(($E37      =0),0,(($P37      /$E37      )*100))</f>
        <v>70.563033539022285</v>
      </c>
      <c r="U37" s="56">
        <f t="shared" ref="U37:U41" si="24">IF(($E37      =0),0,(($Q37      /$E37      )*100))</f>
        <v>176.12077564983855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5847000</v>
      </c>
      <c r="C38" s="108">
        <v>1245000</v>
      </c>
      <c r="D38" s="108"/>
      <c r="E38" s="108">
        <f t="shared" si="18"/>
        <v>7092000</v>
      </c>
      <c r="F38" s="109">
        <v>5847000</v>
      </c>
      <c r="G38" s="110">
        <v>0</v>
      </c>
      <c r="H38" s="109"/>
      <c r="I38" s="110"/>
      <c r="J38" s="109"/>
      <c r="K38" s="110"/>
      <c r="L38" s="109"/>
      <c r="M38" s="110"/>
      <c r="N38" s="109">
        <v>2025000</v>
      </c>
      <c r="O38" s="110"/>
      <c r="P38" s="109">
        <f t="shared" si="19"/>
        <v>2025000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28.553299492385786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37124000</v>
      </c>
      <c r="C42" s="111">
        <f>SUM(C37:C41)</f>
        <v>1245000</v>
      </c>
      <c r="D42" s="111"/>
      <c r="E42" s="111">
        <f t="shared" si="18"/>
        <v>38369000</v>
      </c>
      <c r="F42" s="112">
        <f t="shared" ref="F42:O42" si="25">SUM(F37:F41)</f>
        <v>37124000</v>
      </c>
      <c r="G42" s="113">
        <f t="shared" si="25"/>
        <v>31277000</v>
      </c>
      <c r="H42" s="112">
        <f t="shared" si="25"/>
        <v>9437000</v>
      </c>
      <c r="I42" s="113">
        <f t="shared" si="25"/>
        <v>33795017</v>
      </c>
      <c r="J42" s="112">
        <f t="shared" si="25"/>
        <v>10673000</v>
      </c>
      <c r="K42" s="113">
        <f t="shared" si="25"/>
        <v>10673365</v>
      </c>
      <c r="L42" s="112">
        <f t="shared" si="25"/>
        <v>930000</v>
      </c>
      <c r="M42" s="113">
        <f t="shared" si="25"/>
        <v>1087093</v>
      </c>
      <c r="N42" s="112">
        <f t="shared" si="25"/>
        <v>3055000</v>
      </c>
      <c r="O42" s="113">
        <f t="shared" si="25"/>
        <v>9529820</v>
      </c>
      <c r="P42" s="112">
        <f t="shared" si="19"/>
        <v>24095000</v>
      </c>
      <c r="Q42" s="113">
        <f t="shared" si="20"/>
        <v>55085295</v>
      </c>
      <c r="R42" s="58">
        <f t="shared" si="21"/>
        <v>228.49462365591398</v>
      </c>
      <c r="S42" s="59">
        <f t="shared" si="22"/>
        <v>776.63336991407357</v>
      </c>
      <c r="T42" s="58">
        <f>IF((+$E37+$E40) =0,0,(P42   /(+$E37+$E40) )*100)</f>
        <v>77.037439652140549</v>
      </c>
      <c r="U42" s="60">
        <f>IF((+$E37+$E40) =0,0,(Q42   /(+$E37+$E40) )*100)</f>
        <v>176.12077564983855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67034000</v>
      </c>
      <c r="C69" s="120">
        <f>SUM(C9:C16,C19:C25,C28:C31,C34,C37:C41,C44:C54,C57:C60,C63:C67)</f>
        <v>1245000</v>
      </c>
      <c r="D69" s="120"/>
      <c r="E69" s="120">
        <f t="shared" si="35"/>
        <v>68279000</v>
      </c>
      <c r="F69" s="121">
        <f t="shared" ref="F69:O69" si="43">SUM(F9:F16,F19:F25,F28:F31,F34,F37:F41,F44:F54,F57:F60,F63:F67)</f>
        <v>67034000</v>
      </c>
      <c r="G69" s="122">
        <f t="shared" si="43"/>
        <v>61187000</v>
      </c>
      <c r="H69" s="121">
        <f t="shared" si="43"/>
        <v>10940000</v>
      </c>
      <c r="I69" s="122">
        <f t="shared" si="43"/>
        <v>39874260</v>
      </c>
      <c r="J69" s="121">
        <f t="shared" si="43"/>
        <v>11511000</v>
      </c>
      <c r="K69" s="122">
        <f t="shared" si="43"/>
        <v>11759815</v>
      </c>
      <c r="L69" s="121">
        <f t="shared" si="43"/>
        <v>6229000</v>
      </c>
      <c r="M69" s="122">
        <f t="shared" si="43"/>
        <v>1373257</v>
      </c>
      <c r="N69" s="121">
        <f t="shared" si="43"/>
        <v>14649000</v>
      </c>
      <c r="O69" s="122">
        <f t="shared" si="43"/>
        <v>10577748</v>
      </c>
      <c r="P69" s="121">
        <f t="shared" si="36"/>
        <v>43329000</v>
      </c>
      <c r="Q69" s="122">
        <f t="shared" si="37"/>
        <v>63585080</v>
      </c>
      <c r="R69" s="67">
        <f t="shared" si="38"/>
        <v>135.17418526248196</v>
      </c>
      <c r="S69" s="68">
        <f t="shared" si="39"/>
        <v>670.26718232639632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70.814061810515312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103.91926389592561</v>
      </c>
      <c r="V69" s="121">
        <f>SUM(V9:V16,V19:V25,V28:V31,V34,V37:V41,V44:V54,V57:V60,V63:V67)</f>
        <v>32104000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39862000</v>
      </c>
      <c r="C71" s="108"/>
      <c r="D71" s="108"/>
      <c r="E71" s="108">
        <f>$B71      +$C71      +$D71</f>
        <v>39862000</v>
      </c>
      <c r="F71" s="109">
        <v>39862000</v>
      </c>
      <c r="G71" s="110">
        <v>39862000</v>
      </c>
      <c r="H71" s="109">
        <v>17854000</v>
      </c>
      <c r="I71" s="110">
        <v>49207580</v>
      </c>
      <c r="J71" s="109">
        <v>13033000</v>
      </c>
      <c r="K71" s="110">
        <v>19477312</v>
      </c>
      <c r="L71" s="109">
        <v>6822000</v>
      </c>
      <c r="M71" s="110">
        <v>3672690</v>
      </c>
      <c r="N71" s="109">
        <v>722000</v>
      </c>
      <c r="O71" s="110">
        <v>8797867</v>
      </c>
      <c r="P71" s="109">
        <f>$H71      +$J71      +$L71      +$N71</f>
        <v>38431000</v>
      </c>
      <c r="Q71" s="110">
        <f>$I71      +$K71      +$M71      +$O71</f>
        <v>81155449</v>
      </c>
      <c r="R71" s="54">
        <f>IF(($L71      =0),0,((($N71      -$L71      )/$L71      )*100))</f>
        <v>-89.416593374377015</v>
      </c>
      <c r="S71" s="55">
        <f>IF(($M71      =0),0,((($O71      -$M71      )/$M71      )*100))</f>
        <v>139.54831472299597</v>
      </c>
      <c r="T71" s="54">
        <f>IF(($E71      =0),0,(($P71      /$E71      )*100))</f>
        <v>96.410114896392557</v>
      </c>
      <c r="U71" s="56">
        <f>IF(($E71      =0),0,(($Q71      /$E71      )*100))</f>
        <v>203.59101148963927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39862000</v>
      </c>
      <c r="C73" s="117">
        <f>SUM(C71:C72)</f>
        <v>0</v>
      </c>
      <c r="D73" s="117"/>
      <c r="E73" s="117">
        <f>$B73      +$C73      +$D73</f>
        <v>39862000</v>
      </c>
      <c r="F73" s="118">
        <f t="shared" ref="F73:O73" si="44">SUM(F71:F72)</f>
        <v>39862000</v>
      </c>
      <c r="G73" s="119">
        <f t="shared" si="44"/>
        <v>39862000</v>
      </c>
      <c r="H73" s="118">
        <f t="shared" si="44"/>
        <v>17854000</v>
      </c>
      <c r="I73" s="119">
        <f t="shared" si="44"/>
        <v>49207580</v>
      </c>
      <c r="J73" s="118">
        <f t="shared" si="44"/>
        <v>13033000</v>
      </c>
      <c r="K73" s="119">
        <f t="shared" si="44"/>
        <v>19477312</v>
      </c>
      <c r="L73" s="118">
        <f t="shared" si="44"/>
        <v>6822000</v>
      </c>
      <c r="M73" s="119">
        <f t="shared" si="44"/>
        <v>3672690</v>
      </c>
      <c r="N73" s="118">
        <f t="shared" si="44"/>
        <v>722000</v>
      </c>
      <c r="O73" s="119">
        <f t="shared" si="44"/>
        <v>8797867</v>
      </c>
      <c r="P73" s="118">
        <f>$H73      +$J73      +$L73      +$N73</f>
        <v>38431000</v>
      </c>
      <c r="Q73" s="119">
        <f>$I73      +$K73      +$M73      +$O73</f>
        <v>81155449</v>
      </c>
      <c r="R73" s="63">
        <f>IF(($L73      =0),0,((($N73      -$L73      )/$L73      )*100))</f>
        <v>-89.416593374377015</v>
      </c>
      <c r="S73" s="64">
        <f>IF(($M73      =0),0,((($O73      -$M73      )/$M73      )*100))</f>
        <v>139.54831472299597</v>
      </c>
      <c r="T73" s="63">
        <f>IF(($E71      =0),0,(($P71      /$E71      )*100))</f>
        <v>96.410114896392557</v>
      </c>
      <c r="U73" s="65">
        <f>IF($E71   =0,0,($Q71   /$E71 )*100)</f>
        <v>203.59101148963927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39862000</v>
      </c>
      <c r="C74" s="120">
        <f>SUM(C71:C72)</f>
        <v>0</v>
      </c>
      <c r="D74" s="120"/>
      <c r="E74" s="120">
        <f>$B74      +$C74      +$D74</f>
        <v>39862000</v>
      </c>
      <c r="F74" s="121">
        <f t="shared" ref="F74:O74" si="45">SUM(F71:F72)</f>
        <v>39862000</v>
      </c>
      <c r="G74" s="122">
        <f t="shared" si="45"/>
        <v>39862000</v>
      </c>
      <c r="H74" s="121">
        <f t="shared" si="45"/>
        <v>17854000</v>
      </c>
      <c r="I74" s="122">
        <f t="shared" si="45"/>
        <v>49207580</v>
      </c>
      <c r="J74" s="121">
        <f t="shared" si="45"/>
        <v>13033000</v>
      </c>
      <c r="K74" s="122">
        <f t="shared" si="45"/>
        <v>19477312</v>
      </c>
      <c r="L74" s="121">
        <f t="shared" si="45"/>
        <v>6822000</v>
      </c>
      <c r="M74" s="122">
        <f t="shared" si="45"/>
        <v>3672690</v>
      </c>
      <c r="N74" s="121">
        <f t="shared" si="45"/>
        <v>722000</v>
      </c>
      <c r="O74" s="122">
        <f t="shared" si="45"/>
        <v>8797867</v>
      </c>
      <c r="P74" s="121">
        <f>$H74      +$J74      +$L74      +$N74</f>
        <v>38431000</v>
      </c>
      <c r="Q74" s="122">
        <f>$I74      +$K74      +$M74      +$O74</f>
        <v>81155449</v>
      </c>
      <c r="R74" s="67">
        <f>IF(($L74      =0),0,((($N74      -$L74      )/$L74      )*100))</f>
        <v>-89.416593374377015</v>
      </c>
      <c r="S74" s="68">
        <f>IF(($M74      =0),0,((($O74      -$M74      )/$M74      )*100))</f>
        <v>139.54831472299597</v>
      </c>
      <c r="T74" s="67">
        <f>IF(($E71      =0),0,(($P71      /$E71      )*100))</f>
        <v>96.410114896392557</v>
      </c>
      <c r="U74" s="71">
        <f>IF($E71   =0,0,($Q71   /$E71 )*100)</f>
        <v>203.59101148963927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106896000</v>
      </c>
      <c r="C75" s="120">
        <f>SUM(C9:C16,C19:C25,C28:C31,C34,C37:C41,C44:C54,C57:C60,C63:C67,C71:C72)</f>
        <v>1245000</v>
      </c>
      <c r="D75" s="120"/>
      <c r="E75" s="120">
        <f>$B75      +$C75      +$D75</f>
        <v>108141000</v>
      </c>
      <c r="F75" s="121">
        <f t="shared" ref="F75:O75" si="46">SUM(F9:F16,F19:F25,F28:F31,F34,F37:F41,F44:F54,F57:F60,F63:F67,F71:F72)</f>
        <v>106896000</v>
      </c>
      <c r="G75" s="122">
        <f t="shared" si="46"/>
        <v>101049000</v>
      </c>
      <c r="H75" s="121">
        <f t="shared" si="46"/>
        <v>28794000</v>
      </c>
      <c r="I75" s="122">
        <f t="shared" si="46"/>
        <v>89081840</v>
      </c>
      <c r="J75" s="121">
        <f t="shared" si="46"/>
        <v>24544000</v>
      </c>
      <c r="K75" s="122">
        <f t="shared" si="46"/>
        <v>31237127</v>
      </c>
      <c r="L75" s="121">
        <f t="shared" si="46"/>
        <v>13051000</v>
      </c>
      <c r="M75" s="122">
        <f t="shared" si="46"/>
        <v>5045947</v>
      </c>
      <c r="N75" s="121">
        <f t="shared" si="46"/>
        <v>15371000</v>
      </c>
      <c r="O75" s="122">
        <f t="shared" si="46"/>
        <v>19375615</v>
      </c>
      <c r="P75" s="121">
        <f>$H75      +$J75      +$L75      +$N75</f>
        <v>81760000</v>
      </c>
      <c r="Q75" s="122">
        <f>$I75      +$K75      +$M75      +$O75</f>
        <v>144740529</v>
      </c>
      <c r="R75" s="67">
        <f>IF(($L75      =0),0,((($N75      -$L75      )/$L75      )*100))</f>
        <v>17.776415600337138</v>
      </c>
      <c r="S75" s="68">
        <f>IF(($M75      =0),0,((($O75      -$M75      )/$M75      )*100))</f>
        <v>283.98372000340072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80.911241081059686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143.23796277053705</v>
      </c>
      <c r="V75" s="121">
        <f>SUM(V9:V16,V19:V25,V28:V31,V34,V37:V41,V44:V54,V57:V60,V63:V67,V71:V72)</f>
        <v>32104000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5575000</v>
      </c>
      <c r="C87" s="128">
        <f t="shared" si="48"/>
        <v>5000000</v>
      </c>
      <c r="D87" s="128">
        <f t="shared" si="48"/>
        <v>0</v>
      </c>
      <c r="E87" s="128">
        <f t="shared" si="48"/>
        <v>10575000</v>
      </c>
      <c r="F87" s="128">
        <f t="shared" si="48"/>
        <v>0</v>
      </c>
      <c r="G87" s="128">
        <f t="shared" si="48"/>
        <v>0</v>
      </c>
      <c r="H87" s="128">
        <f t="shared" si="48"/>
        <v>3586000</v>
      </c>
      <c r="I87" s="128">
        <f t="shared" si="48"/>
        <v>0</v>
      </c>
      <c r="J87" s="128">
        <f t="shared" si="48"/>
        <v>8939000</v>
      </c>
      <c r="K87" s="128">
        <f t="shared" si="48"/>
        <v>0</v>
      </c>
      <c r="L87" s="128">
        <f t="shared" si="48"/>
        <v>3339000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15864000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150.01418439716312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4572000</v>
      </c>
      <c r="C91" s="108"/>
      <c r="D91" s="108"/>
      <c r="E91" s="108">
        <f t="shared" si="49"/>
        <v>4572000</v>
      </c>
      <c r="F91" s="108">
        <v>0</v>
      </c>
      <c r="G91" s="108">
        <v>0</v>
      </c>
      <c r="H91" s="108">
        <v>2583000</v>
      </c>
      <c r="I91" s="108"/>
      <c r="J91" s="108">
        <v>1933000</v>
      </c>
      <c r="K91" s="108"/>
      <c r="L91" s="108"/>
      <c r="M91" s="108"/>
      <c r="N91" s="108"/>
      <c r="O91" s="108"/>
      <c r="P91" s="108">
        <f t="shared" si="50"/>
        <v>4516000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98.775153105861762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1003000</v>
      </c>
      <c r="C93" s="108"/>
      <c r="D93" s="108"/>
      <c r="E93" s="108">
        <f t="shared" si="49"/>
        <v>1003000</v>
      </c>
      <c r="F93" s="108">
        <v>0</v>
      </c>
      <c r="G93" s="108">
        <v>0</v>
      </c>
      <c r="H93" s="108">
        <v>1003000</v>
      </c>
      <c r="I93" s="108"/>
      <c r="J93" s="108"/>
      <c r="K93" s="108"/>
      <c r="L93" s="108"/>
      <c r="M93" s="108"/>
      <c r="N93" s="108"/>
      <c r="O93" s="108"/>
      <c r="P93" s="108">
        <f t="shared" si="50"/>
        <v>1003000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>
        <v>5000000</v>
      </c>
      <c r="D95" s="108"/>
      <c r="E95" s="108">
        <f t="shared" si="49"/>
        <v>5000000</v>
      </c>
      <c r="F95" s="108">
        <v>0</v>
      </c>
      <c r="G95" s="108">
        <v>0</v>
      </c>
      <c r="H95" s="108"/>
      <c r="I95" s="108"/>
      <c r="J95" s="108">
        <v>7006000</v>
      </c>
      <c r="K95" s="108"/>
      <c r="L95" s="108">
        <v>3339000</v>
      </c>
      <c r="M95" s="108"/>
      <c r="N95" s="108"/>
      <c r="O95" s="108"/>
      <c r="P95" s="108">
        <f t="shared" si="50"/>
        <v>10345000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206.9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5575000</v>
      </c>
      <c r="C114" s="137">
        <f t="shared" si="62"/>
        <v>5000000</v>
      </c>
      <c r="D114" s="137">
        <f t="shared" si="62"/>
        <v>0</v>
      </c>
      <c r="E114" s="137">
        <f t="shared" si="62"/>
        <v>10575000</v>
      </c>
      <c r="F114" s="137">
        <f t="shared" si="62"/>
        <v>0</v>
      </c>
      <c r="G114" s="137">
        <f t="shared" si="62"/>
        <v>0</v>
      </c>
      <c r="H114" s="137">
        <f t="shared" si="62"/>
        <v>3586000</v>
      </c>
      <c r="I114" s="137">
        <f t="shared" si="62"/>
        <v>0</v>
      </c>
      <c r="J114" s="137">
        <f t="shared" si="62"/>
        <v>8939000</v>
      </c>
      <c r="K114" s="137">
        <f t="shared" si="62"/>
        <v>0</v>
      </c>
      <c r="L114" s="137">
        <f t="shared" si="62"/>
        <v>3339000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15864000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1.5001418439716312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5575000</v>
      </c>
      <c r="C115" s="139">
        <f t="shared" ref="C115:Q115" si="63">C87</f>
        <v>5000000</v>
      </c>
      <c r="D115" s="139">
        <f t="shared" si="63"/>
        <v>0</v>
      </c>
      <c r="E115" s="139">
        <f t="shared" si="63"/>
        <v>10575000</v>
      </c>
      <c r="F115" s="139">
        <f t="shared" si="63"/>
        <v>0</v>
      </c>
      <c r="G115" s="139">
        <f t="shared" si="63"/>
        <v>0</v>
      </c>
      <c r="H115" s="139">
        <f t="shared" si="63"/>
        <v>3586000</v>
      </c>
      <c r="I115" s="139">
        <f t="shared" si="63"/>
        <v>0</v>
      </c>
      <c r="J115" s="139">
        <f t="shared" si="63"/>
        <v>8939000</v>
      </c>
      <c r="K115" s="139">
        <f t="shared" si="63"/>
        <v>0</v>
      </c>
      <c r="L115" s="139">
        <f t="shared" si="63"/>
        <v>3339000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15864000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1.5001418439716312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odXnOIlnnbutfintVAsZuqtR+ZEMYp39CE/fhb63SIgDt/xeFL1CBpVf6m8uOdZwP3O+dAoP/0EkYTnw9zUCJw==" saltValue="kmm8DMkQDXMeU/HaUgZpW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1600000</v>
      </c>
      <c r="C10" s="108"/>
      <c r="D10" s="108"/>
      <c r="E10" s="108">
        <f t="shared" ref="E10:E17" si="0">$B10      +$C10      +$D10</f>
        <v>1600000</v>
      </c>
      <c r="F10" s="109">
        <v>1600000</v>
      </c>
      <c r="G10" s="110">
        <v>1600000</v>
      </c>
      <c r="H10" s="109">
        <v>439000</v>
      </c>
      <c r="I10" s="110">
        <v>736354</v>
      </c>
      <c r="J10" s="109">
        <v>302000</v>
      </c>
      <c r="K10" s="110">
        <v>302346</v>
      </c>
      <c r="L10" s="109">
        <v>55000</v>
      </c>
      <c r="M10" s="110">
        <v>344512</v>
      </c>
      <c r="N10" s="109"/>
      <c r="O10" s="110">
        <v>475648</v>
      </c>
      <c r="P10" s="109">
        <f t="shared" ref="P10:P17" si="1">$H10      +$J10      +$L10      +$N10</f>
        <v>796000</v>
      </c>
      <c r="Q10" s="110">
        <f t="shared" ref="Q10:Q17" si="2">$I10      +$K10      +$M10      +$O10</f>
        <v>1858860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38.064276425784875</v>
      </c>
      <c r="T10" s="54">
        <f t="shared" ref="T10:T16" si="5">IF(($E10      =0),0,(($P10      /$E10      )*100))</f>
        <v>49.75</v>
      </c>
      <c r="U10" s="56">
        <f t="shared" ref="U10:U16" si="6">IF(($E10      =0),0,(($Q10      /$E10      )*100))</f>
        <v>116.17874999999999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1000000</v>
      </c>
      <c r="C14" s="108">
        <v>-400000</v>
      </c>
      <c r="D14" s="108"/>
      <c r="E14" s="108">
        <f t="shared" si="0"/>
        <v>600000</v>
      </c>
      <c r="F14" s="109">
        <v>600000</v>
      </c>
      <c r="G14" s="110">
        <v>600000</v>
      </c>
      <c r="H14" s="109"/>
      <c r="I14" s="110"/>
      <c r="J14" s="109"/>
      <c r="K14" s="110"/>
      <c r="L14" s="109"/>
      <c r="M14" s="110"/>
      <c r="N14" s="109">
        <v>534000</v>
      </c>
      <c r="O14" s="110"/>
      <c r="P14" s="109">
        <f t="shared" si="1"/>
        <v>534000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89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1000000</v>
      </c>
      <c r="C15" s="108">
        <v>-1000000</v>
      </c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3600000</v>
      </c>
      <c r="C17" s="111">
        <f>SUM(C9:C16)</f>
        <v>-1400000</v>
      </c>
      <c r="D17" s="111"/>
      <c r="E17" s="111">
        <f t="shared" si="0"/>
        <v>2200000</v>
      </c>
      <c r="F17" s="112">
        <f t="shared" ref="F17:O17" si="7">SUM(F9:F16)</f>
        <v>2200000</v>
      </c>
      <c r="G17" s="113">
        <f t="shared" si="7"/>
        <v>2200000</v>
      </c>
      <c r="H17" s="112">
        <f t="shared" si="7"/>
        <v>439000</v>
      </c>
      <c r="I17" s="113">
        <f t="shared" si="7"/>
        <v>736354</v>
      </c>
      <c r="J17" s="112">
        <f t="shared" si="7"/>
        <v>302000</v>
      </c>
      <c r="K17" s="113">
        <f t="shared" si="7"/>
        <v>302346</v>
      </c>
      <c r="L17" s="112">
        <f t="shared" si="7"/>
        <v>55000</v>
      </c>
      <c r="M17" s="113">
        <f t="shared" si="7"/>
        <v>344512</v>
      </c>
      <c r="N17" s="112">
        <f t="shared" si="7"/>
        <v>534000</v>
      </c>
      <c r="O17" s="113">
        <f t="shared" si="7"/>
        <v>475648</v>
      </c>
      <c r="P17" s="112">
        <f t="shared" si="1"/>
        <v>1330000</v>
      </c>
      <c r="Q17" s="113">
        <f t="shared" si="2"/>
        <v>1858860</v>
      </c>
      <c r="R17" s="58">
        <f t="shared" si="3"/>
        <v>870.90909090909088</v>
      </c>
      <c r="S17" s="59">
        <f t="shared" si="4"/>
        <v>38.064276425784875</v>
      </c>
      <c r="T17" s="58">
        <f>IF((SUM($E9:$E14))=0,0,(P17/(SUM($E9:$E14))*100))</f>
        <v>60.454545454545453</v>
      </c>
      <c r="U17" s="60">
        <f>IF((SUM($E9:$E14))=0,0,(Q17/(SUM($E9:$E14))*100))</f>
        <v>84.493636363636355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35259000</v>
      </c>
      <c r="C23" s="108"/>
      <c r="D23" s="108"/>
      <c r="E23" s="108">
        <f t="shared" si="8"/>
        <v>35259000</v>
      </c>
      <c r="F23" s="109">
        <v>35259000</v>
      </c>
      <c r="G23" s="110">
        <v>35259000</v>
      </c>
      <c r="H23" s="109"/>
      <c r="I23" s="110"/>
      <c r="J23" s="109">
        <v>7000000</v>
      </c>
      <c r="K23" s="110"/>
      <c r="L23" s="109">
        <v>10117000</v>
      </c>
      <c r="M23" s="110"/>
      <c r="N23" s="109">
        <v>6967000</v>
      </c>
      <c r="O23" s="110"/>
      <c r="P23" s="109">
        <f t="shared" si="9"/>
        <v>24084000</v>
      </c>
      <c r="Q23" s="110">
        <f t="shared" si="10"/>
        <v>0</v>
      </c>
      <c r="R23" s="54">
        <f t="shared" si="11"/>
        <v>-31.13571216763863</v>
      </c>
      <c r="S23" s="55">
        <f t="shared" si="12"/>
        <v>0</v>
      </c>
      <c r="T23" s="54">
        <f t="shared" si="13"/>
        <v>68.305964434612449</v>
      </c>
      <c r="U23" s="56">
        <f t="shared" si="14"/>
        <v>0</v>
      </c>
      <c r="V23" s="109">
        <v>40068000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35259000</v>
      </c>
      <c r="C26" s="111">
        <f>SUM(C19:C25)</f>
        <v>0</v>
      </c>
      <c r="D26" s="111"/>
      <c r="E26" s="111">
        <f t="shared" si="8"/>
        <v>35259000</v>
      </c>
      <c r="F26" s="112">
        <f t="shared" ref="F26:O26" si="15">SUM(F19:F25)</f>
        <v>35259000</v>
      </c>
      <c r="G26" s="113">
        <f t="shared" si="15"/>
        <v>35259000</v>
      </c>
      <c r="H26" s="112">
        <f t="shared" si="15"/>
        <v>0</v>
      </c>
      <c r="I26" s="113">
        <f t="shared" si="15"/>
        <v>0</v>
      </c>
      <c r="J26" s="112">
        <f t="shared" si="15"/>
        <v>7000000</v>
      </c>
      <c r="K26" s="113">
        <f t="shared" si="15"/>
        <v>0</v>
      </c>
      <c r="L26" s="112">
        <f t="shared" si="15"/>
        <v>10117000</v>
      </c>
      <c r="M26" s="113">
        <f t="shared" si="15"/>
        <v>0</v>
      </c>
      <c r="N26" s="112">
        <f t="shared" si="15"/>
        <v>6967000</v>
      </c>
      <c r="O26" s="113">
        <f t="shared" si="15"/>
        <v>0</v>
      </c>
      <c r="P26" s="112">
        <f t="shared" si="9"/>
        <v>24084000</v>
      </c>
      <c r="Q26" s="113">
        <f t="shared" si="10"/>
        <v>0</v>
      </c>
      <c r="R26" s="58">
        <f t="shared" si="11"/>
        <v>-31.13571216763863</v>
      </c>
      <c r="S26" s="59">
        <f t="shared" si="12"/>
        <v>0</v>
      </c>
      <c r="T26" s="58">
        <f>IF(($E26-$E21-$E25)   =0,0,($P26   /($E26-$E21-$E25)   )*100)</f>
        <v>68.305964434612449</v>
      </c>
      <c r="U26" s="60">
        <f>IF(($E26-$E21-$E25)   =0,0,($Q26   /($E26-$E21-$E25)   )*100)</f>
        <v>0</v>
      </c>
      <c r="V26" s="112">
        <f>SUM(V19:V25)</f>
        <v>40068000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1661000</v>
      </c>
      <c r="C34" s="108"/>
      <c r="D34" s="108"/>
      <c r="E34" s="108">
        <f>$B34      +$C34      +$D34</f>
        <v>1661000</v>
      </c>
      <c r="F34" s="109">
        <v>1661000</v>
      </c>
      <c r="G34" s="110">
        <v>1661000</v>
      </c>
      <c r="H34" s="109"/>
      <c r="I34" s="110">
        <v>-29286</v>
      </c>
      <c r="J34" s="109">
        <v>519000</v>
      </c>
      <c r="K34" s="110">
        <v>320324</v>
      </c>
      <c r="L34" s="109">
        <v>1142000</v>
      </c>
      <c r="M34" s="110">
        <v>380087</v>
      </c>
      <c r="N34" s="109"/>
      <c r="O34" s="110">
        <v>306385</v>
      </c>
      <c r="P34" s="109">
        <f>$H34      +$J34      +$L34      +$N34</f>
        <v>1661000</v>
      </c>
      <c r="Q34" s="110">
        <f>$I34      +$K34      +$M34      +$O34</f>
        <v>977510</v>
      </c>
      <c r="R34" s="54">
        <f>IF(($L34      =0),0,((($N34      -$L34      )/$L34      )*100))</f>
        <v>-100</v>
      </c>
      <c r="S34" s="55">
        <f>IF(($M34      =0),0,((($O34      -$M34      )/$M34      )*100))</f>
        <v>-19.39082367984172</v>
      </c>
      <c r="T34" s="54">
        <f>IF(($E34      =0),0,(($P34      /$E34      )*100))</f>
        <v>100</v>
      </c>
      <c r="U34" s="56">
        <f>IF(($E34      =0),0,(($Q34      /$E34      )*100))</f>
        <v>58.850692354003606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1661000</v>
      </c>
      <c r="C35" s="111">
        <f>C34</f>
        <v>0</v>
      </c>
      <c r="D35" s="111"/>
      <c r="E35" s="111">
        <f>$B35      +$C35      +$D35</f>
        <v>1661000</v>
      </c>
      <c r="F35" s="112">
        <f t="shared" ref="F35:O35" si="17">F34</f>
        <v>1661000</v>
      </c>
      <c r="G35" s="113">
        <f t="shared" si="17"/>
        <v>1661000</v>
      </c>
      <c r="H35" s="112">
        <f t="shared" si="17"/>
        <v>0</v>
      </c>
      <c r="I35" s="113">
        <f t="shared" si="17"/>
        <v>-29286</v>
      </c>
      <c r="J35" s="112">
        <f t="shared" si="17"/>
        <v>519000</v>
      </c>
      <c r="K35" s="113">
        <f t="shared" si="17"/>
        <v>320324</v>
      </c>
      <c r="L35" s="112">
        <f t="shared" si="17"/>
        <v>1142000</v>
      </c>
      <c r="M35" s="113">
        <f t="shared" si="17"/>
        <v>380087</v>
      </c>
      <c r="N35" s="112">
        <f t="shared" si="17"/>
        <v>0</v>
      </c>
      <c r="O35" s="113">
        <f t="shared" si="17"/>
        <v>306385</v>
      </c>
      <c r="P35" s="112">
        <f>$H35      +$J35      +$L35      +$N35</f>
        <v>1661000</v>
      </c>
      <c r="Q35" s="113">
        <f>$I35      +$K35      +$M35      +$O35</f>
        <v>977510</v>
      </c>
      <c r="R35" s="58">
        <f>IF(($L35      =0),0,((($N35      -$L35      )/$L35      )*100))</f>
        <v>-100</v>
      </c>
      <c r="S35" s="59">
        <f>IF(($M35      =0),0,((($O35      -$M35      )/$M35      )*100))</f>
        <v>-19.39082367984172</v>
      </c>
      <c r="T35" s="58">
        <f>IF($E35   =0,0,($P35   /$E35   )*100)</f>
        <v>100</v>
      </c>
      <c r="U35" s="60">
        <f>IF($E35   =0,0,($Q35   /$E35   )*100)</f>
        <v>58.850692354003606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17850000</v>
      </c>
      <c r="C37" s="108"/>
      <c r="D37" s="108"/>
      <c r="E37" s="108">
        <f t="shared" ref="E37:E42" si="18">$B37      +$C37      +$D37</f>
        <v>17850000</v>
      </c>
      <c r="F37" s="109">
        <v>17850000</v>
      </c>
      <c r="G37" s="110">
        <v>17850000</v>
      </c>
      <c r="H37" s="109">
        <v>3388000</v>
      </c>
      <c r="I37" s="110"/>
      <c r="J37" s="109">
        <v>5500000</v>
      </c>
      <c r="K37" s="110"/>
      <c r="L37" s="109">
        <v>4352000</v>
      </c>
      <c r="M37" s="110"/>
      <c r="N37" s="109">
        <v>3778000</v>
      </c>
      <c r="O37" s="110"/>
      <c r="P37" s="109">
        <f t="shared" ref="P37:P42" si="19">$H37      +$J37      +$L37      +$N37</f>
        <v>17018000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-13.189338235294118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95.338935574229694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56669000</v>
      </c>
      <c r="C38" s="108">
        <v>8526000</v>
      </c>
      <c r="D38" s="108"/>
      <c r="E38" s="108">
        <f t="shared" si="18"/>
        <v>65195000</v>
      </c>
      <c r="F38" s="109">
        <v>56669000</v>
      </c>
      <c r="G38" s="110">
        <v>0</v>
      </c>
      <c r="H38" s="109"/>
      <c r="I38" s="110"/>
      <c r="J38" s="109"/>
      <c r="K38" s="110"/>
      <c r="L38" s="109"/>
      <c r="M38" s="110"/>
      <c r="N38" s="109">
        <v>5341000</v>
      </c>
      <c r="O38" s="110"/>
      <c r="P38" s="109">
        <f t="shared" si="19"/>
        <v>5341000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8.1923460388066562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74519000</v>
      </c>
      <c r="C42" s="111">
        <f>SUM(C37:C41)</f>
        <v>8526000</v>
      </c>
      <c r="D42" s="111"/>
      <c r="E42" s="111">
        <f t="shared" si="18"/>
        <v>83045000</v>
      </c>
      <c r="F42" s="112">
        <f t="shared" ref="F42:O42" si="25">SUM(F37:F41)</f>
        <v>74519000</v>
      </c>
      <c r="G42" s="113">
        <f t="shared" si="25"/>
        <v>17850000</v>
      </c>
      <c r="H42" s="112">
        <f t="shared" si="25"/>
        <v>3388000</v>
      </c>
      <c r="I42" s="113">
        <f t="shared" si="25"/>
        <v>0</v>
      </c>
      <c r="J42" s="112">
        <f t="shared" si="25"/>
        <v>5500000</v>
      </c>
      <c r="K42" s="113">
        <f t="shared" si="25"/>
        <v>0</v>
      </c>
      <c r="L42" s="112">
        <f t="shared" si="25"/>
        <v>4352000</v>
      </c>
      <c r="M42" s="113">
        <f t="shared" si="25"/>
        <v>0</v>
      </c>
      <c r="N42" s="112">
        <f t="shared" si="25"/>
        <v>9119000</v>
      </c>
      <c r="O42" s="113">
        <f t="shared" si="25"/>
        <v>0</v>
      </c>
      <c r="P42" s="112">
        <f t="shared" si="19"/>
        <v>22359000</v>
      </c>
      <c r="Q42" s="113">
        <f t="shared" si="20"/>
        <v>0</v>
      </c>
      <c r="R42" s="58">
        <f t="shared" si="21"/>
        <v>109.5358455882353</v>
      </c>
      <c r="S42" s="59">
        <f t="shared" si="22"/>
        <v>0</v>
      </c>
      <c r="T42" s="58">
        <f>IF((+$E37+$E40) =0,0,(P42   /(+$E37+$E40) )*100)</f>
        <v>125.26050420168066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115039000</v>
      </c>
      <c r="C69" s="120">
        <f>SUM(C9:C16,C19:C25,C28:C31,C34,C37:C41,C44:C54,C57:C60,C63:C67)</f>
        <v>7126000</v>
      </c>
      <c r="D69" s="120"/>
      <c r="E69" s="120">
        <f t="shared" si="35"/>
        <v>122165000</v>
      </c>
      <c r="F69" s="121">
        <f t="shared" ref="F69:O69" si="43">SUM(F9:F16,F19:F25,F28:F31,F34,F37:F41,F44:F54,F57:F60,F63:F67)</f>
        <v>113639000</v>
      </c>
      <c r="G69" s="122">
        <f t="shared" si="43"/>
        <v>56970000</v>
      </c>
      <c r="H69" s="121">
        <f t="shared" si="43"/>
        <v>3827000</v>
      </c>
      <c r="I69" s="122">
        <f t="shared" si="43"/>
        <v>707068</v>
      </c>
      <c r="J69" s="121">
        <f t="shared" si="43"/>
        <v>13321000</v>
      </c>
      <c r="K69" s="122">
        <f t="shared" si="43"/>
        <v>622670</v>
      </c>
      <c r="L69" s="121">
        <f t="shared" si="43"/>
        <v>15666000</v>
      </c>
      <c r="M69" s="122">
        <f t="shared" si="43"/>
        <v>724599</v>
      </c>
      <c r="N69" s="121">
        <f t="shared" si="43"/>
        <v>16620000</v>
      </c>
      <c r="O69" s="122">
        <f t="shared" si="43"/>
        <v>782033</v>
      </c>
      <c r="P69" s="121">
        <f t="shared" si="36"/>
        <v>49434000</v>
      </c>
      <c r="Q69" s="122">
        <f t="shared" si="37"/>
        <v>2836370</v>
      </c>
      <c r="R69" s="67">
        <f t="shared" si="38"/>
        <v>6.0896208349291454</v>
      </c>
      <c r="S69" s="68">
        <f t="shared" si="39"/>
        <v>7.9263151067003959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86.771985255397581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4.9787080919782341</v>
      </c>
      <c r="V69" s="121">
        <f>SUM(V9:V16,V19:V25,V28:V31,V34,V37:V41,V44:V54,V57:V60,V63:V67)</f>
        <v>40068000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71339000</v>
      </c>
      <c r="C71" s="108"/>
      <c r="D71" s="108"/>
      <c r="E71" s="108">
        <f>$B71      +$C71      +$D71</f>
        <v>71339000</v>
      </c>
      <c r="F71" s="109">
        <v>71339000</v>
      </c>
      <c r="G71" s="110">
        <v>71339000</v>
      </c>
      <c r="H71" s="109">
        <v>29015000</v>
      </c>
      <c r="I71" s="110">
        <v>21947163</v>
      </c>
      <c r="J71" s="109">
        <v>18085000</v>
      </c>
      <c r="K71" s="110">
        <v>18163909</v>
      </c>
      <c r="L71" s="109">
        <v>10131000</v>
      </c>
      <c r="M71" s="110">
        <v>9439511</v>
      </c>
      <c r="N71" s="109">
        <v>6223000</v>
      </c>
      <c r="O71" s="110">
        <v>4833376</v>
      </c>
      <c r="P71" s="109">
        <f>$H71      +$J71      +$L71      +$N71</f>
        <v>63454000</v>
      </c>
      <c r="Q71" s="110">
        <f>$I71      +$K71      +$M71      +$O71</f>
        <v>54383959</v>
      </c>
      <c r="R71" s="54">
        <f>IF(($L71      =0),0,((($N71      -$L71      )/$L71      )*100))</f>
        <v>-38.574671799427499</v>
      </c>
      <c r="S71" s="55">
        <f>IF(($M71      =0),0,((($O71      -$M71      )/$M71      )*100))</f>
        <v>-48.796330657382569</v>
      </c>
      <c r="T71" s="54">
        <f>IF(($E71      =0),0,(($P71      /$E71      )*100))</f>
        <v>88.947139713200357</v>
      </c>
      <c r="U71" s="56">
        <f>IF(($E71      =0),0,(($Q71      /$E71      )*100))</f>
        <v>76.233138956251139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71339000</v>
      </c>
      <c r="C73" s="117">
        <f>SUM(C71:C72)</f>
        <v>0</v>
      </c>
      <c r="D73" s="117"/>
      <c r="E73" s="117">
        <f>$B73      +$C73      +$D73</f>
        <v>71339000</v>
      </c>
      <c r="F73" s="118">
        <f t="shared" ref="F73:O73" si="44">SUM(F71:F72)</f>
        <v>71339000</v>
      </c>
      <c r="G73" s="119">
        <f t="shared" si="44"/>
        <v>71339000</v>
      </c>
      <c r="H73" s="118">
        <f t="shared" si="44"/>
        <v>29015000</v>
      </c>
      <c r="I73" s="119">
        <f t="shared" si="44"/>
        <v>21947163</v>
      </c>
      <c r="J73" s="118">
        <f t="shared" si="44"/>
        <v>18085000</v>
      </c>
      <c r="K73" s="119">
        <f t="shared" si="44"/>
        <v>18163909</v>
      </c>
      <c r="L73" s="118">
        <f t="shared" si="44"/>
        <v>10131000</v>
      </c>
      <c r="M73" s="119">
        <f t="shared" si="44"/>
        <v>9439511</v>
      </c>
      <c r="N73" s="118">
        <f t="shared" si="44"/>
        <v>6223000</v>
      </c>
      <c r="O73" s="119">
        <f t="shared" si="44"/>
        <v>4833376</v>
      </c>
      <c r="P73" s="118">
        <f>$H73      +$J73      +$L73      +$N73</f>
        <v>63454000</v>
      </c>
      <c r="Q73" s="119">
        <f>$I73      +$K73      +$M73      +$O73</f>
        <v>54383959</v>
      </c>
      <c r="R73" s="63">
        <f>IF(($L73      =0),0,((($N73      -$L73      )/$L73      )*100))</f>
        <v>-38.574671799427499</v>
      </c>
      <c r="S73" s="64">
        <f>IF(($M73      =0),0,((($O73      -$M73      )/$M73      )*100))</f>
        <v>-48.796330657382569</v>
      </c>
      <c r="T73" s="63">
        <f>IF(($E71      =0),0,(($P71      /$E71      )*100))</f>
        <v>88.947139713200357</v>
      </c>
      <c r="U73" s="65">
        <f>IF($E71   =0,0,($Q71   /$E71 )*100)</f>
        <v>76.233138956251139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71339000</v>
      </c>
      <c r="C74" s="120">
        <f>SUM(C71:C72)</f>
        <v>0</v>
      </c>
      <c r="D74" s="120"/>
      <c r="E74" s="120">
        <f>$B74      +$C74      +$D74</f>
        <v>71339000</v>
      </c>
      <c r="F74" s="121">
        <f t="shared" ref="F74:O74" si="45">SUM(F71:F72)</f>
        <v>71339000</v>
      </c>
      <c r="G74" s="122">
        <f t="shared" si="45"/>
        <v>71339000</v>
      </c>
      <c r="H74" s="121">
        <f t="shared" si="45"/>
        <v>29015000</v>
      </c>
      <c r="I74" s="122">
        <f t="shared" si="45"/>
        <v>21947163</v>
      </c>
      <c r="J74" s="121">
        <f t="shared" si="45"/>
        <v>18085000</v>
      </c>
      <c r="K74" s="122">
        <f t="shared" si="45"/>
        <v>18163909</v>
      </c>
      <c r="L74" s="121">
        <f t="shared" si="45"/>
        <v>10131000</v>
      </c>
      <c r="M74" s="122">
        <f t="shared" si="45"/>
        <v>9439511</v>
      </c>
      <c r="N74" s="121">
        <f t="shared" si="45"/>
        <v>6223000</v>
      </c>
      <c r="O74" s="122">
        <f t="shared" si="45"/>
        <v>4833376</v>
      </c>
      <c r="P74" s="121">
        <f>$H74      +$J74      +$L74      +$N74</f>
        <v>63454000</v>
      </c>
      <c r="Q74" s="122">
        <f>$I74      +$K74      +$M74      +$O74</f>
        <v>54383959</v>
      </c>
      <c r="R74" s="67">
        <f>IF(($L74      =0),0,((($N74      -$L74      )/$L74      )*100))</f>
        <v>-38.574671799427499</v>
      </c>
      <c r="S74" s="68">
        <f>IF(($M74      =0),0,((($O74      -$M74      )/$M74      )*100))</f>
        <v>-48.796330657382569</v>
      </c>
      <c r="T74" s="67">
        <f>IF(($E71      =0),0,(($P71      /$E71      )*100))</f>
        <v>88.947139713200357</v>
      </c>
      <c r="U74" s="71">
        <f>IF($E71   =0,0,($Q71   /$E71 )*100)</f>
        <v>76.233138956251139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186378000</v>
      </c>
      <c r="C75" s="120">
        <f>SUM(C9:C16,C19:C25,C28:C31,C34,C37:C41,C44:C54,C57:C60,C63:C67,C71:C72)</f>
        <v>7126000</v>
      </c>
      <c r="D75" s="120"/>
      <c r="E75" s="120">
        <f>$B75      +$C75      +$D75</f>
        <v>193504000</v>
      </c>
      <c r="F75" s="121">
        <f t="shared" ref="F75:O75" si="46">SUM(F9:F16,F19:F25,F28:F31,F34,F37:F41,F44:F54,F57:F60,F63:F67,F71:F72)</f>
        <v>184978000</v>
      </c>
      <c r="G75" s="122">
        <f t="shared" si="46"/>
        <v>128309000</v>
      </c>
      <c r="H75" s="121">
        <f t="shared" si="46"/>
        <v>32842000</v>
      </c>
      <c r="I75" s="122">
        <f t="shared" si="46"/>
        <v>22654231</v>
      </c>
      <c r="J75" s="121">
        <f t="shared" si="46"/>
        <v>31406000</v>
      </c>
      <c r="K75" s="122">
        <f t="shared" si="46"/>
        <v>18786579</v>
      </c>
      <c r="L75" s="121">
        <f t="shared" si="46"/>
        <v>25797000</v>
      </c>
      <c r="M75" s="122">
        <f t="shared" si="46"/>
        <v>10164110</v>
      </c>
      <c r="N75" s="121">
        <f t="shared" si="46"/>
        <v>22843000</v>
      </c>
      <c r="O75" s="122">
        <f t="shared" si="46"/>
        <v>5615409</v>
      </c>
      <c r="P75" s="121">
        <f>$H75      +$J75      +$L75      +$N75</f>
        <v>112888000</v>
      </c>
      <c r="Q75" s="122">
        <f>$I75      +$K75      +$M75      +$O75</f>
        <v>57220329</v>
      </c>
      <c r="R75" s="67">
        <f>IF(($L75      =0),0,((($N75      -$L75      )/$L75      )*100))</f>
        <v>-11.45094390820638</v>
      </c>
      <c r="S75" s="68">
        <f>IF(($M75      =0),0,((($O75      -$M75      )/$M75      )*100))</f>
        <v>-44.7525754837364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87.981357504150139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44.595725163472558</v>
      </c>
      <c r="V75" s="121">
        <f>SUM(V9:V16,V19:V25,V28:V31,V34,V37:V41,V44:V54,V57:V60,V63:V67,V71:V72)</f>
        <v>40068000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13051000</v>
      </c>
      <c r="C87" s="128">
        <f t="shared" si="48"/>
        <v>0</v>
      </c>
      <c r="D87" s="128">
        <f t="shared" si="48"/>
        <v>0</v>
      </c>
      <c r="E87" s="128">
        <f t="shared" si="48"/>
        <v>13051000</v>
      </c>
      <c r="F87" s="128">
        <f t="shared" si="48"/>
        <v>0</v>
      </c>
      <c r="G87" s="128">
        <f t="shared" si="48"/>
        <v>0</v>
      </c>
      <c r="H87" s="128">
        <f t="shared" si="48"/>
        <v>6481000</v>
      </c>
      <c r="I87" s="128">
        <f t="shared" si="48"/>
        <v>0</v>
      </c>
      <c r="J87" s="128">
        <f t="shared" si="48"/>
        <v>1619000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8100000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62.064209639108114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11432000</v>
      </c>
      <c r="C91" s="108"/>
      <c r="D91" s="108"/>
      <c r="E91" s="108">
        <f t="shared" si="49"/>
        <v>11432000</v>
      </c>
      <c r="F91" s="108">
        <v>0</v>
      </c>
      <c r="G91" s="108">
        <v>0</v>
      </c>
      <c r="H91" s="108">
        <v>6481000</v>
      </c>
      <c r="I91" s="108"/>
      <c r="J91" s="108"/>
      <c r="K91" s="108"/>
      <c r="L91" s="108"/>
      <c r="M91" s="108"/>
      <c r="N91" s="108"/>
      <c r="O91" s="108"/>
      <c r="P91" s="108">
        <f t="shared" si="50"/>
        <v>6481000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56.691742477256824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1619000</v>
      </c>
      <c r="C93" s="108"/>
      <c r="D93" s="108"/>
      <c r="E93" s="108">
        <f t="shared" si="49"/>
        <v>1619000</v>
      </c>
      <c r="F93" s="108">
        <v>0</v>
      </c>
      <c r="G93" s="108">
        <v>0</v>
      </c>
      <c r="H93" s="108"/>
      <c r="I93" s="108"/>
      <c r="J93" s="108">
        <v>1619000</v>
      </c>
      <c r="K93" s="108"/>
      <c r="L93" s="108"/>
      <c r="M93" s="108"/>
      <c r="N93" s="108"/>
      <c r="O93" s="108"/>
      <c r="P93" s="108">
        <f t="shared" si="50"/>
        <v>1619000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13051000</v>
      </c>
      <c r="C114" s="137">
        <f t="shared" si="62"/>
        <v>0</v>
      </c>
      <c r="D114" s="137">
        <f t="shared" si="62"/>
        <v>0</v>
      </c>
      <c r="E114" s="137">
        <f t="shared" si="62"/>
        <v>13051000</v>
      </c>
      <c r="F114" s="137">
        <f t="shared" si="62"/>
        <v>0</v>
      </c>
      <c r="G114" s="137">
        <f t="shared" si="62"/>
        <v>0</v>
      </c>
      <c r="H114" s="137">
        <f t="shared" si="62"/>
        <v>6481000</v>
      </c>
      <c r="I114" s="137">
        <f t="shared" si="62"/>
        <v>0</v>
      </c>
      <c r="J114" s="137">
        <f t="shared" si="62"/>
        <v>1619000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8100000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0.62064209639108114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13051000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13051000</v>
      </c>
      <c r="F115" s="139">
        <f t="shared" si="63"/>
        <v>0</v>
      </c>
      <c r="G115" s="139">
        <f t="shared" si="63"/>
        <v>0</v>
      </c>
      <c r="H115" s="139">
        <f t="shared" si="63"/>
        <v>6481000</v>
      </c>
      <c r="I115" s="139">
        <f t="shared" si="63"/>
        <v>0</v>
      </c>
      <c r="J115" s="139">
        <f t="shared" si="63"/>
        <v>1619000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8100000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0.62064209639108114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PlFqClSeqymZBjyWzL6VzV5fn3hQ2T3MRK7ghooF1GtYEid51sinjK3zbWSIRvZml2i7vE4o43yeLQfy7Kxfjg==" saltValue="mxiD4VlEQ0iOar9gIqR6R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2300000</v>
      </c>
      <c r="C10" s="108"/>
      <c r="D10" s="108"/>
      <c r="E10" s="108">
        <f t="shared" ref="E10:E17" si="0">$B10      +$C10      +$D10</f>
        <v>2300000</v>
      </c>
      <c r="F10" s="109">
        <v>2300000</v>
      </c>
      <c r="G10" s="110">
        <v>2300000</v>
      </c>
      <c r="H10" s="109">
        <v>1070000</v>
      </c>
      <c r="I10" s="110">
        <v>1070776</v>
      </c>
      <c r="J10" s="109">
        <v>170000</v>
      </c>
      <c r="K10" s="110">
        <v>169989</v>
      </c>
      <c r="L10" s="109">
        <v>131000</v>
      </c>
      <c r="M10" s="110">
        <v>186461</v>
      </c>
      <c r="N10" s="109"/>
      <c r="O10" s="110">
        <v>1152775</v>
      </c>
      <c r="P10" s="109">
        <f t="shared" ref="P10:P17" si="1">$H10      +$J10      +$L10      +$N10</f>
        <v>1371000</v>
      </c>
      <c r="Q10" s="110">
        <f t="shared" ref="Q10:Q17" si="2">$I10      +$K10      +$M10      +$O10</f>
        <v>2580001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518.23920283598181</v>
      </c>
      <c r="T10" s="54">
        <f t="shared" ref="T10:T16" si="5">IF(($E10      =0),0,(($P10      /$E10      )*100))</f>
        <v>59.608695652173914</v>
      </c>
      <c r="U10" s="56">
        <f t="shared" ref="U10:U16" si="6">IF(($E10      =0),0,(($Q10      /$E10      )*100))</f>
        <v>112.17395652173914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2300000</v>
      </c>
      <c r="C17" s="111">
        <f>SUM(C9:C16)</f>
        <v>0</v>
      </c>
      <c r="D17" s="111"/>
      <c r="E17" s="111">
        <f t="shared" si="0"/>
        <v>2300000</v>
      </c>
      <c r="F17" s="112">
        <f t="shared" ref="F17:O17" si="7">SUM(F9:F16)</f>
        <v>2300000</v>
      </c>
      <c r="G17" s="113">
        <f t="shared" si="7"/>
        <v>2300000</v>
      </c>
      <c r="H17" s="112">
        <f t="shared" si="7"/>
        <v>1070000</v>
      </c>
      <c r="I17" s="113">
        <f t="shared" si="7"/>
        <v>1070776</v>
      </c>
      <c r="J17" s="112">
        <f t="shared" si="7"/>
        <v>170000</v>
      </c>
      <c r="K17" s="113">
        <f t="shared" si="7"/>
        <v>169989</v>
      </c>
      <c r="L17" s="112">
        <f t="shared" si="7"/>
        <v>131000</v>
      </c>
      <c r="M17" s="113">
        <f t="shared" si="7"/>
        <v>186461</v>
      </c>
      <c r="N17" s="112">
        <f t="shared" si="7"/>
        <v>0</v>
      </c>
      <c r="O17" s="113">
        <f t="shared" si="7"/>
        <v>1152775</v>
      </c>
      <c r="P17" s="112">
        <f t="shared" si="1"/>
        <v>1371000</v>
      </c>
      <c r="Q17" s="113">
        <f t="shared" si="2"/>
        <v>2580001</v>
      </c>
      <c r="R17" s="58">
        <f t="shared" si="3"/>
        <v>-100</v>
      </c>
      <c r="S17" s="59">
        <f t="shared" si="4"/>
        <v>518.23920283598181</v>
      </c>
      <c r="T17" s="58">
        <f>IF((SUM($E9:$E14))=0,0,(P17/(SUM($E9:$E14))*100))</f>
        <v>59.608695652173914</v>
      </c>
      <c r="U17" s="60">
        <f>IF((SUM($E9:$E14))=0,0,(Q17/(SUM($E9:$E14))*100))</f>
        <v>112.17395652173914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25037000</v>
      </c>
      <c r="C23" s="108"/>
      <c r="D23" s="108"/>
      <c r="E23" s="108">
        <f t="shared" si="8"/>
        <v>25037000</v>
      </c>
      <c r="F23" s="109">
        <v>25037000</v>
      </c>
      <c r="G23" s="110">
        <v>25037000</v>
      </c>
      <c r="H23" s="109"/>
      <c r="I23" s="110"/>
      <c r="J23" s="109">
        <v>6513000</v>
      </c>
      <c r="K23" s="110"/>
      <c r="L23" s="109">
        <v>7288000</v>
      </c>
      <c r="M23" s="110"/>
      <c r="N23" s="109">
        <v>4047000</v>
      </c>
      <c r="O23" s="110"/>
      <c r="P23" s="109">
        <f t="shared" si="9"/>
        <v>17848000</v>
      </c>
      <c r="Q23" s="110">
        <f t="shared" si="10"/>
        <v>0</v>
      </c>
      <c r="R23" s="54">
        <f t="shared" si="11"/>
        <v>-44.470362239297472</v>
      </c>
      <c r="S23" s="55">
        <f t="shared" si="12"/>
        <v>0</v>
      </c>
      <c r="T23" s="54">
        <f t="shared" si="13"/>
        <v>71.286495985940817</v>
      </c>
      <c r="U23" s="56">
        <f t="shared" si="14"/>
        <v>0</v>
      </c>
      <c r="V23" s="109">
        <v>25025000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25037000</v>
      </c>
      <c r="C26" s="111">
        <f>SUM(C19:C25)</f>
        <v>0</v>
      </c>
      <c r="D26" s="111"/>
      <c r="E26" s="111">
        <f t="shared" si="8"/>
        <v>25037000</v>
      </c>
      <c r="F26" s="112">
        <f t="shared" ref="F26:O26" si="15">SUM(F19:F25)</f>
        <v>25037000</v>
      </c>
      <c r="G26" s="113">
        <f t="shared" si="15"/>
        <v>25037000</v>
      </c>
      <c r="H26" s="112">
        <f t="shared" si="15"/>
        <v>0</v>
      </c>
      <c r="I26" s="113">
        <f t="shared" si="15"/>
        <v>0</v>
      </c>
      <c r="J26" s="112">
        <f t="shared" si="15"/>
        <v>6513000</v>
      </c>
      <c r="K26" s="113">
        <f t="shared" si="15"/>
        <v>0</v>
      </c>
      <c r="L26" s="112">
        <f t="shared" si="15"/>
        <v>7288000</v>
      </c>
      <c r="M26" s="113">
        <f t="shared" si="15"/>
        <v>0</v>
      </c>
      <c r="N26" s="112">
        <f t="shared" si="15"/>
        <v>4047000</v>
      </c>
      <c r="O26" s="113">
        <f t="shared" si="15"/>
        <v>0</v>
      </c>
      <c r="P26" s="112">
        <f t="shared" si="9"/>
        <v>17848000</v>
      </c>
      <c r="Q26" s="113">
        <f t="shared" si="10"/>
        <v>0</v>
      </c>
      <c r="R26" s="58">
        <f t="shared" si="11"/>
        <v>-44.470362239297472</v>
      </c>
      <c r="S26" s="59">
        <f t="shared" si="12"/>
        <v>0</v>
      </c>
      <c r="T26" s="58">
        <f>IF(($E26-$E21-$E25)   =0,0,($P26   /($E26-$E21-$E25)   )*100)</f>
        <v>71.286495985940817</v>
      </c>
      <c r="U26" s="60">
        <f>IF(($E26-$E21-$E25)   =0,0,($Q26   /($E26-$E21-$E25)   )*100)</f>
        <v>0</v>
      </c>
      <c r="V26" s="112">
        <f>SUM(V19:V25)</f>
        <v>25025000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1966000</v>
      </c>
      <c r="C34" s="108"/>
      <c r="D34" s="108"/>
      <c r="E34" s="108">
        <f>$B34      +$C34      +$D34</f>
        <v>1966000</v>
      </c>
      <c r="F34" s="109">
        <v>1966000</v>
      </c>
      <c r="G34" s="110">
        <v>1966000</v>
      </c>
      <c r="H34" s="109">
        <v>317000</v>
      </c>
      <c r="I34" s="110">
        <v>380440</v>
      </c>
      <c r="J34" s="109">
        <v>476000</v>
      </c>
      <c r="K34" s="110">
        <v>573480</v>
      </c>
      <c r="L34" s="109">
        <v>476000</v>
      </c>
      <c r="M34" s="110">
        <v>512246</v>
      </c>
      <c r="N34" s="109">
        <v>504000</v>
      </c>
      <c r="O34" s="110">
        <v>303593</v>
      </c>
      <c r="P34" s="109">
        <f>$H34      +$J34      +$L34      +$N34</f>
        <v>1773000</v>
      </c>
      <c r="Q34" s="110">
        <f>$I34      +$K34      +$M34      +$O34</f>
        <v>1769759</v>
      </c>
      <c r="R34" s="54">
        <f>IF(($L34      =0),0,((($N34      -$L34      )/$L34      )*100))</f>
        <v>5.8823529411764701</v>
      </c>
      <c r="S34" s="55">
        <f>IF(($M34      =0),0,((($O34      -$M34      )/$M34      )*100))</f>
        <v>-40.732968144211959</v>
      </c>
      <c r="T34" s="54">
        <f>IF(($E34      =0),0,(($P34      /$E34      )*100))</f>
        <v>90.183112919633786</v>
      </c>
      <c r="U34" s="56">
        <f>IF(($E34      =0),0,(($Q34      /$E34      )*100))</f>
        <v>90.018260427263471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1966000</v>
      </c>
      <c r="C35" s="111">
        <f>C34</f>
        <v>0</v>
      </c>
      <c r="D35" s="111"/>
      <c r="E35" s="111">
        <f>$B35      +$C35      +$D35</f>
        <v>1966000</v>
      </c>
      <c r="F35" s="112">
        <f t="shared" ref="F35:O35" si="17">F34</f>
        <v>1966000</v>
      </c>
      <c r="G35" s="113">
        <f t="shared" si="17"/>
        <v>1966000</v>
      </c>
      <c r="H35" s="112">
        <f t="shared" si="17"/>
        <v>317000</v>
      </c>
      <c r="I35" s="113">
        <f t="shared" si="17"/>
        <v>380440</v>
      </c>
      <c r="J35" s="112">
        <f t="shared" si="17"/>
        <v>476000</v>
      </c>
      <c r="K35" s="113">
        <f t="shared" si="17"/>
        <v>573480</v>
      </c>
      <c r="L35" s="112">
        <f t="shared" si="17"/>
        <v>476000</v>
      </c>
      <c r="M35" s="113">
        <f t="shared" si="17"/>
        <v>512246</v>
      </c>
      <c r="N35" s="112">
        <f t="shared" si="17"/>
        <v>504000</v>
      </c>
      <c r="O35" s="113">
        <f t="shared" si="17"/>
        <v>303593</v>
      </c>
      <c r="P35" s="112">
        <f>$H35      +$J35      +$L35      +$N35</f>
        <v>1773000</v>
      </c>
      <c r="Q35" s="113">
        <f>$I35      +$K35      +$M35      +$O35</f>
        <v>1769759</v>
      </c>
      <c r="R35" s="58">
        <f>IF(($L35      =0),0,((($N35      -$L35      )/$L35      )*100))</f>
        <v>5.8823529411764701</v>
      </c>
      <c r="S35" s="59">
        <f>IF(($M35      =0),0,((($O35      -$M35      )/$M35      )*100))</f>
        <v>-40.732968144211959</v>
      </c>
      <c r="T35" s="58">
        <f>IF($E35   =0,0,($P35   /$E35   )*100)</f>
        <v>90.183112919633786</v>
      </c>
      <c r="U35" s="60">
        <f>IF($E35   =0,0,($Q35   /$E35   )*100)</f>
        <v>90.018260427263471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13836000</v>
      </c>
      <c r="C37" s="108"/>
      <c r="D37" s="108"/>
      <c r="E37" s="108">
        <f t="shared" ref="E37:E42" si="18">$B37      +$C37      +$D37</f>
        <v>13836000</v>
      </c>
      <c r="F37" s="109">
        <v>13836000</v>
      </c>
      <c r="G37" s="110">
        <v>13836000</v>
      </c>
      <c r="H37" s="109">
        <v>3713000</v>
      </c>
      <c r="I37" s="110">
        <v>3713362</v>
      </c>
      <c r="J37" s="109">
        <v>6108000</v>
      </c>
      <c r="K37" s="110">
        <v>6107939</v>
      </c>
      <c r="L37" s="109">
        <v>4015000</v>
      </c>
      <c r="M37" s="110"/>
      <c r="N37" s="109"/>
      <c r="O37" s="110">
        <v>4014700</v>
      </c>
      <c r="P37" s="109">
        <f t="shared" ref="P37:P42" si="19">$H37      +$J37      +$L37      +$N37</f>
        <v>13836000</v>
      </c>
      <c r="Q37" s="110">
        <f t="shared" ref="Q37:Q42" si="20">$I37      +$K37      +$M37      +$O37</f>
        <v>13836001</v>
      </c>
      <c r="R37" s="54">
        <f t="shared" ref="R37:R42" si="21">IF(($L37      =0),0,((($N37      -$L37      )/$L37      )*100))</f>
        <v>-100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100.0000072275224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26308000</v>
      </c>
      <c r="C38" s="108"/>
      <c r="D38" s="108"/>
      <c r="E38" s="108">
        <f t="shared" si="18"/>
        <v>26308000</v>
      </c>
      <c r="F38" s="109">
        <v>26308000</v>
      </c>
      <c r="G38" s="110">
        <v>0</v>
      </c>
      <c r="H38" s="109"/>
      <c r="I38" s="110"/>
      <c r="J38" s="109"/>
      <c r="K38" s="110"/>
      <c r="L38" s="109"/>
      <c r="M38" s="110"/>
      <c r="N38" s="109">
        <v>1826000</v>
      </c>
      <c r="O38" s="110"/>
      <c r="P38" s="109">
        <f t="shared" si="19"/>
        <v>1826000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6.9408544929299074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40144000</v>
      </c>
      <c r="C42" s="111">
        <f>SUM(C37:C41)</f>
        <v>0</v>
      </c>
      <c r="D42" s="111"/>
      <c r="E42" s="111">
        <f t="shared" si="18"/>
        <v>40144000</v>
      </c>
      <c r="F42" s="112">
        <f t="shared" ref="F42:O42" si="25">SUM(F37:F41)</f>
        <v>40144000</v>
      </c>
      <c r="G42" s="113">
        <f t="shared" si="25"/>
        <v>13836000</v>
      </c>
      <c r="H42" s="112">
        <f t="shared" si="25"/>
        <v>3713000</v>
      </c>
      <c r="I42" s="113">
        <f t="shared" si="25"/>
        <v>3713362</v>
      </c>
      <c r="J42" s="112">
        <f t="shared" si="25"/>
        <v>6108000</v>
      </c>
      <c r="K42" s="113">
        <f t="shared" si="25"/>
        <v>6107939</v>
      </c>
      <c r="L42" s="112">
        <f t="shared" si="25"/>
        <v>4015000</v>
      </c>
      <c r="M42" s="113">
        <f t="shared" si="25"/>
        <v>0</v>
      </c>
      <c r="N42" s="112">
        <f t="shared" si="25"/>
        <v>1826000</v>
      </c>
      <c r="O42" s="113">
        <f t="shared" si="25"/>
        <v>4014700</v>
      </c>
      <c r="P42" s="112">
        <f t="shared" si="19"/>
        <v>15662000</v>
      </c>
      <c r="Q42" s="113">
        <f t="shared" si="20"/>
        <v>13836001</v>
      </c>
      <c r="R42" s="58">
        <f t="shared" si="21"/>
        <v>-54.520547945205479</v>
      </c>
      <c r="S42" s="59">
        <f t="shared" si="22"/>
        <v>0</v>
      </c>
      <c r="T42" s="58">
        <f>IF((+$E37+$E40) =0,0,(P42   /(+$E37+$E40) )*100)</f>
        <v>113.19745591211333</v>
      </c>
      <c r="U42" s="60">
        <f>IF((+$E37+$E40) =0,0,(Q42   /(+$E37+$E40) )*100)</f>
        <v>100.0000072275224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69447000</v>
      </c>
      <c r="C69" s="120">
        <f>SUM(C9:C16,C19:C25,C28:C31,C34,C37:C41,C44:C54,C57:C60,C63:C67)</f>
        <v>0</v>
      </c>
      <c r="D69" s="120"/>
      <c r="E69" s="120">
        <f t="shared" si="35"/>
        <v>69447000</v>
      </c>
      <c r="F69" s="121">
        <f t="shared" ref="F69:O69" si="43">SUM(F9:F16,F19:F25,F28:F31,F34,F37:F41,F44:F54,F57:F60,F63:F67)</f>
        <v>69447000</v>
      </c>
      <c r="G69" s="122">
        <f t="shared" si="43"/>
        <v>43139000</v>
      </c>
      <c r="H69" s="121">
        <f t="shared" si="43"/>
        <v>5100000</v>
      </c>
      <c r="I69" s="122">
        <f t="shared" si="43"/>
        <v>5164578</v>
      </c>
      <c r="J69" s="121">
        <f t="shared" si="43"/>
        <v>13267000</v>
      </c>
      <c r="K69" s="122">
        <f t="shared" si="43"/>
        <v>6851408</v>
      </c>
      <c r="L69" s="121">
        <f t="shared" si="43"/>
        <v>11910000</v>
      </c>
      <c r="M69" s="122">
        <f t="shared" si="43"/>
        <v>698707</v>
      </c>
      <c r="N69" s="121">
        <f t="shared" si="43"/>
        <v>6377000</v>
      </c>
      <c r="O69" s="122">
        <f t="shared" si="43"/>
        <v>5471068</v>
      </c>
      <c r="P69" s="121">
        <f t="shared" si="36"/>
        <v>36654000</v>
      </c>
      <c r="Q69" s="122">
        <f t="shared" si="37"/>
        <v>18185761</v>
      </c>
      <c r="R69" s="67">
        <f t="shared" si="38"/>
        <v>-46.45675902602855</v>
      </c>
      <c r="S69" s="68">
        <f t="shared" si="39"/>
        <v>683.02750652276268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84.967199054220075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42.156195090289529</v>
      </c>
      <c r="V69" s="121">
        <f>SUM(V9:V16,V19:V25,V28:V31,V34,V37:V41,V44:V54,V57:V60,V63:V67)</f>
        <v>25025000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51631000</v>
      </c>
      <c r="C71" s="108"/>
      <c r="D71" s="108"/>
      <c r="E71" s="108">
        <f>$B71      +$C71      +$D71</f>
        <v>51631000</v>
      </c>
      <c r="F71" s="109">
        <v>51631000</v>
      </c>
      <c r="G71" s="110">
        <v>51631000</v>
      </c>
      <c r="H71" s="109">
        <v>11911000</v>
      </c>
      <c r="I71" s="110">
        <v>12658561</v>
      </c>
      <c r="J71" s="109">
        <v>15543000</v>
      </c>
      <c r="K71" s="110">
        <v>18929394</v>
      </c>
      <c r="L71" s="109">
        <v>9130000</v>
      </c>
      <c r="M71" s="110">
        <v>6091657</v>
      </c>
      <c r="N71" s="109">
        <v>15047000</v>
      </c>
      <c r="O71" s="110">
        <v>13951388</v>
      </c>
      <c r="P71" s="109">
        <f>$H71      +$J71      +$L71      +$N71</f>
        <v>51631000</v>
      </c>
      <c r="Q71" s="110">
        <f>$I71      +$K71      +$M71      +$O71</f>
        <v>51631000</v>
      </c>
      <c r="R71" s="54">
        <f>IF(($L71      =0),0,((($N71      -$L71      )/$L71      )*100))</f>
        <v>64.808324205914573</v>
      </c>
      <c r="S71" s="55">
        <f>IF(($M71      =0),0,((($O71      -$M71      )/$M71      )*100))</f>
        <v>129.0245166462918</v>
      </c>
      <c r="T71" s="54">
        <f>IF(($E71      =0),0,(($P71      /$E71      )*100))</f>
        <v>100</v>
      </c>
      <c r="U71" s="56">
        <f>IF(($E71      =0),0,(($Q71      /$E71      )*100))</f>
        <v>100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51631000</v>
      </c>
      <c r="C73" s="117">
        <f>SUM(C71:C72)</f>
        <v>0</v>
      </c>
      <c r="D73" s="117"/>
      <c r="E73" s="117">
        <f>$B73      +$C73      +$D73</f>
        <v>51631000</v>
      </c>
      <c r="F73" s="118">
        <f t="shared" ref="F73:O73" si="44">SUM(F71:F72)</f>
        <v>51631000</v>
      </c>
      <c r="G73" s="119">
        <f t="shared" si="44"/>
        <v>51631000</v>
      </c>
      <c r="H73" s="118">
        <f t="shared" si="44"/>
        <v>11911000</v>
      </c>
      <c r="I73" s="119">
        <f t="shared" si="44"/>
        <v>12658561</v>
      </c>
      <c r="J73" s="118">
        <f t="shared" si="44"/>
        <v>15543000</v>
      </c>
      <c r="K73" s="119">
        <f t="shared" si="44"/>
        <v>18929394</v>
      </c>
      <c r="L73" s="118">
        <f t="shared" si="44"/>
        <v>9130000</v>
      </c>
      <c r="M73" s="119">
        <f t="shared" si="44"/>
        <v>6091657</v>
      </c>
      <c r="N73" s="118">
        <f t="shared" si="44"/>
        <v>15047000</v>
      </c>
      <c r="O73" s="119">
        <f t="shared" si="44"/>
        <v>13951388</v>
      </c>
      <c r="P73" s="118">
        <f>$H73      +$J73      +$L73      +$N73</f>
        <v>51631000</v>
      </c>
      <c r="Q73" s="119">
        <f>$I73      +$K73      +$M73      +$O73</f>
        <v>51631000</v>
      </c>
      <c r="R73" s="63">
        <f>IF(($L73      =0),0,((($N73      -$L73      )/$L73      )*100))</f>
        <v>64.808324205914573</v>
      </c>
      <c r="S73" s="64">
        <f>IF(($M73      =0),0,((($O73      -$M73      )/$M73      )*100))</f>
        <v>129.0245166462918</v>
      </c>
      <c r="T73" s="63">
        <f>IF(($E71      =0),0,(($P71      /$E71      )*100))</f>
        <v>100</v>
      </c>
      <c r="U73" s="65">
        <f>IF($E71   =0,0,($Q71   /$E71 )*100)</f>
        <v>100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51631000</v>
      </c>
      <c r="C74" s="120">
        <f>SUM(C71:C72)</f>
        <v>0</v>
      </c>
      <c r="D74" s="120"/>
      <c r="E74" s="120">
        <f>$B74      +$C74      +$D74</f>
        <v>51631000</v>
      </c>
      <c r="F74" s="121">
        <f t="shared" ref="F74:O74" si="45">SUM(F71:F72)</f>
        <v>51631000</v>
      </c>
      <c r="G74" s="122">
        <f t="shared" si="45"/>
        <v>51631000</v>
      </c>
      <c r="H74" s="121">
        <f t="shared" si="45"/>
        <v>11911000</v>
      </c>
      <c r="I74" s="122">
        <f t="shared" si="45"/>
        <v>12658561</v>
      </c>
      <c r="J74" s="121">
        <f t="shared" si="45"/>
        <v>15543000</v>
      </c>
      <c r="K74" s="122">
        <f t="shared" si="45"/>
        <v>18929394</v>
      </c>
      <c r="L74" s="121">
        <f t="shared" si="45"/>
        <v>9130000</v>
      </c>
      <c r="M74" s="122">
        <f t="shared" si="45"/>
        <v>6091657</v>
      </c>
      <c r="N74" s="121">
        <f t="shared" si="45"/>
        <v>15047000</v>
      </c>
      <c r="O74" s="122">
        <f t="shared" si="45"/>
        <v>13951388</v>
      </c>
      <c r="P74" s="121">
        <f>$H74      +$J74      +$L74      +$N74</f>
        <v>51631000</v>
      </c>
      <c r="Q74" s="122">
        <f>$I74      +$K74      +$M74      +$O74</f>
        <v>51631000</v>
      </c>
      <c r="R74" s="67">
        <f>IF(($L74      =0),0,((($N74      -$L74      )/$L74      )*100))</f>
        <v>64.808324205914573</v>
      </c>
      <c r="S74" s="68">
        <f>IF(($M74      =0),0,((($O74      -$M74      )/$M74      )*100))</f>
        <v>129.0245166462918</v>
      </c>
      <c r="T74" s="67">
        <f>IF(($E71      =0),0,(($P71      /$E71      )*100))</f>
        <v>100</v>
      </c>
      <c r="U74" s="71">
        <f>IF($E71   =0,0,($Q71   /$E71 )*100)</f>
        <v>100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121078000</v>
      </c>
      <c r="C75" s="120">
        <f>SUM(C9:C16,C19:C25,C28:C31,C34,C37:C41,C44:C54,C57:C60,C63:C67,C71:C72)</f>
        <v>0</v>
      </c>
      <c r="D75" s="120"/>
      <c r="E75" s="120">
        <f>$B75      +$C75      +$D75</f>
        <v>121078000</v>
      </c>
      <c r="F75" s="121">
        <f t="shared" ref="F75:O75" si="46">SUM(F9:F16,F19:F25,F28:F31,F34,F37:F41,F44:F54,F57:F60,F63:F67,F71:F72)</f>
        <v>121078000</v>
      </c>
      <c r="G75" s="122">
        <f t="shared" si="46"/>
        <v>94770000</v>
      </c>
      <c r="H75" s="121">
        <f t="shared" si="46"/>
        <v>17011000</v>
      </c>
      <c r="I75" s="122">
        <f t="shared" si="46"/>
        <v>17823139</v>
      </c>
      <c r="J75" s="121">
        <f t="shared" si="46"/>
        <v>28810000</v>
      </c>
      <c r="K75" s="122">
        <f t="shared" si="46"/>
        <v>25780802</v>
      </c>
      <c r="L75" s="121">
        <f t="shared" si="46"/>
        <v>21040000</v>
      </c>
      <c r="M75" s="122">
        <f t="shared" si="46"/>
        <v>6790364</v>
      </c>
      <c r="N75" s="121">
        <f t="shared" si="46"/>
        <v>21424000</v>
      </c>
      <c r="O75" s="122">
        <f t="shared" si="46"/>
        <v>19422456</v>
      </c>
      <c r="P75" s="121">
        <f>$H75      +$J75      +$L75      +$N75</f>
        <v>88285000</v>
      </c>
      <c r="Q75" s="122">
        <f>$I75      +$K75      +$M75      +$O75</f>
        <v>69816761</v>
      </c>
      <c r="R75" s="67">
        <f>IF(($L75      =0),0,((($N75      -$L75      )/$L75      )*100))</f>
        <v>1.8250950570342206</v>
      </c>
      <c r="S75" s="68">
        <f>IF(($M75      =0),0,((($O75      -$M75      )/$M75      )*100))</f>
        <v>186.02967381424617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93.157117231191293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73.669685554500376</v>
      </c>
      <c r="V75" s="121">
        <f>SUM(V9:V16,V19:V25,V28:V31,V34,V37:V41,V44:V54,V57:V60,V63:V67,V71:V72)</f>
        <v>25025000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16964000</v>
      </c>
      <c r="C87" s="128">
        <f t="shared" si="48"/>
        <v>0</v>
      </c>
      <c r="D87" s="128">
        <f t="shared" si="48"/>
        <v>0</v>
      </c>
      <c r="E87" s="128">
        <f t="shared" si="48"/>
        <v>16964000</v>
      </c>
      <c r="F87" s="128">
        <f t="shared" si="48"/>
        <v>0</v>
      </c>
      <c r="G87" s="128">
        <f t="shared" si="48"/>
        <v>0</v>
      </c>
      <c r="H87" s="128">
        <f t="shared" si="48"/>
        <v>6002000</v>
      </c>
      <c r="I87" s="128">
        <f t="shared" si="48"/>
        <v>0</v>
      </c>
      <c r="J87" s="128">
        <f t="shared" si="48"/>
        <v>7534000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13536000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79.792501768450848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14862000</v>
      </c>
      <c r="C91" s="108"/>
      <c r="D91" s="108"/>
      <c r="E91" s="108">
        <f t="shared" si="49"/>
        <v>14862000</v>
      </c>
      <c r="F91" s="108">
        <v>0</v>
      </c>
      <c r="G91" s="108">
        <v>0</v>
      </c>
      <c r="H91" s="108">
        <v>4900000</v>
      </c>
      <c r="I91" s="108"/>
      <c r="J91" s="108">
        <v>7534000</v>
      </c>
      <c r="K91" s="108"/>
      <c r="L91" s="108"/>
      <c r="M91" s="108"/>
      <c r="N91" s="108"/>
      <c r="O91" s="108"/>
      <c r="P91" s="108">
        <f t="shared" si="50"/>
        <v>12434000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83.663033239133355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1102000</v>
      </c>
      <c r="C93" s="108"/>
      <c r="D93" s="108"/>
      <c r="E93" s="108">
        <f t="shared" si="49"/>
        <v>1102000</v>
      </c>
      <c r="F93" s="108">
        <v>0</v>
      </c>
      <c r="G93" s="108">
        <v>0</v>
      </c>
      <c r="H93" s="108">
        <v>1102000</v>
      </c>
      <c r="I93" s="108"/>
      <c r="J93" s="108"/>
      <c r="K93" s="108"/>
      <c r="L93" s="108"/>
      <c r="M93" s="108"/>
      <c r="N93" s="108"/>
      <c r="O93" s="108"/>
      <c r="P93" s="108">
        <f t="shared" si="50"/>
        <v>1102000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1000000</v>
      </c>
      <c r="C96" s="131"/>
      <c r="D96" s="131"/>
      <c r="E96" s="131">
        <f t="shared" si="49"/>
        <v>1000000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16964000</v>
      </c>
      <c r="C114" s="137">
        <f t="shared" si="62"/>
        <v>0</v>
      </c>
      <c r="D114" s="137">
        <f t="shared" si="62"/>
        <v>0</v>
      </c>
      <c r="E114" s="137">
        <f t="shared" si="62"/>
        <v>16964000</v>
      </c>
      <c r="F114" s="137">
        <f t="shared" si="62"/>
        <v>0</v>
      </c>
      <c r="G114" s="137">
        <f t="shared" si="62"/>
        <v>0</v>
      </c>
      <c r="H114" s="137">
        <f t="shared" si="62"/>
        <v>6002000</v>
      </c>
      <c r="I114" s="137">
        <f t="shared" si="62"/>
        <v>0</v>
      </c>
      <c r="J114" s="137">
        <f t="shared" si="62"/>
        <v>7534000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13536000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0.79792501768450841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16964000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16964000</v>
      </c>
      <c r="F115" s="139">
        <f t="shared" si="63"/>
        <v>0</v>
      </c>
      <c r="G115" s="139">
        <f t="shared" si="63"/>
        <v>0</v>
      </c>
      <c r="H115" s="139">
        <f t="shared" si="63"/>
        <v>6002000</v>
      </c>
      <c r="I115" s="139">
        <f t="shared" si="63"/>
        <v>0</v>
      </c>
      <c r="J115" s="139">
        <f t="shared" si="63"/>
        <v>7534000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13536000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0.79792501768450841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Qa30q3jeUCrp3SpdLiiKOkzifSB85uYPmUsi5biF8HQ9bhtA5CNVqilVMVeaiAznefQ3yYiBgnHfp7HJwlfMVw==" saltValue="e1gJfIyxglCZDYWAHYTav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2800000</v>
      </c>
      <c r="C10" s="108"/>
      <c r="D10" s="108"/>
      <c r="E10" s="108">
        <f t="shared" ref="E10:E17" si="0">$B10      +$C10      +$D10</f>
        <v>2800000</v>
      </c>
      <c r="F10" s="109">
        <v>2800000</v>
      </c>
      <c r="G10" s="110">
        <v>2800000</v>
      </c>
      <c r="H10" s="109">
        <v>2352000</v>
      </c>
      <c r="I10" s="110">
        <v>2389951</v>
      </c>
      <c r="J10" s="109">
        <v>380000</v>
      </c>
      <c r="K10" s="110">
        <v>342145</v>
      </c>
      <c r="L10" s="109">
        <v>42000</v>
      </c>
      <c r="M10" s="110">
        <v>201099</v>
      </c>
      <c r="N10" s="109"/>
      <c r="O10" s="110">
        <v>-133191</v>
      </c>
      <c r="P10" s="109">
        <f t="shared" ref="P10:P17" si="1">$H10      +$J10      +$L10      +$N10</f>
        <v>2774000</v>
      </c>
      <c r="Q10" s="110">
        <f t="shared" ref="Q10:Q17" si="2">$I10      +$K10      +$M10      +$O10</f>
        <v>2800004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-166.23155759103724</v>
      </c>
      <c r="T10" s="54">
        <f t="shared" ref="T10:T16" si="5">IF(($E10      =0),0,(($P10      /$E10      )*100))</f>
        <v>99.071428571428584</v>
      </c>
      <c r="U10" s="56">
        <f t="shared" ref="U10:U16" si="6">IF(($E10      =0),0,(($Q10      /$E10      )*100))</f>
        <v>100.00014285714285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6000000</v>
      </c>
      <c r="C11" s="108"/>
      <c r="D11" s="108"/>
      <c r="E11" s="108">
        <f t="shared" si="0"/>
        <v>6000000</v>
      </c>
      <c r="F11" s="109">
        <v>6000000</v>
      </c>
      <c r="G11" s="110">
        <v>6000000</v>
      </c>
      <c r="H11" s="109">
        <v>1030000</v>
      </c>
      <c r="I11" s="110">
        <v>635746</v>
      </c>
      <c r="J11" s="109">
        <v>1909000</v>
      </c>
      <c r="K11" s="110">
        <v>2001008</v>
      </c>
      <c r="L11" s="109">
        <v>1105000</v>
      </c>
      <c r="M11" s="110">
        <v>1108726</v>
      </c>
      <c r="N11" s="109">
        <v>1020000</v>
      </c>
      <c r="O11" s="110">
        <v>1941959</v>
      </c>
      <c r="P11" s="109">
        <f t="shared" si="1"/>
        <v>5064000</v>
      </c>
      <c r="Q11" s="110">
        <f t="shared" si="2"/>
        <v>5687439</v>
      </c>
      <c r="R11" s="54">
        <f t="shared" si="3"/>
        <v>-7.6923076923076925</v>
      </c>
      <c r="S11" s="55">
        <f t="shared" si="4"/>
        <v>75.152291909813613</v>
      </c>
      <c r="T11" s="54">
        <f t="shared" si="5"/>
        <v>84.399999999999991</v>
      </c>
      <c r="U11" s="56">
        <f t="shared" si="6"/>
        <v>94.790649999999999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1000000</v>
      </c>
      <c r="C15" s="108">
        <v>268000</v>
      </c>
      <c r="D15" s="108"/>
      <c r="E15" s="108">
        <f t="shared" si="0"/>
        <v>1268000</v>
      </c>
      <c r="F15" s="109">
        <v>1268000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9800000</v>
      </c>
      <c r="C17" s="111">
        <f>SUM(C9:C16)</f>
        <v>268000</v>
      </c>
      <c r="D17" s="111"/>
      <c r="E17" s="111">
        <f t="shared" si="0"/>
        <v>10068000</v>
      </c>
      <c r="F17" s="112">
        <f t="shared" ref="F17:O17" si="7">SUM(F9:F16)</f>
        <v>10068000</v>
      </c>
      <c r="G17" s="113">
        <f t="shared" si="7"/>
        <v>8800000</v>
      </c>
      <c r="H17" s="112">
        <f t="shared" si="7"/>
        <v>3382000</v>
      </c>
      <c r="I17" s="113">
        <f t="shared" si="7"/>
        <v>3025697</v>
      </c>
      <c r="J17" s="112">
        <f t="shared" si="7"/>
        <v>2289000</v>
      </c>
      <c r="K17" s="113">
        <f t="shared" si="7"/>
        <v>2343153</v>
      </c>
      <c r="L17" s="112">
        <f t="shared" si="7"/>
        <v>1147000</v>
      </c>
      <c r="M17" s="113">
        <f t="shared" si="7"/>
        <v>1309825</v>
      </c>
      <c r="N17" s="112">
        <f t="shared" si="7"/>
        <v>1020000</v>
      </c>
      <c r="O17" s="113">
        <f t="shared" si="7"/>
        <v>1808768</v>
      </c>
      <c r="P17" s="112">
        <f t="shared" si="1"/>
        <v>7838000</v>
      </c>
      <c r="Q17" s="113">
        <f t="shared" si="2"/>
        <v>8487443</v>
      </c>
      <c r="R17" s="58">
        <f t="shared" si="3"/>
        <v>-11.072362685265912</v>
      </c>
      <c r="S17" s="59">
        <f t="shared" si="4"/>
        <v>38.092340579848454</v>
      </c>
      <c r="T17" s="58">
        <f>IF((SUM($E9:$E14))=0,0,(P17/(SUM($E9:$E14))*100))</f>
        <v>89.068181818181813</v>
      </c>
      <c r="U17" s="60">
        <f>IF((SUM($E9:$E14))=0,0,(Q17/(SUM($E9:$E14))*100))</f>
        <v>96.448215909090905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30178000</v>
      </c>
      <c r="C23" s="108"/>
      <c r="D23" s="108"/>
      <c r="E23" s="108">
        <f t="shared" si="8"/>
        <v>30178000</v>
      </c>
      <c r="F23" s="109">
        <v>30178000</v>
      </c>
      <c r="G23" s="110">
        <v>30178000</v>
      </c>
      <c r="H23" s="109"/>
      <c r="I23" s="110"/>
      <c r="J23" s="109">
        <v>6005000</v>
      </c>
      <c r="K23" s="110"/>
      <c r="L23" s="109">
        <v>6986000</v>
      </c>
      <c r="M23" s="110"/>
      <c r="N23" s="109">
        <v>8060000</v>
      </c>
      <c r="O23" s="110">
        <v>47792926</v>
      </c>
      <c r="P23" s="109">
        <f t="shared" si="9"/>
        <v>21051000</v>
      </c>
      <c r="Q23" s="110">
        <f t="shared" si="10"/>
        <v>47792926</v>
      </c>
      <c r="R23" s="54">
        <f t="shared" si="11"/>
        <v>15.373604351560264</v>
      </c>
      <c r="S23" s="55">
        <f t="shared" si="12"/>
        <v>0</v>
      </c>
      <c r="T23" s="54">
        <f t="shared" si="13"/>
        <v>69.756113725230293</v>
      </c>
      <c r="U23" s="56">
        <f t="shared" si="14"/>
        <v>158.37009079461859</v>
      </c>
      <c r="V23" s="109">
        <v>22602000</v>
      </c>
      <c r="W23" s="110">
        <v>19175000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30178000</v>
      </c>
      <c r="C26" s="111">
        <f>SUM(C19:C25)</f>
        <v>0</v>
      </c>
      <c r="D26" s="111"/>
      <c r="E26" s="111">
        <f t="shared" si="8"/>
        <v>30178000</v>
      </c>
      <c r="F26" s="112">
        <f t="shared" ref="F26:O26" si="15">SUM(F19:F25)</f>
        <v>30178000</v>
      </c>
      <c r="G26" s="113">
        <f t="shared" si="15"/>
        <v>30178000</v>
      </c>
      <c r="H26" s="112">
        <f t="shared" si="15"/>
        <v>0</v>
      </c>
      <c r="I26" s="113">
        <f t="shared" si="15"/>
        <v>0</v>
      </c>
      <c r="J26" s="112">
        <f t="shared" si="15"/>
        <v>6005000</v>
      </c>
      <c r="K26" s="113">
        <f t="shared" si="15"/>
        <v>0</v>
      </c>
      <c r="L26" s="112">
        <f t="shared" si="15"/>
        <v>6986000</v>
      </c>
      <c r="M26" s="113">
        <f t="shared" si="15"/>
        <v>0</v>
      </c>
      <c r="N26" s="112">
        <f t="shared" si="15"/>
        <v>8060000</v>
      </c>
      <c r="O26" s="113">
        <f t="shared" si="15"/>
        <v>47792926</v>
      </c>
      <c r="P26" s="112">
        <f t="shared" si="9"/>
        <v>21051000</v>
      </c>
      <c r="Q26" s="113">
        <f t="shared" si="10"/>
        <v>47792926</v>
      </c>
      <c r="R26" s="58">
        <f t="shared" si="11"/>
        <v>15.373604351560264</v>
      </c>
      <c r="S26" s="59">
        <f t="shared" si="12"/>
        <v>0</v>
      </c>
      <c r="T26" s="58">
        <f>IF(($E26-$E21-$E25)   =0,0,($P26   /($E26-$E21-$E25)   )*100)</f>
        <v>69.756113725230293</v>
      </c>
      <c r="U26" s="60">
        <f>IF(($E26-$E21-$E25)   =0,0,($Q26   /($E26-$E21-$E25)   )*100)</f>
        <v>158.37009079461859</v>
      </c>
      <c r="V26" s="112">
        <f>SUM(V19:V25)</f>
        <v>22602000</v>
      </c>
      <c r="W26" s="113">
        <f>SUM(W19:W25)</f>
        <v>19175000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3268000</v>
      </c>
      <c r="C34" s="108"/>
      <c r="D34" s="108"/>
      <c r="E34" s="108">
        <f>$B34      +$C34      +$D34</f>
        <v>3268000</v>
      </c>
      <c r="F34" s="109">
        <v>3268000</v>
      </c>
      <c r="G34" s="110">
        <v>3268000</v>
      </c>
      <c r="H34" s="109">
        <v>809000</v>
      </c>
      <c r="I34" s="110">
        <v>1234570</v>
      </c>
      <c r="J34" s="109">
        <v>1480000</v>
      </c>
      <c r="K34" s="110">
        <v>1799893</v>
      </c>
      <c r="L34" s="109">
        <v>809000</v>
      </c>
      <c r="M34" s="110">
        <v>1589496</v>
      </c>
      <c r="N34" s="109">
        <v>170000</v>
      </c>
      <c r="O34" s="110">
        <v>-1355959</v>
      </c>
      <c r="P34" s="109">
        <f>$H34      +$J34      +$L34      +$N34</f>
        <v>3268000</v>
      </c>
      <c r="Q34" s="110">
        <f>$I34      +$K34      +$M34      +$O34</f>
        <v>3268000</v>
      </c>
      <c r="R34" s="54">
        <f>IF(($L34      =0),0,((($N34      -$L34      )/$L34      )*100))</f>
        <v>-78.986402966625462</v>
      </c>
      <c r="S34" s="55">
        <f>IF(($M34      =0),0,((($O34      -$M34      )/$M34      )*100))</f>
        <v>-185.30748111351019</v>
      </c>
      <c r="T34" s="54">
        <f>IF(($E34      =0),0,(($P34      /$E34      )*100))</f>
        <v>100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3268000</v>
      </c>
      <c r="C35" s="111">
        <f>C34</f>
        <v>0</v>
      </c>
      <c r="D35" s="111"/>
      <c r="E35" s="111">
        <f>$B35      +$C35      +$D35</f>
        <v>3268000</v>
      </c>
      <c r="F35" s="112">
        <f t="shared" ref="F35:O35" si="17">F34</f>
        <v>3268000</v>
      </c>
      <c r="G35" s="113">
        <f t="shared" si="17"/>
        <v>3268000</v>
      </c>
      <c r="H35" s="112">
        <f t="shared" si="17"/>
        <v>809000</v>
      </c>
      <c r="I35" s="113">
        <f t="shared" si="17"/>
        <v>1234570</v>
      </c>
      <c r="J35" s="112">
        <f t="shared" si="17"/>
        <v>1480000</v>
      </c>
      <c r="K35" s="113">
        <f t="shared" si="17"/>
        <v>1799893</v>
      </c>
      <c r="L35" s="112">
        <f t="shared" si="17"/>
        <v>809000</v>
      </c>
      <c r="M35" s="113">
        <f t="shared" si="17"/>
        <v>1589496</v>
      </c>
      <c r="N35" s="112">
        <f t="shared" si="17"/>
        <v>170000</v>
      </c>
      <c r="O35" s="113">
        <f t="shared" si="17"/>
        <v>-1355959</v>
      </c>
      <c r="P35" s="112">
        <f>$H35      +$J35      +$L35      +$N35</f>
        <v>3268000</v>
      </c>
      <c r="Q35" s="113">
        <f>$I35      +$K35      +$M35      +$O35</f>
        <v>3268000</v>
      </c>
      <c r="R35" s="58">
        <f>IF(($L35      =0),0,((($N35      -$L35      )/$L35      )*100))</f>
        <v>-78.986402966625462</v>
      </c>
      <c r="S35" s="59">
        <f>IF(($M35      =0),0,((($O35      -$M35      )/$M35      )*100))</f>
        <v>-185.30748111351019</v>
      </c>
      <c r="T35" s="58">
        <f>IF($E35   =0,0,($P35   /$E35   )*100)</f>
        <v>100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7931000</v>
      </c>
      <c r="C37" s="108"/>
      <c r="D37" s="108"/>
      <c r="E37" s="108">
        <f t="shared" ref="E37:E42" si="18">$B37      +$C37      +$D37</f>
        <v>7931000</v>
      </c>
      <c r="F37" s="109">
        <v>7931000</v>
      </c>
      <c r="G37" s="110">
        <v>7931000</v>
      </c>
      <c r="H37" s="109">
        <v>571000</v>
      </c>
      <c r="I37" s="110">
        <v>571032</v>
      </c>
      <c r="J37" s="109">
        <v>7360000</v>
      </c>
      <c r="K37" s="110">
        <v>5316469</v>
      </c>
      <c r="L37" s="109"/>
      <c r="M37" s="110">
        <v>1643234</v>
      </c>
      <c r="N37" s="109"/>
      <c r="O37" s="110">
        <v>400265</v>
      </c>
      <c r="P37" s="109">
        <f t="shared" ref="P37:P42" si="19">$H37      +$J37      +$L37      +$N37</f>
        <v>7931000</v>
      </c>
      <c r="Q37" s="110">
        <f t="shared" ref="Q37:Q42" si="20">$I37      +$K37      +$M37      +$O37</f>
        <v>7931000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-75.641631076280063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100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61600000</v>
      </c>
      <c r="C38" s="108">
        <v>9395000</v>
      </c>
      <c r="D38" s="108"/>
      <c r="E38" s="108">
        <f t="shared" si="18"/>
        <v>70995000</v>
      </c>
      <c r="F38" s="109">
        <v>61600000</v>
      </c>
      <c r="G38" s="110">
        <v>0</v>
      </c>
      <c r="H38" s="109"/>
      <c r="I38" s="110"/>
      <c r="J38" s="109"/>
      <c r="K38" s="110"/>
      <c r="L38" s="109"/>
      <c r="M38" s="110"/>
      <c r="N38" s="109">
        <v>10301000</v>
      </c>
      <c r="O38" s="110"/>
      <c r="P38" s="109">
        <f t="shared" si="19"/>
        <v>10301000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14.509472498063245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69531000</v>
      </c>
      <c r="C42" s="111">
        <f>SUM(C37:C41)</f>
        <v>9395000</v>
      </c>
      <c r="D42" s="111"/>
      <c r="E42" s="111">
        <f t="shared" si="18"/>
        <v>78926000</v>
      </c>
      <c r="F42" s="112">
        <f t="shared" ref="F42:O42" si="25">SUM(F37:F41)</f>
        <v>69531000</v>
      </c>
      <c r="G42" s="113">
        <f t="shared" si="25"/>
        <v>7931000</v>
      </c>
      <c r="H42" s="112">
        <f t="shared" si="25"/>
        <v>571000</v>
      </c>
      <c r="I42" s="113">
        <f t="shared" si="25"/>
        <v>571032</v>
      </c>
      <c r="J42" s="112">
        <f t="shared" si="25"/>
        <v>7360000</v>
      </c>
      <c r="K42" s="113">
        <f t="shared" si="25"/>
        <v>5316469</v>
      </c>
      <c r="L42" s="112">
        <f t="shared" si="25"/>
        <v>0</v>
      </c>
      <c r="M42" s="113">
        <f t="shared" si="25"/>
        <v>1643234</v>
      </c>
      <c r="N42" s="112">
        <f t="shared" si="25"/>
        <v>10301000</v>
      </c>
      <c r="O42" s="113">
        <f t="shared" si="25"/>
        <v>400265</v>
      </c>
      <c r="P42" s="112">
        <f t="shared" si="19"/>
        <v>18232000</v>
      </c>
      <c r="Q42" s="113">
        <f t="shared" si="20"/>
        <v>7931000</v>
      </c>
      <c r="R42" s="58">
        <f t="shared" si="21"/>
        <v>0</v>
      </c>
      <c r="S42" s="59">
        <f t="shared" si="22"/>
        <v>-75.641631076280063</v>
      </c>
      <c r="T42" s="58">
        <f>IF((+$E37+$E40) =0,0,(P42   /(+$E37+$E40) )*100)</f>
        <v>229.88273862060268</v>
      </c>
      <c r="U42" s="60">
        <f>IF((+$E37+$E40) =0,0,(Q42   /(+$E37+$E40) )*100)</f>
        <v>100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112777000</v>
      </c>
      <c r="C69" s="120">
        <f>SUM(C9:C16,C19:C25,C28:C31,C34,C37:C41,C44:C54,C57:C60,C63:C67)</f>
        <v>9663000</v>
      </c>
      <c r="D69" s="120"/>
      <c r="E69" s="120">
        <f t="shared" si="35"/>
        <v>122440000</v>
      </c>
      <c r="F69" s="121">
        <f t="shared" ref="F69:O69" si="43">SUM(F9:F16,F19:F25,F28:F31,F34,F37:F41,F44:F54,F57:F60,F63:F67)</f>
        <v>113045000</v>
      </c>
      <c r="G69" s="122">
        <f t="shared" si="43"/>
        <v>50177000</v>
      </c>
      <c r="H69" s="121">
        <f t="shared" si="43"/>
        <v>4762000</v>
      </c>
      <c r="I69" s="122">
        <f t="shared" si="43"/>
        <v>4831299</v>
      </c>
      <c r="J69" s="121">
        <f t="shared" si="43"/>
        <v>17134000</v>
      </c>
      <c r="K69" s="122">
        <f t="shared" si="43"/>
        <v>9459515</v>
      </c>
      <c r="L69" s="121">
        <f t="shared" si="43"/>
        <v>8942000</v>
      </c>
      <c r="M69" s="122">
        <f t="shared" si="43"/>
        <v>4542555</v>
      </c>
      <c r="N69" s="121">
        <f t="shared" si="43"/>
        <v>19551000</v>
      </c>
      <c r="O69" s="122">
        <f t="shared" si="43"/>
        <v>48646000</v>
      </c>
      <c r="P69" s="121">
        <f t="shared" si="36"/>
        <v>50389000</v>
      </c>
      <c r="Q69" s="122">
        <f t="shared" si="37"/>
        <v>67479369</v>
      </c>
      <c r="R69" s="67">
        <f t="shared" si="38"/>
        <v>118.64236188772085</v>
      </c>
      <c r="S69" s="68">
        <f t="shared" si="39"/>
        <v>970.89512399959938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100.42250433465532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134.48266935049924</v>
      </c>
      <c r="V69" s="121">
        <f>SUM(V9:V16,V19:V25,V28:V31,V34,V37:V41,V44:V54,V57:V60,V63:V67)</f>
        <v>22602000</v>
      </c>
      <c r="W69" s="122">
        <f>SUM(W9:W16,W19:W25,W28:W31,W34,W37:W41,W44:W54,W57:W60,W63:W67)</f>
        <v>19175000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101606000</v>
      </c>
      <c r="C71" s="108"/>
      <c r="D71" s="108"/>
      <c r="E71" s="108">
        <f>$B71      +$C71      +$D71</f>
        <v>101606000</v>
      </c>
      <c r="F71" s="109">
        <v>101606000</v>
      </c>
      <c r="G71" s="110">
        <v>101606000</v>
      </c>
      <c r="H71" s="109">
        <v>21578000</v>
      </c>
      <c r="I71" s="110">
        <v>21457842</v>
      </c>
      <c r="J71" s="109">
        <v>41635000</v>
      </c>
      <c r="K71" s="110">
        <v>32990909</v>
      </c>
      <c r="L71" s="109">
        <v>20064000</v>
      </c>
      <c r="M71" s="110">
        <v>31175952</v>
      </c>
      <c r="N71" s="109">
        <v>14700000</v>
      </c>
      <c r="O71" s="110">
        <v>15978979</v>
      </c>
      <c r="P71" s="109">
        <f>$H71      +$J71      +$L71      +$N71</f>
        <v>97977000</v>
      </c>
      <c r="Q71" s="110">
        <f>$I71      +$K71      +$M71      +$O71</f>
        <v>101603682</v>
      </c>
      <c r="R71" s="54">
        <f>IF(($L71      =0),0,((($N71      -$L71      )/$L71      )*100))</f>
        <v>-26.73444976076555</v>
      </c>
      <c r="S71" s="55">
        <f>IF(($M71      =0),0,((($O71      -$M71      )/$M71      )*100))</f>
        <v>-48.745818571955716</v>
      </c>
      <c r="T71" s="54">
        <f>IF(($E71      =0),0,(($P71      /$E71      )*100))</f>
        <v>96.428360529889972</v>
      </c>
      <c r="U71" s="56">
        <f>IF(($E71      =0),0,(($Q71      /$E71      )*100))</f>
        <v>99.997718638663073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101606000</v>
      </c>
      <c r="C73" s="117">
        <f>SUM(C71:C72)</f>
        <v>0</v>
      </c>
      <c r="D73" s="117"/>
      <c r="E73" s="117">
        <f>$B73      +$C73      +$D73</f>
        <v>101606000</v>
      </c>
      <c r="F73" s="118">
        <f t="shared" ref="F73:O73" si="44">SUM(F71:F72)</f>
        <v>101606000</v>
      </c>
      <c r="G73" s="119">
        <f t="shared" si="44"/>
        <v>101606000</v>
      </c>
      <c r="H73" s="118">
        <f t="shared" si="44"/>
        <v>21578000</v>
      </c>
      <c r="I73" s="119">
        <f t="shared" si="44"/>
        <v>21457842</v>
      </c>
      <c r="J73" s="118">
        <f t="shared" si="44"/>
        <v>41635000</v>
      </c>
      <c r="K73" s="119">
        <f t="shared" si="44"/>
        <v>32990909</v>
      </c>
      <c r="L73" s="118">
        <f t="shared" si="44"/>
        <v>20064000</v>
      </c>
      <c r="M73" s="119">
        <f t="shared" si="44"/>
        <v>31175952</v>
      </c>
      <c r="N73" s="118">
        <f t="shared" si="44"/>
        <v>14700000</v>
      </c>
      <c r="O73" s="119">
        <f t="shared" si="44"/>
        <v>15978979</v>
      </c>
      <c r="P73" s="118">
        <f>$H73      +$J73      +$L73      +$N73</f>
        <v>97977000</v>
      </c>
      <c r="Q73" s="119">
        <f>$I73      +$K73      +$M73      +$O73</f>
        <v>101603682</v>
      </c>
      <c r="R73" s="63">
        <f>IF(($L73      =0),0,((($N73      -$L73      )/$L73      )*100))</f>
        <v>-26.73444976076555</v>
      </c>
      <c r="S73" s="64">
        <f>IF(($M73      =0),0,((($O73      -$M73      )/$M73      )*100))</f>
        <v>-48.745818571955716</v>
      </c>
      <c r="T73" s="63">
        <f>IF(($E71      =0),0,(($P71      /$E71      )*100))</f>
        <v>96.428360529889972</v>
      </c>
      <c r="U73" s="65">
        <f>IF($E71   =0,0,($Q71   /$E71 )*100)</f>
        <v>99.997718638663073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101606000</v>
      </c>
      <c r="C74" s="120">
        <f>SUM(C71:C72)</f>
        <v>0</v>
      </c>
      <c r="D74" s="120"/>
      <c r="E74" s="120">
        <f>$B74      +$C74      +$D74</f>
        <v>101606000</v>
      </c>
      <c r="F74" s="121">
        <f t="shared" ref="F74:O74" si="45">SUM(F71:F72)</f>
        <v>101606000</v>
      </c>
      <c r="G74" s="122">
        <f t="shared" si="45"/>
        <v>101606000</v>
      </c>
      <c r="H74" s="121">
        <f t="shared" si="45"/>
        <v>21578000</v>
      </c>
      <c r="I74" s="122">
        <f t="shared" si="45"/>
        <v>21457842</v>
      </c>
      <c r="J74" s="121">
        <f t="shared" si="45"/>
        <v>41635000</v>
      </c>
      <c r="K74" s="122">
        <f t="shared" si="45"/>
        <v>32990909</v>
      </c>
      <c r="L74" s="121">
        <f t="shared" si="45"/>
        <v>20064000</v>
      </c>
      <c r="M74" s="122">
        <f t="shared" si="45"/>
        <v>31175952</v>
      </c>
      <c r="N74" s="121">
        <f t="shared" si="45"/>
        <v>14700000</v>
      </c>
      <c r="O74" s="122">
        <f t="shared" si="45"/>
        <v>15978979</v>
      </c>
      <c r="P74" s="121">
        <f>$H74      +$J74      +$L74      +$N74</f>
        <v>97977000</v>
      </c>
      <c r="Q74" s="122">
        <f>$I74      +$K74      +$M74      +$O74</f>
        <v>101603682</v>
      </c>
      <c r="R74" s="67">
        <f>IF(($L74      =0),0,((($N74      -$L74      )/$L74      )*100))</f>
        <v>-26.73444976076555</v>
      </c>
      <c r="S74" s="68">
        <f>IF(($M74      =0),0,((($O74      -$M74      )/$M74      )*100))</f>
        <v>-48.745818571955716</v>
      </c>
      <c r="T74" s="67">
        <f>IF(($E71      =0),0,(($P71      /$E71      )*100))</f>
        <v>96.428360529889972</v>
      </c>
      <c r="U74" s="71">
        <f>IF($E71   =0,0,($Q71   /$E71 )*100)</f>
        <v>99.997718638663073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214383000</v>
      </c>
      <c r="C75" s="120">
        <f>SUM(C9:C16,C19:C25,C28:C31,C34,C37:C41,C44:C54,C57:C60,C63:C67,C71:C72)</f>
        <v>9663000</v>
      </c>
      <c r="D75" s="120"/>
      <c r="E75" s="120">
        <f>$B75      +$C75      +$D75</f>
        <v>224046000</v>
      </c>
      <c r="F75" s="121">
        <f t="shared" ref="F75:O75" si="46">SUM(F9:F16,F19:F25,F28:F31,F34,F37:F41,F44:F54,F57:F60,F63:F67,F71:F72)</f>
        <v>214651000</v>
      </c>
      <c r="G75" s="122">
        <f t="shared" si="46"/>
        <v>151783000</v>
      </c>
      <c r="H75" s="121">
        <f t="shared" si="46"/>
        <v>26340000</v>
      </c>
      <c r="I75" s="122">
        <f t="shared" si="46"/>
        <v>26289141</v>
      </c>
      <c r="J75" s="121">
        <f t="shared" si="46"/>
        <v>58769000</v>
      </c>
      <c r="K75" s="122">
        <f t="shared" si="46"/>
        <v>42450424</v>
      </c>
      <c r="L75" s="121">
        <f t="shared" si="46"/>
        <v>29006000</v>
      </c>
      <c r="M75" s="122">
        <f t="shared" si="46"/>
        <v>35718507</v>
      </c>
      <c r="N75" s="121">
        <f t="shared" si="46"/>
        <v>34251000</v>
      </c>
      <c r="O75" s="122">
        <f t="shared" si="46"/>
        <v>64624979</v>
      </c>
      <c r="P75" s="121">
        <f>$H75      +$J75      +$L75      +$N75</f>
        <v>148366000</v>
      </c>
      <c r="Q75" s="122">
        <f>$I75      +$K75      +$M75      +$O75</f>
        <v>169083051</v>
      </c>
      <c r="R75" s="67">
        <f>IF(($L75      =0),0,((($N75      -$L75      )/$L75      )*100))</f>
        <v>18.082465696752394</v>
      </c>
      <c r="S75" s="68">
        <f>IF(($M75      =0),0,((($O75      -$M75      )/$M75      )*100))</f>
        <v>80.928556168375124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97.748759742527156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111.39788447981658</v>
      </c>
      <c r="V75" s="121">
        <f>SUM(V9:V16,V19:V25,V28:V31,V34,V37:V41,V44:V54,V57:V60,V63:V67,V71:V72)</f>
        <v>22602000</v>
      </c>
      <c r="W75" s="122">
        <f>SUM(W9:W16,W19:W25,W28:W31,W34,W37:W41,W44:W54,W57:W60,W63:W67,W71:W72)</f>
        <v>19175000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63215000</v>
      </c>
      <c r="C87" s="128">
        <f t="shared" si="48"/>
        <v>0</v>
      </c>
      <c r="D87" s="128">
        <f t="shared" si="48"/>
        <v>0</v>
      </c>
      <c r="E87" s="128">
        <f t="shared" si="48"/>
        <v>63215000</v>
      </c>
      <c r="F87" s="128">
        <f t="shared" si="48"/>
        <v>0</v>
      </c>
      <c r="G87" s="128">
        <f t="shared" si="48"/>
        <v>0</v>
      </c>
      <c r="H87" s="128">
        <f t="shared" si="48"/>
        <v>51110000</v>
      </c>
      <c r="I87" s="128">
        <f t="shared" si="48"/>
        <v>0</v>
      </c>
      <c r="J87" s="128">
        <f t="shared" si="48"/>
        <v>3614000</v>
      </c>
      <c r="K87" s="128">
        <f t="shared" si="48"/>
        <v>0</v>
      </c>
      <c r="L87" s="128">
        <f t="shared" si="48"/>
        <v>7218000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61942000</v>
      </c>
      <c r="Q87" s="129">
        <f t="shared" si="48"/>
        <v>0</v>
      </c>
      <c r="R87" s="94">
        <f t="shared" si="48"/>
        <v>-200</v>
      </c>
      <c r="S87" s="94">
        <f t="shared" si="48"/>
        <v>0</v>
      </c>
      <c r="T87" s="95">
        <f>IF(SUM($E88:$E96) =0,0,(P87   /SUM($E88:$E96) )*100)</f>
        <v>97.986237443644711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50142000</v>
      </c>
      <c r="C91" s="108"/>
      <c r="D91" s="108"/>
      <c r="E91" s="108">
        <f t="shared" si="49"/>
        <v>50142000</v>
      </c>
      <c r="F91" s="108">
        <v>0</v>
      </c>
      <c r="G91" s="108">
        <v>0</v>
      </c>
      <c r="H91" s="108">
        <v>45004000</v>
      </c>
      <c r="I91" s="108"/>
      <c r="J91" s="108"/>
      <c r="K91" s="108"/>
      <c r="L91" s="108"/>
      <c r="M91" s="108"/>
      <c r="N91" s="108"/>
      <c r="O91" s="108"/>
      <c r="P91" s="108">
        <f t="shared" si="50"/>
        <v>45004000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89.753101192612988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3073000</v>
      </c>
      <c r="C93" s="108"/>
      <c r="D93" s="108"/>
      <c r="E93" s="108">
        <f t="shared" si="49"/>
        <v>3073000</v>
      </c>
      <c r="F93" s="108">
        <v>0</v>
      </c>
      <c r="G93" s="108">
        <v>0</v>
      </c>
      <c r="H93" s="108"/>
      <c r="I93" s="108"/>
      <c r="J93" s="108"/>
      <c r="K93" s="108"/>
      <c r="L93" s="108">
        <v>3073000</v>
      </c>
      <c r="M93" s="108"/>
      <c r="N93" s="108"/>
      <c r="O93" s="108"/>
      <c r="P93" s="108">
        <f t="shared" si="50"/>
        <v>3073000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10000000</v>
      </c>
      <c r="C95" s="108"/>
      <c r="D95" s="108"/>
      <c r="E95" s="108">
        <f t="shared" si="49"/>
        <v>10000000</v>
      </c>
      <c r="F95" s="108">
        <v>0</v>
      </c>
      <c r="G95" s="108">
        <v>0</v>
      </c>
      <c r="H95" s="108">
        <v>6106000</v>
      </c>
      <c r="I95" s="108"/>
      <c r="J95" s="108">
        <v>3614000</v>
      </c>
      <c r="K95" s="108"/>
      <c r="L95" s="108">
        <v>4145000</v>
      </c>
      <c r="M95" s="108"/>
      <c r="N95" s="108"/>
      <c r="O95" s="108"/>
      <c r="P95" s="108">
        <f t="shared" si="50"/>
        <v>13865000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138.65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63215000</v>
      </c>
      <c r="C114" s="137">
        <f t="shared" si="62"/>
        <v>0</v>
      </c>
      <c r="D114" s="137">
        <f t="shared" si="62"/>
        <v>0</v>
      </c>
      <c r="E114" s="137">
        <f t="shared" si="62"/>
        <v>63215000</v>
      </c>
      <c r="F114" s="137">
        <f t="shared" si="62"/>
        <v>0</v>
      </c>
      <c r="G114" s="137">
        <f t="shared" si="62"/>
        <v>0</v>
      </c>
      <c r="H114" s="137">
        <f t="shared" si="62"/>
        <v>51110000</v>
      </c>
      <c r="I114" s="137">
        <f t="shared" si="62"/>
        <v>0</v>
      </c>
      <c r="J114" s="137">
        <f t="shared" si="62"/>
        <v>3614000</v>
      </c>
      <c r="K114" s="137">
        <f t="shared" si="62"/>
        <v>0</v>
      </c>
      <c r="L114" s="137">
        <f t="shared" si="62"/>
        <v>7218000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61942000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0.97986237443644708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63215000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63215000</v>
      </c>
      <c r="F115" s="139">
        <f t="shared" si="63"/>
        <v>0</v>
      </c>
      <c r="G115" s="139">
        <f t="shared" si="63"/>
        <v>0</v>
      </c>
      <c r="H115" s="139">
        <f t="shared" si="63"/>
        <v>51110000</v>
      </c>
      <c r="I115" s="139">
        <f t="shared" si="63"/>
        <v>0</v>
      </c>
      <c r="J115" s="139">
        <f t="shared" si="63"/>
        <v>3614000</v>
      </c>
      <c r="K115" s="139">
        <f t="shared" si="63"/>
        <v>0</v>
      </c>
      <c r="L115" s="139">
        <f t="shared" si="63"/>
        <v>7218000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61942000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0.97986237443644708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lcXzJiB4cQXrIpOt2akhoOW0NYOAtFZ/6gLUkth6pvd0+LPwjHaJXG6JdB5dqRwo+P0pWd7gGtgNPKSKIUBzug==" saltValue="Jo+vv/zDgTOCe4dqpwaA0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2000000</v>
      </c>
      <c r="C10" s="108"/>
      <c r="D10" s="108"/>
      <c r="E10" s="108">
        <f t="shared" ref="E10:E17" si="0">$B10      +$C10      +$D10</f>
        <v>2000000</v>
      </c>
      <c r="F10" s="109">
        <v>2000000</v>
      </c>
      <c r="G10" s="110">
        <v>2000000</v>
      </c>
      <c r="H10" s="109">
        <v>229000</v>
      </c>
      <c r="I10" s="110"/>
      <c r="J10" s="109">
        <v>173000</v>
      </c>
      <c r="K10" s="110"/>
      <c r="L10" s="109">
        <v>158000</v>
      </c>
      <c r="M10" s="110"/>
      <c r="N10" s="109"/>
      <c r="O10" s="110"/>
      <c r="P10" s="109">
        <f t="shared" ref="P10:P17" si="1">$H10      +$J10      +$L10      +$N10</f>
        <v>560000</v>
      </c>
      <c r="Q10" s="110">
        <f t="shared" ref="Q10:Q17" si="2">$I10      +$K10      +$M10      +$O10</f>
        <v>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28.000000000000004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2000000</v>
      </c>
      <c r="C17" s="111">
        <f>SUM(C9:C16)</f>
        <v>0</v>
      </c>
      <c r="D17" s="111"/>
      <c r="E17" s="111">
        <f t="shared" si="0"/>
        <v>2000000</v>
      </c>
      <c r="F17" s="112">
        <f t="shared" ref="F17:O17" si="7">SUM(F9:F16)</f>
        <v>2000000</v>
      </c>
      <c r="G17" s="113">
        <f t="shared" si="7"/>
        <v>2000000</v>
      </c>
      <c r="H17" s="112">
        <f t="shared" si="7"/>
        <v>229000</v>
      </c>
      <c r="I17" s="113">
        <f t="shared" si="7"/>
        <v>0</v>
      </c>
      <c r="J17" s="112">
        <f t="shared" si="7"/>
        <v>173000</v>
      </c>
      <c r="K17" s="113">
        <f t="shared" si="7"/>
        <v>0</v>
      </c>
      <c r="L17" s="112">
        <f t="shared" si="7"/>
        <v>158000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560000</v>
      </c>
      <c r="Q17" s="113">
        <f t="shared" si="2"/>
        <v>0</v>
      </c>
      <c r="R17" s="58">
        <f t="shared" si="3"/>
        <v>-100</v>
      </c>
      <c r="S17" s="59">
        <f t="shared" si="4"/>
        <v>0</v>
      </c>
      <c r="T17" s="58">
        <f>IF((SUM($E9:$E14))=0,0,(P17/(SUM($E9:$E14))*100))</f>
        <v>28.000000000000004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11673000</v>
      </c>
      <c r="C21" s="108"/>
      <c r="D21" s="108"/>
      <c r="E21" s="108">
        <f t="shared" si="8"/>
        <v>11673000</v>
      </c>
      <c r="F21" s="109">
        <v>11673000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11673000</v>
      </c>
      <c r="C26" s="111">
        <f>SUM(C19:C25)</f>
        <v>0</v>
      </c>
      <c r="D26" s="111"/>
      <c r="E26" s="111">
        <f t="shared" si="8"/>
        <v>11673000</v>
      </c>
      <c r="F26" s="112">
        <f t="shared" ref="F26:O26" si="15">SUM(F19:F25)</f>
        <v>11673000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3296000</v>
      </c>
      <c r="C31" s="108"/>
      <c r="D31" s="108"/>
      <c r="E31" s="108">
        <f>$B31      +$C31      +$D31</f>
        <v>3296000</v>
      </c>
      <c r="F31" s="109">
        <v>3296000</v>
      </c>
      <c r="G31" s="110">
        <v>3296000</v>
      </c>
      <c r="H31" s="109"/>
      <c r="I31" s="110"/>
      <c r="J31" s="109"/>
      <c r="K31" s="110"/>
      <c r="L31" s="109">
        <v>1881000</v>
      </c>
      <c r="M31" s="110"/>
      <c r="N31" s="109">
        <v>1414000</v>
      </c>
      <c r="O31" s="110"/>
      <c r="P31" s="109">
        <f>$H31      +$J31      +$L31      +$N31</f>
        <v>3295000</v>
      </c>
      <c r="Q31" s="110">
        <f>$I31      +$K31      +$M31      +$O31</f>
        <v>0</v>
      </c>
      <c r="R31" s="54">
        <f>IF(($L31      =0),0,((($N31      -$L31      )/$L31      )*100))</f>
        <v>-24.827219564061672</v>
      </c>
      <c r="S31" s="55">
        <f>IF(($M31      =0),0,((($O31      -$M31      )/$M31      )*100))</f>
        <v>0</v>
      </c>
      <c r="T31" s="54">
        <f>IF(($E31      =0),0,(($P31      /$E31      )*100))</f>
        <v>99.969660194174764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3296000</v>
      </c>
      <c r="C32" s="111">
        <f>SUM(C28:C31)</f>
        <v>0</v>
      </c>
      <c r="D32" s="111"/>
      <c r="E32" s="111">
        <f>$B32      +$C32      +$D32</f>
        <v>3296000</v>
      </c>
      <c r="F32" s="112">
        <f t="shared" ref="F32:O32" si="16">SUM(F28:F31)</f>
        <v>3296000</v>
      </c>
      <c r="G32" s="113">
        <f t="shared" si="16"/>
        <v>3296000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1881000</v>
      </c>
      <c r="M32" s="113">
        <f t="shared" si="16"/>
        <v>0</v>
      </c>
      <c r="N32" s="112">
        <f t="shared" si="16"/>
        <v>1414000</v>
      </c>
      <c r="O32" s="113">
        <f t="shared" si="16"/>
        <v>0</v>
      </c>
      <c r="P32" s="112">
        <f>$H32      +$J32      +$L32      +$N32</f>
        <v>3295000</v>
      </c>
      <c r="Q32" s="113">
        <f>$I32      +$K32      +$M32      +$O32</f>
        <v>0</v>
      </c>
      <c r="R32" s="58">
        <f>IF(($L32      =0),0,((($N32      -$L32      )/$L32      )*100))</f>
        <v>-24.827219564061672</v>
      </c>
      <c r="S32" s="59">
        <f>IF(($M32      =0),0,((($O32      -$M32      )/$M32      )*100))</f>
        <v>0</v>
      </c>
      <c r="T32" s="58">
        <f>IF($E32   =0,0,($P32   /$E32   )*100)</f>
        <v>99.969660194174764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3846000</v>
      </c>
      <c r="C34" s="108"/>
      <c r="D34" s="108"/>
      <c r="E34" s="108">
        <f>$B34      +$C34      +$D34</f>
        <v>3846000</v>
      </c>
      <c r="F34" s="109">
        <v>3846000</v>
      </c>
      <c r="G34" s="110">
        <v>3846000</v>
      </c>
      <c r="H34" s="109">
        <v>656000</v>
      </c>
      <c r="I34" s="110"/>
      <c r="J34" s="109">
        <v>2093000</v>
      </c>
      <c r="K34" s="110"/>
      <c r="L34" s="109">
        <v>660000</v>
      </c>
      <c r="M34" s="110"/>
      <c r="N34" s="109"/>
      <c r="O34" s="110"/>
      <c r="P34" s="109">
        <f>$H34      +$J34      +$L34      +$N34</f>
        <v>3409000</v>
      </c>
      <c r="Q34" s="110">
        <f>$I34      +$K34      +$M34      +$O34</f>
        <v>0</v>
      </c>
      <c r="R34" s="54">
        <f>IF(($L34      =0),0,((($N34      -$L34      )/$L34      )*100))</f>
        <v>-100</v>
      </c>
      <c r="S34" s="55">
        <f>IF(($M34      =0),0,((($O34      -$M34      )/$M34      )*100))</f>
        <v>0</v>
      </c>
      <c r="T34" s="54">
        <f>IF(($E34      =0),0,(($P34      /$E34      )*100))</f>
        <v>88.637545501820071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3846000</v>
      </c>
      <c r="C35" s="111">
        <f>C34</f>
        <v>0</v>
      </c>
      <c r="D35" s="111"/>
      <c r="E35" s="111">
        <f>$B35      +$C35      +$D35</f>
        <v>3846000</v>
      </c>
      <c r="F35" s="112">
        <f t="shared" ref="F35:O35" si="17">F34</f>
        <v>3846000</v>
      </c>
      <c r="G35" s="113">
        <f t="shared" si="17"/>
        <v>3846000</v>
      </c>
      <c r="H35" s="112">
        <f t="shared" si="17"/>
        <v>656000</v>
      </c>
      <c r="I35" s="113">
        <f t="shared" si="17"/>
        <v>0</v>
      </c>
      <c r="J35" s="112">
        <f t="shared" si="17"/>
        <v>2093000</v>
      </c>
      <c r="K35" s="113">
        <f t="shared" si="17"/>
        <v>0</v>
      </c>
      <c r="L35" s="112">
        <f t="shared" si="17"/>
        <v>660000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3409000</v>
      </c>
      <c r="Q35" s="113">
        <f>$I35      +$K35      +$M35      +$O35</f>
        <v>0</v>
      </c>
      <c r="R35" s="58">
        <f>IF(($L35      =0),0,((($N35      -$L35      )/$L35      )*100))</f>
        <v>-100</v>
      </c>
      <c r="S35" s="59">
        <f>IF(($M35      =0),0,((($O35      -$M35      )/$M35      )*100))</f>
        <v>0</v>
      </c>
      <c r="T35" s="58">
        <f>IF($E35   =0,0,($P35   /$E35   )*100)</f>
        <v>88.637545501820071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291113000</v>
      </c>
      <c r="C45" s="108"/>
      <c r="D45" s="108"/>
      <c r="E45" s="108">
        <f t="shared" si="26"/>
        <v>291113000</v>
      </c>
      <c r="F45" s="109">
        <v>291113000</v>
      </c>
      <c r="G45" s="110">
        <v>233376000</v>
      </c>
      <c r="H45" s="109">
        <v>53986000</v>
      </c>
      <c r="I45" s="110"/>
      <c r="J45" s="109">
        <v>90689000</v>
      </c>
      <c r="K45" s="110"/>
      <c r="L45" s="109">
        <v>57441000</v>
      </c>
      <c r="M45" s="110"/>
      <c r="N45" s="109">
        <v>31260000</v>
      </c>
      <c r="O45" s="110"/>
      <c r="P45" s="109">
        <f t="shared" si="27"/>
        <v>233376000</v>
      </c>
      <c r="Q45" s="110">
        <f t="shared" si="28"/>
        <v>0</v>
      </c>
      <c r="R45" s="54">
        <f t="shared" si="29"/>
        <v>-45.578941870789158</v>
      </c>
      <c r="S45" s="55">
        <f t="shared" si="30"/>
        <v>0</v>
      </c>
      <c r="T45" s="54">
        <f t="shared" si="31"/>
        <v>80.166808077962841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100000000</v>
      </c>
      <c r="C53" s="108"/>
      <c r="D53" s="108"/>
      <c r="E53" s="108">
        <f t="shared" si="26"/>
        <v>100000000</v>
      </c>
      <c r="F53" s="109">
        <v>100000000</v>
      </c>
      <c r="G53" s="110">
        <v>100000000</v>
      </c>
      <c r="H53" s="109">
        <v>10012000</v>
      </c>
      <c r="I53" s="110"/>
      <c r="J53" s="109">
        <v>24184000</v>
      </c>
      <c r="K53" s="110"/>
      <c r="L53" s="109">
        <v>11829000</v>
      </c>
      <c r="M53" s="110"/>
      <c r="N53" s="109">
        <v>31206000</v>
      </c>
      <c r="O53" s="110"/>
      <c r="P53" s="109">
        <f t="shared" si="27"/>
        <v>77231000</v>
      </c>
      <c r="Q53" s="110">
        <f t="shared" si="28"/>
        <v>0</v>
      </c>
      <c r="R53" s="54">
        <f t="shared" si="29"/>
        <v>163.80928227238144</v>
      </c>
      <c r="S53" s="55">
        <f t="shared" si="30"/>
        <v>0</v>
      </c>
      <c r="T53" s="54">
        <f t="shared" si="31"/>
        <v>77.231000000000009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391113000</v>
      </c>
      <c r="C55" s="111">
        <f>SUM(C44:C54)</f>
        <v>0</v>
      </c>
      <c r="D55" s="111"/>
      <c r="E55" s="111">
        <f t="shared" si="26"/>
        <v>391113000</v>
      </c>
      <c r="F55" s="112">
        <f t="shared" ref="F55:O55" si="33">SUM(F44:F54)</f>
        <v>391113000</v>
      </c>
      <c r="G55" s="113">
        <f t="shared" si="33"/>
        <v>333376000</v>
      </c>
      <c r="H55" s="112">
        <f t="shared" si="33"/>
        <v>63998000</v>
      </c>
      <c r="I55" s="113">
        <f t="shared" si="33"/>
        <v>0</v>
      </c>
      <c r="J55" s="112">
        <f t="shared" si="33"/>
        <v>114873000</v>
      </c>
      <c r="K55" s="113">
        <f t="shared" si="33"/>
        <v>0</v>
      </c>
      <c r="L55" s="112">
        <f t="shared" si="33"/>
        <v>69270000</v>
      </c>
      <c r="M55" s="113">
        <f t="shared" si="33"/>
        <v>0</v>
      </c>
      <c r="N55" s="112">
        <f t="shared" si="33"/>
        <v>62466000</v>
      </c>
      <c r="O55" s="113">
        <f t="shared" si="33"/>
        <v>0</v>
      </c>
      <c r="P55" s="112">
        <f t="shared" si="27"/>
        <v>310607000</v>
      </c>
      <c r="Q55" s="113">
        <f t="shared" si="28"/>
        <v>0</v>
      </c>
      <c r="R55" s="58">
        <f t="shared" si="29"/>
        <v>-9.8224339540926806</v>
      </c>
      <c r="S55" s="59">
        <f t="shared" si="30"/>
        <v>0</v>
      </c>
      <c r="T55" s="58">
        <f>IF((+$E45+$E47+$E49+$E50+$E53) =0,0,(P55   /(+$E45+$E47+$E49+$E50+$E53) )*100)</f>
        <v>79.41617895595391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411928000</v>
      </c>
      <c r="C69" s="120">
        <f>SUM(C9:C16,C19:C25,C28:C31,C34,C37:C41,C44:C54,C57:C60,C63:C67)</f>
        <v>0</v>
      </c>
      <c r="D69" s="120"/>
      <c r="E69" s="120">
        <f t="shared" si="35"/>
        <v>411928000</v>
      </c>
      <c r="F69" s="121">
        <f t="shared" ref="F69:O69" si="43">SUM(F9:F16,F19:F25,F28:F31,F34,F37:F41,F44:F54,F57:F60,F63:F67)</f>
        <v>411928000</v>
      </c>
      <c r="G69" s="122">
        <f t="shared" si="43"/>
        <v>342518000</v>
      </c>
      <c r="H69" s="121">
        <f t="shared" si="43"/>
        <v>64883000</v>
      </c>
      <c r="I69" s="122">
        <f t="shared" si="43"/>
        <v>0</v>
      </c>
      <c r="J69" s="121">
        <f t="shared" si="43"/>
        <v>117139000</v>
      </c>
      <c r="K69" s="122">
        <f t="shared" si="43"/>
        <v>0</v>
      </c>
      <c r="L69" s="121">
        <f t="shared" si="43"/>
        <v>71969000</v>
      </c>
      <c r="M69" s="122">
        <f t="shared" si="43"/>
        <v>0</v>
      </c>
      <c r="N69" s="121">
        <f t="shared" si="43"/>
        <v>63880000</v>
      </c>
      <c r="O69" s="122">
        <f t="shared" si="43"/>
        <v>0</v>
      </c>
      <c r="P69" s="121">
        <f t="shared" si="36"/>
        <v>317871000</v>
      </c>
      <c r="Q69" s="122">
        <f t="shared" si="37"/>
        <v>0</v>
      </c>
      <c r="R69" s="67">
        <f t="shared" si="38"/>
        <v>-11.239561477858523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79.417121584989573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727555000</v>
      </c>
      <c r="C71" s="108">
        <v>-7230000</v>
      </c>
      <c r="D71" s="108"/>
      <c r="E71" s="108">
        <f>$B71      +$C71      +$D71</f>
        <v>720325000</v>
      </c>
      <c r="F71" s="109">
        <v>720325000</v>
      </c>
      <c r="G71" s="110">
        <v>720325000</v>
      </c>
      <c r="H71" s="109">
        <v>127442000</v>
      </c>
      <c r="I71" s="110"/>
      <c r="J71" s="109">
        <v>213437000</v>
      </c>
      <c r="K71" s="110"/>
      <c r="L71" s="109">
        <v>144963000</v>
      </c>
      <c r="M71" s="110"/>
      <c r="N71" s="109">
        <v>234483000</v>
      </c>
      <c r="O71" s="110"/>
      <c r="P71" s="109">
        <f>$H71      +$J71      +$L71      +$N71</f>
        <v>720325000</v>
      </c>
      <c r="Q71" s="110">
        <f>$I71      +$K71      +$M71      +$O71</f>
        <v>0</v>
      </c>
      <c r="R71" s="54">
        <f>IF(($L71      =0),0,((($N71      -$L71      )/$L71      )*100))</f>
        <v>61.753688872332937</v>
      </c>
      <c r="S71" s="55">
        <f>IF(($M71      =0),0,((($O71      -$M71      )/$M71      )*100))</f>
        <v>0</v>
      </c>
      <c r="T71" s="54">
        <f>IF(($E71      =0),0,(($P71      /$E71      )*100))</f>
        <v>100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727555000</v>
      </c>
      <c r="C73" s="117">
        <f>SUM(C71:C72)</f>
        <v>-7230000</v>
      </c>
      <c r="D73" s="117"/>
      <c r="E73" s="117">
        <f>$B73      +$C73      +$D73</f>
        <v>720325000</v>
      </c>
      <c r="F73" s="118">
        <f t="shared" ref="F73:O73" si="44">SUM(F71:F72)</f>
        <v>720325000</v>
      </c>
      <c r="G73" s="119">
        <f t="shared" si="44"/>
        <v>720325000</v>
      </c>
      <c r="H73" s="118">
        <f t="shared" si="44"/>
        <v>127442000</v>
      </c>
      <c r="I73" s="119">
        <f t="shared" si="44"/>
        <v>0</v>
      </c>
      <c r="J73" s="118">
        <f t="shared" si="44"/>
        <v>213437000</v>
      </c>
      <c r="K73" s="119">
        <f t="shared" si="44"/>
        <v>0</v>
      </c>
      <c r="L73" s="118">
        <f t="shared" si="44"/>
        <v>144963000</v>
      </c>
      <c r="M73" s="119">
        <f t="shared" si="44"/>
        <v>0</v>
      </c>
      <c r="N73" s="118">
        <f t="shared" si="44"/>
        <v>234483000</v>
      </c>
      <c r="O73" s="119">
        <f t="shared" si="44"/>
        <v>0</v>
      </c>
      <c r="P73" s="118">
        <f>$H73      +$J73      +$L73      +$N73</f>
        <v>720325000</v>
      </c>
      <c r="Q73" s="119">
        <f>$I73      +$K73      +$M73      +$O73</f>
        <v>0</v>
      </c>
      <c r="R73" s="63">
        <f>IF(($L73      =0),0,((($N73      -$L73      )/$L73      )*100))</f>
        <v>61.753688872332937</v>
      </c>
      <c r="S73" s="64">
        <f>IF(($M73      =0),0,((($O73      -$M73      )/$M73      )*100))</f>
        <v>0</v>
      </c>
      <c r="T73" s="63">
        <f>IF(($E71      =0),0,(($P71      /$E71      )*100))</f>
        <v>100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727555000</v>
      </c>
      <c r="C74" s="120">
        <f>SUM(C71:C72)</f>
        <v>-7230000</v>
      </c>
      <c r="D74" s="120"/>
      <c r="E74" s="120">
        <f>$B74      +$C74      +$D74</f>
        <v>720325000</v>
      </c>
      <c r="F74" s="121">
        <f t="shared" ref="F74:O74" si="45">SUM(F71:F72)</f>
        <v>720325000</v>
      </c>
      <c r="G74" s="122">
        <f t="shared" si="45"/>
        <v>720325000</v>
      </c>
      <c r="H74" s="121">
        <f t="shared" si="45"/>
        <v>127442000</v>
      </c>
      <c r="I74" s="122">
        <f t="shared" si="45"/>
        <v>0</v>
      </c>
      <c r="J74" s="121">
        <f t="shared" si="45"/>
        <v>213437000</v>
      </c>
      <c r="K74" s="122">
        <f t="shared" si="45"/>
        <v>0</v>
      </c>
      <c r="L74" s="121">
        <f t="shared" si="45"/>
        <v>144963000</v>
      </c>
      <c r="M74" s="122">
        <f t="shared" si="45"/>
        <v>0</v>
      </c>
      <c r="N74" s="121">
        <f t="shared" si="45"/>
        <v>234483000</v>
      </c>
      <c r="O74" s="122">
        <f t="shared" si="45"/>
        <v>0</v>
      </c>
      <c r="P74" s="121">
        <f>$H74      +$J74      +$L74      +$N74</f>
        <v>720325000</v>
      </c>
      <c r="Q74" s="122">
        <f>$I74      +$K74      +$M74      +$O74</f>
        <v>0</v>
      </c>
      <c r="R74" s="67">
        <f>IF(($L74      =0),0,((($N74      -$L74      )/$L74      )*100))</f>
        <v>61.753688872332937</v>
      </c>
      <c r="S74" s="68">
        <f>IF(($M74      =0),0,((($O74      -$M74      )/$M74      )*100))</f>
        <v>0</v>
      </c>
      <c r="T74" s="67">
        <f>IF(($E71      =0),0,(($P71      /$E71      )*100))</f>
        <v>100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1139483000</v>
      </c>
      <c r="C75" s="120">
        <f>SUM(C9:C16,C19:C25,C28:C31,C34,C37:C41,C44:C54,C57:C60,C63:C67,C71:C72)</f>
        <v>-7230000</v>
      </c>
      <c r="D75" s="120"/>
      <c r="E75" s="120">
        <f>$B75      +$C75      +$D75</f>
        <v>1132253000</v>
      </c>
      <c r="F75" s="121">
        <f t="shared" ref="F75:O75" si="46">SUM(F9:F16,F19:F25,F28:F31,F34,F37:F41,F44:F54,F57:F60,F63:F67,F71:F72)</f>
        <v>1132253000</v>
      </c>
      <c r="G75" s="122">
        <f t="shared" si="46"/>
        <v>1062843000</v>
      </c>
      <c r="H75" s="121">
        <f t="shared" si="46"/>
        <v>192325000</v>
      </c>
      <c r="I75" s="122">
        <f t="shared" si="46"/>
        <v>0</v>
      </c>
      <c r="J75" s="121">
        <f t="shared" si="46"/>
        <v>330576000</v>
      </c>
      <c r="K75" s="122">
        <f t="shared" si="46"/>
        <v>0</v>
      </c>
      <c r="L75" s="121">
        <f t="shared" si="46"/>
        <v>216932000</v>
      </c>
      <c r="M75" s="122">
        <f t="shared" si="46"/>
        <v>0</v>
      </c>
      <c r="N75" s="121">
        <f t="shared" si="46"/>
        <v>298363000</v>
      </c>
      <c r="O75" s="122">
        <f t="shared" si="46"/>
        <v>0</v>
      </c>
      <c r="P75" s="121">
        <f>$H75      +$J75      +$L75      +$N75</f>
        <v>1038196000</v>
      </c>
      <c r="Q75" s="122">
        <f>$I75      +$K75      +$M75      +$O75</f>
        <v>0</v>
      </c>
      <c r="R75" s="67">
        <f>IF(($L75      =0),0,((($N75      -$L75      )/$L75      )*100))</f>
        <v>37.53756937657883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92.648092951864214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2307000</v>
      </c>
      <c r="C87" s="128">
        <f t="shared" si="48"/>
        <v>0</v>
      </c>
      <c r="D87" s="128">
        <f t="shared" si="48"/>
        <v>0</v>
      </c>
      <c r="E87" s="128">
        <f t="shared" si="48"/>
        <v>2307000</v>
      </c>
      <c r="F87" s="128">
        <f t="shared" si="48"/>
        <v>0</v>
      </c>
      <c r="G87" s="128">
        <f t="shared" si="48"/>
        <v>0</v>
      </c>
      <c r="H87" s="128">
        <f t="shared" si="48"/>
        <v>1060000</v>
      </c>
      <c r="I87" s="128">
        <f t="shared" si="48"/>
        <v>0</v>
      </c>
      <c r="J87" s="128">
        <f t="shared" si="48"/>
        <v>1100000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2160000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93.628088426527952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2307000</v>
      </c>
      <c r="C91" s="108"/>
      <c r="D91" s="108"/>
      <c r="E91" s="108">
        <f t="shared" si="49"/>
        <v>2307000</v>
      </c>
      <c r="F91" s="108">
        <v>0</v>
      </c>
      <c r="G91" s="108">
        <v>0</v>
      </c>
      <c r="H91" s="108">
        <v>1060000</v>
      </c>
      <c r="I91" s="108"/>
      <c r="J91" s="108">
        <v>1100000</v>
      </c>
      <c r="K91" s="108"/>
      <c r="L91" s="108"/>
      <c r="M91" s="108"/>
      <c r="N91" s="108"/>
      <c r="O91" s="108"/>
      <c r="P91" s="108">
        <f t="shared" si="50"/>
        <v>2160000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93.628088426527952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2307000</v>
      </c>
      <c r="C114" s="137">
        <f t="shared" si="62"/>
        <v>0</v>
      </c>
      <c r="D114" s="137">
        <f t="shared" si="62"/>
        <v>0</v>
      </c>
      <c r="E114" s="137">
        <f t="shared" si="62"/>
        <v>2307000</v>
      </c>
      <c r="F114" s="137">
        <f t="shared" si="62"/>
        <v>0</v>
      </c>
      <c r="G114" s="137">
        <f t="shared" si="62"/>
        <v>0</v>
      </c>
      <c r="H114" s="137">
        <f t="shared" si="62"/>
        <v>1060000</v>
      </c>
      <c r="I114" s="137">
        <f t="shared" si="62"/>
        <v>0</v>
      </c>
      <c r="J114" s="137">
        <f t="shared" si="62"/>
        <v>1100000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2160000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0.93628088426527956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2307000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2307000</v>
      </c>
      <c r="F115" s="139">
        <f t="shared" si="63"/>
        <v>0</v>
      </c>
      <c r="G115" s="139">
        <f t="shared" si="63"/>
        <v>0</v>
      </c>
      <c r="H115" s="139">
        <f t="shared" si="63"/>
        <v>1060000</v>
      </c>
      <c r="I115" s="139">
        <f t="shared" si="63"/>
        <v>0</v>
      </c>
      <c r="J115" s="139">
        <f t="shared" si="63"/>
        <v>1100000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2160000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0.93628088426527956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tiuPo5EfKx9polEHk4xBzRsMQ2nn7jH+eV4bDadZOi3MXeZHRH2P2ZrEgfTBk9SHPpNeqeLEHjb4xmhd8v95lg==" saltValue="npR045ui0me+CIorMc4WM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311000</v>
      </c>
      <c r="I10" s="110">
        <v>322168</v>
      </c>
      <c r="J10" s="109">
        <v>399000</v>
      </c>
      <c r="K10" s="110">
        <v>432533</v>
      </c>
      <c r="L10" s="109">
        <v>232000</v>
      </c>
      <c r="M10" s="110">
        <v>232129</v>
      </c>
      <c r="N10" s="109"/>
      <c r="O10" s="110">
        <v>689879</v>
      </c>
      <c r="P10" s="109">
        <f t="shared" ref="P10:P17" si="1">$H10      +$J10      +$L10      +$N10</f>
        <v>942000</v>
      </c>
      <c r="Q10" s="110">
        <f t="shared" ref="Q10:Q17" si="2">$I10      +$K10      +$M10      +$O10</f>
        <v>1676709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197.19638649199368</v>
      </c>
      <c r="T10" s="54">
        <f t="shared" ref="T10:T16" si="5">IF(($E10      =0),0,(($P10      /$E10      )*100))</f>
        <v>55.411764705882348</v>
      </c>
      <c r="U10" s="56">
        <f t="shared" ref="U10:U16" si="6">IF(($E10      =0),0,(($Q10      /$E10      )*100))</f>
        <v>98.629941176470595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1700000</v>
      </c>
      <c r="C17" s="111">
        <f>SUM(C9:C16)</f>
        <v>0</v>
      </c>
      <c r="D17" s="111"/>
      <c r="E17" s="111">
        <f t="shared" si="0"/>
        <v>1700000</v>
      </c>
      <c r="F17" s="112">
        <f t="shared" ref="F17:O17" si="7">SUM(F9:F16)</f>
        <v>1700000</v>
      </c>
      <c r="G17" s="113">
        <f t="shared" si="7"/>
        <v>1700000</v>
      </c>
      <c r="H17" s="112">
        <f t="shared" si="7"/>
        <v>311000</v>
      </c>
      <c r="I17" s="113">
        <f t="shared" si="7"/>
        <v>322168</v>
      </c>
      <c r="J17" s="112">
        <f t="shared" si="7"/>
        <v>399000</v>
      </c>
      <c r="K17" s="113">
        <f t="shared" si="7"/>
        <v>432533</v>
      </c>
      <c r="L17" s="112">
        <f t="shared" si="7"/>
        <v>232000</v>
      </c>
      <c r="M17" s="113">
        <f t="shared" si="7"/>
        <v>232129</v>
      </c>
      <c r="N17" s="112">
        <f t="shared" si="7"/>
        <v>0</v>
      </c>
      <c r="O17" s="113">
        <f t="shared" si="7"/>
        <v>689879</v>
      </c>
      <c r="P17" s="112">
        <f t="shared" si="1"/>
        <v>942000</v>
      </c>
      <c r="Q17" s="113">
        <f t="shared" si="2"/>
        <v>1676709</v>
      </c>
      <c r="R17" s="58">
        <f t="shared" si="3"/>
        <v>-100</v>
      </c>
      <c r="S17" s="59">
        <f t="shared" si="4"/>
        <v>197.19638649199368</v>
      </c>
      <c r="T17" s="58">
        <f>IF((SUM($E9:$E14))=0,0,(P17/(SUM($E9:$E14))*100))</f>
        <v>55.411764705882348</v>
      </c>
      <c r="U17" s="60">
        <f>IF((SUM($E9:$E14))=0,0,(Q17/(SUM($E9:$E14))*100))</f>
        <v>98.629941176470595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24542000</v>
      </c>
      <c r="C23" s="108"/>
      <c r="D23" s="108"/>
      <c r="E23" s="108">
        <f t="shared" si="8"/>
        <v>24542000</v>
      </c>
      <c r="F23" s="109">
        <v>24542000</v>
      </c>
      <c r="G23" s="110">
        <v>24542000</v>
      </c>
      <c r="H23" s="109"/>
      <c r="I23" s="110"/>
      <c r="J23" s="109">
        <v>2280000</v>
      </c>
      <c r="K23" s="110"/>
      <c r="L23" s="109">
        <v>2777000</v>
      </c>
      <c r="M23" s="110">
        <v>12778128</v>
      </c>
      <c r="N23" s="109">
        <v>5720000</v>
      </c>
      <c r="O23" s="110">
        <v>3593168</v>
      </c>
      <c r="P23" s="109">
        <f t="shared" si="9"/>
        <v>10777000</v>
      </c>
      <c r="Q23" s="110">
        <f t="shared" si="10"/>
        <v>16371296</v>
      </c>
      <c r="R23" s="54">
        <f t="shared" si="11"/>
        <v>105.97767374864961</v>
      </c>
      <c r="S23" s="55">
        <f t="shared" si="12"/>
        <v>-71.880325506208735</v>
      </c>
      <c r="T23" s="54">
        <f t="shared" si="13"/>
        <v>43.912476570776626</v>
      </c>
      <c r="U23" s="56">
        <f t="shared" si="14"/>
        <v>66.70726102192161</v>
      </c>
      <c r="V23" s="109">
        <v>18099000</v>
      </c>
      <c r="W23" s="110">
        <v>12516000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24542000</v>
      </c>
      <c r="C26" s="111">
        <f>SUM(C19:C25)</f>
        <v>0</v>
      </c>
      <c r="D26" s="111"/>
      <c r="E26" s="111">
        <f t="shared" si="8"/>
        <v>24542000</v>
      </c>
      <c r="F26" s="112">
        <f t="shared" ref="F26:O26" si="15">SUM(F19:F25)</f>
        <v>24542000</v>
      </c>
      <c r="G26" s="113">
        <f t="shared" si="15"/>
        <v>24542000</v>
      </c>
      <c r="H26" s="112">
        <f t="shared" si="15"/>
        <v>0</v>
      </c>
      <c r="I26" s="113">
        <f t="shared" si="15"/>
        <v>0</v>
      </c>
      <c r="J26" s="112">
        <f t="shared" si="15"/>
        <v>2280000</v>
      </c>
      <c r="K26" s="113">
        <f t="shared" si="15"/>
        <v>0</v>
      </c>
      <c r="L26" s="112">
        <f t="shared" si="15"/>
        <v>2777000</v>
      </c>
      <c r="M26" s="113">
        <f t="shared" si="15"/>
        <v>12778128</v>
      </c>
      <c r="N26" s="112">
        <f t="shared" si="15"/>
        <v>5720000</v>
      </c>
      <c r="O26" s="113">
        <f t="shared" si="15"/>
        <v>3593168</v>
      </c>
      <c r="P26" s="112">
        <f t="shared" si="9"/>
        <v>10777000</v>
      </c>
      <c r="Q26" s="113">
        <f t="shared" si="10"/>
        <v>16371296</v>
      </c>
      <c r="R26" s="58">
        <f t="shared" si="11"/>
        <v>105.97767374864961</v>
      </c>
      <c r="S26" s="59">
        <f t="shared" si="12"/>
        <v>-71.880325506208735</v>
      </c>
      <c r="T26" s="58">
        <f>IF(($E26-$E21-$E25)   =0,0,($P26   /($E26-$E21-$E25)   )*100)</f>
        <v>43.912476570776626</v>
      </c>
      <c r="U26" s="60">
        <f>IF(($E26-$E21-$E25)   =0,0,($Q26   /($E26-$E21-$E25)   )*100)</f>
        <v>66.70726102192161</v>
      </c>
      <c r="V26" s="112">
        <f>SUM(V19:V25)</f>
        <v>18099000</v>
      </c>
      <c r="W26" s="113">
        <f>SUM(W19:W25)</f>
        <v>12516000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3880000</v>
      </c>
      <c r="C34" s="108"/>
      <c r="D34" s="108"/>
      <c r="E34" s="108">
        <f>$B34      +$C34      +$D34</f>
        <v>3880000</v>
      </c>
      <c r="F34" s="109">
        <v>3880000</v>
      </c>
      <c r="G34" s="110">
        <v>3880000</v>
      </c>
      <c r="H34" s="109">
        <v>969000</v>
      </c>
      <c r="I34" s="110">
        <v>1796665</v>
      </c>
      <c r="J34" s="109">
        <v>1746000</v>
      </c>
      <c r="K34" s="110">
        <v>2471909</v>
      </c>
      <c r="L34" s="109">
        <v>1165000</v>
      </c>
      <c r="M34" s="110">
        <v>3130785</v>
      </c>
      <c r="N34" s="109"/>
      <c r="O34" s="110">
        <v>-3519364</v>
      </c>
      <c r="P34" s="109">
        <f>$H34      +$J34      +$L34      +$N34</f>
        <v>3880000</v>
      </c>
      <c r="Q34" s="110">
        <f>$I34      +$K34      +$M34      +$O34</f>
        <v>3879995</v>
      </c>
      <c r="R34" s="54">
        <f>IF(($L34      =0),0,((($N34      -$L34      )/$L34      )*100))</f>
        <v>-100</v>
      </c>
      <c r="S34" s="55">
        <f>IF(($M34      =0),0,((($O34      -$M34      )/$M34      )*100))</f>
        <v>-212.41155173542739</v>
      </c>
      <c r="T34" s="54">
        <f>IF(($E34      =0),0,(($P34      /$E34      )*100))</f>
        <v>100</v>
      </c>
      <c r="U34" s="56">
        <f>IF(($E34      =0),0,(($Q34      /$E34      )*100))</f>
        <v>99.999871134020623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3880000</v>
      </c>
      <c r="C35" s="111">
        <f>C34</f>
        <v>0</v>
      </c>
      <c r="D35" s="111"/>
      <c r="E35" s="111">
        <f>$B35      +$C35      +$D35</f>
        <v>3880000</v>
      </c>
      <c r="F35" s="112">
        <f t="shared" ref="F35:O35" si="17">F34</f>
        <v>3880000</v>
      </c>
      <c r="G35" s="113">
        <f t="shared" si="17"/>
        <v>3880000</v>
      </c>
      <c r="H35" s="112">
        <f t="shared" si="17"/>
        <v>969000</v>
      </c>
      <c r="I35" s="113">
        <f t="shared" si="17"/>
        <v>1796665</v>
      </c>
      <c r="J35" s="112">
        <f t="shared" si="17"/>
        <v>1746000</v>
      </c>
      <c r="K35" s="113">
        <f t="shared" si="17"/>
        <v>2471909</v>
      </c>
      <c r="L35" s="112">
        <f t="shared" si="17"/>
        <v>1165000</v>
      </c>
      <c r="M35" s="113">
        <f t="shared" si="17"/>
        <v>3130785</v>
      </c>
      <c r="N35" s="112">
        <f t="shared" si="17"/>
        <v>0</v>
      </c>
      <c r="O35" s="113">
        <f t="shared" si="17"/>
        <v>-3519364</v>
      </c>
      <c r="P35" s="112">
        <f>$H35      +$J35      +$L35      +$N35</f>
        <v>3880000</v>
      </c>
      <c r="Q35" s="113">
        <f>$I35      +$K35      +$M35      +$O35</f>
        <v>3879995</v>
      </c>
      <c r="R35" s="58">
        <f>IF(($L35      =0),0,((($N35      -$L35      )/$L35      )*100))</f>
        <v>-100</v>
      </c>
      <c r="S35" s="59">
        <f>IF(($M35      =0),0,((($O35      -$M35      )/$M35      )*100))</f>
        <v>-212.41155173542739</v>
      </c>
      <c r="T35" s="58">
        <f>IF($E35   =0,0,($P35   /$E35   )*100)</f>
        <v>100</v>
      </c>
      <c r="U35" s="60">
        <f>IF($E35   =0,0,($Q35   /$E35   )*100)</f>
        <v>99.999871134020623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26648000</v>
      </c>
      <c r="C37" s="108"/>
      <c r="D37" s="108"/>
      <c r="E37" s="108">
        <f t="shared" ref="E37:E42" si="18">$B37      +$C37      +$D37</f>
        <v>26648000</v>
      </c>
      <c r="F37" s="109">
        <v>26648000</v>
      </c>
      <c r="G37" s="110">
        <v>26648000</v>
      </c>
      <c r="H37" s="109">
        <v>7839000</v>
      </c>
      <c r="I37" s="110">
        <v>13765034</v>
      </c>
      <c r="J37" s="109">
        <v>3934000</v>
      </c>
      <c r="K37" s="110">
        <v>7407472</v>
      </c>
      <c r="L37" s="109">
        <v>1642000</v>
      </c>
      <c r="M37" s="110"/>
      <c r="N37" s="109">
        <v>6336000</v>
      </c>
      <c r="O37" s="110"/>
      <c r="P37" s="109">
        <f t="shared" ref="P37:P42" si="19">$H37      +$J37      +$L37      +$N37</f>
        <v>19751000</v>
      </c>
      <c r="Q37" s="110">
        <f t="shared" ref="Q37:Q42" si="20">$I37      +$K37      +$M37      +$O37</f>
        <v>21172506</v>
      </c>
      <c r="R37" s="54">
        <f t="shared" ref="R37:R42" si="21">IF(($L37      =0),0,((($N37      -$L37      )/$L37      )*100))</f>
        <v>285.8708891595615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74.118132692885013</v>
      </c>
      <c r="U37" s="56">
        <f t="shared" ref="U37:U41" si="24">IF(($E37      =0),0,(($Q37      /$E37      )*100))</f>
        <v>79.452514259981982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31415000</v>
      </c>
      <c r="C38" s="108">
        <v>-6127000</v>
      </c>
      <c r="D38" s="108"/>
      <c r="E38" s="108">
        <f t="shared" si="18"/>
        <v>25288000</v>
      </c>
      <c r="F38" s="109">
        <v>31415000</v>
      </c>
      <c r="G38" s="110">
        <v>0</v>
      </c>
      <c r="H38" s="109"/>
      <c r="I38" s="110"/>
      <c r="J38" s="109"/>
      <c r="K38" s="110"/>
      <c r="L38" s="109"/>
      <c r="M38" s="110"/>
      <c r="N38" s="109">
        <v>378000</v>
      </c>
      <c r="O38" s="110"/>
      <c r="P38" s="109">
        <f t="shared" si="19"/>
        <v>378000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1.4947801328693451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58063000</v>
      </c>
      <c r="C42" s="111">
        <f>SUM(C37:C41)</f>
        <v>-6127000</v>
      </c>
      <c r="D42" s="111"/>
      <c r="E42" s="111">
        <f t="shared" si="18"/>
        <v>51936000</v>
      </c>
      <c r="F42" s="112">
        <f t="shared" ref="F42:O42" si="25">SUM(F37:F41)</f>
        <v>58063000</v>
      </c>
      <c r="G42" s="113">
        <f t="shared" si="25"/>
        <v>26648000</v>
      </c>
      <c r="H42" s="112">
        <f t="shared" si="25"/>
        <v>7839000</v>
      </c>
      <c r="I42" s="113">
        <f t="shared" si="25"/>
        <v>13765034</v>
      </c>
      <c r="J42" s="112">
        <f t="shared" si="25"/>
        <v>3934000</v>
      </c>
      <c r="K42" s="113">
        <f t="shared" si="25"/>
        <v>7407472</v>
      </c>
      <c r="L42" s="112">
        <f t="shared" si="25"/>
        <v>1642000</v>
      </c>
      <c r="M42" s="113">
        <f t="shared" si="25"/>
        <v>0</v>
      </c>
      <c r="N42" s="112">
        <f t="shared" si="25"/>
        <v>6714000</v>
      </c>
      <c r="O42" s="113">
        <f t="shared" si="25"/>
        <v>0</v>
      </c>
      <c r="P42" s="112">
        <f t="shared" si="19"/>
        <v>20129000</v>
      </c>
      <c r="Q42" s="113">
        <f t="shared" si="20"/>
        <v>21172506</v>
      </c>
      <c r="R42" s="58">
        <f t="shared" si="21"/>
        <v>308.89159561510354</v>
      </c>
      <c r="S42" s="59">
        <f t="shared" si="22"/>
        <v>0</v>
      </c>
      <c r="T42" s="58">
        <f>IF((+$E37+$E40) =0,0,(P42   /(+$E37+$E40) )*100)</f>
        <v>75.536625637946571</v>
      </c>
      <c r="U42" s="60">
        <f>IF((+$E37+$E40) =0,0,(Q42   /(+$E37+$E40) )*100)</f>
        <v>79.452514259981982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88185000</v>
      </c>
      <c r="C69" s="120">
        <f>SUM(C9:C16,C19:C25,C28:C31,C34,C37:C41,C44:C54,C57:C60,C63:C67)</f>
        <v>-6127000</v>
      </c>
      <c r="D69" s="120"/>
      <c r="E69" s="120">
        <f t="shared" si="35"/>
        <v>82058000</v>
      </c>
      <c r="F69" s="121">
        <f t="shared" ref="F69:O69" si="43">SUM(F9:F16,F19:F25,F28:F31,F34,F37:F41,F44:F54,F57:F60,F63:F67)</f>
        <v>88185000</v>
      </c>
      <c r="G69" s="122">
        <f t="shared" si="43"/>
        <v>56770000</v>
      </c>
      <c r="H69" s="121">
        <f t="shared" si="43"/>
        <v>9119000</v>
      </c>
      <c r="I69" s="122">
        <f t="shared" si="43"/>
        <v>15883867</v>
      </c>
      <c r="J69" s="121">
        <f t="shared" si="43"/>
        <v>8359000</v>
      </c>
      <c r="K69" s="122">
        <f t="shared" si="43"/>
        <v>10311914</v>
      </c>
      <c r="L69" s="121">
        <f t="shared" si="43"/>
        <v>5816000</v>
      </c>
      <c r="M69" s="122">
        <f t="shared" si="43"/>
        <v>16141042</v>
      </c>
      <c r="N69" s="121">
        <f t="shared" si="43"/>
        <v>12434000</v>
      </c>
      <c r="O69" s="122">
        <f t="shared" si="43"/>
        <v>763683</v>
      </c>
      <c r="P69" s="121">
        <f t="shared" si="36"/>
        <v>35728000</v>
      </c>
      <c r="Q69" s="122">
        <f t="shared" si="37"/>
        <v>43100506</v>
      </c>
      <c r="R69" s="67">
        <f t="shared" si="38"/>
        <v>113.78954607977991</v>
      </c>
      <c r="S69" s="68">
        <f t="shared" si="39"/>
        <v>-95.268688353577176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62.934648581997536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75.921271798485108</v>
      </c>
      <c r="V69" s="121">
        <f>SUM(V9:V16,V19:V25,V28:V31,V34,V37:V41,V44:V54,V57:V60,V63:V67)</f>
        <v>18099000</v>
      </c>
      <c r="W69" s="122">
        <f>SUM(W9:W16,W19:W25,W28:W31,W34,W37:W41,W44:W54,W57:W60,W63:W67)</f>
        <v>12516000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57584000</v>
      </c>
      <c r="C71" s="108"/>
      <c r="D71" s="108"/>
      <c r="E71" s="108">
        <f>$B71      +$C71      +$D71</f>
        <v>57584000</v>
      </c>
      <c r="F71" s="109">
        <v>57584000</v>
      </c>
      <c r="G71" s="110">
        <v>57584000</v>
      </c>
      <c r="H71" s="109">
        <v>18034000</v>
      </c>
      <c r="I71" s="110">
        <v>18073682</v>
      </c>
      <c r="J71" s="109">
        <v>12715000</v>
      </c>
      <c r="K71" s="110">
        <v>11906818</v>
      </c>
      <c r="L71" s="109">
        <v>10721000</v>
      </c>
      <c r="M71" s="110">
        <v>6632745</v>
      </c>
      <c r="N71" s="109">
        <v>15625000</v>
      </c>
      <c r="O71" s="110">
        <v>15366245</v>
      </c>
      <c r="P71" s="109">
        <f>$H71      +$J71      +$L71      +$N71</f>
        <v>57095000</v>
      </c>
      <c r="Q71" s="110">
        <f>$I71      +$K71      +$M71      +$O71</f>
        <v>51979490</v>
      </c>
      <c r="R71" s="54">
        <f>IF(($L71      =0),0,((($N71      -$L71      )/$L71      )*100))</f>
        <v>45.742001678947858</v>
      </c>
      <c r="S71" s="55">
        <f>IF(($M71      =0),0,((($O71      -$M71      )/$M71      )*100))</f>
        <v>131.67248250912706</v>
      </c>
      <c r="T71" s="54">
        <f>IF(($E71      =0),0,(($P71      /$E71      )*100))</f>
        <v>99.150805779383163</v>
      </c>
      <c r="U71" s="56">
        <f>IF(($E71      =0),0,(($Q71      /$E71      )*100))</f>
        <v>90.267244373437066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57584000</v>
      </c>
      <c r="C73" s="117">
        <f>SUM(C71:C72)</f>
        <v>0</v>
      </c>
      <c r="D73" s="117"/>
      <c r="E73" s="117">
        <f>$B73      +$C73      +$D73</f>
        <v>57584000</v>
      </c>
      <c r="F73" s="118">
        <f t="shared" ref="F73:O73" si="44">SUM(F71:F72)</f>
        <v>57584000</v>
      </c>
      <c r="G73" s="119">
        <f t="shared" si="44"/>
        <v>57584000</v>
      </c>
      <c r="H73" s="118">
        <f t="shared" si="44"/>
        <v>18034000</v>
      </c>
      <c r="I73" s="119">
        <f t="shared" si="44"/>
        <v>18073682</v>
      </c>
      <c r="J73" s="118">
        <f t="shared" si="44"/>
        <v>12715000</v>
      </c>
      <c r="K73" s="119">
        <f t="shared" si="44"/>
        <v>11906818</v>
      </c>
      <c r="L73" s="118">
        <f t="shared" si="44"/>
        <v>10721000</v>
      </c>
      <c r="M73" s="119">
        <f t="shared" si="44"/>
        <v>6632745</v>
      </c>
      <c r="N73" s="118">
        <f t="shared" si="44"/>
        <v>15625000</v>
      </c>
      <c r="O73" s="119">
        <f t="shared" si="44"/>
        <v>15366245</v>
      </c>
      <c r="P73" s="118">
        <f>$H73      +$J73      +$L73      +$N73</f>
        <v>57095000</v>
      </c>
      <c r="Q73" s="119">
        <f>$I73      +$K73      +$M73      +$O73</f>
        <v>51979490</v>
      </c>
      <c r="R73" s="63">
        <f>IF(($L73      =0),0,((($N73      -$L73      )/$L73      )*100))</f>
        <v>45.742001678947858</v>
      </c>
      <c r="S73" s="64">
        <f>IF(($M73      =0),0,((($O73      -$M73      )/$M73      )*100))</f>
        <v>131.67248250912706</v>
      </c>
      <c r="T73" s="63">
        <f>IF(($E71      =0),0,(($P71      /$E71      )*100))</f>
        <v>99.150805779383163</v>
      </c>
      <c r="U73" s="65">
        <f>IF($E71   =0,0,($Q71   /$E71 )*100)</f>
        <v>90.267244373437066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57584000</v>
      </c>
      <c r="C74" s="120">
        <f>SUM(C71:C72)</f>
        <v>0</v>
      </c>
      <c r="D74" s="120"/>
      <c r="E74" s="120">
        <f>$B74      +$C74      +$D74</f>
        <v>57584000</v>
      </c>
      <c r="F74" s="121">
        <f t="shared" ref="F74:O74" si="45">SUM(F71:F72)</f>
        <v>57584000</v>
      </c>
      <c r="G74" s="122">
        <f t="shared" si="45"/>
        <v>57584000</v>
      </c>
      <c r="H74" s="121">
        <f t="shared" si="45"/>
        <v>18034000</v>
      </c>
      <c r="I74" s="122">
        <f t="shared" si="45"/>
        <v>18073682</v>
      </c>
      <c r="J74" s="121">
        <f t="shared" si="45"/>
        <v>12715000</v>
      </c>
      <c r="K74" s="122">
        <f t="shared" si="45"/>
        <v>11906818</v>
      </c>
      <c r="L74" s="121">
        <f t="shared" si="45"/>
        <v>10721000</v>
      </c>
      <c r="M74" s="122">
        <f t="shared" si="45"/>
        <v>6632745</v>
      </c>
      <c r="N74" s="121">
        <f t="shared" si="45"/>
        <v>15625000</v>
      </c>
      <c r="O74" s="122">
        <f t="shared" si="45"/>
        <v>15366245</v>
      </c>
      <c r="P74" s="121">
        <f>$H74      +$J74      +$L74      +$N74</f>
        <v>57095000</v>
      </c>
      <c r="Q74" s="122">
        <f>$I74      +$K74      +$M74      +$O74</f>
        <v>51979490</v>
      </c>
      <c r="R74" s="67">
        <f>IF(($L74      =0),0,((($N74      -$L74      )/$L74      )*100))</f>
        <v>45.742001678947858</v>
      </c>
      <c r="S74" s="68">
        <f>IF(($M74      =0),0,((($O74      -$M74      )/$M74      )*100))</f>
        <v>131.67248250912706</v>
      </c>
      <c r="T74" s="67">
        <f>IF(($E71      =0),0,(($P71      /$E71      )*100))</f>
        <v>99.150805779383163</v>
      </c>
      <c r="U74" s="71">
        <f>IF($E71   =0,0,($Q71   /$E71 )*100)</f>
        <v>90.267244373437066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145769000</v>
      </c>
      <c r="C75" s="120">
        <f>SUM(C9:C16,C19:C25,C28:C31,C34,C37:C41,C44:C54,C57:C60,C63:C67,C71:C72)</f>
        <v>-6127000</v>
      </c>
      <c r="D75" s="120"/>
      <c r="E75" s="120">
        <f>$B75      +$C75      +$D75</f>
        <v>139642000</v>
      </c>
      <c r="F75" s="121">
        <f t="shared" ref="F75:O75" si="46">SUM(F9:F16,F19:F25,F28:F31,F34,F37:F41,F44:F54,F57:F60,F63:F67,F71:F72)</f>
        <v>145769000</v>
      </c>
      <c r="G75" s="122">
        <f t="shared" si="46"/>
        <v>114354000</v>
      </c>
      <c r="H75" s="121">
        <f t="shared" si="46"/>
        <v>27153000</v>
      </c>
      <c r="I75" s="122">
        <f t="shared" si="46"/>
        <v>33957549</v>
      </c>
      <c r="J75" s="121">
        <f t="shared" si="46"/>
        <v>21074000</v>
      </c>
      <c r="K75" s="122">
        <f t="shared" si="46"/>
        <v>22218732</v>
      </c>
      <c r="L75" s="121">
        <f t="shared" si="46"/>
        <v>16537000</v>
      </c>
      <c r="M75" s="122">
        <f t="shared" si="46"/>
        <v>22773787</v>
      </c>
      <c r="N75" s="121">
        <f t="shared" si="46"/>
        <v>28059000</v>
      </c>
      <c r="O75" s="122">
        <f t="shared" si="46"/>
        <v>16129928</v>
      </c>
      <c r="P75" s="121">
        <f>$H75      +$J75      +$L75      +$N75</f>
        <v>92823000</v>
      </c>
      <c r="Q75" s="122">
        <f>$I75      +$K75      +$M75      +$O75</f>
        <v>95079996</v>
      </c>
      <c r="R75" s="67">
        <f>IF(($L75      =0),0,((($N75      -$L75      )/$L75      )*100))</f>
        <v>69.674064219628704</v>
      </c>
      <c r="S75" s="68">
        <f>IF(($M75      =0),0,((($O75      -$M75      )/$M75      )*100))</f>
        <v>-29.173272763111381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81.171624954089921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83.145317172989138</v>
      </c>
      <c r="V75" s="121">
        <f>SUM(V9:V16,V19:V25,V28:V31,V34,V37:V41,V44:V54,V57:V60,V63:V67,V71:V72)</f>
        <v>18099000</v>
      </c>
      <c r="W75" s="122">
        <f>SUM(W9:W16,W19:W25,W28:W31,W34,W37:W41,W44:W54,W57:W60,W63:W67,W71:W72)</f>
        <v>12516000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26462000</v>
      </c>
      <c r="C87" s="128">
        <f t="shared" si="48"/>
        <v>0</v>
      </c>
      <c r="D87" s="128">
        <f t="shared" si="48"/>
        <v>0</v>
      </c>
      <c r="E87" s="128">
        <f t="shared" si="48"/>
        <v>26462000</v>
      </c>
      <c r="F87" s="128">
        <f t="shared" si="48"/>
        <v>0</v>
      </c>
      <c r="G87" s="128">
        <f t="shared" si="48"/>
        <v>0</v>
      </c>
      <c r="H87" s="128">
        <f t="shared" si="48"/>
        <v>26486000</v>
      </c>
      <c r="I87" s="128">
        <f t="shared" si="48"/>
        <v>0</v>
      </c>
      <c r="J87" s="128">
        <f t="shared" si="48"/>
        <v>16759000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43245000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163.42302169148212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22146000</v>
      </c>
      <c r="C91" s="108"/>
      <c r="D91" s="108"/>
      <c r="E91" s="108">
        <f t="shared" si="49"/>
        <v>22146000</v>
      </c>
      <c r="F91" s="108">
        <v>0</v>
      </c>
      <c r="G91" s="108">
        <v>0</v>
      </c>
      <c r="H91" s="108">
        <v>25236000</v>
      </c>
      <c r="I91" s="108"/>
      <c r="J91" s="108">
        <v>16759000</v>
      </c>
      <c r="K91" s="108"/>
      <c r="L91" s="108"/>
      <c r="M91" s="108"/>
      <c r="N91" s="108"/>
      <c r="O91" s="108"/>
      <c r="P91" s="108">
        <f t="shared" si="50"/>
        <v>41995000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189.62792377856047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1250000</v>
      </c>
      <c r="C93" s="108"/>
      <c r="D93" s="108"/>
      <c r="E93" s="108">
        <f t="shared" si="49"/>
        <v>1250000</v>
      </c>
      <c r="F93" s="108">
        <v>0</v>
      </c>
      <c r="G93" s="108">
        <v>0</v>
      </c>
      <c r="H93" s="108">
        <v>1250000</v>
      </c>
      <c r="I93" s="108"/>
      <c r="J93" s="108"/>
      <c r="K93" s="108"/>
      <c r="L93" s="108"/>
      <c r="M93" s="108"/>
      <c r="N93" s="108"/>
      <c r="O93" s="108"/>
      <c r="P93" s="108">
        <f t="shared" si="50"/>
        <v>1250000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3066000</v>
      </c>
      <c r="C96" s="131"/>
      <c r="D96" s="131"/>
      <c r="E96" s="131">
        <f t="shared" si="49"/>
        <v>3066000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26462000</v>
      </c>
      <c r="C114" s="137">
        <f t="shared" si="62"/>
        <v>0</v>
      </c>
      <c r="D114" s="137">
        <f t="shared" si="62"/>
        <v>0</v>
      </c>
      <c r="E114" s="137">
        <f t="shared" si="62"/>
        <v>26462000</v>
      </c>
      <c r="F114" s="137">
        <f t="shared" si="62"/>
        <v>0</v>
      </c>
      <c r="G114" s="137">
        <f t="shared" si="62"/>
        <v>0</v>
      </c>
      <c r="H114" s="137">
        <f t="shared" si="62"/>
        <v>26486000</v>
      </c>
      <c r="I114" s="137">
        <f t="shared" si="62"/>
        <v>0</v>
      </c>
      <c r="J114" s="137">
        <f t="shared" si="62"/>
        <v>16759000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43245000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1.6342302169148213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26462000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26462000</v>
      </c>
      <c r="F115" s="139">
        <f t="shared" si="63"/>
        <v>0</v>
      </c>
      <c r="G115" s="139">
        <f t="shared" si="63"/>
        <v>0</v>
      </c>
      <c r="H115" s="139">
        <f t="shared" si="63"/>
        <v>26486000</v>
      </c>
      <c r="I115" s="139">
        <f t="shared" si="63"/>
        <v>0</v>
      </c>
      <c r="J115" s="139">
        <f t="shared" si="63"/>
        <v>16759000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43245000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1.6342302169148213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gBVrLlolMH/3hHfIuh3QkQTt7Su1cMFwXOEp7oS5rsNnlR9ppI0oM7u9lxx9Q6kMn3M89qOuPjF3WTACgehHdg==" saltValue="2OqfwLCpP1TPZ9LnEQZLC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120000</v>
      </c>
      <c r="I10" s="110">
        <v>118950</v>
      </c>
      <c r="J10" s="109">
        <v>52000</v>
      </c>
      <c r="K10" s="110">
        <v>78999</v>
      </c>
      <c r="L10" s="109">
        <v>46000</v>
      </c>
      <c r="M10" s="110">
        <v>201263</v>
      </c>
      <c r="N10" s="109"/>
      <c r="O10" s="110">
        <v>1300787</v>
      </c>
      <c r="P10" s="109">
        <f t="shared" ref="P10:P17" si="1">$H10      +$J10      +$L10      +$N10</f>
        <v>218000</v>
      </c>
      <c r="Q10" s="110">
        <f t="shared" ref="Q10:Q17" si="2">$I10      +$K10      +$M10      +$O10</f>
        <v>1699999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546.31203947074221</v>
      </c>
      <c r="T10" s="54">
        <f t="shared" ref="T10:T16" si="5">IF(($E10      =0),0,(($P10      /$E10      )*100))</f>
        <v>12.823529411764707</v>
      </c>
      <c r="U10" s="56">
        <f t="shared" ref="U10:U16" si="6">IF(($E10      =0),0,(($Q10      /$E10      )*100))</f>
        <v>99.999941176470585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1700000</v>
      </c>
      <c r="C17" s="111">
        <f>SUM(C9:C16)</f>
        <v>0</v>
      </c>
      <c r="D17" s="111"/>
      <c r="E17" s="111">
        <f t="shared" si="0"/>
        <v>1700000</v>
      </c>
      <c r="F17" s="112">
        <f t="shared" ref="F17:O17" si="7">SUM(F9:F16)</f>
        <v>1700000</v>
      </c>
      <c r="G17" s="113">
        <f t="shared" si="7"/>
        <v>1700000</v>
      </c>
      <c r="H17" s="112">
        <f t="shared" si="7"/>
        <v>120000</v>
      </c>
      <c r="I17" s="113">
        <f t="shared" si="7"/>
        <v>118950</v>
      </c>
      <c r="J17" s="112">
        <f t="shared" si="7"/>
        <v>52000</v>
      </c>
      <c r="K17" s="113">
        <f t="shared" si="7"/>
        <v>78999</v>
      </c>
      <c r="L17" s="112">
        <f t="shared" si="7"/>
        <v>46000</v>
      </c>
      <c r="M17" s="113">
        <f t="shared" si="7"/>
        <v>201263</v>
      </c>
      <c r="N17" s="112">
        <f t="shared" si="7"/>
        <v>0</v>
      </c>
      <c r="O17" s="113">
        <f t="shared" si="7"/>
        <v>1300787</v>
      </c>
      <c r="P17" s="112">
        <f t="shared" si="1"/>
        <v>218000</v>
      </c>
      <c r="Q17" s="113">
        <f t="shared" si="2"/>
        <v>1699999</v>
      </c>
      <c r="R17" s="58">
        <f t="shared" si="3"/>
        <v>-100</v>
      </c>
      <c r="S17" s="59">
        <f t="shared" si="4"/>
        <v>546.31203947074221</v>
      </c>
      <c r="T17" s="58">
        <f>IF((SUM($E9:$E14))=0,0,(P17/(SUM($E9:$E14))*100))</f>
        <v>12.823529411764707</v>
      </c>
      <c r="U17" s="60">
        <f>IF((SUM($E9:$E14))=0,0,(Q17/(SUM($E9:$E14))*100))</f>
        <v>99.999941176470585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26848000</v>
      </c>
      <c r="C23" s="108"/>
      <c r="D23" s="108"/>
      <c r="E23" s="108">
        <f t="shared" si="8"/>
        <v>26848000</v>
      </c>
      <c r="F23" s="109">
        <v>26848000</v>
      </c>
      <c r="G23" s="110">
        <v>26848000</v>
      </c>
      <c r="H23" s="109"/>
      <c r="I23" s="110">
        <v>2945568</v>
      </c>
      <c r="J23" s="109">
        <v>8454000</v>
      </c>
      <c r="K23" s="110">
        <v>10807782</v>
      </c>
      <c r="L23" s="109">
        <v>3669000</v>
      </c>
      <c r="M23" s="110">
        <v>6817207</v>
      </c>
      <c r="N23" s="109">
        <v>4319000</v>
      </c>
      <c r="O23" s="110">
        <v>8442975</v>
      </c>
      <c r="P23" s="109">
        <f t="shared" si="9"/>
        <v>16442000</v>
      </c>
      <c r="Q23" s="110">
        <f t="shared" si="10"/>
        <v>29013532</v>
      </c>
      <c r="R23" s="54">
        <f t="shared" si="11"/>
        <v>17.715998909784684</v>
      </c>
      <c r="S23" s="55">
        <f t="shared" si="12"/>
        <v>23.848006962382101</v>
      </c>
      <c r="T23" s="54">
        <f t="shared" si="13"/>
        <v>61.24106078665077</v>
      </c>
      <c r="U23" s="56">
        <f t="shared" si="14"/>
        <v>108.0658969010727</v>
      </c>
      <c r="V23" s="109">
        <v>9727000</v>
      </c>
      <c r="W23" s="110">
        <v>9606000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26848000</v>
      </c>
      <c r="C26" s="111">
        <f>SUM(C19:C25)</f>
        <v>0</v>
      </c>
      <c r="D26" s="111"/>
      <c r="E26" s="111">
        <f t="shared" si="8"/>
        <v>26848000</v>
      </c>
      <c r="F26" s="112">
        <f t="shared" ref="F26:O26" si="15">SUM(F19:F25)</f>
        <v>26848000</v>
      </c>
      <c r="G26" s="113">
        <f t="shared" si="15"/>
        <v>26848000</v>
      </c>
      <c r="H26" s="112">
        <f t="shared" si="15"/>
        <v>0</v>
      </c>
      <c r="I26" s="113">
        <f t="shared" si="15"/>
        <v>2945568</v>
      </c>
      <c r="J26" s="112">
        <f t="shared" si="15"/>
        <v>8454000</v>
      </c>
      <c r="K26" s="113">
        <f t="shared" si="15"/>
        <v>10807782</v>
      </c>
      <c r="L26" s="112">
        <f t="shared" si="15"/>
        <v>3669000</v>
      </c>
      <c r="M26" s="113">
        <f t="shared" si="15"/>
        <v>6817207</v>
      </c>
      <c r="N26" s="112">
        <f t="shared" si="15"/>
        <v>4319000</v>
      </c>
      <c r="O26" s="113">
        <f t="shared" si="15"/>
        <v>8442975</v>
      </c>
      <c r="P26" s="112">
        <f t="shared" si="9"/>
        <v>16442000</v>
      </c>
      <c r="Q26" s="113">
        <f t="shared" si="10"/>
        <v>29013532</v>
      </c>
      <c r="R26" s="58">
        <f t="shared" si="11"/>
        <v>17.715998909784684</v>
      </c>
      <c r="S26" s="59">
        <f t="shared" si="12"/>
        <v>23.848006962382101</v>
      </c>
      <c r="T26" s="58">
        <f>IF(($E26-$E21-$E25)   =0,0,($P26   /($E26-$E21-$E25)   )*100)</f>
        <v>61.24106078665077</v>
      </c>
      <c r="U26" s="60">
        <f>IF(($E26-$E21-$E25)   =0,0,($Q26   /($E26-$E21-$E25)   )*100)</f>
        <v>108.0658969010727</v>
      </c>
      <c r="V26" s="112">
        <f>SUM(V19:V25)</f>
        <v>9727000</v>
      </c>
      <c r="W26" s="113">
        <f>SUM(W19:W25)</f>
        <v>9606000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2656000</v>
      </c>
      <c r="C34" s="108"/>
      <c r="D34" s="108"/>
      <c r="E34" s="108">
        <f>$B34      +$C34      +$D34</f>
        <v>2656000</v>
      </c>
      <c r="F34" s="109">
        <v>2656000</v>
      </c>
      <c r="G34" s="110">
        <v>2656000</v>
      </c>
      <c r="H34" s="109">
        <v>663000</v>
      </c>
      <c r="I34" s="110">
        <v>2268671</v>
      </c>
      <c r="J34" s="109">
        <v>387000</v>
      </c>
      <c r="K34" s="110">
        <v>387329</v>
      </c>
      <c r="L34" s="109"/>
      <c r="M34" s="110"/>
      <c r="N34" s="109"/>
      <c r="O34" s="110"/>
      <c r="P34" s="109">
        <f>$H34      +$J34      +$L34      +$N34</f>
        <v>1050000</v>
      </c>
      <c r="Q34" s="110">
        <f>$I34      +$K34      +$M34      +$O34</f>
        <v>2656000</v>
      </c>
      <c r="R34" s="54">
        <f>IF(($L34      =0),0,((($N34      -$L34      )/$L34      )*100))</f>
        <v>0</v>
      </c>
      <c r="S34" s="55">
        <f>IF(($M34      =0),0,((($O34      -$M34      )/$M34      )*100))</f>
        <v>0</v>
      </c>
      <c r="T34" s="54">
        <f>IF(($E34      =0),0,(($P34      /$E34      )*100))</f>
        <v>39.533132530120483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2656000</v>
      </c>
      <c r="C35" s="111">
        <f>C34</f>
        <v>0</v>
      </c>
      <c r="D35" s="111"/>
      <c r="E35" s="111">
        <f>$B35      +$C35      +$D35</f>
        <v>2656000</v>
      </c>
      <c r="F35" s="112">
        <f t="shared" ref="F35:O35" si="17">F34</f>
        <v>2656000</v>
      </c>
      <c r="G35" s="113">
        <f t="shared" si="17"/>
        <v>2656000</v>
      </c>
      <c r="H35" s="112">
        <f t="shared" si="17"/>
        <v>663000</v>
      </c>
      <c r="I35" s="113">
        <f t="shared" si="17"/>
        <v>2268671</v>
      </c>
      <c r="J35" s="112">
        <f t="shared" si="17"/>
        <v>387000</v>
      </c>
      <c r="K35" s="113">
        <f t="shared" si="17"/>
        <v>387329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1050000</v>
      </c>
      <c r="Q35" s="113">
        <f>$I35      +$K35      +$M35      +$O35</f>
        <v>2656000</v>
      </c>
      <c r="R35" s="58">
        <f>IF(($L35      =0),0,((($N35      -$L35      )/$L35      )*100))</f>
        <v>0</v>
      </c>
      <c r="S35" s="59">
        <f>IF(($M35      =0),0,((($O35      -$M35      )/$M35      )*100))</f>
        <v>0</v>
      </c>
      <c r="T35" s="58">
        <f>IF($E35   =0,0,($P35   /$E35   )*100)</f>
        <v>39.533132530120483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22728000</v>
      </c>
      <c r="C37" s="108">
        <v>1500000</v>
      </c>
      <c r="D37" s="108"/>
      <c r="E37" s="108">
        <f t="shared" ref="E37:E42" si="18">$B37      +$C37      +$D37</f>
        <v>24228000</v>
      </c>
      <c r="F37" s="109">
        <v>24228000</v>
      </c>
      <c r="G37" s="110">
        <v>24228000</v>
      </c>
      <c r="H37" s="109">
        <v>3396000</v>
      </c>
      <c r="I37" s="110">
        <v>6996259</v>
      </c>
      <c r="J37" s="109">
        <v>9404000</v>
      </c>
      <c r="K37" s="110">
        <v>7222188</v>
      </c>
      <c r="L37" s="109">
        <v>1244000</v>
      </c>
      <c r="M37" s="110">
        <v>1084720</v>
      </c>
      <c r="N37" s="109">
        <v>8247000</v>
      </c>
      <c r="O37" s="110">
        <v>4893479</v>
      </c>
      <c r="P37" s="109">
        <f t="shared" ref="P37:P42" si="19">$H37      +$J37      +$L37      +$N37</f>
        <v>22291000</v>
      </c>
      <c r="Q37" s="110">
        <f t="shared" ref="Q37:Q42" si="20">$I37      +$K37      +$M37      +$O37</f>
        <v>20196646</v>
      </c>
      <c r="R37" s="54">
        <f t="shared" ref="R37:R42" si="21">IF(($L37      =0),0,((($N37      -$L37      )/$L37      )*100))</f>
        <v>562.94212218649523</v>
      </c>
      <c r="S37" s="55">
        <f t="shared" ref="S37:S42" si="22">IF(($M37      =0),0,((($O37      -$M37      )/$M37      )*100))</f>
        <v>351.12830960985326</v>
      </c>
      <c r="T37" s="54">
        <f t="shared" ref="T37:T41" si="23">IF(($E37      =0),0,(($P37      /$E37      )*100))</f>
        <v>92.005118045236912</v>
      </c>
      <c r="U37" s="56">
        <f t="shared" ref="U37:U41" si="24">IF(($E37      =0),0,(($Q37      /$E37      )*100))</f>
        <v>83.36076440482087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5707000</v>
      </c>
      <c r="C38" s="108">
        <v>-1802000</v>
      </c>
      <c r="D38" s="108"/>
      <c r="E38" s="108">
        <f t="shared" si="18"/>
        <v>3905000</v>
      </c>
      <c r="F38" s="109">
        <v>5707000</v>
      </c>
      <c r="G38" s="110">
        <v>0</v>
      </c>
      <c r="H38" s="109"/>
      <c r="I38" s="110"/>
      <c r="J38" s="109"/>
      <c r="K38" s="110"/>
      <c r="L38" s="109"/>
      <c r="M38" s="110"/>
      <c r="N38" s="109">
        <v>329000</v>
      </c>
      <c r="O38" s="110"/>
      <c r="P38" s="109">
        <f t="shared" si="19"/>
        <v>329000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8.4250960307298346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28435000</v>
      </c>
      <c r="C42" s="111">
        <f>SUM(C37:C41)</f>
        <v>-302000</v>
      </c>
      <c r="D42" s="111"/>
      <c r="E42" s="111">
        <f t="shared" si="18"/>
        <v>28133000</v>
      </c>
      <c r="F42" s="112">
        <f t="shared" ref="F42:O42" si="25">SUM(F37:F41)</f>
        <v>29935000</v>
      </c>
      <c r="G42" s="113">
        <f t="shared" si="25"/>
        <v>24228000</v>
      </c>
      <c r="H42" s="112">
        <f t="shared" si="25"/>
        <v>3396000</v>
      </c>
      <c r="I42" s="113">
        <f t="shared" si="25"/>
        <v>6996259</v>
      </c>
      <c r="J42" s="112">
        <f t="shared" si="25"/>
        <v>9404000</v>
      </c>
      <c r="K42" s="113">
        <f t="shared" si="25"/>
        <v>7222188</v>
      </c>
      <c r="L42" s="112">
        <f t="shared" si="25"/>
        <v>1244000</v>
      </c>
      <c r="M42" s="113">
        <f t="shared" si="25"/>
        <v>1084720</v>
      </c>
      <c r="N42" s="112">
        <f t="shared" si="25"/>
        <v>8576000</v>
      </c>
      <c r="O42" s="113">
        <f t="shared" si="25"/>
        <v>4893479</v>
      </c>
      <c r="P42" s="112">
        <f t="shared" si="19"/>
        <v>22620000</v>
      </c>
      <c r="Q42" s="113">
        <f t="shared" si="20"/>
        <v>20196646</v>
      </c>
      <c r="R42" s="58">
        <f t="shared" si="21"/>
        <v>589.38906752411583</v>
      </c>
      <c r="S42" s="59">
        <f t="shared" si="22"/>
        <v>351.12830960985326</v>
      </c>
      <c r="T42" s="58">
        <f>IF((+$E37+$E40) =0,0,(P42   /(+$E37+$E40) )*100)</f>
        <v>93.363051015354131</v>
      </c>
      <c r="U42" s="60">
        <f>IF((+$E37+$E40) =0,0,(Q42   /(+$E37+$E40) )*100)</f>
        <v>83.36076440482087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59639000</v>
      </c>
      <c r="C69" s="120">
        <f>SUM(C9:C16,C19:C25,C28:C31,C34,C37:C41,C44:C54,C57:C60,C63:C67)</f>
        <v>-302000</v>
      </c>
      <c r="D69" s="120"/>
      <c r="E69" s="120">
        <f t="shared" si="35"/>
        <v>59337000</v>
      </c>
      <c r="F69" s="121">
        <f t="shared" ref="F69:O69" si="43">SUM(F9:F16,F19:F25,F28:F31,F34,F37:F41,F44:F54,F57:F60,F63:F67)</f>
        <v>61139000</v>
      </c>
      <c r="G69" s="122">
        <f t="shared" si="43"/>
        <v>55432000</v>
      </c>
      <c r="H69" s="121">
        <f t="shared" si="43"/>
        <v>4179000</v>
      </c>
      <c r="I69" s="122">
        <f t="shared" si="43"/>
        <v>12329448</v>
      </c>
      <c r="J69" s="121">
        <f t="shared" si="43"/>
        <v>18297000</v>
      </c>
      <c r="K69" s="122">
        <f t="shared" si="43"/>
        <v>18496298</v>
      </c>
      <c r="L69" s="121">
        <f t="shared" si="43"/>
        <v>4959000</v>
      </c>
      <c r="M69" s="122">
        <f t="shared" si="43"/>
        <v>8103190</v>
      </c>
      <c r="N69" s="121">
        <f t="shared" si="43"/>
        <v>12895000</v>
      </c>
      <c r="O69" s="122">
        <f t="shared" si="43"/>
        <v>14637241</v>
      </c>
      <c r="P69" s="121">
        <f t="shared" si="36"/>
        <v>40330000</v>
      </c>
      <c r="Q69" s="122">
        <f t="shared" si="37"/>
        <v>53566177</v>
      </c>
      <c r="R69" s="67">
        <f t="shared" si="38"/>
        <v>160.03226456946967</v>
      </c>
      <c r="S69" s="68">
        <f t="shared" si="39"/>
        <v>80.635539830609929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72.755808919035942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96.634032688699662</v>
      </c>
      <c r="V69" s="121">
        <f>SUM(V9:V16,V19:V25,V28:V31,V34,V37:V41,V44:V54,V57:V60,V63:V67)</f>
        <v>9727000</v>
      </c>
      <c r="W69" s="122">
        <f>SUM(W9:W16,W19:W25,W28:W31,W34,W37:W41,W44:W54,W57:W60,W63:W67)</f>
        <v>9606000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54199000</v>
      </c>
      <c r="C71" s="108"/>
      <c r="D71" s="108"/>
      <c r="E71" s="108">
        <f>$B71      +$C71      +$D71</f>
        <v>54199000</v>
      </c>
      <c r="F71" s="109">
        <v>54199000</v>
      </c>
      <c r="G71" s="110">
        <v>54199000</v>
      </c>
      <c r="H71" s="109">
        <v>19370000</v>
      </c>
      <c r="I71" s="110">
        <v>18240542</v>
      </c>
      <c r="J71" s="109">
        <v>22717000</v>
      </c>
      <c r="K71" s="110">
        <v>20668767</v>
      </c>
      <c r="L71" s="109">
        <v>10491000</v>
      </c>
      <c r="M71" s="110">
        <v>11209084</v>
      </c>
      <c r="N71" s="109">
        <v>1621000</v>
      </c>
      <c r="O71" s="110">
        <v>4143609</v>
      </c>
      <c r="P71" s="109">
        <f>$H71      +$J71      +$L71      +$N71</f>
        <v>54199000</v>
      </c>
      <c r="Q71" s="110">
        <f>$I71      +$K71      +$M71      +$O71</f>
        <v>54262002</v>
      </c>
      <c r="R71" s="54">
        <f>IF(($L71      =0),0,((($N71      -$L71      )/$L71      )*100))</f>
        <v>-84.548660756839197</v>
      </c>
      <c r="S71" s="55">
        <f>IF(($M71      =0),0,((($O71      -$M71      )/$M71      )*100))</f>
        <v>-63.033473564833663</v>
      </c>
      <c r="T71" s="54">
        <f>IF(($E71      =0),0,(($P71      /$E71      )*100))</f>
        <v>100</v>
      </c>
      <c r="U71" s="56">
        <f>IF(($E71      =0),0,(($Q71      /$E71      )*100))</f>
        <v>100.11624199708481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54199000</v>
      </c>
      <c r="C73" s="117">
        <f>SUM(C71:C72)</f>
        <v>0</v>
      </c>
      <c r="D73" s="117"/>
      <c r="E73" s="117">
        <f>$B73      +$C73      +$D73</f>
        <v>54199000</v>
      </c>
      <c r="F73" s="118">
        <f t="shared" ref="F73:O73" si="44">SUM(F71:F72)</f>
        <v>54199000</v>
      </c>
      <c r="G73" s="119">
        <f t="shared" si="44"/>
        <v>54199000</v>
      </c>
      <c r="H73" s="118">
        <f t="shared" si="44"/>
        <v>19370000</v>
      </c>
      <c r="I73" s="119">
        <f t="shared" si="44"/>
        <v>18240542</v>
      </c>
      <c r="J73" s="118">
        <f t="shared" si="44"/>
        <v>22717000</v>
      </c>
      <c r="K73" s="119">
        <f t="shared" si="44"/>
        <v>20668767</v>
      </c>
      <c r="L73" s="118">
        <f t="shared" si="44"/>
        <v>10491000</v>
      </c>
      <c r="M73" s="119">
        <f t="shared" si="44"/>
        <v>11209084</v>
      </c>
      <c r="N73" s="118">
        <f t="shared" si="44"/>
        <v>1621000</v>
      </c>
      <c r="O73" s="119">
        <f t="shared" si="44"/>
        <v>4143609</v>
      </c>
      <c r="P73" s="118">
        <f>$H73      +$J73      +$L73      +$N73</f>
        <v>54199000</v>
      </c>
      <c r="Q73" s="119">
        <f>$I73      +$K73      +$M73      +$O73</f>
        <v>54262002</v>
      </c>
      <c r="R73" s="63">
        <f>IF(($L73      =0),0,((($N73      -$L73      )/$L73      )*100))</f>
        <v>-84.548660756839197</v>
      </c>
      <c r="S73" s="64">
        <f>IF(($M73      =0),0,((($O73      -$M73      )/$M73      )*100))</f>
        <v>-63.033473564833663</v>
      </c>
      <c r="T73" s="63">
        <f>IF(($E71      =0),0,(($P71      /$E71      )*100))</f>
        <v>100</v>
      </c>
      <c r="U73" s="65">
        <f>IF($E71   =0,0,($Q71   /$E71 )*100)</f>
        <v>100.11624199708481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54199000</v>
      </c>
      <c r="C74" s="120">
        <f>SUM(C71:C72)</f>
        <v>0</v>
      </c>
      <c r="D74" s="120"/>
      <c r="E74" s="120">
        <f>$B74      +$C74      +$D74</f>
        <v>54199000</v>
      </c>
      <c r="F74" s="121">
        <f t="shared" ref="F74:O74" si="45">SUM(F71:F72)</f>
        <v>54199000</v>
      </c>
      <c r="G74" s="122">
        <f t="shared" si="45"/>
        <v>54199000</v>
      </c>
      <c r="H74" s="121">
        <f t="shared" si="45"/>
        <v>19370000</v>
      </c>
      <c r="I74" s="122">
        <f t="shared" si="45"/>
        <v>18240542</v>
      </c>
      <c r="J74" s="121">
        <f t="shared" si="45"/>
        <v>22717000</v>
      </c>
      <c r="K74" s="122">
        <f t="shared" si="45"/>
        <v>20668767</v>
      </c>
      <c r="L74" s="121">
        <f t="shared" si="45"/>
        <v>10491000</v>
      </c>
      <c r="M74" s="122">
        <f t="shared" si="45"/>
        <v>11209084</v>
      </c>
      <c r="N74" s="121">
        <f t="shared" si="45"/>
        <v>1621000</v>
      </c>
      <c r="O74" s="122">
        <f t="shared" si="45"/>
        <v>4143609</v>
      </c>
      <c r="P74" s="121">
        <f>$H74      +$J74      +$L74      +$N74</f>
        <v>54199000</v>
      </c>
      <c r="Q74" s="122">
        <f>$I74      +$K74      +$M74      +$O74</f>
        <v>54262002</v>
      </c>
      <c r="R74" s="67">
        <f>IF(($L74      =0),0,((($N74      -$L74      )/$L74      )*100))</f>
        <v>-84.548660756839197</v>
      </c>
      <c r="S74" s="68">
        <f>IF(($M74      =0),0,((($O74      -$M74      )/$M74      )*100))</f>
        <v>-63.033473564833663</v>
      </c>
      <c r="T74" s="67">
        <f>IF(($E71      =0),0,(($P71      /$E71      )*100))</f>
        <v>100</v>
      </c>
      <c r="U74" s="71">
        <f>IF($E71   =0,0,($Q71   /$E71 )*100)</f>
        <v>100.11624199708481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113838000</v>
      </c>
      <c r="C75" s="120">
        <f>SUM(C9:C16,C19:C25,C28:C31,C34,C37:C41,C44:C54,C57:C60,C63:C67,C71:C72)</f>
        <v>-302000</v>
      </c>
      <c r="D75" s="120"/>
      <c r="E75" s="120">
        <f>$B75      +$C75      +$D75</f>
        <v>113536000</v>
      </c>
      <c r="F75" s="121">
        <f t="shared" ref="F75:O75" si="46">SUM(F9:F16,F19:F25,F28:F31,F34,F37:F41,F44:F54,F57:F60,F63:F67,F71:F72)</f>
        <v>115338000</v>
      </c>
      <c r="G75" s="122">
        <f t="shared" si="46"/>
        <v>109631000</v>
      </c>
      <c r="H75" s="121">
        <f t="shared" si="46"/>
        <v>23549000</v>
      </c>
      <c r="I75" s="122">
        <f t="shared" si="46"/>
        <v>30569990</v>
      </c>
      <c r="J75" s="121">
        <f t="shared" si="46"/>
        <v>41014000</v>
      </c>
      <c r="K75" s="122">
        <f t="shared" si="46"/>
        <v>39165065</v>
      </c>
      <c r="L75" s="121">
        <f t="shared" si="46"/>
        <v>15450000</v>
      </c>
      <c r="M75" s="122">
        <f t="shared" si="46"/>
        <v>19312274</v>
      </c>
      <c r="N75" s="121">
        <f t="shared" si="46"/>
        <v>14516000</v>
      </c>
      <c r="O75" s="122">
        <f t="shared" si="46"/>
        <v>18780850</v>
      </c>
      <c r="P75" s="121">
        <f>$H75      +$J75      +$L75      +$N75</f>
        <v>94529000</v>
      </c>
      <c r="Q75" s="122">
        <f>$I75      +$K75      +$M75      +$O75</f>
        <v>107828179</v>
      </c>
      <c r="R75" s="67">
        <f>IF(($L75      =0),0,((($N75      -$L75      )/$L75      )*100))</f>
        <v>-6.0453074433656964</v>
      </c>
      <c r="S75" s="68">
        <f>IF(($M75      =0),0,((($O75      -$M75      )/$M75      )*100))</f>
        <v>-2.7517422339803175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86.224699218286787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98.355555454205472</v>
      </c>
      <c r="V75" s="121">
        <f>SUM(V9:V16,V19:V25,V28:V31,V34,V37:V41,V44:V54,V57:V60,V63:V67,V71:V72)</f>
        <v>9727000</v>
      </c>
      <c r="W75" s="122">
        <f>SUM(W9:W16,W19:W25,W28:W31,W34,W37:W41,W44:W54,W57:W60,W63:W67,W71:W72)</f>
        <v>9606000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12181000</v>
      </c>
      <c r="C87" s="128">
        <f t="shared" si="48"/>
        <v>0</v>
      </c>
      <c r="D87" s="128">
        <f t="shared" si="48"/>
        <v>0</v>
      </c>
      <c r="E87" s="128">
        <f t="shared" si="48"/>
        <v>12181000</v>
      </c>
      <c r="F87" s="128">
        <f t="shared" si="48"/>
        <v>0</v>
      </c>
      <c r="G87" s="128">
        <f t="shared" si="48"/>
        <v>0</v>
      </c>
      <c r="H87" s="128">
        <f t="shared" si="48"/>
        <v>30697000</v>
      </c>
      <c r="I87" s="128">
        <f t="shared" si="48"/>
        <v>0</v>
      </c>
      <c r="J87" s="128">
        <f t="shared" si="48"/>
        <v>1434000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32131000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263.77965684262375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10747000</v>
      </c>
      <c r="C91" s="108"/>
      <c r="D91" s="108"/>
      <c r="E91" s="108">
        <f t="shared" si="49"/>
        <v>10747000</v>
      </c>
      <c r="F91" s="108">
        <v>0</v>
      </c>
      <c r="G91" s="108">
        <v>0</v>
      </c>
      <c r="H91" s="108">
        <v>30697000</v>
      </c>
      <c r="I91" s="108"/>
      <c r="J91" s="108"/>
      <c r="K91" s="108"/>
      <c r="L91" s="108"/>
      <c r="M91" s="108"/>
      <c r="N91" s="108"/>
      <c r="O91" s="108"/>
      <c r="P91" s="108">
        <f t="shared" si="50"/>
        <v>30697000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285.63319996278034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1434000</v>
      </c>
      <c r="C93" s="108"/>
      <c r="D93" s="108"/>
      <c r="E93" s="108">
        <f t="shared" si="49"/>
        <v>1434000</v>
      </c>
      <c r="F93" s="108">
        <v>0</v>
      </c>
      <c r="G93" s="108">
        <v>0</v>
      </c>
      <c r="H93" s="108"/>
      <c r="I93" s="108"/>
      <c r="J93" s="108">
        <v>1434000</v>
      </c>
      <c r="K93" s="108"/>
      <c r="L93" s="108"/>
      <c r="M93" s="108"/>
      <c r="N93" s="108"/>
      <c r="O93" s="108"/>
      <c r="P93" s="108">
        <f t="shared" si="50"/>
        <v>1434000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12181000</v>
      </c>
      <c r="C114" s="137">
        <f t="shared" si="62"/>
        <v>0</v>
      </c>
      <c r="D114" s="137">
        <f t="shared" si="62"/>
        <v>0</v>
      </c>
      <c r="E114" s="137">
        <f t="shared" si="62"/>
        <v>12181000</v>
      </c>
      <c r="F114" s="137">
        <f t="shared" si="62"/>
        <v>0</v>
      </c>
      <c r="G114" s="137">
        <f t="shared" si="62"/>
        <v>0</v>
      </c>
      <c r="H114" s="137">
        <f t="shared" si="62"/>
        <v>30697000</v>
      </c>
      <c r="I114" s="137">
        <f t="shared" si="62"/>
        <v>0</v>
      </c>
      <c r="J114" s="137">
        <f t="shared" si="62"/>
        <v>1434000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32131000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2.6377965684262374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12181000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12181000</v>
      </c>
      <c r="F115" s="139">
        <f t="shared" si="63"/>
        <v>0</v>
      </c>
      <c r="G115" s="139">
        <f t="shared" si="63"/>
        <v>0</v>
      </c>
      <c r="H115" s="139">
        <f t="shared" si="63"/>
        <v>30697000</v>
      </c>
      <c r="I115" s="139">
        <f t="shared" si="63"/>
        <v>0</v>
      </c>
      <c r="J115" s="139">
        <f t="shared" si="63"/>
        <v>1434000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32131000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2.6377965684262374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TrZMZXb3Dr7B6m02WlDauUSTq2NRHW8Txz7eYkJ6m8O5Zm4QxoC3VzeMxEJf52g5ixRyUaHnU3+HI18FaJyUfw==" saltValue="hgyZY30XrG8QmCXqtOPUG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2100000</v>
      </c>
      <c r="C10" s="108"/>
      <c r="D10" s="108"/>
      <c r="E10" s="108">
        <f t="shared" ref="E10:E17" si="0">$B10      +$C10      +$D10</f>
        <v>2100000</v>
      </c>
      <c r="F10" s="109">
        <v>2100000</v>
      </c>
      <c r="G10" s="110">
        <v>2100000</v>
      </c>
      <c r="H10" s="109">
        <v>102000</v>
      </c>
      <c r="I10" s="110">
        <v>101762</v>
      </c>
      <c r="J10" s="109">
        <v>1136000</v>
      </c>
      <c r="K10" s="110">
        <v>1152217</v>
      </c>
      <c r="L10" s="109">
        <v>284000</v>
      </c>
      <c r="M10" s="110">
        <v>145395</v>
      </c>
      <c r="N10" s="109"/>
      <c r="O10" s="110">
        <v>365328</v>
      </c>
      <c r="P10" s="109">
        <f t="shared" ref="P10:P17" si="1">$H10      +$J10      +$L10      +$N10</f>
        <v>1522000</v>
      </c>
      <c r="Q10" s="110">
        <f t="shared" ref="Q10:Q17" si="2">$I10      +$K10      +$M10      +$O10</f>
        <v>1764702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151.26586196224079</v>
      </c>
      <c r="T10" s="54">
        <f t="shared" ref="T10:T16" si="5">IF(($E10      =0),0,(($P10      /$E10      )*100))</f>
        <v>72.476190476190467</v>
      </c>
      <c r="U10" s="56">
        <f t="shared" ref="U10:U16" si="6">IF(($E10      =0),0,(($Q10      /$E10      )*100))</f>
        <v>84.033428571428573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1500000</v>
      </c>
      <c r="C15" s="108">
        <v>-1500000</v>
      </c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3600000</v>
      </c>
      <c r="C17" s="111">
        <f>SUM(C9:C16)</f>
        <v>-1500000</v>
      </c>
      <c r="D17" s="111"/>
      <c r="E17" s="111">
        <f t="shared" si="0"/>
        <v>2100000</v>
      </c>
      <c r="F17" s="112">
        <f t="shared" ref="F17:O17" si="7">SUM(F9:F16)</f>
        <v>2100000</v>
      </c>
      <c r="G17" s="113">
        <f t="shared" si="7"/>
        <v>2100000</v>
      </c>
      <c r="H17" s="112">
        <f t="shared" si="7"/>
        <v>102000</v>
      </c>
      <c r="I17" s="113">
        <f t="shared" si="7"/>
        <v>101762</v>
      </c>
      <c r="J17" s="112">
        <f t="shared" si="7"/>
        <v>1136000</v>
      </c>
      <c r="K17" s="113">
        <f t="shared" si="7"/>
        <v>1152217</v>
      </c>
      <c r="L17" s="112">
        <f t="shared" si="7"/>
        <v>284000</v>
      </c>
      <c r="M17" s="113">
        <f t="shared" si="7"/>
        <v>145395</v>
      </c>
      <c r="N17" s="112">
        <f t="shared" si="7"/>
        <v>0</v>
      </c>
      <c r="O17" s="113">
        <f t="shared" si="7"/>
        <v>365328</v>
      </c>
      <c r="P17" s="112">
        <f t="shared" si="1"/>
        <v>1522000</v>
      </c>
      <c r="Q17" s="113">
        <f t="shared" si="2"/>
        <v>1764702</v>
      </c>
      <c r="R17" s="58">
        <f t="shared" si="3"/>
        <v>-100</v>
      </c>
      <c r="S17" s="59">
        <f t="shared" si="4"/>
        <v>151.26586196224079</v>
      </c>
      <c r="T17" s="58">
        <f>IF((SUM($E9:$E14))=0,0,(P17/(SUM($E9:$E14))*100))</f>
        <v>72.476190476190467</v>
      </c>
      <c r="U17" s="60">
        <f>IF((SUM($E9:$E14))=0,0,(Q17/(SUM($E9:$E14))*100))</f>
        <v>84.033428571428573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>
        <v>6292000</v>
      </c>
      <c r="W22" s="110">
        <v>5662000</v>
      </c>
    </row>
    <row r="23" spans="1:23" ht="13" customHeight="1" x14ac:dyDescent="0.3">
      <c r="A23" s="53" t="s">
        <v>50</v>
      </c>
      <c r="B23" s="108"/>
      <c r="C23" s="108">
        <v>21829000</v>
      </c>
      <c r="D23" s="108"/>
      <c r="E23" s="108">
        <f t="shared" si="8"/>
        <v>21829000</v>
      </c>
      <c r="F23" s="109">
        <v>21829000</v>
      </c>
      <c r="G23" s="110">
        <v>21829000</v>
      </c>
      <c r="H23" s="109"/>
      <c r="I23" s="110"/>
      <c r="J23" s="109"/>
      <c r="K23" s="110"/>
      <c r="L23" s="109"/>
      <c r="M23" s="110"/>
      <c r="N23" s="109">
        <v>873000</v>
      </c>
      <c r="O23" s="110">
        <v>1004669</v>
      </c>
      <c r="P23" s="109">
        <f t="shared" si="9"/>
        <v>873000</v>
      </c>
      <c r="Q23" s="110">
        <f t="shared" si="10"/>
        <v>1004669</v>
      </c>
      <c r="R23" s="54">
        <f t="shared" si="11"/>
        <v>0</v>
      </c>
      <c r="S23" s="55">
        <f t="shared" si="12"/>
        <v>0</v>
      </c>
      <c r="T23" s="54">
        <f t="shared" si="13"/>
        <v>3.9992670300975766</v>
      </c>
      <c r="U23" s="56">
        <f t="shared" si="14"/>
        <v>4.6024508681112284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21829000</v>
      </c>
      <c r="D26" s="111"/>
      <c r="E26" s="111">
        <f t="shared" si="8"/>
        <v>21829000</v>
      </c>
      <c r="F26" s="112">
        <f t="shared" ref="F26:O26" si="15">SUM(F19:F25)</f>
        <v>21829000</v>
      </c>
      <c r="G26" s="113">
        <f t="shared" si="15"/>
        <v>21829000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873000</v>
      </c>
      <c r="O26" s="113">
        <f t="shared" si="15"/>
        <v>1004669</v>
      </c>
      <c r="P26" s="112">
        <f t="shared" si="9"/>
        <v>873000</v>
      </c>
      <c r="Q26" s="113">
        <f t="shared" si="10"/>
        <v>1004669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3.9992670300975766</v>
      </c>
      <c r="U26" s="60">
        <f>IF(($E26-$E21-$E25)   =0,0,($Q26   /($E26-$E21-$E25)   )*100)</f>
        <v>4.6024508681112284</v>
      </c>
      <c r="V26" s="112">
        <f>SUM(V19:V25)</f>
        <v>6292000</v>
      </c>
      <c r="W26" s="113">
        <f>SUM(W19:W25)</f>
        <v>5662000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2981000</v>
      </c>
      <c r="C34" s="108"/>
      <c r="D34" s="108"/>
      <c r="E34" s="108">
        <f>$B34      +$C34      +$D34</f>
        <v>2981000</v>
      </c>
      <c r="F34" s="109">
        <v>2981000</v>
      </c>
      <c r="G34" s="110">
        <v>2981000</v>
      </c>
      <c r="H34" s="109">
        <v>745000</v>
      </c>
      <c r="I34" s="110">
        <v>2237675</v>
      </c>
      <c r="J34" s="109">
        <v>654000</v>
      </c>
      <c r="K34" s="110">
        <v>743328</v>
      </c>
      <c r="L34" s="109">
        <v>1164000</v>
      </c>
      <c r="M34" s="110"/>
      <c r="N34" s="109">
        <v>270000</v>
      </c>
      <c r="O34" s="110"/>
      <c r="P34" s="109">
        <f>$H34      +$J34      +$L34      +$N34</f>
        <v>2833000</v>
      </c>
      <c r="Q34" s="110">
        <f>$I34      +$K34      +$M34      +$O34</f>
        <v>2981003</v>
      </c>
      <c r="R34" s="54">
        <f>IF(($L34      =0),0,((($N34      -$L34      )/$L34      )*100))</f>
        <v>-76.80412371134021</v>
      </c>
      <c r="S34" s="55">
        <f>IF(($M34      =0),0,((($O34      -$M34      )/$M34      )*100))</f>
        <v>0</v>
      </c>
      <c r="T34" s="54">
        <f>IF(($E34      =0),0,(($P34      /$E34      )*100))</f>
        <v>95.03522307950351</v>
      </c>
      <c r="U34" s="56">
        <f>IF(($E34      =0),0,(($Q34      /$E34      )*100))</f>
        <v>100.00010063737001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2981000</v>
      </c>
      <c r="C35" s="111">
        <f>C34</f>
        <v>0</v>
      </c>
      <c r="D35" s="111"/>
      <c r="E35" s="111">
        <f>$B35      +$C35      +$D35</f>
        <v>2981000</v>
      </c>
      <c r="F35" s="112">
        <f t="shared" ref="F35:O35" si="17">F34</f>
        <v>2981000</v>
      </c>
      <c r="G35" s="113">
        <f t="shared" si="17"/>
        <v>2981000</v>
      </c>
      <c r="H35" s="112">
        <f t="shared" si="17"/>
        <v>745000</v>
      </c>
      <c r="I35" s="113">
        <f t="shared" si="17"/>
        <v>2237675</v>
      </c>
      <c r="J35" s="112">
        <f t="shared" si="17"/>
        <v>654000</v>
      </c>
      <c r="K35" s="113">
        <f t="shared" si="17"/>
        <v>743328</v>
      </c>
      <c r="L35" s="112">
        <f t="shared" si="17"/>
        <v>1164000</v>
      </c>
      <c r="M35" s="113">
        <f t="shared" si="17"/>
        <v>0</v>
      </c>
      <c r="N35" s="112">
        <f t="shared" si="17"/>
        <v>270000</v>
      </c>
      <c r="O35" s="113">
        <f t="shared" si="17"/>
        <v>0</v>
      </c>
      <c r="P35" s="112">
        <f>$H35      +$J35      +$L35      +$N35</f>
        <v>2833000</v>
      </c>
      <c r="Q35" s="113">
        <f>$I35      +$K35      +$M35      +$O35</f>
        <v>2981003</v>
      </c>
      <c r="R35" s="58">
        <f>IF(($L35      =0),0,((($N35      -$L35      )/$L35      )*100))</f>
        <v>-76.80412371134021</v>
      </c>
      <c r="S35" s="59">
        <f>IF(($M35      =0),0,((($O35      -$M35      )/$M35      )*100))</f>
        <v>0</v>
      </c>
      <c r="T35" s="58">
        <f>IF($E35   =0,0,($P35   /$E35   )*100)</f>
        <v>95.03522307950351</v>
      </c>
      <c r="U35" s="60">
        <f>IF($E35   =0,0,($Q35   /$E35   )*100)</f>
        <v>100.00010063737001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25362000</v>
      </c>
      <c r="C37" s="108"/>
      <c r="D37" s="108"/>
      <c r="E37" s="108">
        <f t="shared" ref="E37:E42" si="18">$B37      +$C37      +$D37</f>
        <v>25362000</v>
      </c>
      <c r="F37" s="109">
        <v>25362000</v>
      </c>
      <c r="G37" s="110">
        <v>25362000</v>
      </c>
      <c r="H37" s="109">
        <v>9362000</v>
      </c>
      <c r="I37" s="110">
        <v>10816287</v>
      </c>
      <c r="J37" s="109">
        <v>7756000</v>
      </c>
      <c r="K37" s="110">
        <v>4739113</v>
      </c>
      <c r="L37" s="109"/>
      <c r="M37" s="110">
        <v>-8068709</v>
      </c>
      <c r="N37" s="109"/>
      <c r="O37" s="110">
        <v>33031</v>
      </c>
      <c r="P37" s="109">
        <f t="shared" ref="P37:P42" si="19">$H37      +$J37      +$L37      +$N37</f>
        <v>17118000</v>
      </c>
      <c r="Q37" s="110">
        <f t="shared" ref="Q37:Q42" si="20">$I37      +$K37      +$M37      +$O37</f>
        <v>7519722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-100.40937156117539</v>
      </c>
      <c r="T37" s="54">
        <f t="shared" ref="T37:T41" si="23">IF(($E37      =0),0,(($P37      /$E37      )*100))</f>
        <v>67.494677075940373</v>
      </c>
      <c r="U37" s="56">
        <f t="shared" ref="U37:U41" si="24">IF(($E37      =0),0,(($Q37      /$E37      )*100))</f>
        <v>29.6495623373551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19677000</v>
      </c>
      <c r="C38" s="108"/>
      <c r="D38" s="108"/>
      <c r="E38" s="108">
        <f t="shared" si="18"/>
        <v>19677000</v>
      </c>
      <c r="F38" s="109">
        <v>19677000</v>
      </c>
      <c r="G38" s="110">
        <v>0</v>
      </c>
      <c r="H38" s="109"/>
      <c r="I38" s="110"/>
      <c r="J38" s="109"/>
      <c r="K38" s="110"/>
      <c r="L38" s="109"/>
      <c r="M38" s="110"/>
      <c r="N38" s="109">
        <v>829000</v>
      </c>
      <c r="O38" s="110"/>
      <c r="P38" s="109">
        <f t="shared" si="19"/>
        <v>829000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4.2130406057834016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45039000</v>
      </c>
      <c r="C42" s="111">
        <f>SUM(C37:C41)</f>
        <v>0</v>
      </c>
      <c r="D42" s="111"/>
      <c r="E42" s="111">
        <f t="shared" si="18"/>
        <v>45039000</v>
      </c>
      <c r="F42" s="112">
        <f t="shared" ref="F42:O42" si="25">SUM(F37:F41)</f>
        <v>45039000</v>
      </c>
      <c r="G42" s="113">
        <f t="shared" si="25"/>
        <v>25362000</v>
      </c>
      <c r="H42" s="112">
        <f t="shared" si="25"/>
        <v>9362000</v>
      </c>
      <c r="I42" s="113">
        <f t="shared" si="25"/>
        <v>10816287</v>
      </c>
      <c r="J42" s="112">
        <f t="shared" si="25"/>
        <v>7756000</v>
      </c>
      <c r="K42" s="113">
        <f t="shared" si="25"/>
        <v>4739113</v>
      </c>
      <c r="L42" s="112">
        <f t="shared" si="25"/>
        <v>0</v>
      </c>
      <c r="M42" s="113">
        <f t="shared" si="25"/>
        <v>-8068709</v>
      </c>
      <c r="N42" s="112">
        <f t="shared" si="25"/>
        <v>829000</v>
      </c>
      <c r="O42" s="113">
        <f t="shared" si="25"/>
        <v>33031</v>
      </c>
      <c r="P42" s="112">
        <f t="shared" si="19"/>
        <v>17947000</v>
      </c>
      <c r="Q42" s="113">
        <f t="shared" si="20"/>
        <v>7519722</v>
      </c>
      <c r="R42" s="58">
        <f t="shared" si="21"/>
        <v>0</v>
      </c>
      <c r="S42" s="59">
        <f t="shared" si="22"/>
        <v>-100.40937156117539</v>
      </c>
      <c r="T42" s="58">
        <f>IF((+$E37+$E40) =0,0,(P42   /(+$E37+$E40) )*100)</f>
        <v>70.763346739216146</v>
      </c>
      <c r="U42" s="60">
        <f>IF((+$E37+$E40) =0,0,(Q42   /(+$E37+$E40) )*100)</f>
        <v>29.6495623373551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51620000</v>
      </c>
      <c r="C69" s="120">
        <f>SUM(C9:C16,C19:C25,C28:C31,C34,C37:C41,C44:C54,C57:C60,C63:C67)</f>
        <v>20329000</v>
      </c>
      <c r="D69" s="120"/>
      <c r="E69" s="120">
        <f t="shared" si="35"/>
        <v>71949000</v>
      </c>
      <c r="F69" s="121">
        <f t="shared" ref="F69:O69" si="43">SUM(F9:F16,F19:F25,F28:F31,F34,F37:F41,F44:F54,F57:F60,F63:F67)</f>
        <v>71949000</v>
      </c>
      <c r="G69" s="122">
        <f t="shared" si="43"/>
        <v>52272000</v>
      </c>
      <c r="H69" s="121">
        <f t="shared" si="43"/>
        <v>10209000</v>
      </c>
      <c r="I69" s="122">
        <f t="shared" si="43"/>
        <v>13155724</v>
      </c>
      <c r="J69" s="121">
        <f t="shared" si="43"/>
        <v>9546000</v>
      </c>
      <c r="K69" s="122">
        <f t="shared" si="43"/>
        <v>6634658</v>
      </c>
      <c r="L69" s="121">
        <f t="shared" si="43"/>
        <v>1448000</v>
      </c>
      <c r="M69" s="122">
        <f t="shared" si="43"/>
        <v>-7923314</v>
      </c>
      <c r="N69" s="121">
        <f t="shared" si="43"/>
        <v>1972000</v>
      </c>
      <c r="O69" s="122">
        <f t="shared" si="43"/>
        <v>1403028</v>
      </c>
      <c r="P69" s="121">
        <f t="shared" si="36"/>
        <v>23175000</v>
      </c>
      <c r="Q69" s="122">
        <f t="shared" si="37"/>
        <v>13270096</v>
      </c>
      <c r="R69" s="67">
        <f t="shared" si="38"/>
        <v>36.187845303867405</v>
      </c>
      <c r="S69" s="68">
        <f t="shared" si="39"/>
        <v>-117.70759053598027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44.335399449035812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25.386623813896541</v>
      </c>
      <c r="V69" s="121">
        <f>SUM(V9:V16,V19:V25,V28:V31,V34,V37:V41,V44:V54,V57:V60,V63:V67)</f>
        <v>6292000</v>
      </c>
      <c r="W69" s="122">
        <f>SUM(W9:W16,W19:W25,W28:W31,W34,W37:W41,W44:W54,W57:W60,W63:W67)</f>
        <v>5662000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56512000</v>
      </c>
      <c r="C71" s="108"/>
      <c r="D71" s="108"/>
      <c r="E71" s="108">
        <f>$B71      +$C71      +$D71</f>
        <v>56512000</v>
      </c>
      <c r="F71" s="109">
        <v>56512000</v>
      </c>
      <c r="G71" s="110">
        <v>56512000</v>
      </c>
      <c r="H71" s="109">
        <v>17284000</v>
      </c>
      <c r="I71" s="110">
        <v>16966165</v>
      </c>
      <c r="J71" s="109">
        <v>12505000</v>
      </c>
      <c r="K71" s="110">
        <v>13053786</v>
      </c>
      <c r="L71" s="109">
        <v>19175000</v>
      </c>
      <c r="M71" s="110">
        <v>16779491</v>
      </c>
      <c r="N71" s="109">
        <v>7548000</v>
      </c>
      <c r="O71" s="110">
        <v>4377325</v>
      </c>
      <c r="P71" s="109">
        <f>$H71      +$J71      +$L71      +$N71</f>
        <v>56512000</v>
      </c>
      <c r="Q71" s="110">
        <f>$I71      +$K71      +$M71      +$O71</f>
        <v>51176767</v>
      </c>
      <c r="R71" s="54">
        <f>IF(($L71      =0),0,((($N71      -$L71      )/$L71      )*100))</f>
        <v>-60.636245110821385</v>
      </c>
      <c r="S71" s="55">
        <f>IF(($M71      =0),0,((($O71      -$M71      )/$M71      )*100))</f>
        <v>-73.912647290671686</v>
      </c>
      <c r="T71" s="54">
        <f>IF(($E71      =0),0,(($P71      /$E71      )*100))</f>
        <v>100</v>
      </c>
      <c r="U71" s="56">
        <f>IF(($E71      =0),0,(($Q71      /$E71      )*100))</f>
        <v>90.55911487825594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56512000</v>
      </c>
      <c r="C73" s="117">
        <f>SUM(C71:C72)</f>
        <v>0</v>
      </c>
      <c r="D73" s="117"/>
      <c r="E73" s="117">
        <f>$B73      +$C73      +$D73</f>
        <v>56512000</v>
      </c>
      <c r="F73" s="118">
        <f t="shared" ref="F73:O73" si="44">SUM(F71:F72)</f>
        <v>56512000</v>
      </c>
      <c r="G73" s="119">
        <f t="shared" si="44"/>
        <v>56512000</v>
      </c>
      <c r="H73" s="118">
        <f t="shared" si="44"/>
        <v>17284000</v>
      </c>
      <c r="I73" s="119">
        <f t="shared" si="44"/>
        <v>16966165</v>
      </c>
      <c r="J73" s="118">
        <f t="shared" si="44"/>
        <v>12505000</v>
      </c>
      <c r="K73" s="119">
        <f t="shared" si="44"/>
        <v>13053786</v>
      </c>
      <c r="L73" s="118">
        <f t="shared" si="44"/>
        <v>19175000</v>
      </c>
      <c r="M73" s="119">
        <f t="shared" si="44"/>
        <v>16779491</v>
      </c>
      <c r="N73" s="118">
        <f t="shared" si="44"/>
        <v>7548000</v>
      </c>
      <c r="O73" s="119">
        <f t="shared" si="44"/>
        <v>4377325</v>
      </c>
      <c r="P73" s="118">
        <f>$H73      +$J73      +$L73      +$N73</f>
        <v>56512000</v>
      </c>
      <c r="Q73" s="119">
        <f>$I73      +$K73      +$M73      +$O73</f>
        <v>51176767</v>
      </c>
      <c r="R73" s="63">
        <f>IF(($L73      =0),0,((($N73      -$L73      )/$L73      )*100))</f>
        <v>-60.636245110821385</v>
      </c>
      <c r="S73" s="64">
        <f>IF(($M73      =0),0,((($O73      -$M73      )/$M73      )*100))</f>
        <v>-73.912647290671686</v>
      </c>
      <c r="T73" s="63">
        <f>IF(($E71      =0),0,(($P71      /$E71      )*100))</f>
        <v>100</v>
      </c>
      <c r="U73" s="65">
        <f>IF($E71   =0,0,($Q71   /$E71 )*100)</f>
        <v>90.55911487825594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56512000</v>
      </c>
      <c r="C74" s="120">
        <f>SUM(C71:C72)</f>
        <v>0</v>
      </c>
      <c r="D74" s="120"/>
      <c r="E74" s="120">
        <f>$B74      +$C74      +$D74</f>
        <v>56512000</v>
      </c>
      <c r="F74" s="121">
        <f t="shared" ref="F74:O74" si="45">SUM(F71:F72)</f>
        <v>56512000</v>
      </c>
      <c r="G74" s="122">
        <f t="shared" si="45"/>
        <v>56512000</v>
      </c>
      <c r="H74" s="121">
        <f t="shared" si="45"/>
        <v>17284000</v>
      </c>
      <c r="I74" s="122">
        <f t="shared" si="45"/>
        <v>16966165</v>
      </c>
      <c r="J74" s="121">
        <f t="shared" si="45"/>
        <v>12505000</v>
      </c>
      <c r="K74" s="122">
        <f t="shared" si="45"/>
        <v>13053786</v>
      </c>
      <c r="L74" s="121">
        <f t="shared" si="45"/>
        <v>19175000</v>
      </c>
      <c r="M74" s="122">
        <f t="shared" si="45"/>
        <v>16779491</v>
      </c>
      <c r="N74" s="121">
        <f t="shared" si="45"/>
        <v>7548000</v>
      </c>
      <c r="O74" s="122">
        <f t="shared" si="45"/>
        <v>4377325</v>
      </c>
      <c r="P74" s="121">
        <f>$H74      +$J74      +$L74      +$N74</f>
        <v>56512000</v>
      </c>
      <c r="Q74" s="122">
        <f>$I74      +$K74      +$M74      +$O74</f>
        <v>51176767</v>
      </c>
      <c r="R74" s="67">
        <f>IF(($L74      =0),0,((($N74      -$L74      )/$L74      )*100))</f>
        <v>-60.636245110821385</v>
      </c>
      <c r="S74" s="68">
        <f>IF(($M74      =0),0,((($O74      -$M74      )/$M74      )*100))</f>
        <v>-73.912647290671686</v>
      </c>
      <c r="T74" s="67">
        <f>IF(($E71      =0),0,(($P71      /$E71      )*100))</f>
        <v>100</v>
      </c>
      <c r="U74" s="71">
        <f>IF($E71   =0,0,($Q71   /$E71 )*100)</f>
        <v>90.55911487825594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108132000</v>
      </c>
      <c r="C75" s="120">
        <f>SUM(C9:C16,C19:C25,C28:C31,C34,C37:C41,C44:C54,C57:C60,C63:C67,C71:C72)</f>
        <v>20329000</v>
      </c>
      <c r="D75" s="120"/>
      <c r="E75" s="120">
        <f>$B75      +$C75      +$D75</f>
        <v>128461000</v>
      </c>
      <c r="F75" s="121">
        <f t="shared" ref="F75:O75" si="46">SUM(F9:F16,F19:F25,F28:F31,F34,F37:F41,F44:F54,F57:F60,F63:F67,F71:F72)</f>
        <v>128461000</v>
      </c>
      <c r="G75" s="122">
        <f t="shared" si="46"/>
        <v>108784000</v>
      </c>
      <c r="H75" s="121">
        <f t="shared" si="46"/>
        <v>27493000</v>
      </c>
      <c r="I75" s="122">
        <f t="shared" si="46"/>
        <v>30121889</v>
      </c>
      <c r="J75" s="121">
        <f t="shared" si="46"/>
        <v>22051000</v>
      </c>
      <c r="K75" s="122">
        <f t="shared" si="46"/>
        <v>19688444</v>
      </c>
      <c r="L75" s="121">
        <f t="shared" si="46"/>
        <v>20623000</v>
      </c>
      <c r="M75" s="122">
        <f t="shared" si="46"/>
        <v>8856177</v>
      </c>
      <c r="N75" s="121">
        <f t="shared" si="46"/>
        <v>9520000</v>
      </c>
      <c r="O75" s="122">
        <f t="shared" si="46"/>
        <v>5780353</v>
      </c>
      <c r="P75" s="121">
        <f>$H75      +$J75      +$L75      +$N75</f>
        <v>79687000</v>
      </c>
      <c r="Q75" s="122">
        <f>$I75      +$K75      +$M75      +$O75</f>
        <v>64446863</v>
      </c>
      <c r="R75" s="67">
        <f>IF(($L75      =0),0,((($N75      -$L75      )/$L75      )*100))</f>
        <v>-53.83794792222276</v>
      </c>
      <c r="S75" s="68">
        <f>IF(($M75      =0),0,((($O75      -$M75      )/$M75      )*100))</f>
        <v>-34.730832502557256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73.252500367701131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59.242961281070748</v>
      </c>
      <c r="V75" s="121">
        <f>SUM(V9:V16,V19:V25,V28:V31,V34,V37:V41,V44:V54,V57:V60,V63:V67,V71:V72)</f>
        <v>6292000</v>
      </c>
      <c r="W75" s="122">
        <f>SUM(W9:W16,W19:W25,W28:W31,W34,W37:W41,W44:W54,W57:W60,W63:W67,W71:W72)</f>
        <v>5662000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16009000</v>
      </c>
      <c r="C87" s="128">
        <f t="shared" si="48"/>
        <v>0</v>
      </c>
      <c r="D87" s="128">
        <f t="shared" si="48"/>
        <v>0</v>
      </c>
      <c r="E87" s="128">
        <f t="shared" si="48"/>
        <v>16009000</v>
      </c>
      <c r="F87" s="128">
        <f t="shared" si="48"/>
        <v>0</v>
      </c>
      <c r="G87" s="128">
        <f t="shared" si="48"/>
        <v>0</v>
      </c>
      <c r="H87" s="128">
        <f t="shared" si="48"/>
        <v>12381000</v>
      </c>
      <c r="I87" s="128">
        <f t="shared" si="48"/>
        <v>0</v>
      </c>
      <c r="J87" s="128">
        <f t="shared" si="48"/>
        <v>1318000</v>
      </c>
      <c r="K87" s="128">
        <f t="shared" si="48"/>
        <v>0</v>
      </c>
      <c r="L87" s="128">
        <f t="shared" si="48"/>
        <v>1147000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14846000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92.735336373290025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14862000</v>
      </c>
      <c r="C91" s="108"/>
      <c r="D91" s="108"/>
      <c r="E91" s="108">
        <f t="shared" si="49"/>
        <v>14862000</v>
      </c>
      <c r="F91" s="108">
        <v>0</v>
      </c>
      <c r="G91" s="108">
        <v>0</v>
      </c>
      <c r="H91" s="108">
        <v>12381000</v>
      </c>
      <c r="I91" s="108"/>
      <c r="J91" s="108">
        <v>1318000</v>
      </c>
      <c r="K91" s="108"/>
      <c r="L91" s="108"/>
      <c r="M91" s="108"/>
      <c r="N91" s="108"/>
      <c r="O91" s="108"/>
      <c r="P91" s="108">
        <f t="shared" si="50"/>
        <v>13699000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92.174673664378943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1147000</v>
      </c>
      <c r="C93" s="108"/>
      <c r="D93" s="108"/>
      <c r="E93" s="108">
        <f t="shared" si="49"/>
        <v>1147000</v>
      </c>
      <c r="F93" s="108">
        <v>0</v>
      </c>
      <c r="G93" s="108">
        <v>0</v>
      </c>
      <c r="H93" s="108"/>
      <c r="I93" s="108"/>
      <c r="J93" s="108"/>
      <c r="K93" s="108"/>
      <c r="L93" s="108">
        <v>1147000</v>
      </c>
      <c r="M93" s="108"/>
      <c r="N93" s="108"/>
      <c r="O93" s="108"/>
      <c r="P93" s="108">
        <f t="shared" si="50"/>
        <v>1147000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16009000</v>
      </c>
      <c r="C114" s="137">
        <f t="shared" si="62"/>
        <v>0</v>
      </c>
      <c r="D114" s="137">
        <f t="shared" si="62"/>
        <v>0</v>
      </c>
      <c r="E114" s="137">
        <f t="shared" si="62"/>
        <v>16009000</v>
      </c>
      <c r="F114" s="137">
        <f t="shared" si="62"/>
        <v>0</v>
      </c>
      <c r="G114" s="137">
        <f t="shared" si="62"/>
        <v>0</v>
      </c>
      <c r="H114" s="137">
        <f t="shared" si="62"/>
        <v>12381000</v>
      </c>
      <c r="I114" s="137">
        <f t="shared" si="62"/>
        <v>0</v>
      </c>
      <c r="J114" s="137">
        <f t="shared" si="62"/>
        <v>1318000</v>
      </c>
      <c r="K114" s="137">
        <f t="shared" si="62"/>
        <v>0</v>
      </c>
      <c r="L114" s="137">
        <f t="shared" si="62"/>
        <v>1147000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14846000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0.92735336373290023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16009000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16009000</v>
      </c>
      <c r="F115" s="139">
        <f t="shared" si="63"/>
        <v>0</v>
      </c>
      <c r="G115" s="139">
        <f t="shared" si="63"/>
        <v>0</v>
      </c>
      <c r="H115" s="139">
        <f t="shared" si="63"/>
        <v>12381000</v>
      </c>
      <c r="I115" s="139">
        <f t="shared" si="63"/>
        <v>0</v>
      </c>
      <c r="J115" s="139">
        <f t="shared" si="63"/>
        <v>1318000</v>
      </c>
      <c r="K115" s="139">
        <f t="shared" si="63"/>
        <v>0</v>
      </c>
      <c r="L115" s="139">
        <f t="shared" si="63"/>
        <v>1147000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14846000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0.92735336373290023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kEla2bm33G5PwQ2vpa6jbarZuTKXI4W6Z9qG5HsUfoNKBt2/hzkqkWwpDrPG85rb6vpEUyu7LgX1R8aOo96BHw==" saltValue="JpvIdWfv1YsCqFTIzFxNu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150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/>
      <c r="I10" s="110">
        <v>33333</v>
      </c>
      <c r="J10" s="109">
        <v>66000</v>
      </c>
      <c r="K10" s="110">
        <v>-5249305</v>
      </c>
      <c r="L10" s="109">
        <v>211000</v>
      </c>
      <c r="M10" s="110">
        <v>25000</v>
      </c>
      <c r="N10" s="109"/>
      <c r="O10" s="110">
        <v>1088157</v>
      </c>
      <c r="P10" s="109">
        <f t="shared" ref="P10:P17" si="1">$H10      +$J10      +$L10      +$N10</f>
        <v>277000</v>
      </c>
      <c r="Q10" s="110">
        <f t="shared" ref="Q10:Q17" si="2">$I10      +$K10      +$M10      +$O10</f>
        <v>-4102815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4252.6279999999997</v>
      </c>
      <c r="T10" s="54">
        <f t="shared" ref="T10:T16" si="5">IF(($E10      =0),0,(($P10      /$E10      )*100))</f>
        <v>10.653846153846153</v>
      </c>
      <c r="U10" s="56">
        <f t="shared" ref="U10:U16" si="6">IF(($E10      =0),0,(($Q10      /$E10      )*100))</f>
        <v>-157.80057692307693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0</v>
      </c>
      <c r="I17" s="113">
        <f t="shared" si="7"/>
        <v>33333</v>
      </c>
      <c r="J17" s="112">
        <f t="shared" si="7"/>
        <v>66000</v>
      </c>
      <c r="K17" s="113">
        <f t="shared" si="7"/>
        <v>-5249305</v>
      </c>
      <c r="L17" s="112">
        <f t="shared" si="7"/>
        <v>211000</v>
      </c>
      <c r="M17" s="113">
        <f t="shared" si="7"/>
        <v>25000</v>
      </c>
      <c r="N17" s="112">
        <f t="shared" si="7"/>
        <v>0</v>
      </c>
      <c r="O17" s="113">
        <f t="shared" si="7"/>
        <v>1088157</v>
      </c>
      <c r="P17" s="112">
        <f t="shared" si="1"/>
        <v>277000</v>
      </c>
      <c r="Q17" s="113">
        <f t="shared" si="2"/>
        <v>-4102815</v>
      </c>
      <c r="R17" s="58">
        <f t="shared" si="3"/>
        <v>-100</v>
      </c>
      <c r="S17" s="59">
        <f t="shared" si="4"/>
        <v>4252.6279999999997</v>
      </c>
      <c r="T17" s="58">
        <f>IF((SUM($E9:$E14))=0,0,(P17/(SUM($E9:$E14))*100))</f>
        <v>10.653846153846153</v>
      </c>
      <c r="U17" s="60">
        <f>IF((SUM($E9:$E14))=0,0,(Q17/(SUM($E9:$E14))*100))</f>
        <v>-157.80057692307693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21314000</v>
      </c>
      <c r="C23" s="108"/>
      <c r="D23" s="108"/>
      <c r="E23" s="108">
        <f t="shared" si="8"/>
        <v>21314000</v>
      </c>
      <c r="F23" s="109">
        <v>21314000</v>
      </c>
      <c r="G23" s="110">
        <v>21314000</v>
      </c>
      <c r="H23" s="109"/>
      <c r="I23" s="110"/>
      <c r="J23" s="109"/>
      <c r="K23" s="110"/>
      <c r="L23" s="109">
        <v>8062000</v>
      </c>
      <c r="M23" s="110"/>
      <c r="N23" s="109">
        <v>5521000</v>
      </c>
      <c r="O23" s="110"/>
      <c r="P23" s="109">
        <f t="shared" si="9"/>
        <v>13583000</v>
      </c>
      <c r="Q23" s="110">
        <f t="shared" si="10"/>
        <v>0</v>
      </c>
      <c r="R23" s="54">
        <f t="shared" si="11"/>
        <v>-31.518233688910939</v>
      </c>
      <c r="S23" s="55">
        <f t="shared" si="12"/>
        <v>0</v>
      </c>
      <c r="T23" s="54">
        <f t="shared" si="13"/>
        <v>63.728066059866748</v>
      </c>
      <c r="U23" s="56">
        <f t="shared" si="14"/>
        <v>0</v>
      </c>
      <c r="V23" s="109">
        <v>10905000</v>
      </c>
      <c r="W23" s="110">
        <v>3850000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21314000</v>
      </c>
      <c r="C26" s="111">
        <f>SUM(C19:C25)</f>
        <v>0</v>
      </c>
      <c r="D26" s="111"/>
      <c r="E26" s="111">
        <f t="shared" si="8"/>
        <v>21314000</v>
      </c>
      <c r="F26" s="112">
        <f t="shared" ref="F26:O26" si="15">SUM(F19:F25)</f>
        <v>21314000</v>
      </c>
      <c r="G26" s="113">
        <f t="shared" si="15"/>
        <v>21314000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8062000</v>
      </c>
      <c r="M26" s="113">
        <f t="shared" si="15"/>
        <v>0</v>
      </c>
      <c r="N26" s="112">
        <f t="shared" si="15"/>
        <v>5521000</v>
      </c>
      <c r="O26" s="113">
        <f t="shared" si="15"/>
        <v>0</v>
      </c>
      <c r="P26" s="112">
        <f t="shared" si="9"/>
        <v>13583000</v>
      </c>
      <c r="Q26" s="113">
        <f t="shared" si="10"/>
        <v>0</v>
      </c>
      <c r="R26" s="58">
        <f t="shared" si="11"/>
        <v>-31.518233688910939</v>
      </c>
      <c r="S26" s="59">
        <f t="shared" si="12"/>
        <v>0</v>
      </c>
      <c r="T26" s="58">
        <f>IF(($E26-$E21-$E25)   =0,0,($P26   /($E26-$E21-$E25)   )*100)</f>
        <v>63.728066059866748</v>
      </c>
      <c r="U26" s="60">
        <f>IF(($E26-$E21-$E25)   =0,0,($Q26   /($E26-$E21-$E25)   )*100)</f>
        <v>0</v>
      </c>
      <c r="V26" s="112">
        <f>SUM(V19:V25)</f>
        <v>10905000</v>
      </c>
      <c r="W26" s="113">
        <f>SUM(W19:W25)</f>
        <v>3850000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2675000</v>
      </c>
      <c r="C34" s="108"/>
      <c r="D34" s="108"/>
      <c r="E34" s="108">
        <f>$B34      +$C34      +$D34</f>
        <v>2675000</v>
      </c>
      <c r="F34" s="109">
        <v>2675000</v>
      </c>
      <c r="G34" s="110">
        <v>2675000</v>
      </c>
      <c r="H34" s="109">
        <v>668000</v>
      </c>
      <c r="I34" s="110">
        <v>228732</v>
      </c>
      <c r="J34" s="109">
        <v>759000</v>
      </c>
      <c r="K34" s="110">
        <v>-2043364</v>
      </c>
      <c r="L34" s="109">
        <v>728000</v>
      </c>
      <c r="M34" s="110">
        <v>220212</v>
      </c>
      <c r="N34" s="109">
        <v>505000</v>
      </c>
      <c r="O34" s="110">
        <v>274769</v>
      </c>
      <c r="P34" s="109">
        <f>$H34      +$J34      +$L34      +$N34</f>
        <v>2660000</v>
      </c>
      <c r="Q34" s="110">
        <f>$I34      +$K34      +$M34      +$O34</f>
        <v>-1319651</v>
      </c>
      <c r="R34" s="54">
        <f>IF(($L34      =0),0,((($N34      -$L34      )/$L34      )*100))</f>
        <v>-30.631868131868135</v>
      </c>
      <c r="S34" s="55">
        <f>IF(($M34      =0),0,((($O34      -$M34      )/$M34      )*100))</f>
        <v>24.774762501589379</v>
      </c>
      <c r="T34" s="54">
        <f>IF(($E34      =0),0,(($P34      /$E34      )*100))</f>
        <v>99.439252336448604</v>
      </c>
      <c r="U34" s="56">
        <f>IF(($E34      =0),0,(($Q34      /$E34      )*100))</f>
        <v>-49.332747663551402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2675000</v>
      </c>
      <c r="C35" s="111">
        <f>C34</f>
        <v>0</v>
      </c>
      <c r="D35" s="111"/>
      <c r="E35" s="111">
        <f>$B35      +$C35      +$D35</f>
        <v>2675000</v>
      </c>
      <c r="F35" s="112">
        <f t="shared" ref="F35:O35" si="17">F34</f>
        <v>2675000</v>
      </c>
      <c r="G35" s="113">
        <f t="shared" si="17"/>
        <v>2675000</v>
      </c>
      <c r="H35" s="112">
        <f t="shared" si="17"/>
        <v>668000</v>
      </c>
      <c r="I35" s="113">
        <f t="shared" si="17"/>
        <v>228732</v>
      </c>
      <c r="J35" s="112">
        <f t="shared" si="17"/>
        <v>759000</v>
      </c>
      <c r="K35" s="113">
        <f t="shared" si="17"/>
        <v>-2043364</v>
      </c>
      <c r="L35" s="112">
        <f t="shared" si="17"/>
        <v>728000</v>
      </c>
      <c r="M35" s="113">
        <f t="shared" si="17"/>
        <v>220212</v>
      </c>
      <c r="N35" s="112">
        <f t="shared" si="17"/>
        <v>505000</v>
      </c>
      <c r="O35" s="113">
        <f t="shared" si="17"/>
        <v>274769</v>
      </c>
      <c r="P35" s="112">
        <f>$H35      +$J35      +$L35      +$N35</f>
        <v>2660000</v>
      </c>
      <c r="Q35" s="113">
        <f>$I35      +$K35      +$M35      +$O35</f>
        <v>-1319651</v>
      </c>
      <c r="R35" s="58">
        <f>IF(($L35      =0),0,((($N35      -$L35      )/$L35      )*100))</f>
        <v>-30.631868131868135</v>
      </c>
      <c r="S35" s="59">
        <f>IF(($M35      =0),0,((($O35      -$M35      )/$M35      )*100))</f>
        <v>24.774762501589379</v>
      </c>
      <c r="T35" s="58">
        <f>IF($E35   =0,0,($P35   /$E35   )*100)</f>
        <v>99.439252336448604</v>
      </c>
      <c r="U35" s="60">
        <f>IF($E35   =0,0,($Q35   /$E35   )*100)</f>
        <v>-49.332747663551402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9879000</v>
      </c>
      <c r="C37" s="108">
        <v>3000000</v>
      </c>
      <c r="D37" s="108"/>
      <c r="E37" s="108">
        <f t="shared" ref="E37:E42" si="18">$B37      +$C37      +$D37</f>
        <v>12879000</v>
      </c>
      <c r="F37" s="109">
        <v>12879000</v>
      </c>
      <c r="G37" s="110">
        <v>12879000</v>
      </c>
      <c r="H37" s="109">
        <v>2129000</v>
      </c>
      <c r="I37" s="110">
        <v>-10409621</v>
      </c>
      <c r="J37" s="109">
        <v>6385000</v>
      </c>
      <c r="K37" s="110">
        <v>29675343</v>
      </c>
      <c r="L37" s="109"/>
      <c r="M37" s="110">
        <v>-7570000</v>
      </c>
      <c r="N37" s="109">
        <v>3887000</v>
      </c>
      <c r="O37" s="110"/>
      <c r="P37" s="109">
        <f t="shared" ref="P37:P42" si="19">$H37      +$J37      +$L37      +$N37</f>
        <v>12401000</v>
      </c>
      <c r="Q37" s="110">
        <f t="shared" ref="Q37:Q42" si="20">$I37      +$K37      +$M37      +$O37</f>
        <v>11695722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-100</v>
      </c>
      <c r="T37" s="54">
        <f t="shared" ref="T37:T41" si="23">IF(($E37      =0),0,(($P37      /$E37      )*100))</f>
        <v>96.288531718301101</v>
      </c>
      <c r="U37" s="56">
        <f t="shared" ref="U37:U41" si="24">IF(($E37      =0),0,(($Q37      /$E37      )*100))</f>
        <v>90.812345679012338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14068000</v>
      </c>
      <c r="C38" s="108">
        <v>2413000</v>
      </c>
      <c r="D38" s="108"/>
      <c r="E38" s="108">
        <f t="shared" si="18"/>
        <v>16481000</v>
      </c>
      <c r="F38" s="109">
        <v>14068000</v>
      </c>
      <c r="G38" s="110">
        <v>0</v>
      </c>
      <c r="H38" s="109"/>
      <c r="I38" s="110"/>
      <c r="J38" s="109"/>
      <c r="K38" s="110"/>
      <c r="L38" s="109"/>
      <c r="M38" s="110"/>
      <c r="N38" s="109">
        <v>3472000</v>
      </c>
      <c r="O38" s="110"/>
      <c r="P38" s="109">
        <f t="shared" si="19"/>
        <v>3472000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21.066682846914627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23947000</v>
      </c>
      <c r="C42" s="111">
        <f>SUM(C37:C41)</f>
        <v>5413000</v>
      </c>
      <c r="D42" s="111"/>
      <c r="E42" s="111">
        <f t="shared" si="18"/>
        <v>29360000</v>
      </c>
      <c r="F42" s="112">
        <f t="shared" ref="F42:O42" si="25">SUM(F37:F41)</f>
        <v>26947000</v>
      </c>
      <c r="G42" s="113">
        <f t="shared" si="25"/>
        <v>12879000</v>
      </c>
      <c r="H42" s="112">
        <f t="shared" si="25"/>
        <v>2129000</v>
      </c>
      <c r="I42" s="113">
        <f t="shared" si="25"/>
        <v>-10409621</v>
      </c>
      <c r="J42" s="112">
        <f t="shared" si="25"/>
        <v>6385000</v>
      </c>
      <c r="K42" s="113">
        <f t="shared" si="25"/>
        <v>29675343</v>
      </c>
      <c r="L42" s="112">
        <f t="shared" si="25"/>
        <v>0</v>
      </c>
      <c r="M42" s="113">
        <f t="shared" si="25"/>
        <v>-7570000</v>
      </c>
      <c r="N42" s="112">
        <f t="shared" si="25"/>
        <v>7359000</v>
      </c>
      <c r="O42" s="113">
        <f t="shared" si="25"/>
        <v>0</v>
      </c>
      <c r="P42" s="112">
        <f t="shared" si="19"/>
        <v>15873000</v>
      </c>
      <c r="Q42" s="113">
        <f t="shared" si="20"/>
        <v>11695722</v>
      </c>
      <c r="R42" s="58">
        <f t="shared" si="21"/>
        <v>0</v>
      </c>
      <c r="S42" s="59">
        <f t="shared" si="22"/>
        <v>-100</v>
      </c>
      <c r="T42" s="58">
        <f>IF((+$E37+$E40) =0,0,(P42   /(+$E37+$E40) )*100)</f>
        <v>123.24714651758677</v>
      </c>
      <c r="U42" s="60">
        <f>IF((+$E37+$E40) =0,0,(Q42   /(+$E37+$E40) )*100)</f>
        <v>90.812345679012338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50536000</v>
      </c>
      <c r="C69" s="120">
        <f>SUM(C9:C16,C19:C25,C28:C31,C34,C37:C41,C44:C54,C57:C60,C63:C67)</f>
        <v>5413000</v>
      </c>
      <c r="D69" s="120"/>
      <c r="E69" s="120">
        <f t="shared" si="35"/>
        <v>55949000</v>
      </c>
      <c r="F69" s="121">
        <f t="shared" ref="F69:O69" si="43">SUM(F9:F16,F19:F25,F28:F31,F34,F37:F41,F44:F54,F57:F60,F63:F67)</f>
        <v>53536000</v>
      </c>
      <c r="G69" s="122">
        <f t="shared" si="43"/>
        <v>39468000</v>
      </c>
      <c r="H69" s="121">
        <f t="shared" si="43"/>
        <v>2797000</v>
      </c>
      <c r="I69" s="122">
        <f t="shared" si="43"/>
        <v>-10147556</v>
      </c>
      <c r="J69" s="121">
        <f t="shared" si="43"/>
        <v>7210000</v>
      </c>
      <c r="K69" s="122">
        <f t="shared" si="43"/>
        <v>22382674</v>
      </c>
      <c r="L69" s="121">
        <f t="shared" si="43"/>
        <v>9001000</v>
      </c>
      <c r="M69" s="122">
        <f t="shared" si="43"/>
        <v>-7324788</v>
      </c>
      <c r="N69" s="121">
        <f t="shared" si="43"/>
        <v>13385000</v>
      </c>
      <c r="O69" s="122">
        <f t="shared" si="43"/>
        <v>1362926</v>
      </c>
      <c r="P69" s="121">
        <f t="shared" si="36"/>
        <v>32393000</v>
      </c>
      <c r="Q69" s="122">
        <f t="shared" si="37"/>
        <v>6273256</v>
      </c>
      <c r="R69" s="67">
        <f t="shared" si="38"/>
        <v>48.705699366737029</v>
      </c>
      <c r="S69" s="68">
        <f t="shared" si="39"/>
        <v>-118.60703681799392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82.074085334954901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15.89453734671126</v>
      </c>
      <c r="V69" s="121">
        <f>SUM(V9:V16,V19:V25,V28:V31,V34,V37:V41,V44:V54,V57:V60,V63:V67)</f>
        <v>10905000</v>
      </c>
      <c r="W69" s="122">
        <f>SUM(W9:W16,W19:W25,W28:W31,W34,W37:W41,W44:W54,W57:W60,W63:W67)</f>
        <v>3850000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41331000</v>
      </c>
      <c r="C71" s="108"/>
      <c r="D71" s="108"/>
      <c r="E71" s="108">
        <f>$B71      +$C71      +$D71</f>
        <v>41331000</v>
      </c>
      <c r="F71" s="109">
        <v>41331000</v>
      </c>
      <c r="G71" s="110">
        <v>41331000</v>
      </c>
      <c r="H71" s="109">
        <v>14397000</v>
      </c>
      <c r="I71" s="110">
        <v>13432305</v>
      </c>
      <c r="J71" s="109">
        <v>10494000</v>
      </c>
      <c r="K71" s="110">
        <v>-44811449</v>
      </c>
      <c r="L71" s="109">
        <v>7570000</v>
      </c>
      <c r="M71" s="110">
        <v>2104861</v>
      </c>
      <c r="N71" s="109">
        <v>8870000</v>
      </c>
      <c r="O71" s="110">
        <v>8378462</v>
      </c>
      <c r="P71" s="109">
        <f>$H71      +$J71      +$L71      +$N71</f>
        <v>41331000</v>
      </c>
      <c r="Q71" s="110">
        <f>$I71      +$K71      +$M71      +$O71</f>
        <v>-20895821</v>
      </c>
      <c r="R71" s="54">
        <f>IF(($L71      =0),0,((($N71      -$L71      )/$L71      )*100))</f>
        <v>17.173051519154559</v>
      </c>
      <c r="S71" s="55">
        <f>IF(($M71      =0),0,((($O71      -$M71      )/$M71      )*100))</f>
        <v>298.05298307109115</v>
      </c>
      <c r="T71" s="54">
        <f>IF(($E71      =0),0,(($P71      /$E71      )*100))</f>
        <v>100</v>
      </c>
      <c r="U71" s="56">
        <f>IF(($E71      =0),0,(($Q71      /$E71      )*100))</f>
        <v>-50.557259684014419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41331000</v>
      </c>
      <c r="C73" s="117">
        <f>SUM(C71:C72)</f>
        <v>0</v>
      </c>
      <c r="D73" s="117"/>
      <c r="E73" s="117">
        <f>$B73      +$C73      +$D73</f>
        <v>41331000</v>
      </c>
      <c r="F73" s="118">
        <f t="shared" ref="F73:O73" si="44">SUM(F71:F72)</f>
        <v>41331000</v>
      </c>
      <c r="G73" s="119">
        <f t="shared" si="44"/>
        <v>41331000</v>
      </c>
      <c r="H73" s="118">
        <f t="shared" si="44"/>
        <v>14397000</v>
      </c>
      <c r="I73" s="119">
        <f t="shared" si="44"/>
        <v>13432305</v>
      </c>
      <c r="J73" s="118">
        <f t="shared" si="44"/>
        <v>10494000</v>
      </c>
      <c r="K73" s="119">
        <f t="shared" si="44"/>
        <v>-44811449</v>
      </c>
      <c r="L73" s="118">
        <f t="shared" si="44"/>
        <v>7570000</v>
      </c>
      <c r="M73" s="119">
        <f t="shared" si="44"/>
        <v>2104861</v>
      </c>
      <c r="N73" s="118">
        <f t="shared" si="44"/>
        <v>8870000</v>
      </c>
      <c r="O73" s="119">
        <f t="shared" si="44"/>
        <v>8378462</v>
      </c>
      <c r="P73" s="118">
        <f>$H73      +$J73      +$L73      +$N73</f>
        <v>41331000</v>
      </c>
      <c r="Q73" s="119">
        <f>$I73      +$K73      +$M73      +$O73</f>
        <v>-20895821</v>
      </c>
      <c r="R73" s="63">
        <f>IF(($L73      =0),0,((($N73      -$L73      )/$L73      )*100))</f>
        <v>17.173051519154559</v>
      </c>
      <c r="S73" s="64">
        <f>IF(($M73      =0),0,((($O73      -$M73      )/$M73      )*100))</f>
        <v>298.05298307109115</v>
      </c>
      <c r="T73" s="63">
        <f>IF(($E71      =0),0,(($P71      /$E71      )*100))</f>
        <v>100</v>
      </c>
      <c r="U73" s="65">
        <f>IF($E71   =0,0,($Q71   /$E71 )*100)</f>
        <v>-50.557259684014419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41331000</v>
      </c>
      <c r="C74" s="120">
        <f>SUM(C71:C72)</f>
        <v>0</v>
      </c>
      <c r="D74" s="120"/>
      <c r="E74" s="120">
        <f>$B74      +$C74      +$D74</f>
        <v>41331000</v>
      </c>
      <c r="F74" s="121">
        <f t="shared" ref="F74:O74" si="45">SUM(F71:F72)</f>
        <v>41331000</v>
      </c>
      <c r="G74" s="122">
        <f t="shared" si="45"/>
        <v>41331000</v>
      </c>
      <c r="H74" s="121">
        <f t="shared" si="45"/>
        <v>14397000</v>
      </c>
      <c r="I74" s="122">
        <f t="shared" si="45"/>
        <v>13432305</v>
      </c>
      <c r="J74" s="121">
        <f t="shared" si="45"/>
        <v>10494000</v>
      </c>
      <c r="K74" s="122">
        <f t="shared" si="45"/>
        <v>-44811449</v>
      </c>
      <c r="L74" s="121">
        <f t="shared" si="45"/>
        <v>7570000</v>
      </c>
      <c r="M74" s="122">
        <f t="shared" si="45"/>
        <v>2104861</v>
      </c>
      <c r="N74" s="121">
        <f t="shared" si="45"/>
        <v>8870000</v>
      </c>
      <c r="O74" s="122">
        <f t="shared" si="45"/>
        <v>8378462</v>
      </c>
      <c r="P74" s="121">
        <f>$H74      +$J74      +$L74      +$N74</f>
        <v>41331000</v>
      </c>
      <c r="Q74" s="122">
        <f>$I74      +$K74      +$M74      +$O74</f>
        <v>-20895821</v>
      </c>
      <c r="R74" s="67">
        <f>IF(($L74      =0),0,((($N74      -$L74      )/$L74      )*100))</f>
        <v>17.173051519154559</v>
      </c>
      <c r="S74" s="68">
        <f>IF(($M74      =0),0,((($O74      -$M74      )/$M74      )*100))</f>
        <v>298.05298307109115</v>
      </c>
      <c r="T74" s="67">
        <f>IF(($E71      =0),0,(($P71      /$E71      )*100))</f>
        <v>100</v>
      </c>
      <c r="U74" s="71">
        <f>IF($E71   =0,0,($Q71   /$E71 )*100)</f>
        <v>-50.557259684014419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91867000</v>
      </c>
      <c r="C75" s="120">
        <f>SUM(C9:C16,C19:C25,C28:C31,C34,C37:C41,C44:C54,C57:C60,C63:C67,C71:C72)</f>
        <v>5413000</v>
      </c>
      <c r="D75" s="120"/>
      <c r="E75" s="120">
        <f>$B75      +$C75      +$D75</f>
        <v>97280000</v>
      </c>
      <c r="F75" s="121">
        <f t="shared" ref="F75:O75" si="46">SUM(F9:F16,F19:F25,F28:F31,F34,F37:F41,F44:F54,F57:F60,F63:F67,F71:F72)</f>
        <v>94867000</v>
      </c>
      <c r="G75" s="122">
        <f t="shared" si="46"/>
        <v>80799000</v>
      </c>
      <c r="H75" s="121">
        <f t="shared" si="46"/>
        <v>17194000</v>
      </c>
      <c r="I75" s="122">
        <f t="shared" si="46"/>
        <v>3284749</v>
      </c>
      <c r="J75" s="121">
        <f t="shared" si="46"/>
        <v>17704000</v>
      </c>
      <c r="K75" s="122">
        <f t="shared" si="46"/>
        <v>-22428775</v>
      </c>
      <c r="L75" s="121">
        <f t="shared" si="46"/>
        <v>16571000</v>
      </c>
      <c r="M75" s="122">
        <f t="shared" si="46"/>
        <v>-5219927</v>
      </c>
      <c r="N75" s="121">
        <f t="shared" si="46"/>
        <v>22255000</v>
      </c>
      <c r="O75" s="122">
        <f t="shared" si="46"/>
        <v>9741388</v>
      </c>
      <c r="P75" s="121">
        <f>$H75      +$J75      +$L75      +$N75</f>
        <v>73724000</v>
      </c>
      <c r="Q75" s="122">
        <f>$I75      +$K75      +$M75      +$O75</f>
        <v>-14622565</v>
      </c>
      <c r="R75" s="67">
        <f>IF(($L75      =0),0,((($N75      -$L75      )/$L75      )*100))</f>
        <v>34.300887091907548</v>
      </c>
      <c r="S75" s="68">
        <f>IF(($M75      =0),0,((($O75      -$M75      )/$M75      )*100))</f>
        <v>-286.61923816175971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91.243703511182076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-18.097457889330311</v>
      </c>
      <c r="V75" s="121">
        <f>SUM(V9:V16,V19:V25,V28:V31,V34,V37:V41,V44:V54,V57:V60,V63:V67,V71:V72)</f>
        <v>10905000</v>
      </c>
      <c r="W75" s="122">
        <f>SUM(W9:W16,W19:W25,W28:W31,W34,W37:W41,W44:W54,W57:W60,W63:W67,W71:W72)</f>
        <v>3850000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27099000</v>
      </c>
      <c r="C87" s="128">
        <f t="shared" si="48"/>
        <v>3000000</v>
      </c>
      <c r="D87" s="128">
        <f t="shared" si="48"/>
        <v>0</v>
      </c>
      <c r="E87" s="128">
        <f t="shared" si="48"/>
        <v>30099000</v>
      </c>
      <c r="F87" s="128">
        <f t="shared" si="48"/>
        <v>0</v>
      </c>
      <c r="G87" s="128">
        <f t="shared" si="48"/>
        <v>0</v>
      </c>
      <c r="H87" s="128">
        <f t="shared" si="48"/>
        <v>33405000</v>
      </c>
      <c r="I87" s="128">
        <f t="shared" si="48"/>
        <v>0</v>
      </c>
      <c r="J87" s="128">
        <f t="shared" si="48"/>
        <v>6799000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40204000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133.57254393833682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15286000</v>
      </c>
      <c r="C91" s="108"/>
      <c r="D91" s="108"/>
      <c r="E91" s="108">
        <f t="shared" si="49"/>
        <v>15286000</v>
      </c>
      <c r="F91" s="108">
        <v>0</v>
      </c>
      <c r="G91" s="108">
        <v>0</v>
      </c>
      <c r="H91" s="108">
        <v>22163000</v>
      </c>
      <c r="I91" s="108"/>
      <c r="J91" s="108"/>
      <c r="K91" s="108"/>
      <c r="L91" s="108"/>
      <c r="M91" s="108"/>
      <c r="N91" s="108"/>
      <c r="O91" s="108"/>
      <c r="P91" s="108">
        <f t="shared" si="50"/>
        <v>22163000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144.98887871254743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915000</v>
      </c>
      <c r="C93" s="108"/>
      <c r="D93" s="108"/>
      <c r="E93" s="108">
        <f t="shared" si="49"/>
        <v>915000</v>
      </c>
      <c r="F93" s="108">
        <v>0</v>
      </c>
      <c r="G93" s="108">
        <v>0</v>
      </c>
      <c r="H93" s="108">
        <v>915000</v>
      </c>
      <c r="I93" s="108"/>
      <c r="J93" s="108"/>
      <c r="K93" s="108"/>
      <c r="L93" s="108"/>
      <c r="M93" s="108"/>
      <c r="N93" s="108"/>
      <c r="O93" s="108"/>
      <c r="P93" s="108">
        <f t="shared" si="50"/>
        <v>915000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10898000</v>
      </c>
      <c r="C95" s="108">
        <v>3000000</v>
      </c>
      <c r="D95" s="108"/>
      <c r="E95" s="108">
        <f t="shared" si="49"/>
        <v>13898000</v>
      </c>
      <c r="F95" s="108">
        <v>0</v>
      </c>
      <c r="G95" s="108">
        <v>0</v>
      </c>
      <c r="H95" s="108">
        <v>10327000</v>
      </c>
      <c r="I95" s="108"/>
      <c r="J95" s="108">
        <v>6799000</v>
      </c>
      <c r="K95" s="108"/>
      <c r="L95" s="108"/>
      <c r="M95" s="108"/>
      <c r="N95" s="108"/>
      <c r="O95" s="108"/>
      <c r="P95" s="108">
        <f t="shared" si="50"/>
        <v>17126000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123.22636350554038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27099000</v>
      </c>
      <c r="C114" s="137">
        <f t="shared" si="62"/>
        <v>3000000</v>
      </c>
      <c r="D114" s="137">
        <f t="shared" si="62"/>
        <v>0</v>
      </c>
      <c r="E114" s="137">
        <f t="shared" si="62"/>
        <v>30099000</v>
      </c>
      <c r="F114" s="137">
        <f t="shared" si="62"/>
        <v>0</v>
      </c>
      <c r="G114" s="137">
        <f t="shared" si="62"/>
        <v>0</v>
      </c>
      <c r="H114" s="137">
        <f t="shared" si="62"/>
        <v>33405000</v>
      </c>
      <c r="I114" s="137">
        <f t="shared" si="62"/>
        <v>0</v>
      </c>
      <c r="J114" s="137">
        <f t="shared" si="62"/>
        <v>6799000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40204000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1.3357254393833682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27099000</v>
      </c>
      <c r="C115" s="139">
        <f t="shared" ref="C115:Q115" si="63">C87</f>
        <v>3000000</v>
      </c>
      <c r="D115" s="139">
        <f t="shared" si="63"/>
        <v>0</v>
      </c>
      <c r="E115" s="139">
        <f t="shared" si="63"/>
        <v>30099000</v>
      </c>
      <c r="F115" s="139">
        <f t="shared" si="63"/>
        <v>0</v>
      </c>
      <c r="G115" s="139">
        <f t="shared" si="63"/>
        <v>0</v>
      </c>
      <c r="H115" s="139">
        <f t="shared" si="63"/>
        <v>33405000</v>
      </c>
      <c r="I115" s="139">
        <f t="shared" si="63"/>
        <v>0</v>
      </c>
      <c r="J115" s="139">
        <f t="shared" si="63"/>
        <v>6799000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40204000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1.3357254393833682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S8LkA8gWEniZXgAxFbvrYgD2QRDHZEYQ3A8lqN1tvo5Ic9zahuz2sGSpAhobW5P/XQUeTtVxRXMwhDKSC215Jw==" saltValue="Q9JB0Wwi/l8rHckKekxlx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1518000</v>
      </c>
      <c r="I10" s="110">
        <v>1517580</v>
      </c>
      <c r="J10" s="109">
        <v>1249000</v>
      </c>
      <c r="K10" s="110">
        <v>1336661</v>
      </c>
      <c r="L10" s="109">
        <v>146000</v>
      </c>
      <c r="M10" s="110">
        <v>159512</v>
      </c>
      <c r="N10" s="109"/>
      <c r="O10" s="110"/>
      <c r="P10" s="109">
        <f t="shared" ref="P10:P17" si="1">$H10      +$J10      +$L10      +$N10</f>
        <v>2913000</v>
      </c>
      <c r="Q10" s="110">
        <f t="shared" ref="Q10:Q17" si="2">$I10      +$K10      +$M10      +$O10</f>
        <v>3013753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-100</v>
      </c>
      <c r="T10" s="54">
        <f t="shared" ref="T10:T16" si="5">IF(($E10      =0),0,(($P10      /$E10      )*100))</f>
        <v>97.1</v>
      </c>
      <c r="U10" s="56">
        <f t="shared" ref="U10:U16" si="6">IF(($E10      =0),0,(($Q10      /$E10      )*100))</f>
        <v>100.45843333333333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1518000</v>
      </c>
      <c r="I17" s="113">
        <f t="shared" si="7"/>
        <v>1517580</v>
      </c>
      <c r="J17" s="112">
        <f t="shared" si="7"/>
        <v>1249000</v>
      </c>
      <c r="K17" s="113">
        <f t="shared" si="7"/>
        <v>1336661</v>
      </c>
      <c r="L17" s="112">
        <f t="shared" si="7"/>
        <v>146000</v>
      </c>
      <c r="M17" s="113">
        <f t="shared" si="7"/>
        <v>159512</v>
      </c>
      <c r="N17" s="112">
        <f t="shared" si="7"/>
        <v>0</v>
      </c>
      <c r="O17" s="113">
        <f t="shared" si="7"/>
        <v>0</v>
      </c>
      <c r="P17" s="112">
        <f t="shared" si="1"/>
        <v>2913000</v>
      </c>
      <c r="Q17" s="113">
        <f t="shared" si="2"/>
        <v>3013753</v>
      </c>
      <c r="R17" s="58">
        <f t="shared" si="3"/>
        <v>-100</v>
      </c>
      <c r="S17" s="59">
        <f t="shared" si="4"/>
        <v>-100</v>
      </c>
      <c r="T17" s="58">
        <f>IF((SUM($E9:$E14))=0,0,(P17/(SUM($E9:$E14))*100))</f>
        <v>97.1</v>
      </c>
      <c r="U17" s="60">
        <f>IF((SUM($E9:$E14))=0,0,(Q17/(SUM($E9:$E14))*100))</f>
        <v>100.45843333333333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5005000</v>
      </c>
      <c r="C23" s="108">
        <v>11411000</v>
      </c>
      <c r="D23" s="108"/>
      <c r="E23" s="108">
        <f t="shared" si="8"/>
        <v>16416000</v>
      </c>
      <c r="F23" s="109">
        <v>16416000</v>
      </c>
      <c r="G23" s="110">
        <v>16416000</v>
      </c>
      <c r="H23" s="109"/>
      <c r="I23" s="110"/>
      <c r="J23" s="109"/>
      <c r="K23" s="110"/>
      <c r="L23" s="109">
        <v>187000</v>
      </c>
      <c r="M23" s="110"/>
      <c r="N23" s="109">
        <v>139000</v>
      </c>
      <c r="O23" s="110"/>
      <c r="P23" s="109">
        <f t="shared" si="9"/>
        <v>326000</v>
      </c>
      <c r="Q23" s="110">
        <f t="shared" si="10"/>
        <v>0</v>
      </c>
      <c r="R23" s="54">
        <f t="shared" si="11"/>
        <v>-25.668449197860966</v>
      </c>
      <c r="S23" s="55">
        <f t="shared" si="12"/>
        <v>0</v>
      </c>
      <c r="T23" s="54">
        <f t="shared" si="13"/>
        <v>1.985867446393762</v>
      </c>
      <c r="U23" s="56">
        <f t="shared" si="14"/>
        <v>0</v>
      </c>
      <c r="V23" s="109">
        <v>6410000</v>
      </c>
      <c r="W23" s="110">
        <v>3570000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5005000</v>
      </c>
      <c r="C26" s="111">
        <f>SUM(C19:C25)</f>
        <v>11411000</v>
      </c>
      <c r="D26" s="111"/>
      <c r="E26" s="111">
        <f t="shared" si="8"/>
        <v>16416000</v>
      </c>
      <c r="F26" s="112">
        <f t="shared" ref="F26:O26" si="15">SUM(F19:F25)</f>
        <v>16416000</v>
      </c>
      <c r="G26" s="113">
        <f t="shared" si="15"/>
        <v>16416000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187000</v>
      </c>
      <c r="M26" s="113">
        <f t="shared" si="15"/>
        <v>0</v>
      </c>
      <c r="N26" s="112">
        <f t="shared" si="15"/>
        <v>139000</v>
      </c>
      <c r="O26" s="113">
        <f t="shared" si="15"/>
        <v>0</v>
      </c>
      <c r="P26" s="112">
        <f t="shared" si="9"/>
        <v>326000</v>
      </c>
      <c r="Q26" s="113">
        <f t="shared" si="10"/>
        <v>0</v>
      </c>
      <c r="R26" s="58">
        <f t="shared" si="11"/>
        <v>-25.668449197860966</v>
      </c>
      <c r="S26" s="59">
        <f t="shared" si="12"/>
        <v>0</v>
      </c>
      <c r="T26" s="58">
        <f>IF(($E26-$E21-$E25)   =0,0,($P26   /($E26-$E21-$E25)   )*100)</f>
        <v>1.985867446393762</v>
      </c>
      <c r="U26" s="60">
        <f>IF(($E26-$E21-$E25)   =0,0,($Q26   /($E26-$E21-$E25)   )*100)</f>
        <v>0</v>
      </c>
      <c r="V26" s="112">
        <f>SUM(V19:V25)</f>
        <v>6410000</v>
      </c>
      <c r="W26" s="113">
        <f>SUM(W19:W25)</f>
        <v>3570000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1359000</v>
      </c>
      <c r="C34" s="108"/>
      <c r="D34" s="108"/>
      <c r="E34" s="108">
        <f>$B34      +$C34      +$D34</f>
        <v>1359000</v>
      </c>
      <c r="F34" s="109">
        <v>1359000</v>
      </c>
      <c r="G34" s="110">
        <v>1359000</v>
      </c>
      <c r="H34" s="109">
        <v>340000</v>
      </c>
      <c r="I34" s="110">
        <v>364035</v>
      </c>
      <c r="J34" s="109">
        <v>330000</v>
      </c>
      <c r="K34" s="110">
        <v>329780</v>
      </c>
      <c r="L34" s="109">
        <v>361000</v>
      </c>
      <c r="M34" s="110">
        <v>360819</v>
      </c>
      <c r="N34" s="109">
        <v>304000</v>
      </c>
      <c r="O34" s="110">
        <v>235456</v>
      </c>
      <c r="P34" s="109">
        <f>$H34      +$J34      +$L34      +$N34</f>
        <v>1335000</v>
      </c>
      <c r="Q34" s="110">
        <f>$I34      +$K34      +$M34      +$O34</f>
        <v>1290090</v>
      </c>
      <c r="R34" s="54">
        <f>IF(($L34      =0),0,((($N34      -$L34      )/$L34      )*100))</f>
        <v>-15.789473684210526</v>
      </c>
      <c r="S34" s="55">
        <f>IF(($M34      =0),0,((($O34      -$M34      )/$M34      )*100))</f>
        <v>-34.744012926148564</v>
      </c>
      <c r="T34" s="54">
        <f>IF(($E34      =0),0,(($P34      /$E34      )*100))</f>
        <v>98.233995584988961</v>
      </c>
      <c r="U34" s="56">
        <f>IF(($E34      =0),0,(($Q34      /$E34      )*100))</f>
        <v>94.929359823399565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1359000</v>
      </c>
      <c r="C35" s="111">
        <f>C34</f>
        <v>0</v>
      </c>
      <c r="D35" s="111"/>
      <c r="E35" s="111">
        <f>$B35      +$C35      +$D35</f>
        <v>1359000</v>
      </c>
      <c r="F35" s="112">
        <f t="shared" ref="F35:O35" si="17">F34</f>
        <v>1359000</v>
      </c>
      <c r="G35" s="113">
        <f t="shared" si="17"/>
        <v>1359000</v>
      </c>
      <c r="H35" s="112">
        <f t="shared" si="17"/>
        <v>340000</v>
      </c>
      <c r="I35" s="113">
        <f t="shared" si="17"/>
        <v>364035</v>
      </c>
      <c r="J35" s="112">
        <f t="shared" si="17"/>
        <v>330000</v>
      </c>
      <c r="K35" s="113">
        <f t="shared" si="17"/>
        <v>329780</v>
      </c>
      <c r="L35" s="112">
        <f t="shared" si="17"/>
        <v>361000</v>
      </c>
      <c r="M35" s="113">
        <f t="shared" si="17"/>
        <v>360819</v>
      </c>
      <c r="N35" s="112">
        <f t="shared" si="17"/>
        <v>304000</v>
      </c>
      <c r="O35" s="113">
        <f t="shared" si="17"/>
        <v>235456</v>
      </c>
      <c r="P35" s="112">
        <f>$H35      +$J35      +$L35      +$N35</f>
        <v>1335000</v>
      </c>
      <c r="Q35" s="113">
        <f>$I35      +$K35      +$M35      +$O35</f>
        <v>1290090</v>
      </c>
      <c r="R35" s="58">
        <f>IF(($L35      =0),0,((($N35      -$L35      )/$L35      )*100))</f>
        <v>-15.789473684210526</v>
      </c>
      <c r="S35" s="59">
        <f>IF(($M35      =0),0,((($O35      -$M35      )/$M35      )*100))</f>
        <v>-34.744012926148564</v>
      </c>
      <c r="T35" s="58">
        <f>IF($E35   =0,0,($P35   /$E35   )*100)</f>
        <v>98.233995584988961</v>
      </c>
      <c r="U35" s="60">
        <f>IF($E35   =0,0,($Q35   /$E35   )*100)</f>
        <v>94.929359823399565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20200000</v>
      </c>
      <c r="C53" s="108">
        <v>5000000</v>
      </c>
      <c r="D53" s="108"/>
      <c r="E53" s="108">
        <f t="shared" si="26"/>
        <v>25200000</v>
      </c>
      <c r="F53" s="109">
        <v>25200000</v>
      </c>
      <c r="G53" s="110">
        <v>25200000</v>
      </c>
      <c r="H53" s="109">
        <v>1862000</v>
      </c>
      <c r="I53" s="110">
        <v>1862656</v>
      </c>
      <c r="J53" s="109">
        <v>8805000</v>
      </c>
      <c r="K53" s="110">
        <v>8795897</v>
      </c>
      <c r="L53" s="109"/>
      <c r="M53" s="110">
        <v>1372410</v>
      </c>
      <c r="N53" s="109">
        <v>13169000</v>
      </c>
      <c r="O53" s="110">
        <v>3762320</v>
      </c>
      <c r="P53" s="109">
        <f t="shared" si="27"/>
        <v>23836000</v>
      </c>
      <c r="Q53" s="110">
        <f t="shared" si="28"/>
        <v>15793283</v>
      </c>
      <c r="R53" s="54">
        <f t="shared" si="29"/>
        <v>0</v>
      </c>
      <c r="S53" s="55">
        <f t="shared" si="30"/>
        <v>174.13965214476724</v>
      </c>
      <c r="T53" s="54">
        <f t="shared" si="31"/>
        <v>94.587301587301582</v>
      </c>
      <c r="U53" s="56">
        <f t="shared" si="32"/>
        <v>62.67175793650793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20200000</v>
      </c>
      <c r="C55" s="111">
        <f>SUM(C44:C54)</f>
        <v>5000000</v>
      </c>
      <c r="D55" s="111"/>
      <c r="E55" s="111">
        <f t="shared" si="26"/>
        <v>25200000</v>
      </c>
      <c r="F55" s="112">
        <f t="shared" ref="F55:O55" si="33">SUM(F44:F54)</f>
        <v>25200000</v>
      </c>
      <c r="G55" s="113">
        <f t="shared" si="33"/>
        <v>25200000</v>
      </c>
      <c r="H55" s="112">
        <f t="shared" si="33"/>
        <v>1862000</v>
      </c>
      <c r="I55" s="113">
        <f t="shared" si="33"/>
        <v>1862656</v>
      </c>
      <c r="J55" s="112">
        <f t="shared" si="33"/>
        <v>8805000</v>
      </c>
      <c r="K55" s="113">
        <f t="shared" si="33"/>
        <v>8795897</v>
      </c>
      <c r="L55" s="112">
        <f t="shared" si="33"/>
        <v>0</v>
      </c>
      <c r="M55" s="113">
        <f t="shared" si="33"/>
        <v>1372410</v>
      </c>
      <c r="N55" s="112">
        <f t="shared" si="33"/>
        <v>13169000</v>
      </c>
      <c r="O55" s="113">
        <f t="shared" si="33"/>
        <v>3762320</v>
      </c>
      <c r="P55" s="112">
        <f t="shared" si="27"/>
        <v>23836000</v>
      </c>
      <c r="Q55" s="113">
        <f t="shared" si="28"/>
        <v>15793283</v>
      </c>
      <c r="R55" s="58">
        <f t="shared" si="29"/>
        <v>0</v>
      </c>
      <c r="S55" s="59">
        <f t="shared" si="30"/>
        <v>174.13965214476724</v>
      </c>
      <c r="T55" s="58">
        <f>IF((+$E45+$E47+$E49+$E50+$E53) =0,0,(P55   /(+$E45+$E47+$E49+$E50+$E53) )*100)</f>
        <v>94.587301587301582</v>
      </c>
      <c r="U55" s="60">
        <f>IF((+$E45+$E47+$E49+$E50+$E53) =0,0,(Q55   /(+$E45+$E47+$E49+$E50+$E53) )*100)</f>
        <v>62.67175793650793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29564000</v>
      </c>
      <c r="C69" s="120">
        <f>SUM(C9:C16,C19:C25,C28:C31,C34,C37:C41,C44:C54,C57:C60,C63:C67)</f>
        <v>16411000</v>
      </c>
      <c r="D69" s="120"/>
      <c r="E69" s="120">
        <f t="shared" si="35"/>
        <v>45975000</v>
      </c>
      <c r="F69" s="121">
        <f t="shared" ref="F69:O69" si="43">SUM(F9:F16,F19:F25,F28:F31,F34,F37:F41,F44:F54,F57:F60,F63:F67)</f>
        <v>45975000</v>
      </c>
      <c r="G69" s="122">
        <f t="shared" si="43"/>
        <v>45975000</v>
      </c>
      <c r="H69" s="121">
        <f t="shared" si="43"/>
        <v>3720000</v>
      </c>
      <c r="I69" s="122">
        <f t="shared" si="43"/>
        <v>3744271</v>
      </c>
      <c r="J69" s="121">
        <f t="shared" si="43"/>
        <v>10384000</v>
      </c>
      <c r="K69" s="122">
        <f t="shared" si="43"/>
        <v>10462338</v>
      </c>
      <c r="L69" s="121">
        <f t="shared" si="43"/>
        <v>694000</v>
      </c>
      <c r="M69" s="122">
        <f t="shared" si="43"/>
        <v>1892741</v>
      </c>
      <c r="N69" s="121">
        <f t="shared" si="43"/>
        <v>13612000</v>
      </c>
      <c r="O69" s="122">
        <f t="shared" si="43"/>
        <v>3997776</v>
      </c>
      <c r="P69" s="121">
        <f t="shared" si="36"/>
        <v>28410000</v>
      </c>
      <c r="Q69" s="122">
        <f t="shared" si="37"/>
        <v>20097126</v>
      </c>
      <c r="R69" s="67">
        <f t="shared" si="38"/>
        <v>1861.3832853025935</v>
      </c>
      <c r="S69" s="68">
        <f t="shared" si="39"/>
        <v>111.2162202858183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61.79445350734094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43.713161500815659</v>
      </c>
      <c r="V69" s="121">
        <f>SUM(V9:V16,V19:V25,V28:V31,V34,V37:V41,V44:V54,V57:V60,V63:V67)</f>
        <v>6410000</v>
      </c>
      <c r="W69" s="122">
        <f>SUM(W9:W16,W19:W25,W28:W31,W34,W37:W41,W44:W54,W57:W60,W63:W67)</f>
        <v>3570000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23477000</v>
      </c>
      <c r="C71" s="108">
        <v>-39000</v>
      </c>
      <c r="D71" s="108"/>
      <c r="E71" s="108">
        <f>$B71      +$C71      +$D71</f>
        <v>23438000</v>
      </c>
      <c r="F71" s="109">
        <v>23438000</v>
      </c>
      <c r="G71" s="110">
        <v>23438000</v>
      </c>
      <c r="H71" s="109">
        <v>9341000</v>
      </c>
      <c r="I71" s="110">
        <v>6538985</v>
      </c>
      <c r="J71" s="109">
        <v>8603000</v>
      </c>
      <c r="K71" s="110">
        <v>12241971</v>
      </c>
      <c r="L71" s="109">
        <v>3291000</v>
      </c>
      <c r="M71" s="110">
        <v>759768</v>
      </c>
      <c r="N71" s="109">
        <v>2203000</v>
      </c>
      <c r="O71" s="110">
        <v>978263</v>
      </c>
      <c r="P71" s="109">
        <f>$H71      +$J71      +$L71      +$N71</f>
        <v>23438000</v>
      </c>
      <c r="Q71" s="110">
        <f>$I71      +$K71      +$M71      +$O71</f>
        <v>20518987</v>
      </c>
      <c r="R71" s="54">
        <f>IF(($L71      =0),0,((($N71      -$L71      )/$L71      )*100))</f>
        <v>-33.059860224855669</v>
      </c>
      <c r="S71" s="55">
        <f>IF(($M71      =0),0,((($O71      -$M71      )/$M71      )*100))</f>
        <v>28.758120900064231</v>
      </c>
      <c r="T71" s="54">
        <f>IF(($E71      =0),0,(($P71      /$E71      )*100))</f>
        <v>100</v>
      </c>
      <c r="U71" s="56">
        <f>IF(($E71      =0),0,(($Q71      /$E71      )*100))</f>
        <v>87.545810222715247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23477000</v>
      </c>
      <c r="C73" s="117">
        <f>SUM(C71:C72)</f>
        <v>-39000</v>
      </c>
      <c r="D73" s="117"/>
      <c r="E73" s="117">
        <f>$B73      +$C73      +$D73</f>
        <v>23438000</v>
      </c>
      <c r="F73" s="118">
        <f t="shared" ref="F73:O73" si="44">SUM(F71:F72)</f>
        <v>23438000</v>
      </c>
      <c r="G73" s="119">
        <f t="shared" si="44"/>
        <v>23438000</v>
      </c>
      <c r="H73" s="118">
        <f t="shared" si="44"/>
        <v>9341000</v>
      </c>
      <c r="I73" s="119">
        <f t="shared" si="44"/>
        <v>6538985</v>
      </c>
      <c r="J73" s="118">
        <f t="shared" si="44"/>
        <v>8603000</v>
      </c>
      <c r="K73" s="119">
        <f t="shared" si="44"/>
        <v>12241971</v>
      </c>
      <c r="L73" s="118">
        <f t="shared" si="44"/>
        <v>3291000</v>
      </c>
      <c r="M73" s="119">
        <f t="shared" si="44"/>
        <v>759768</v>
      </c>
      <c r="N73" s="118">
        <f t="shared" si="44"/>
        <v>2203000</v>
      </c>
      <c r="O73" s="119">
        <f t="shared" si="44"/>
        <v>978263</v>
      </c>
      <c r="P73" s="118">
        <f>$H73      +$J73      +$L73      +$N73</f>
        <v>23438000</v>
      </c>
      <c r="Q73" s="119">
        <f>$I73      +$K73      +$M73      +$O73</f>
        <v>20518987</v>
      </c>
      <c r="R73" s="63">
        <f>IF(($L73      =0),0,((($N73      -$L73      )/$L73      )*100))</f>
        <v>-33.059860224855669</v>
      </c>
      <c r="S73" s="64">
        <f>IF(($M73      =0),0,((($O73      -$M73      )/$M73      )*100))</f>
        <v>28.758120900064231</v>
      </c>
      <c r="T73" s="63">
        <f>IF(($E71      =0),0,(($P71      /$E71      )*100))</f>
        <v>100</v>
      </c>
      <c r="U73" s="65">
        <f>IF($E71   =0,0,($Q71   /$E71 )*100)</f>
        <v>87.545810222715247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23477000</v>
      </c>
      <c r="C74" s="120">
        <f>SUM(C71:C72)</f>
        <v>-39000</v>
      </c>
      <c r="D74" s="120"/>
      <c r="E74" s="120">
        <f>$B74      +$C74      +$D74</f>
        <v>23438000</v>
      </c>
      <c r="F74" s="121">
        <f t="shared" ref="F74:O74" si="45">SUM(F71:F72)</f>
        <v>23438000</v>
      </c>
      <c r="G74" s="122">
        <f t="shared" si="45"/>
        <v>23438000</v>
      </c>
      <c r="H74" s="121">
        <f t="shared" si="45"/>
        <v>9341000</v>
      </c>
      <c r="I74" s="122">
        <f t="shared" si="45"/>
        <v>6538985</v>
      </c>
      <c r="J74" s="121">
        <f t="shared" si="45"/>
        <v>8603000</v>
      </c>
      <c r="K74" s="122">
        <f t="shared" si="45"/>
        <v>12241971</v>
      </c>
      <c r="L74" s="121">
        <f t="shared" si="45"/>
        <v>3291000</v>
      </c>
      <c r="M74" s="122">
        <f t="shared" si="45"/>
        <v>759768</v>
      </c>
      <c r="N74" s="121">
        <f t="shared" si="45"/>
        <v>2203000</v>
      </c>
      <c r="O74" s="122">
        <f t="shared" si="45"/>
        <v>978263</v>
      </c>
      <c r="P74" s="121">
        <f>$H74      +$J74      +$L74      +$N74</f>
        <v>23438000</v>
      </c>
      <c r="Q74" s="122">
        <f>$I74      +$K74      +$M74      +$O74</f>
        <v>20518987</v>
      </c>
      <c r="R74" s="67">
        <f>IF(($L74      =0),0,((($N74      -$L74      )/$L74      )*100))</f>
        <v>-33.059860224855669</v>
      </c>
      <c r="S74" s="68">
        <f>IF(($M74      =0),0,((($O74      -$M74      )/$M74      )*100))</f>
        <v>28.758120900064231</v>
      </c>
      <c r="T74" s="67">
        <f>IF(($E71      =0),0,(($P71      /$E71      )*100))</f>
        <v>100</v>
      </c>
      <c r="U74" s="71">
        <f>IF($E71   =0,0,($Q71   /$E71 )*100)</f>
        <v>87.545810222715247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53041000</v>
      </c>
      <c r="C75" s="120">
        <f>SUM(C9:C16,C19:C25,C28:C31,C34,C37:C41,C44:C54,C57:C60,C63:C67,C71:C72)</f>
        <v>16372000</v>
      </c>
      <c r="D75" s="120"/>
      <c r="E75" s="120">
        <f>$B75      +$C75      +$D75</f>
        <v>69413000</v>
      </c>
      <c r="F75" s="121">
        <f t="shared" ref="F75:O75" si="46">SUM(F9:F16,F19:F25,F28:F31,F34,F37:F41,F44:F54,F57:F60,F63:F67,F71:F72)</f>
        <v>69413000</v>
      </c>
      <c r="G75" s="122">
        <f t="shared" si="46"/>
        <v>69413000</v>
      </c>
      <c r="H75" s="121">
        <f t="shared" si="46"/>
        <v>13061000</v>
      </c>
      <c r="I75" s="122">
        <f t="shared" si="46"/>
        <v>10283256</v>
      </c>
      <c r="J75" s="121">
        <f t="shared" si="46"/>
        <v>18987000</v>
      </c>
      <c r="K75" s="122">
        <f t="shared" si="46"/>
        <v>22704309</v>
      </c>
      <c r="L75" s="121">
        <f t="shared" si="46"/>
        <v>3985000</v>
      </c>
      <c r="M75" s="122">
        <f t="shared" si="46"/>
        <v>2652509</v>
      </c>
      <c r="N75" s="121">
        <f t="shared" si="46"/>
        <v>15815000</v>
      </c>
      <c r="O75" s="122">
        <f t="shared" si="46"/>
        <v>4976039</v>
      </c>
      <c r="P75" s="121">
        <f>$H75      +$J75      +$L75      +$N75</f>
        <v>51848000</v>
      </c>
      <c r="Q75" s="122">
        <f>$I75      +$K75      +$M75      +$O75</f>
        <v>40616113</v>
      </c>
      <c r="R75" s="67">
        <f>IF(($L75      =0),0,((($N75      -$L75      )/$L75      )*100))</f>
        <v>296.86323713927226</v>
      </c>
      <c r="S75" s="68">
        <f>IF(($M75      =0),0,((($O75      -$M75      )/$M75      )*100))</f>
        <v>87.597440762689217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74.694941869678587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58.513697722328672</v>
      </c>
      <c r="V75" s="121">
        <f>SUM(V9:V16,V19:V25,V28:V31,V34,V37:V41,V44:V54,V57:V60,V63:V67,V71:V72)</f>
        <v>6410000</v>
      </c>
      <c r="W75" s="122">
        <f>SUM(W9:W16,W19:W25,W28:W31,W34,W37:W41,W44:W54,W57:W60,W63:W67,W71:W72)</f>
        <v>3570000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18079000</v>
      </c>
      <c r="C87" s="128">
        <f t="shared" si="48"/>
        <v>0</v>
      </c>
      <c r="D87" s="128">
        <f t="shared" si="48"/>
        <v>0</v>
      </c>
      <c r="E87" s="128">
        <f t="shared" si="48"/>
        <v>18079000</v>
      </c>
      <c r="F87" s="128">
        <f t="shared" si="48"/>
        <v>0</v>
      </c>
      <c r="G87" s="128">
        <f t="shared" si="48"/>
        <v>0</v>
      </c>
      <c r="H87" s="128">
        <f t="shared" si="48"/>
        <v>3045000</v>
      </c>
      <c r="I87" s="128">
        <f t="shared" si="48"/>
        <v>0</v>
      </c>
      <c r="J87" s="128">
        <f t="shared" si="48"/>
        <v>3129000</v>
      </c>
      <c r="K87" s="128">
        <f t="shared" si="48"/>
        <v>0</v>
      </c>
      <c r="L87" s="128">
        <f t="shared" si="48"/>
        <v>3105000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9279000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51.324741412688759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12642000</v>
      </c>
      <c r="C91" s="108"/>
      <c r="D91" s="108"/>
      <c r="E91" s="108">
        <f t="shared" si="49"/>
        <v>12642000</v>
      </c>
      <c r="F91" s="108">
        <v>0</v>
      </c>
      <c r="G91" s="108">
        <v>0</v>
      </c>
      <c r="H91" s="108">
        <v>3045000</v>
      </c>
      <c r="I91" s="108"/>
      <c r="J91" s="108">
        <v>3129000</v>
      </c>
      <c r="K91" s="108"/>
      <c r="L91" s="108"/>
      <c r="M91" s="108"/>
      <c r="N91" s="108"/>
      <c r="O91" s="108"/>
      <c r="P91" s="108">
        <f t="shared" si="50"/>
        <v>6174000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48.837209302325576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3105000</v>
      </c>
      <c r="C93" s="108"/>
      <c r="D93" s="108"/>
      <c r="E93" s="108">
        <f t="shared" si="49"/>
        <v>3105000</v>
      </c>
      <c r="F93" s="108">
        <v>0</v>
      </c>
      <c r="G93" s="108">
        <v>0</v>
      </c>
      <c r="H93" s="108"/>
      <c r="I93" s="108"/>
      <c r="J93" s="108"/>
      <c r="K93" s="108"/>
      <c r="L93" s="108">
        <v>3105000</v>
      </c>
      <c r="M93" s="108"/>
      <c r="N93" s="108"/>
      <c r="O93" s="108"/>
      <c r="P93" s="108">
        <f t="shared" si="50"/>
        <v>3105000</v>
      </c>
      <c r="Q93" s="108">
        <f t="shared" si="51"/>
        <v>0</v>
      </c>
      <c r="R93" s="98">
        <f t="shared" si="52"/>
        <v>-100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2332000</v>
      </c>
      <c r="C96" s="131"/>
      <c r="D96" s="131"/>
      <c r="E96" s="131">
        <f t="shared" si="49"/>
        <v>2332000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18079000</v>
      </c>
      <c r="C114" s="137">
        <f t="shared" si="62"/>
        <v>0</v>
      </c>
      <c r="D114" s="137">
        <f t="shared" si="62"/>
        <v>0</v>
      </c>
      <c r="E114" s="137">
        <f t="shared" si="62"/>
        <v>18079000</v>
      </c>
      <c r="F114" s="137">
        <f t="shared" si="62"/>
        <v>0</v>
      </c>
      <c r="G114" s="137">
        <f t="shared" si="62"/>
        <v>0</v>
      </c>
      <c r="H114" s="137">
        <f t="shared" si="62"/>
        <v>3045000</v>
      </c>
      <c r="I114" s="137">
        <f t="shared" si="62"/>
        <v>0</v>
      </c>
      <c r="J114" s="137">
        <f t="shared" si="62"/>
        <v>3129000</v>
      </c>
      <c r="K114" s="137">
        <f t="shared" si="62"/>
        <v>0</v>
      </c>
      <c r="L114" s="137">
        <f t="shared" si="62"/>
        <v>3105000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9279000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0.51324741412688757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18079000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18079000</v>
      </c>
      <c r="F115" s="139">
        <f t="shared" si="63"/>
        <v>0</v>
      </c>
      <c r="G115" s="139">
        <f t="shared" si="63"/>
        <v>0</v>
      </c>
      <c r="H115" s="139">
        <f t="shared" si="63"/>
        <v>3045000</v>
      </c>
      <c r="I115" s="139">
        <f t="shared" si="63"/>
        <v>0</v>
      </c>
      <c r="J115" s="139">
        <f t="shared" si="63"/>
        <v>3129000</v>
      </c>
      <c r="K115" s="139">
        <f t="shared" si="63"/>
        <v>0</v>
      </c>
      <c r="L115" s="139">
        <f t="shared" si="63"/>
        <v>3105000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9279000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0.51324741412688757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5M3sPXqxedCaoO8Wj7jdfwCysmtr98Kkw11tTtDclPa29Vu/8wUSWjGaGUJge4GASElx48KEnF8i5nY0VRsk0g==" saltValue="4QOYyt8I0wtmxr/6ibcmz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151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1900000</v>
      </c>
      <c r="C10" s="108"/>
      <c r="D10" s="108"/>
      <c r="E10" s="108">
        <f t="shared" ref="E10:E17" si="0">$B10      +$C10      +$D10</f>
        <v>1900000</v>
      </c>
      <c r="F10" s="109">
        <v>1900000</v>
      </c>
      <c r="G10" s="110">
        <v>1900000</v>
      </c>
      <c r="H10" s="109">
        <v>357000</v>
      </c>
      <c r="I10" s="110"/>
      <c r="J10" s="109"/>
      <c r="K10" s="110">
        <v>203230</v>
      </c>
      <c r="L10" s="109">
        <v>478000</v>
      </c>
      <c r="M10" s="110">
        <v>906551</v>
      </c>
      <c r="N10" s="109"/>
      <c r="O10" s="110">
        <v>666819</v>
      </c>
      <c r="P10" s="109">
        <f t="shared" ref="P10:P17" si="1">$H10      +$J10      +$L10      +$N10</f>
        <v>835000</v>
      </c>
      <c r="Q10" s="110">
        <f t="shared" ref="Q10:Q17" si="2">$I10      +$K10      +$M10      +$O10</f>
        <v>1776600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-26.444403017590844</v>
      </c>
      <c r="T10" s="54">
        <f t="shared" ref="T10:T16" si="5">IF(($E10      =0),0,(($P10      /$E10      )*100))</f>
        <v>43.94736842105263</v>
      </c>
      <c r="U10" s="56">
        <f t="shared" ref="U10:U16" si="6">IF(($E10      =0),0,(($Q10      /$E10      )*100))</f>
        <v>93.505263157894731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6500000</v>
      </c>
      <c r="C11" s="108"/>
      <c r="D11" s="108"/>
      <c r="E11" s="108">
        <f t="shared" si="0"/>
        <v>6500000</v>
      </c>
      <c r="F11" s="109">
        <v>6500000</v>
      </c>
      <c r="G11" s="110">
        <v>6500000</v>
      </c>
      <c r="H11" s="109">
        <v>955000</v>
      </c>
      <c r="I11" s="110"/>
      <c r="J11" s="109">
        <v>1117000</v>
      </c>
      <c r="K11" s="110"/>
      <c r="L11" s="109">
        <v>665000</v>
      </c>
      <c r="M11" s="110">
        <v>2062862</v>
      </c>
      <c r="N11" s="109">
        <v>782000</v>
      </c>
      <c r="O11" s="110">
        <v>877879</v>
      </c>
      <c r="P11" s="109">
        <f t="shared" si="1"/>
        <v>3519000</v>
      </c>
      <c r="Q11" s="110">
        <f t="shared" si="2"/>
        <v>2940741</v>
      </c>
      <c r="R11" s="54">
        <f t="shared" si="3"/>
        <v>17.593984962406015</v>
      </c>
      <c r="S11" s="55">
        <f t="shared" si="4"/>
        <v>-57.443638983121502</v>
      </c>
      <c r="T11" s="54">
        <f t="shared" si="5"/>
        <v>54.138461538461534</v>
      </c>
      <c r="U11" s="56">
        <f t="shared" si="6"/>
        <v>45.242169230769228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8400000</v>
      </c>
      <c r="C17" s="111">
        <f>SUM(C9:C16)</f>
        <v>0</v>
      </c>
      <c r="D17" s="111"/>
      <c r="E17" s="111">
        <f t="shared" si="0"/>
        <v>8400000</v>
      </c>
      <c r="F17" s="112">
        <f t="shared" ref="F17:O17" si="7">SUM(F9:F16)</f>
        <v>8400000</v>
      </c>
      <c r="G17" s="113">
        <f t="shared" si="7"/>
        <v>8400000</v>
      </c>
      <c r="H17" s="112">
        <f t="shared" si="7"/>
        <v>1312000</v>
      </c>
      <c r="I17" s="113">
        <f t="shared" si="7"/>
        <v>0</v>
      </c>
      <c r="J17" s="112">
        <f t="shared" si="7"/>
        <v>1117000</v>
      </c>
      <c r="K17" s="113">
        <f t="shared" si="7"/>
        <v>203230</v>
      </c>
      <c r="L17" s="112">
        <f t="shared" si="7"/>
        <v>1143000</v>
      </c>
      <c r="M17" s="113">
        <f t="shared" si="7"/>
        <v>2969413</v>
      </c>
      <c r="N17" s="112">
        <f t="shared" si="7"/>
        <v>782000</v>
      </c>
      <c r="O17" s="113">
        <f t="shared" si="7"/>
        <v>1544698</v>
      </c>
      <c r="P17" s="112">
        <f t="shared" si="1"/>
        <v>4354000</v>
      </c>
      <c r="Q17" s="113">
        <f t="shared" si="2"/>
        <v>4717341</v>
      </c>
      <c r="R17" s="58">
        <f t="shared" si="3"/>
        <v>-31.583552055993003</v>
      </c>
      <c r="S17" s="59">
        <f t="shared" si="4"/>
        <v>-47.979684873744404</v>
      </c>
      <c r="T17" s="58">
        <f>IF((SUM($E9:$E14))=0,0,(P17/(SUM($E9:$E14))*100))</f>
        <v>51.833333333333329</v>
      </c>
      <c r="U17" s="60">
        <f>IF((SUM($E9:$E14))=0,0,(Q17/(SUM($E9:$E14))*100))</f>
        <v>56.158821428571429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>
        <v>1175000</v>
      </c>
      <c r="C21" s="108"/>
      <c r="D21" s="108"/>
      <c r="E21" s="108">
        <f t="shared" si="8"/>
        <v>1175000</v>
      </c>
      <c r="F21" s="109">
        <v>1175000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1175000</v>
      </c>
      <c r="C26" s="111">
        <f>SUM(C19:C25)</f>
        <v>0</v>
      </c>
      <c r="D26" s="111"/>
      <c r="E26" s="111">
        <f t="shared" si="8"/>
        <v>1175000</v>
      </c>
      <c r="F26" s="112">
        <f t="shared" ref="F26:O26" si="15">SUM(F19:F25)</f>
        <v>1175000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2570000</v>
      </c>
      <c r="C31" s="108">
        <v>-771000</v>
      </c>
      <c r="D31" s="108"/>
      <c r="E31" s="108">
        <f>$B31      +$C31      +$D31</f>
        <v>1799000</v>
      </c>
      <c r="F31" s="109">
        <v>1799000</v>
      </c>
      <c r="G31" s="110">
        <v>1799000</v>
      </c>
      <c r="H31" s="109"/>
      <c r="I31" s="110"/>
      <c r="J31" s="109"/>
      <c r="K31" s="110"/>
      <c r="L31" s="109"/>
      <c r="M31" s="110"/>
      <c r="N31" s="109">
        <v>1799000</v>
      </c>
      <c r="O31" s="110"/>
      <c r="P31" s="109">
        <f>$H31      +$J31      +$L31      +$N31</f>
        <v>1799000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100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2570000</v>
      </c>
      <c r="C32" s="111">
        <f>SUM(C28:C31)</f>
        <v>-771000</v>
      </c>
      <c r="D32" s="111"/>
      <c r="E32" s="111">
        <f>$B32      +$C32      +$D32</f>
        <v>1799000</v>
      </c>
      <c r="F32" s="112">
        <f t="shared" ref="F32:O32" si="16">SUM(F28:F31)</f>
        <v>1799000</v>
      </c>
      <c r="G32" s="113">
        <f t="shared" si="16"/>
        <v>1799000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1799000</v>
      </c>
      <c r="O32" s="113">
        <f t="shared" si="16"/>
        <v>0</v>
      </c>
      <c r="P32" s="112">
        <f>$H32      +$J32      +$L32      +$N32</f>
        <v>1799000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100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3603000</v>
      </c>
      <c r="C34" s="108"/>
      <c r="D34" s="108"/>
      <c r="E34" s="108">
        <f>$B34      +$C34      +$D34</f>
        <v>3603000</v>
      </c>
      <c r="F34" s="109">
        <v>3603000</v>
      </c>
      <c r="G34" s="110">
        <v>3603000</v>
      </c>
      <c r="H34" s="109">
        <v>494000</v>
      </c>
      <c r="I34" s="110"/>
      <c r="J34" s="109">
        <v>1451000</v>
      </c>
      <c r="K34" s="110">
        <v>1673519</v>
      </c>
      <c r="L34" s="109">
        <v>1602000</v>
      </c>
      <c r="M34" s="110">
        <v>1700115</v>
      </c>
      <c r="N34" s="109">
        <v>56000</v>
      </c>
      <c r="O34" s="110">
        <v>229367</v>
      </c>
      <c r="P34" s="109">
        <f>$H34      +$J34      +$L34      +$N34</f>
        <v>3603000</v>
      </c>
      <c r="Q34" s="110">
        <f>$I34      +$K34      +$M34      +$O34</f>
        <v>3603001</v>
      </c>
      <c r="R34" s="54">
        <f>IF(($L34      =0),0,((($N34      -$L34      )/$L34      )*100))</f>
        <v>-96.504369538077412</v>
      </c>
      <c r="S34" s="55">
        <f>IF(($M34      =0),0,((($O34      -$M34      )/$M34      )*100))</f>
        <v>-86.508736173729432</v>
      </c>
      <c r="T34" s="54">
        <f>IF(($E34      =0),0,(($P34      /$E34      )*100))</f>
        <v>100</v>
      </c>
      <c r="U34" s="56">
        <f>IF(($E34      =0),0,(($Q34      /$E34      )*100))</f>
        <v>100.00002775464891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3603000</v>
      </c>
      <c r="C35" s="111">
        <f>C34</f>
        <v>0</v>
      </c>
      <c r="D35" s="111"/>
      <c r="E35" s="111">
        <f>$B35      +$C35      +$D35</f>
        <v>3603000</v>
      </c>
      <c r="F35" s="112">
        <f t="shared" ref="F35:O35" si="17">F34</f>
        <v>3603000</v>
      </c>
      <c r="G35" s="113">
        <f t="shared" si="17"/>
        <v>3603000</v>
      </c>
      <c r="H35" s="112">
        <f t="shared" si="17"/>
        <v>494000</v>
      </c>
      <c r="I35" s="113">
        <f t="shared" si="17"/>
        <v>0</v>
      </c>
      <c r="J35" s="112">
        <f t="shared" si="17"/>
        <v>1451000</v>
      </c>
      <c r="K35" s="113">
        <f t="shared" si="17"/>
        <v>1673519</v>
      </c>
      <c r="L35" s="112">
        <f t="shared" si="17"/>
        <v>1602000</v>
      </c>
      <c r="M35" s="113">
        <f t="shared" si="17"/>
        <v>1700115</v>
      </c>
      <c r="N35" s="112">
        <f t="shared" si="17"/>
        <v>56000</v>
      </c>
      <c r="O35" s="113">
        <f t="shared" si="17"/>
        <v>229367</v>
      </c>
      <c r="P35" s="112">
        <f>$H35      +$J35      +$L35      +$N35</f>
        <v>3603000</v>
      </c>
      <c r="Q35" s="113">
        <f>$I35      +$K35      +$M35      +$O35</f>
        <v>3603001</v>
      </c>
      <c r="R35" s="58">
        <f>IF(($L35      =0),0,((($N35      -$L35      )/$L35      )*100))</f>
        <v>-96.504369538077412</v>
      </c>
      <c r="S35" s="59">
        <f>IF(($M35      =0),0,((($O35      -$M35      )/$M35      )*100))</f>
        <v>-86.508736173729432</v>
      </c>
      <c r="T35" s="58">
        <f>IF($E35   =0,0,($P35   /$E35   )*100)</f>
        <v>100</v>
      </c>
      <c r="U35" s="60">
        <f>IF($E35   =0,0,($Q35   /$E35   )*100)</f>
        <v>100.00002775464891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159441000</v>
      </c>
      <c r="C46" s="108"/>
      <c r="D46" s="108"/>
      <c r="E46" s="108">
        <f t="shared" si="26"/>
        <v>159441000</v>
      </c>
      <c r="F46" s="109">
        <v>159441000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109000000</v>
      </c>
      <c r="C53" s="108">
        <v>-27760000</v>
      </c>
      <c r="D53" s="108"/>
      <c r="E53" s="108">
        <f t="shared" si="26"/>
        <v>81240000</v>
      </c>
      <c r="F53" s="109">
        <v>81240000</v>
      </c>
      <c r="G53" s="110">
        <v>81240000</v>
      </c>
      <c r="H53" s="109">
        <v>11721000</v>
      </c>
      <c r="I53" s="110"/>
      <c r="J53" s="109">
        <v>24818000</v>
      </c>
      <c r="K53" s="110"/>
      <c r="L53" s="109">
        <v>3978000</v>
      </c>
      <c r="M53" s="110">
        <v>49143392</v>
      </c>
      <c r="N53" s="109">
        <v>20689000</v>
      </c>
      <c r="O53" s="110">
        <v>19076805</v>
      </c>
      <c r="P53" s="109">
        <f t="shared" si="27"/>
        <v>61206000</v>
      </c>
      <c r="Q53" s="110">
        <f t="shared" si="28"/>
        <v>68220197</v>
      </c>
      <c r="R53" s="54">
        <f t="shared" si="29"/>
        <v>420.08547008547009</v>
      </c>
      <c r="S53" s="55">
        <f t="shared" si="30"/>
        <v>-61.181342549574111</v>
      </c>
      <c r="T53" s="54">
        <f t="shared" si="31"/>
        <v>75.339734121122603</v>
      </c>
      <c r="U53" s="56">
        <f t="shared" si="32"/>
        <v>83.973654603643524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268441000</v>
      </c>
      <c r="C55" s="111">
        <f>SUM(C44:C54)</f>
        <v>-27760000</v>
      </c>
      <c r="D55" s="111"/>
      <c r="E55" s="111">
        <f t="shared" si="26"/>
        <v>240681000</v>
      </c>
      <c r="F55" s="112">
        <f t="shared" ref="F55:O55" si="33">SUM(F44:F54)</f>
        <v>240681000</v>
      </c>
      <c r="G55" s="113">
        <f t="shared" si="33"/>
        <v>81240000</v>
      </c>
      <c r="H55" s="112">
        <f t="shared" si="33"/>
        <v>11721000</v>
      </c>
      <c r="I55" s="113">
        <f t="shared" si="33"/>
        <v>0</v>
      </c>
      <c r="J55" s="112">
        <f t="shared" si="33"/>
        <v>24818000</v>
      </c>
      <c r="K55" s="113">
        <f t="shared" si="33"/>
        <v>0</v>
      </c>
      <c r="L55" s="112">
        <f t="shared" si="33"/>
        <v>3978000</v>
      </c>
      <c r="M55" s="113">
        <f t="shared" si="33"/>
        <v>49143392</v>
      </c>
      <c r="N55" s="112">
        <f t="shared" si="33"/>
        <v>20689000</v>
      </c>
      <c r="O55" s="113">
        <f t="shared" si="33"/>
        <v>19076805</v>
      </c>
      <c r="P55" s="112">
        <f t="shared" si="27"/>
        <v>61206000</v>
      </c>
      <c r="Q55" s="113">
        <f t="shared" si="28"/>
        <v>68220197</v>
      </c>
      <c r="R55" s="58">
        <f t="shared" si="29"/>
        <v>420.08547008547009</v>
      </c>
      <c r="S55" s="59">
        <f t="shared" si="30"/>
        <v>-61.181342549574111</v>
      </c>
      <c r="T55" s="58">
        <f>IF((+$E45+$E47+$E49+$E50+$E53) =0,0,(P55   /(+$E45+$E47+$E49+$E50+$E53) )*100)</f>
        <v>75.339734121122603</v>
      </c>
      <c r="U55" s="60">
        <f>IF((+$E45+$E47+$E49+$E50+$E53) =0,0,(Q55   /(+$E45+$E47+$E49+$E50+$E53) )*100)</f>
        <v>83.973654603643524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284189000</v>
      </c>
      <c r="C69" s="120">
        <f>SUM(C9:C16,C19:C25,C28:C31,C34,C37:C41,C44:C54,C57:C60,C63:C67)</f>
        <v>-28531000</v>
      </c>
      <c r="D69" s="120"/>
      <c r="E69" s="120">
        <f t="shared" si="35"/>
        <v>255658000</v>
      </c>
      <c r="F69" s="121">
        <f t="shared" ref="F69:O69" si="43">SUM(F9:F16,F19:F25,F28:F31,F34,F37:F41,F44:F54,F57:F60,F63:F67)</f>
        <v>255658000</v>
      </c>
      <c r="G69" s="122">
        <f t="shared" si="43"/>
        <v>95042000</v>
      </c>
      <c r="H69" s="121">
        <f t="shared" si="43"/>
        <v>13527000</v>
      </c>
      <c r="I69" s="122">
        <f t="shared" si="43"/>
        <v>0</v>
      </c>
      <c r="J69" s="121">
        <f t="shared" si="43"/>
        <v>27386000</v>
      </c>
      <c r="K69" s="122">
        <f t="shared" si="43"/>
        <v>1876749</v>
      </c>
      <c r="L69" s="121">
        <f t="shared" si="43"/>
        <v>6723000</v>
      </c>
      <c r="M69" s="122">
        <f t="shared" si="43"/>
        <v>53812920</v>
      </c>
      <c r="N69" s="121">
        <f t="shared" si="43"/>
        <v>23326000</v>
      </c>
      <c r="O69" s="122">
        <f t="shared" si="43"/>
        <v>20850870</v>
      </c>
      <c r="P69" s="121">
        <f t="shared" si="36"/>
        <v>70962000</v>
      </c>
      <c r="Q69" s="122">
        <f t="shared" si="37"/>
        <v>76540539</v>
      </c>
      <c r="R69" s="67">
        <f t="shared" si="38"/>
        <v>246.9582031831028</v>
      </c>
      <c r="S69" s="68">
        <f t="shared" si="39"/>
        <v>-61.253041091247226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74.663832831800676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80.533384188043172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431756000</v>
      </c>
      <c r="C71" s="108">
        <v>-4266000</v>
      </c>
      <c r="D71" s="108"/>
      <c r="E71" s="108">
        <f>$B71      +$C71      +$D71</f>
        <v>427490000</v>
      </c>
      <c r="F71" s="109">
        <v>427490000</v>
      </c>
      <c r="G71" s="110">
        <v>427490000</v>
      </c>
      <c r="H71" s="109">
        <v>108169000</v>
      </c>
      <c r="I71" s="110"/>
      <c r="J71" s="109">
        <v>92821000</v>
      </c>
      <c r="K71" s="110"/>
      <c r="L71" s="109">
        <v>70381000</v>
      </c>
      <c r="M71" s="110">
        <v>261404930</v>
      </c>
      <c r="N71" s="109">
        <v>153419000</v>
      </c>
      <c r="O71" s="110">
        <v>103230187</v>
      </c>
      <c r="P71" s="109">
        <f>$H71      +$J71      +$L71      +$N71</f>
        <v>424790000</v>
      </c>
      <c r="Q71" s="110">
        <f>$I71      +$K71      +$M71      +$O71</f>
        <v>364635117</v>
      </c>
      <c r="R71" s="54">
        <f>IF(($L71      =0),0,((($N71      -$L71      )/$L71      )*100))</f>
        <v>117.98354669584121</v>
      </c>
      <c r="S71" s="55">
        <f>IF(($M71      =0),0,((($O71      -$M71      )/$M71      )*100))</f>
        <v>-60.509472028702746</v>
      </c>
      <c r="T71" s="54">
        <f>IF(($E71      =0),0,(($P71      /$E71      )*100))</f>
        <v>99.36840627850944</v>
      </c>
      <c r="U71" s="56">
        <f>IF(($E71      =0),0,(($Q71      /$E71      )*100))</f>
        <v>85.296759456361542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431756000</v>
      </c>
      <c r="C73" s="117">
        <f>SUM(C71:C72)</f>
        <v>-4266000</v>
      </c>
      <c r="D73" s="117"/>
      <c r="E73" s="117">
        <f>$B73      +$C73      +$D73</f>
        <v>427490000</v>
      </c>
      <c r="F73" s="118">
        <f t="shared" ref="F73:O73" si="44">SUM(F71:F72)</f>
        <v>427490000</v>
      </c>
      <c r="G73" s="119">
        <f t="shared" si="44"/>
        <v>427490000</v>
      </c>
      <c r="H73" s="118">
        <f t="shared" si="44"/>
        <v>108169000</v>
      </c>
      <c r="I73" s="119">
        <f t="shared" si="44"/>
        <v>0</v>
      </c>
      <c r="J73" s="118">
        <f t="shared" si="44"/>
        <v>92821000</v>
      </c>
      <c r="K73" s="119">
        <f t="shared" si="44"/>
        <v>0</v>
      </c>
      <c r="L73" s="118">
        <f t="shared" si="44"/>
        <v>70381000</v>
      </c>
      <c r="M73" s="119">
        <f t="shared" si="44"/>
        <v>261404930</v>
      </c>
      <c r="N73" s="118">
        <f t="shared" si="44"/>
        <v>153419000</v>
      </c>
      <c r="O73" s="119">
        <f t="shared" si="44"/>
        <v>103230187</v>
      </c>
      <c r="P73" s="118">
        <f>$H73      +$J73      +$L73      +$N73</f>
        <v>424790000</v>
      </c>
      <c r="Q73" s="119">
        <f>$I73      +$K73      +$M73      +$O73</f>
        <v>364635117</v>
      </c>
      <c r="R73" s="63">
        <f>IF(($L73      =0),0,((($N73      -$L73      )/$L73      )*100))</f>
        <v>117.98354669584121</v>
      </c>
      <c r="S73" s="64">
        <f>IF(($M73      =0),0,((($O73      -$M73      )/$M73      )*100))</f>
        <v>-60.509472028702746</v>
      </c>
      <c r="T73" s="63">
        <f>IF(($E71      =0),0,(($P71      /$E71      )*100))</f>
        <v>99.36840627850944</v>
      </c>
      <c r="U73" s="65">
        <f>IF($E71   =0,0,($Q71   /$E71 )*100)</f>
        <v>85.296759456361542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431756000</v>
      </c>
      <c r="C74" s="120">
        <f>SUM(C71:C72)</f>
        <v>-4266000</v>
      </c>
      <c r="D74" s="120"/>
      <c r="E74" s="120">
        <f>$B74      +$C74      +$D74</f>
        <v>427490000</v>
      </c>
      <c r="F74" s="121">
        <f t="shared" ref="F74:O74" si="45">SUM(F71:F72)</f>
        <v>427490000</v>
      </c>
      <c r="G74" s="122">
        <f t="shared" si="45"/>
        <v>427490000</v>
      </c>
      <c r="H74" s="121">
        <f t="shared" si="45"/>
        <v>108169000</v>
      </c>
      <c r="I74" s="122">
        <f t="shared" si="45"/>
        <v>0</v>
      </c>
      <c r="J74" s="121">
        <f t="shared" si="45"/>
        <v>92821000</v>
      </c>
      <c r="K74" s="122">
        <f t="shared" si="45"/>
        <v>0</v>
      </c>
      <c r="L74" s="121">
        <f t="shared" si="45"/>
        <v>70381000</v>
      </c>
      <c r="M74" s="122">
        <f t="shared" si="45"/>
        <v>261404930</v>
      </c>
      <c r="N74" s="121">
        <f t="shared" si="45"/>
        <v>153419000</v>
      </c>
      <c r="O74" s="122">
        <f t="shared" si="45"/>
        <v>103230187</v>
      </c>
      <c r="P74" s="121">
        <f>$H74      +$J74      +$L74      +$N74</f>
        <v>424790000</v>
      </c>
      <c r="Q74" s="122">
        <f>$I74      +$K74      +$M74      +$O74</f>
        <v>364635117</v>
      </c>
      <c r="R74" s="67">
        <f>IF(($L74      =0),0,((($N74      -$L74      )/$L74      )*100))</f>
        <v>117.98354669584121</v>
      </c>
      <c r="S74" s="68">
        <f>IF(($M74      =0),0,((($O74      -$M74      )/$M74      )*100))</f>
        <v>-60.509472028702746</v>
      </c>
      <c r="T74" s="67">
        <f>IF(($E71      =0),0,(($P71      /$E71      )*100))</f>
        <v>99.36840627850944</v>
      </c>
      <c r="U74" s="71">
        <f>IF($E71   =0,0,($Q71   /$E71 )*100)</f>
        <v>85.296759456361542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715945000</v>
      </c>
      <c r="C75" s="120">
        <f>SUM(C9:C16,C19:C25,C28:C31,C34,C37:C41,C44:C54,C57:C60,C63:C67,C71:C72)</f>
        <v>-32797000</v>
      </c>
      <c r="D75" s="120"/>
      <c r="E75" s="120">
        <f>$B75      +$C75      +$D75</f>
        <v>683148000</v>
      </c>
      <c r="F75" s="121">
        <f t="shared" ref="F75:O75" si="46">SUM(F9:F16,F19:F25,F28:F31,F34,F37:F41,F44:F54,F57:F60,F63:F67,F71:F72)</f>
        <v>683148000</v>
      </c>
      <c r="G75" s="122">
        <f t="shared" si="46"/>
        <v>522532000</v>
      </c>
      <c r="H75" s="121">
        <f t="shared" si="46"/>
        <v>121696000</v>
      </c>
      <c r="I75" s="122">
        <f t="shared" si="46"/>
        <v>0</v>
      </c>
      <c r="J75" s="121">
        <f t="shared" si="46"/>
        <v>120207000</v>
      </c>
      <c r="K75" s="122">
        <f t="shared" si="46"/>
        <v>1876749</v>
      </c>
      <c r="L75" s="121">
        <f t="shared" si="46"/>
        <v>77104000</v>
      </c>
      <c r="M75" s="122">
        <f t="shared" si="46"/>
        <v>315217850</v>
      </c>
      <c r="N75" s="121">
        <f t="shared" si="46"/>
        <v>176745000</v>
      </c>
      <c r="O75" s="122">
        <f t="shared" si="46"/>
        <v>124081057</v>
      </c>
      <c r="P75" s="121">
        <f>$H75      +$J75      +$L75      +$N75</f>
        <v>495752000</v>
      </c>
      <c r="Q75" s="122">
        <f>$I75      +$K75      +$M75      +$O75</f>
        <v>441175656</v>
      </c>
      <c r="R75" s="67">
        <f>IF(($L75      =0),0,((($N75      -$L75      )/$L75      )*100))</f>
        <v>129.22935256277236</v>
      </c>
      <c r="S75" s="68">
        <f>IF(($M75      =0),0,((($O75      -$M75      )/$M75      )*100))</f>
        <v>-60.636411611842412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94.874955026677782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84.430361394134707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>
        <f t="shared" si="48"/>
        <v>0</v>
      </c>
      <c r="G87" s="128">
        <f t="shared" si="48"/>
        <v>0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/>
      <c r="C91" s="108"/>
      <c r="D91" s="108"/>
      <c r="E91" s="108">
        <f t="shared" si="49"/>
        <v>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/>
      <c r="C93" s="108"/>
      <c r="D93" s="108"/>
      <c r="E93" s="108">
        <f t="shared" si="49"/>
        <v>0</v>
      </c>
      <c r="F93" s="108">
        <v>0</v>
      </c>
      <c r="G93" s="108">
        <v>0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>
        <f t="shared" si="62"/>
        <v>0</v>
      </c>
      <c r="G114" s="137">
        <f t="shared" si="62"/>
        <v>0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159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>
        <f t="shared" si="63"/>
        <v>0</v>
      </c>
      <c r="G115" s="139">
        <f t="shared" si="63"/>
        <v>0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Nu0F9Vd14W3Gc9tndsQGpCKDKxCJ4TH1jgP8pe9oFFVTR2BhR2jSftSjTpMbF14aQfeizBddsJYwSZT/0YMr8A==" saltValue="I8JNE9XjuuPTAnWtlfgyp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2400000</v>
      </c>
      <c r="C10" s="108"/>
      <c r="D10" s="108"/>
      <c r="E10" s="108">
        <f t="shared" ref="E10:E17" si="0">$B10      +$C10      +$D10</f>
        <v>2400000</v>
      </c>
      <c r="F10" s="109">
        <v>2400000</v>
      </c>
      <c r="G10" s="110">
        <v>2400000</v>
      </c>
      <c r="H10" s="109">
        <v>1337000</v>
      </c>
      <c r="I10" s="110"/>
      <c r="J10" s="109">
        <v>222000</v>
      </c>
      <c r="K10" s="110"/>
      <c r="L10" s="109"/>
      <c r="M10" s="110"/>
      <c r="N10" s="109"/>
      <c r="O10" s="110">
        <v>2400000</v>
      </c>
      <c r="P10" s="109">
        <f t="shared" ref="P10:P17" si="1">$H10      +$J10      +$L10      +$N10</f>
        <v>1559000</v>
      </c>
      <c r="Q10" s="110">
        <f t="shared" ref="Q10:Q17" si="2">$I10      +$K10      +$M10      +$O10</f>
        <v>2400000</v>
      </c>
      <c r="R10" s="54">
        <f t="shared" ref="R10:R17" si="3">IF(($L10      =0),0,((($N10      -$L10      )/$L10      )*100))</f>
        <v>0</v>
      </c>
      <c r="S10" s="55">
        <f t="shared" ref="S10:S17" si="4">IF(($M10      =0),0,((($O10      -$M10      )/$M10      )*100))</f>
        <v>0</v>
      </c>
      <c r="T10" s="54">
        <f t="shared" ref="T10:T16" si="5">IF(($E10      =0),0,(($P10      /$E10      )*100))</f>
        <v>64.958333333333329</v>
      </c>
      <c r="U10" s="56">
        <f t="shared" ref="U10:U16" si="6">IF(($E10      =0),0,(($Q10      /$E10      )*100))</f>
        <v>100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2400000</v>
      </c>
      <c r="C17" s="111">
        <f>SUM(C9:C16)</f>
        <v>0</v>
      </c>
      <c r="D17" s="111"/>
      <c r="E17" s="111">
        <f t="shared" si="0"/>
        <v>2400000</v>
      </c>
      <c r="F17" s="112">
        <f t="shared" ref="F17:O17" si="7">SUM(F9:F16)</f>
        <v>2400000</v>
      </c>
      <c r="G17" s="113">
        <f t="shared" si="7"/>
        <v>2400000</v>
      </c>
      <c r="H17" s="112">
        <f t="shared" si="7"/>
        <v>1337000</v>
      </c>
      <c r="I17" s="113">
        <f t="shared" si="7"/>
        <v>0</v>
      </c>
      <c r="J17" s="112">
        <f t="shared" si="7"/>
        <v>222000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2400000</v>
      </c>
      <c r="P17" s="112">
        <f t="shared" si="1"/>
        <v>1559000</v>
      </c>
      <c r="Q17" s="113">
        <f t="shared" si="2"/>
        <v>2400000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64.958333333333329</v>
      </c>
      <c r="U17" s="60">
        <f>IF((SUM($E9:$E14))=0,0,(Q17/(SUM($E9:$E14))*100))</f>
        <v>100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22880000</v>
      </c>
      <c r="C23" s="108"/>
      <c r="D23" s="108"/>
      <c r="E23" s="108">
        <f t="shared" si="8"/>
        <v>22880000</v>
      </c>
      <c r="F23" s="109">
        <v>22880000</v>
      </c>
      <c r="G23" s="110">
        <v>22880000</v>
      </c>
      <c r="H23" s="109"/>
      <c r="I23" s="110"/>
      <c r="J23" s="109">
        <v>161000</v>
      </c>
      <c r="K23" s="110"/>
      <c r="L23" s="109">
        <v>1294000</v>
      </c>
      <c r="M23" s="110"/>
      <c r="N23" s="109">
        <v>7861000</v>
      </c>
      <c r="O23" s="110"/>
      <c r="P23" s="109">
        <f t="shared" si="9"/>
        <v>9316000</v>
      </c>
      <c r="Q23" s="110">
        <f t="shared" si="10"/>
        <v>0</v>
      </c>
      <c r="R23" s="54">
        <f t="shared" si="11"/>
        <v>507.49613601236473</v>
      </c>
      <c r="S23" s="55">
        <f t="shared" si="12"/>
        <v>0</v>
      </c>
      <c r="T23" s="54">
        <f t="shared" si="13"/>
        <v>40.716783216783213</v>
      </c>
      <c r="U23" s="56">
        <f t="shared" si="14"/>
        <v>0</v>
      </c>
      <c r="V23" s="109">
        <v>30063000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22880000</v>
      </c>
      <c r="C26" s="111">
        <f>SUM(C19:C25)</f>
        <v>0</v>
      </c>
      <c r="D26" s="111"/>
      <c r="E26" s="111">
        <f t="shared" si="8"/>
        <v>22880000</v>
      </c>
      <c r="F26" s="112">
        <f t="shared" ref="F26:O26" si="15">SUM(F19:F25)</f>
        <v>22880000</v>
      </c>
      <c r="G26" s="113">
        <f t="shared" si="15"/>
        <v>22880000</v>
      </c>
      <c r="H26" s="112">
        <f t="shared" si="15"/>
        <v>0</v>
      </c>
      <c r="I26" s="113">
        <f t="shared" si="15"/>
        <v>0</v>
      </c>
      <c r="J26" s="112">
        <f t="shared" si="15"/>
        <v>161000</v>
      </c>
      <c r="K26" s="113">
        <f t="shared" si="15"/>
        <v>0</v>
      </c>
      <c r="L26" s="112">
        <f t="shared" si="15"/>
        <v>1294000</v>
      </c>
      <c r="M26" s="113">
        <f t="shared" si="15"/>
        <v>0</v>
      </c>
      <c r="N26" s="112">
        <f t="shared" si="15"/>
        <v>7861000</v>
      </c>
      <c r="O26" s="113">
        <f t="shared" si="15"/>
        <v>0</v>
      </c>
      <c r="P26" s="112">
        <f t="shared" si="9"/>
        <v>9316000</v>
      </c>
      <c r="Q26" s="113">
        <f t="shared" si="10"/>
        <v>0</v>
      </c>
      <c r="R26" s="58">
        <f t="shared" si="11"/>
        <v>507.49613601236473</v>
      </c>
      <c r="S26" s="59">
        <f t="shared" si="12"/>
        <v>0</v>
      </c>
      <c r="T26" s="58">
        <f>IF(($E26-$E21-$E25)   =0,0,($P26   /($E26-$E21-$E25)   )*100)</f>
        <v>40.716783216783213</v>
      </c>
      <c r="U26" s="60">
        <f>IF(($E26-$E21-$E25)   =0,0,($Q26   /($E26-$E21-$E25)   )*100)</f>
        <v>0</v>
      </c>
      <c r="V26" s="112">
        <f>SUM(V19:V25)</f>
        <v>30063000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1280000</v>
      </c>
      <c r="C34" s="108"/>
      <c r="D34" s="108"/>
      <c r="E34" s="108">
        <f>$B34      +$C34      +$D34</f>
        <v>1280000</v>
      </c>
      <c r="F34" s="109">
        <v>1280000</v>
      </c>
      <c r="G34" s="110">
        <v>1280000</v>
      </c>
      <c r="H34" s="109">
        <v>230000</v>
      </c>
      <c r="I34" s="110"/>
      <c r="J34" s="109">
        <v>538000</v>
      </c>
      <c r="K34" s="110"/>
      <c r="L34" s="109">
        <v>280000</v>
      </c>
      <c r="M34" s="110"/>
      <c r="N34" s="109">
        <v>8000</v>
      </c>
      <c r="O34" s="110">
        <v>1283997</v>
      </c>
      <c r="P34" s="109">
        <f>$H34      +$J34      +$L34      +$N34</f>
        <v>1056000</v>
      </c>
      <c r="Q34" s="110">
        <f>$I34      +$K34      +$M34      +$O34</f>
        <v>1283997</v>
      </c>
      <c r="R34" s="54">
        <f>IF(($L34      =0),0,((($N34      -$L34      )/$L34      )*100))</f>
        <v>-97.142857142857139</v>
      </c>
      <c r="S34" s="55">
        <f>IF(($M34      =0),0,((($O34      -$M34      )/$M34      )*100))</f>
        <v>0</v>
      </c>
      <c r="T34" s="54">
        <f>IF(($E34      =0),0,(($P34      /$E34      )*100))</f>
        <v>82.5</v>
      </c>
      <c r="U34" s="56">
        <f>IF(($E34      =0),0,(($Q34      /$E34      )*100))</f>
        <v>100.31226562499999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1280000</v>
      </c>
      <c r="C35" s="111">
        <f>C34</f>
        <v>0</v>
      </c>
      <c r="D35" s="111"/>
      <c r="E35" s="111">
        <f>$B35      +$C35      +$D35</f>
        <v>1280000</v>
      </c>
      <c r="F35" s="112">
        <f t="shared" ref="F35:O35" si="17">F34</f>
        <v>1280000</v>
      </c>
      <c r="G35" s="113">
        <f t="shared" si="17"/>
        <v>1280000</v>
      </c>
      <c r="H35" s="112">
        <f t="shared" si="17"/>
        <v>230000</v>
      </c>
      <c r="I35" s="113">
        <f t="shared" si="17"/>
        <v>0</v>
      </c>
      <c r="J35" s="112">
        <f t="shared" si="17"/>
        <v>538000</v>
      </c>
      <c r="K35" s="113">
        <f t="shared" si="17"/>
        <v>0</v>
      </c>
      <c r="L35" s="112">
        <f t="shared" si="17"/>
        <v>280000</v>
      </c>
      <c r="M35" s="113">
        <f t="shared" si="17"/>
        <v>0</v>
      </c>
      <c r="N35" s="112">
        <f t="shared" si="17"/>
        <v>8000</v>
      </c>
      <c r="O35" s="113">
        <f t="shared" si="17"/>
        <v>1283997</v>
      </c>
      <c r="P35" s="112">
        <f>$H35      +$J35      +$L35      +$N35</f>
        <v>1056000</v>
      </c>
      <c r="Q35" s="113">
        <f>$I35      +$K35      +$M35      +$O35</f>
        <v>1283997</v>
      </c>
      <c r="R35" s="58">
        <f>IF(($L35      =0),0,((($N35      -$L35      )/$L35      )*100))</f>
        <v>-97.142857142857139</v>
      </c>
      <c r="S35" s="59">
        <f>IF(($M35      =0),0,((($O35      -$M35      )/$M35      )*100))</f>
        <v>0</v>
      </c>
      <c r="T35" s="58">
        <f>IF($E35   =0,0,($P35   /$E35   )*100)</f>
        <v>82.5</v>
      </c>
      <c r="U35" s="60">
        <f>IF($E35   =0,0,($Q35   /$E35   )*100)</f>
        <v>100.31226562499999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>
        <v>-1200000</v>
      </c>
      <c r="D40" s="108"/>
      <c r="E40" s="108">
        <f t="shared" si="18"/>
        <v>2800000</v>
      </c>
      <c r="F40" s="109">
        <v>2800000</v>
      </c>
      <c r="G40" s="110">
        <v>2800000</v>
      </c>
      <c r="H40" s="109">
        <v>64000</v>
      </c>
      <c r="I40" s="110"/>
      <c r="J40" s="109">
        <v>267000</v>
      </c>
      <c r="K40" s="110"/>
      <c r="L40" s="109">
        <v>6000</v>
      </c>
      <c r="M40" s="110"/>
      <c r="N40" s="109"/>
      <c r="O40" s="110">
        <v>2615532</v>
      </c>
      <c r="P40" s="109">
        <f t="shared" si="19"/>
        <v>337000</v>
      </c>
      <c r="Q40" s="110">
        <f t="shared" si="20"/>
        <v>2615532</v>
      </c>
      <c r="R40" s="54">
        <f t="shared" si="21"/>
        <v>-100</v>
      </c>
      <c r="S40" s="55">
        <f t="shared" si="22"/>
        <v>0</v>
      </c>
      <c r="T40" s="54">
        <f t="shared" si="23"/>
        <v>12.035714285714286</v>
      </c>
      <c r="U40" s="56">
        <f t="shared" si="24"/>
        <v>93.411857142857144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4000000</v>
      </c>
      <c r="C42" s="111">
        <f>SUM(C37:C41)</f>
        <v>-1200000</v>
      </c>
      <c r="D42" s="111"/>
      <c r="E42" s="111">
        <f t="shared" si="18"/>
        <v>2800000</v>
      </c>
      <c r="F42" s="112">
        <f t="shared" ref="F42:O42" si="25">SUM(F37:F41)</f>
        <v>2800000</v>
      </c>
      <c r="G42" s="113">
        <f t="shared" si="25"/>
        <v>2800000</v>
      </c>
      <c r="H42" s="112">
        <f t="shared" si="25"/>
        <v>64000</v>
      </c>
      <c r="I42" s="113">
        <f t="shared" si="25"/>
        <v>0</v>
      </c>
      <c r="J42" s="112">
        <f t="shared" si="25"/>
        <v>267000</v>
      </c>
      <c r="K42" s="113">
        <f t="shared" si="25"/>
        <v>0</v>
      </c>
      <c r="L42" s="112">
        <f t="shared" si="25"/>
        <v>6000</v>
      </c>
      <c r="M42" s="113">
        <f t="shared" si="25"/>
        <v>0</v>
      </c>
      <c r="N42" s="112">
        <f t="shared" si="25"/>
        <v>0</v>
      </c>
      <c r="O42" s="113">
        <f t="shared" si="25"/>
        <v>2615532</v>
      </c>
      <c r="P42" s="112">
        <f t="shared" si="19"/>
        <v>337000</v>
      </c>
      <c r="Q42" s="113">
        <f t="shared" si="20"/>
        <v>2615532</v>
      </c>
      <c r="R42" s="58">
        <f t="shared" si="21"/>
        <v>-100</v>
      </c>
      <c r="S42" s="59">
        <f t="shared" si="22"/>
        <v>0</v>
      </c>
      <c r="T42" s="58">
        <f>IF((+$E37+$E40) =0,0,(P42   /(+$E37+$E40) )*100)</f>
        <v>12.035714285714286</v>
      </c>
      <c r="U42" s="60">
        <f>IF((+$E37+$E40) =0,0,(Q42   /(+$E37+$E40) )*100)</f>
        <v>93.411857142857144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13816000</v>
      </c>
      <c r="C53" s="108">
        <v>-2450000</v>
      </c>
      <c r="D53" s="108"/>
      <c r="E53" s="108">
        <f t="shared" si="26"/>
        <v>11366000</v>
      </c>
      <c r="F53" s="109">
        <v>11366000</v>
      </c>
      <c r="G53" s="110">
        <v>11366000</v>
      </c>
      <c r="H53" s="109">
        <v>130000</v>
      </c>
      <c r="I53" s="110"/>
      <c r="J53" s="109">
        <v>1328000</v>
      </c>
      <c r="K53" s="110"/>
      <c r="L53" s="109">
        <v>463000</v>
      </c>
      <c r="M53" s="110"/>
      <c r="N53" s="109">
        <v>7007000</v>
      </c>
      <c r="O53" s="110">
        <v>11366000</v>
      </c>
      <c r="P53" s="109">
        <f t="shared" si="27"/>
        <v>8928000</v>
      </c>
      <c r="Q53" s="110">
        <f t="shared" si="28"/>
        <v>11366000</v>
      </c>
      <c r="R53" s="54">
        <f t="shared" si="29"/>
        <v>1413.390928725702</v>
      </c>
      <c r="S53" s="55">
        <f t="shared" si="30"/>
        <v>0</v>
      </c>
      <c r="T53" s="54">
        <f t="shared" si="31"/>
        <v>78.550061587189873</v>
      </c>
      <c r="U53" s="56">
        <f t="shared" si="32"/>
        <v>100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13816000</v>
      </c>
      <c r="C55" s="111">
        <f>SUM(C44:C54)</f>
        <v>-2450000</v>
      </c>
      <c r="D55" s="111"/>
      <c r="E55" s="111">
        <f t="shared" si="26"/>
        <v>11366000</v>
      </c>
      <c r="F55" s="112">
        <f t="shared" ref="F55:O55" si="33">SUM(F44:F54)</f>
        <v>11366000</v>
      </c>
      <c r="G55" s="113">
        <f t="shared" si="33"/>
        <v>11366000</v>
      </c>
      <c r="H55" s="112">
        <f t="shared" si="33"/>
        <v>130000</v>
      </c>
      <c r="I55" s="113">
        <f t="shared" si="33"/>
        <v>0</v>
      </c>
      <c r="J55" s="112">
        <f t="shared" si="33"/>
        <v>1328000</v>
      </c>
      <c r="K55" s="113">
        <f t="shared" si="33"/>
        <v>0</v>
      </c>
      <c r="L55" s="112">
        <f t="shared" si="33"/>
        <v>463000</v>
      </c>
      <c r="M55" s="113">
        <f t="shared" si="33"/>
        <v>0</v>
      </c>
      <c r="N55" s="112">
        <f t="shared" si="33"/>
        <v>7007000</v>
      </c>
      <c r="O55" s="113">
        <f t="shared" si="33"/>
        <v>11366000</v>
      </c>
      <c r="P55" s="112">
        <f t="shared" si="27"/>
        <v>8928000</v>
      </c>
      <c r="Q55" s="113">
        <f t="shared" si="28"/>
        <v>11366000</v>
      </c>
      <c r="R55" s="58">
        <f t="shared" si="29"/>
        <v>1413.390928725702</v>
      </c>
      <c r="S55" s="59">
        <f t="shared" si="30"/>
        <v>0</v>
      </c>
      <c r="T55" s="58">
        <f>IF((+$E45+$E47+$E49+$E50+$E53) =0,0,(P55   /(+$E45+$E47+$E49+$E50+$E53) )*100)</f>
        <v>78.550061587189873</v>
      </c>
      <c r="U55" s="60">
        <f>IF((+$E45+$E47+$E49+$E50+$E53) =0,0,(Q55   /(+$E45+$E47+$E49+$E50+$E53) )*100)</f>
        <v>100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44376000</v>
      </c>
      <c r="C69" s="120">
        <f>SUM(C9:C16,C19:C25,C28:C31,C34,C37:C41,C44:C54,C57:C60,C63:C67)</f>
        <v>-3650000</v>
      </c>
      <c r="D69" s="120"/>
      <c r="E69" s="120">
        <f t="shared" si="35"/>
        <v>40726000</v>
      </c>
      <c r="F69" s="121">
        <f t="shared" ref="F69:O69" si="43">SUM(F9:F16,F19:F25,F28:F31,F34,F37:F41,F44:F54,F57:F60,F63:F67)</f>
        <v>40726000</v>
      </c>
      <c r="G69" s="122">
        <f t="shared" si="43"/>
        <v>40726000</v>
      </c>
      <c r="H69" s="121">
        <f t="shared" si="43"/>
        <v>1761000</v>
      </c>
      <c r="I69" s="122">
        <f t="shared" si="43"/>
        <v>0</v>
      </c>
      <c r="J69" s="121">
        <f t="shared" si="43"/>
        <v>2516000</v>
      </c>
      <c r="K69" s="122">
        <f t="shared" si="43"/>
        <v>0</v>
      </c>
      <c r="L69" s="121">
        <f t="shared" si="43"/>
        <v>2043000</v>
      </c>
      <c r="M69" s="122">
        <f t="shared" si="43"/>
        <v>0</v>
      </c>
      <c r="N69" s="121">
        <f t="shared" si="43"/>
        <v>14876000</v>
      </c>
      <c r="O69" s="122">
        <f t="shared" si="43"/>
        <v>17665529</v>
      </c>
      <c r="P69" s="121">
        <f t="shared" si="36"/>
        <v>21196000</v>
      </c>
      <c r="Q69" s="122">
        <f t="shared" si="37"/>
        <v>17665529</v>
      </c>
      <c r="R69" s="67">
        <f t="shared" si="38"/>
        <v>628.14488497307877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52.04537641801307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43.376538329322791</v>
      </c>
      <c r="V69" s="121">
        <f>SUM(V9:V16,V19:V25,V28:V31,V34,V37:V41,V44:V54,V57:V60,V63:V67)</f>
        <v>30063000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15999000</v>
      </c>
      <c r="C71" s="108">
        <v>-30000</v>
      </c>
      <c r="D71" s="108"/>
      <c r="E71" s="108">
        <f>$B71      +$C71      +$D71</f>
        <v>15969000</v>
      </c>
      <c r="F71" s="109">
        <v>15969000</v>
      </c>
      <c r="G71" s="110">
        <v>15969000</v>
      </c>
      <c r="H71" s="109">
        <v>3884000</v>
      </c>
      <c r="I71" s="110"/>
      <c r="J71" s="109">
        <v>3264000</v>
      </c>
      <c r="K71" s="110"/>
      <c r="L71" s="109">
        <v>2369000</v>
      </c>
      <c r="M71" s="110"/>
      <c r="N71" s="109">
        <v>6104000</v>
      </c>
      <c r="O71" s="110">
        <v>15967658</v>
      </c>
      <c r="P71" s="109">
        <f>$H71      +$J71      +$L71      +$N71</f>
        <v>15621000</v>
      </c>
      <c r="Q71" s="110">
        <f>$I71      +$K71      +$M71      +$O71</f>
        <v>15967658</v>
      </c>
      <c r="R71" s="54">
        <f>IF(($L71      =0),0,((($N71      -$L71      )/$L71      )*100))</f>
        <v>157.66146053186998</v>
      </c>
      <c r="S71" s="55">
        <f>IF(($M71      =0),0,((($O71      -$M71      )/$M71      )*100))</f>
        <v>0</v>
      </c>
      <c r="T71" s="54">
        <f>IF(($E71      =0),0,(($P71      /$E71      )*100))</f>
        <v>97.820777756903993</v>
      </c>
      <c r="U71" s="56">
        <f>IF(($E71      =0),0,(($Q71      /$E71      )*100))</f>
        <v>99.991596217671741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15999000</v>
      </c>
      <c r="C73" s="117">
        <f>SUM(C71:C72)</f>
        <v>-30000</v>
      </c>
      <c r="D73" s="117"/>
      <c r="E73" s="117">
        <f>$B73      +$C73      +$D73</f>
        <v>15969000</v>
      </c>
      <c r="F73" s="118">
        <f t="shared" ref="F73:O73" si="44">SUM(F71:F72)</f>
        <v>15969000</v>
      </c>
      <c r="G73" s="119">
        <f t="shared" si="44"/>
        <v>15969000</v>
      </c>
      <c r="H73" s="118">
        <f t="shared" si="44"/>
        <v>3884000</v>
      </c>
      <c r="I73" s="119">
        <f t="shared" si="44"/>
        <v>0</v>
      </c>
      <c r="J73" s="118">
        <f t="shared" si="44"/>
        <v>3264000</v>
      </c>
      <c r="K73" s="119">
        <f t="shared" si="44"/>
        <v>0</v>
      </c>
      <c r="L73" s="118">
        <f t="shared" si="44"/>
        <v>2369000</v>
      </c>
      <c r="M73" s="119">
        <f t="shared" si="44"/>
        <v>0</v>
      </c>
      <c r="N73" s="118">
        <f t="shared" si="44"/>
        <v>6104000</v>
      </c>
      <c r="O73" s="119">
        <f t="shared" si="44"/>
        <v>15967658</v>
      </c>
      <c r="P73" s="118">
        <f>$H73      +$J73      +$L73      +$N73</f>
        <v>15621000</v>
      </c>
      <c r="Q73" s="119">
        <f>$I73      +$K73      +$M73      +$O73</f>
        <v>15967658</v>
      </c>
      <c r="R73" s="63">
        <f>IF(($L73      =0),0,((($N73      -$L73      )/$L73      )*100))</f>
        <v>157.66146053186998</v>
      </c>
      <c r="S73" s="64">
        <f>IF(($M73      =0),0,((($O73      -$M73      )/$M73      )*100))</f>
        <v>0</v>
      </c>
      <c r="T73" s="63">
        <f>IF(($E71      =0),0,(($P71      /$E71      )*100))</f>
        <v>97.820777756903993</v>
      </c>
      <c r="U73" s="65">
        <f>IF($E71   =0,0,($Q71   /$E71 )*100)</f>
        <v>99.991596217671741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15999000</v>
      </c>
      <c r="C74" s="120">
        <f>SUM(C71:C72)</f>
        <v>-30000</v>
      </c>
      <c r="D74" s="120"/>
      <c r="E74" s="120">
        <f>$B74      +$C74      +$D74</f>
        <v>15969000</v>
      </c>
      <c r="F74" s="121">
        <f t="shared" ref="F74:O74" si="45">SUM(F71:F72)</f>
        <v>15969000</v>
      </c>
      <c r="G74" s="122">
        <f t="shared" si="45"/>
        <v>15969000</v>
      </c>
      <c r="H74" s="121">
        <f t="shared" si="45"/>
        <v>3884000</v>
      </c>
      <c r="I74" s="122">
        <f t="shared" si="45"/>
        <v>0</v>
      </c>
      <c r="J74" s="121">
        <f t="shared" si="45"/>
        <v>3264000</v>
      </c>
      <c r="K74" s="122">
        <f t="shared" si="45"/>
        <v>0</v>
      </c>
      <c r="L74" s="121">
        <f t="shared" si="45"/>
        <v>2369000</v>
      </c>
      <c r="M74" s="122">
        <f t="shared" si="45"/>
        <v>0</v>
      </c>
      <c r="N74" s="121">
        <f t="shared" si="45"/>
        <v>6104000</v>
      </c>
      <c r="O74" s="122">
        <f t="shared" si="45"/>
        <v>15967658</v>
      </c>
      <c r="P74" s="121">
        <f>$H74      +$J74      +$L74      +$N74</f>
        <v>15621000</v>
      </c>
      <c r="Q74" s="122">
        <f>$I74      +$K74      +$M74      +$O74</f>
        <v>15967658</v>
      </c>
      <c r="R74" s="67">
        <f>IF(($L74      =0),0,((($N74      -$L74      )/$L74      )*100))</f>
        <v>157.66146053186998</v>
      </c>
      <c r="S74" s="68">
        <f>IF(($M74      =0),0,((($O74      -$M74      )/$M74      )*100))</f>
        <v>0</v>
      </c>
      <c r="T74" s="67">
        <f>IF(($E71      =0),0,(($P71      /$E71      )*100))</f>
        <v>97.820777756903993</v>
      </c>
      <c r="U74" s="71">
        <f>IF($E71   =0,0,($Q71   /$E71 )*100)</f>
        <v>99.991596217671741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60375000</v>
      </c>
      <c r="C75" s="120">
        <f>SUM(C9:C16,C19:C25,C28:C31,C34,C37:C41,C44:C54,C57:C60,C63:C67,C71:C72)</f>
        <v>-3680000</v>
      </c>
      <c r="D75" s="120"/>
      <c r="E75" s="120">
        <f>$B75      +$C75      +$D75</f>
        <v>56695000</v>
      </c>
      <c r="F75" s="121">
        <f t="shared" ref="F75:O75" si="46">SUM(F9:F16,F19:F25,F28:F31,F34,F37:F41,F44:F54,F57:F60,F63:F67,F71:F72)</f>
        <v>56695000</v>
      </c>
      <c r="G75" s="122">
        <f t="shared" si="46"/>
        <v>56695000</v>
      </c>
      <c r="H75" s="121">
        <f t="shared" si="46"/>
        <v>5645000</v>
      </c>
      <c r="I75" s="122">
        <f t="shared" si="46"/>
        <v>0</v>
      </c>
      <c r="J75" s="121">
        <f t="shared" si="46"/>
        <v>5780000</v>
      </c>
      <c r="K75" s="122">
        <f t="shared" si="46"/>
        <v>0</v>
      </c>
      <c r="L75" s="121">
        <f t="shared" si="46"/>
        <v>4412000</v>
      </c>
      <c r="M75" s="122">
        <f t="shared" si="46"/>
        <v>0</v>
      </c>
      <c r="N75" s="121">
        <f t="shared" si="46"/>
        <v>20980000</v>
      </c>
      <c r="O75" s="122">
        <f t="shared" si="46"/>
        <v>33633187</v>
      </c>
      <c r="P75" s="121">
        <f>$H75      +$J75      +$L75      +$N75</f>
        <v>36817000</v>
      </c>
      <c r="Q75" s="122">
        <f>$I75      +$K75      +$M75      +$O75</f>
        <v>33633187</v>
      </c>
      <c r="R75" s="67">
        <f>IF(($L75      =0),0,((($N75      -$L75      )/$L75      )*100))</f>
        <v>375.52130553037171</v>
      </c>
      <c r="S75" s="68">
        <f>IF(($M75      =0),0,((($O75      -$M75      )/$M75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64.938707117029722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59.323021430461239</v>
      </c>
      <c r="V75" s="121">
        <f>SUM(V9:V16,V19:V25,V28:V31,V34,V37:V41,V44:V54,V57:V60,V63:V67,V71:V72)</f>
        <v>30063000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7416000</v>
      </c>
      <c r="C87" s="128">
        <f t="shared" si="48"/>
        <v>0</v>
      </c>
      <c r="D87" s="128">
        <f t="shared" si="48"/>
        <v>0</v>
      </c>
      <c r="E87" s="128">
        <f t="shared" si="48"/>
        <v>7416000</v>
      </c>
      <c r="F87" s="128">
        <f t="shared" si="48"/>
        <v>0</v>
      </c>
      <c r="G87" s="128">
        <f t="shared" si="48"/>
        <v>0</v>
      </c>
      <c r="H87" s="128">
        <f t="shared" si="48"/>
        <v>2701000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2701000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36.42125134843581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1715000</v>
      </c>
      <c r="C91" s="108"/>
      <c r="D91" s="108"/>
      <c r="E91" s="108">
        <f t="shared" si="49"/>
        <v>1715000</v>
      </c>
      <c r="F91" s="108">
        <v>0</v>
      </c>
      <c r="G91" s="108">
        <v>0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2701000</v>
      </c>
      <c r="C93" s="108"/>
      <c r="D93" s="108"/>
      <c r="E93" s="108">
        <f t="shared" si="49"/>
        <v>2701000</v>
      </c>
      <c r="F93" s="108">
        <v>0</v>
      </c>
      <c r="G93" s="108">
        <v>0</v>
      </c>
      <c r="H93" s="108">
        <v>2701000</v>
      </c>
      <c r="I93" s="108"/>
      <c r="J93" s="108"/>
      <c r="K93" s="108"/>
      <c r="L93" s="108"/>
      <c r="M93" s="108"/>
      <c r="N93" s="108"/>
      <c r="O93" s="108"/>
      <c r="P93" s="108">
        <f t="shared" si="50"/>
        <v>2701000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>
        <v>3000000</v>
      </c>
      <c r="C96" s="131"/>
      <c r="D96" s="131"/>
      <c r="E96" s="131">
        <f t="shared" si="49"/>
        <v>3000000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7416000</v>
      </c>
      <c r="C114" s="137">
        <f t="shared" si="62"/>
        <v>0</v>
      </c>
      <c r="D114" s="137">
        <f t="shared" si="62"/>
        <v>0</v>
      </c>
      <c r="E114" s="137">
        <f t="shared" si="62"/>
        <v>7416000</v>
      </c>
      <c r="F114" s="137">
        <f t="shared" si="62"/>
        <v>0</v>
      </c>
      <c r="G114" s="137">
        <f t="shared" si="62"/>
        <v>0</v>
      </c>
      <c r="H114" s="137">
        <f t="shared" si="62"/>
        <v>2701000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2701000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0.36421251348435812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7416000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7416000</v>
      </c>
      <c r="F115" s="139">
        <f t="shared" si="63"/>
        <v>0</v>
      </c>
      <c r="G115" s="139">
        <f t="shared" si="63"/>
        <v>0</v>
      </c>
      <c r="H115" s="139">
        <f t="shared" si="63"/>
        <v>2701000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2701000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0.36421251348435812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pRAb5QmWEL3veNQhsACzBipNEUNdtS384HbnuPQX/vU5SzeKvJtJdX1T6LfFHlxDLPITYlYzy1S150Uzq0FGMg==" saltValue="85/GiC70gdfyqzgNkbSQE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3800000</v>
      </c>
      <c r="C10" s="108"/>
      <c r="D10" s="108"/>
      <c r="E10" s="108">
        <f t="shared" ref="E10:E17" si="0">$B10      +$C10      +$D10</f>
        <v>3800000</v>
      </c>
      <c r="F10" s="109">
        <v>3800000</v>
      </c>
      <c r="G10" s="110">
        <v>3800000</v>
      </c>
      <c r="H10" s="109">
        <v>852000</v>
      </c>
      <c r="I10" s="110"/>
      <c r="J10" s="109">
        <v>2002000</v>
      </c>
      <c r="K10" s="110">
        <v>-852165</v>
      </c>
      <c r="L10" s="109">
        <v>42000</v>
      </c>
      <c r="M10" s="110">
        <v>49998</v>
      </c>
      <c r="N10" s="109"/>
      <c r="O10" s="110">
        <v>843832</v>
      </c>
      <c r="P10" s="109">
        <f t="shared" ref="P10:P17" si="1">$H10      +$J10      +$L10      +$N10</f>
        <v>2896000</v>
      </c>
      <c r="Q10" s="110">
        <f t="shared" ref="Q10:Q17" si="2">$I10      +$K10      +$M10      +$O10</f>
        <v>41665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1587.7315092603703</v>
      </c>
      <c r="T10" s="54">
        <f t="shared" ref="T10:T16" si="5">IF(($E10      =0),0,(($P10      /$E10      )*100))</f>
        <v>76.21052631578948</v>
      </c>
      <c r="U10" s="56">
        <f t="shared" ref="U10:U16" si="6">IF(($E10      =0),0,(($Q10      /$E10      )*100))</f>
        <v>1.0964473684210525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>
        <v>74581000</v>
      </c>
      <c r="D16" s="108"/>
      <c r="E16" s="108">
        <f t="shared" si="0"/>
        <v>74581000</v>
      </c>
      <c r="F16" s="109">
        <v>74581000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3800000</v>
      </c>
      <c r="C17" s="111">
        <f>SUM(C9:C16)</f>
        <v>74581000</v>
      </c>
      <c r="D17" s="111"/>
      <c r="E17" s="111">
        <f t="shared" si="0"/>
        <v>78381000</v>
      </c>
      <c r="F17" s="112">
        <f t="shared" ref="F17:O17" si="7">SUM(F9:F16)</f>
        <v>78381000</v>
      </c>
      <c r="G17" s="113">
        <f t="shared" si="7"/>
        <v>3800000</v>
      </c>
      <c r="H17" s="112">
        <f t="shared" si="7"/>
        <v>852000</v>
      </c>
      <c r="I17" s="113">
        <f t="shared" si="7"/>
        <v>0</v>
      </c>
      <c r="J17" s="112">
        <f t="shared" si="7"/>
        <v>2002000</v>
      </c>
      <c r="K17" s="113">
        <f t="shared" si="7"/>
        <v>-852165</v>
      </c>
      <c r="L17" s="112">
        <f t="shared" si="7"/>
        <v>42000</v>
      </c>
      <c r="M17" s="113">
        <f t="shared" si="7"/>
        <v>49998</v>
      </c>
      <c r="N17" s="112">
        <f t="shared" si="7"/>
        <v>0</v>
      </c>
      <c r="O17" s="113">
        <f t="shared" si="7"/>
        <v>843832</v>
      </c>
      <c r="P17" s="112">
        <f t="shared" si="1"/>
        <v>2896000</v>
      </c>
      <c r="Q17" s="113">
        <f t="shared" si="2"/>
        <v>41665</v>
      </c>
      <c r="R17" s="58">
        <f t="shared" si="3"/>
        <v>-100</v>
      </c>
      <c r="S17" s="59">
        <f t="shared" si="4"/>
        <v>1587.7315092603703</v>
      </c>
      <c r="T17" s="58">
        <f>IF((SUM($E9:$E14))=0,0,(P17/(SUM($E9:$E14))*100))</f>
        <v>76.21052631578948</v>
      </c>
      <c r="U17" s="60">
        <f>IF((SUM($E9:$E14))=0,0,(Q17/(SUM($E9:$E14))*100))</f>
        <v>1.0964473684210525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>
        <v>1836000</v>
      </c>
      <c r="W22" s="110">
        <v>1836000</v>
      </c>
    </row>
    <row r="23" spans="1:23" ht="13" customHeight="1" x14ac:dyDescent="0.3">
      <c r="A23" s="53" t="s">
        <v>50</v>
      </c>
      <c r="B23" s="108"/>
      <c r="C23" s="108">
        <v>29110000</v>
      </c>
      <c r="D23" s="108"/>
      <c r="E23" s="108">
        <f t="shared" si="8"/>
        <v>29110000</v>
      </c>
      <c r="F23" s="109">
        <v>29110000</v>
      </c>
      <c r="G23" s="110">
        <v>29110000</v>
      </c>
      <c r="H23" s="109"/>
      <c r="I23" s="110"/>
      <c r="J23" s="109"/>
      <c r="K23" s="110"/>
      <c r="L23" s="109">
        <v>262000</v>
      </c>
      <c r="M23" s="110"/>
      <c r="N23" s="109">
        <v>676000</v>
      </c>
      <c r="O23" s="110"/>
      <c r="P23" s="109">
        <f t="shared" si="9"/>
        <v>938000</v>
      </c>
      <c r="Q23" s="110">
        <f t="shared" si="10"/>
        <v>0</v>
      </c>
      <c r="R23" s="54">
        <f t="shared" si="11"/>
        <v>158.01526717557252</v>
      </c>
      <c r="S23" s="55">
        <f t="shared" si="12"/>
        <v>0</v>
      </c>
      <c r="T23" s="54">
        <f t="shared" si="13"/>
        <v>3.222260391618001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29110000</v>
      </c>
      <c r="D26" s="111"/>
      <c r="E26" s="111">
        <f t="shared" si="8"/>
        <v>29110000</v>
      </c>
      <c r="F26" s="112">
        <f t="shared" ref="F26:O26" si="15">SUM(F19:F25)</f>
        <v>29110000</v>
      </c>
      <c r="G26" s="113">
        <f t="shared" si="15"/>
        <v>29110000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262000</v>
      </c>
      <c r="M26" s="113">
        <f t="shared" si="15"/>
        <v>0</v>
      </c>
      <c r="N26" s="112">
        <f t="shared" si="15"/>
        <v>676000</v>
      </c>
      <c r="O26" s="113">
        <f t="shared" si="15"/>
        <v>0</v>
      </c>
      <c r="P26" s="112">
        <f t="shared" si="9"/>
        <v>938000</v>
      </c>
      <c r="Q26" s="113">
        <f t="shared" si="10"/>
        <v>0</v>
      </c>
      <c r="R26" s="58">
        <f t="shared" si="11"/>
        <v>158.01526717557252</v>
      </c>
      <c r="S26" s="59">
        <f t="shared" si="12"/>
        <v>0</v>
      </c>
      <c r="T26" s="58">
        <f>IF(($E26-$E21-$E25)   =0,0,($P26   /($E26-$E21-$E25)   )*100)</f>
        <v>3.222260391618001</v>
      </c>
      <c r="U26" s="60">
        <f>IF(($E26-$E21-$E25)   =0,0,($Q26   /($E26-$E21-$E25)   )*100)</f>
        <v>0</v>
      </c>
      <c r="V26" s="112">
        <f>SUM(V19:V25)</f>
        <v>1836000</v>
      </c>
      <c r="W26" s="113">
        <f>SUM(W19:W25)</f>
        <v>1836000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1202000</v>
      </c>
      <c r="C34" s="108"/>
      <c r="D34" s="108"/>
      <c r="E34" s="108">
        <f>$B34      +$C34      +$D34</f>
        <v>1202000</v>
      </c>
      <c r="F34" s="109">
        <v>1202000</v>
      </c>
      <c r="G34" s="110">
        <v>1202000</v>
      </c>
      <c r="H34" s="109"/>
      <c r="I34" s="110"/>
      <c r="J34" s="109">
        <v>494000</v>
      </c>
      <c r="K34" s="110"/>
      <c r="L34" s="109">
        <v>256000</v>
      </c>
      <c r="M34" s="110"/>
      <c r="N34" s="109">
        <v>452000</v>
      </c>
      <c r="O34" s="110"/>
      <c r="P34" s="109">
        <f>$H34      +$J34      +$L34      +$N34</f>
        <v>1202000</v>
      </c>
      <c r="Q34" s="110">
        <f>$I34      +$K34      +$M34      +$O34</f>
        <v>0</v>
      </c>
      <c r="R34" s="54">
        <f>IF(($L34      =0),0,((($N34      -$L34      )/$L34      )*100))</f>
        <v>76.5625</v>
      </c>
      <c r="S34" s="55">
        <f>IF(($M34      =0),0,((($O34      -$M34      )/$M34      )*100))</f>
        <v>0</v>
      </c>
      <c r="T34" s="54">
        <f>IF(($E34      =0),0,(($P34      /$E34      )*100))</f>
        <v>100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1202000</v>
      </c>
      <c r="C35" s="111">
        <f>C34</f>
        <v>0</v>
      </c>
      <c r="D35" s="111"/>
      <c r="E35" s="111">
        <f>$B35      +$C35      +$D35</f>
        <v>1202000</v>
      </c>
      <c r="F35" s="112">
        <f t="shared" ref="F35:O35" si="17">F34</f>
        <v>1202000</v>
      </c>
      <c r="G35" s="113">
        <f t="shared" si="17"/>
        <v>1202000</v>
      </c>
      <c r="H35" s="112">
        <f t="shared" si="17"/>
        <v>0</v>
      </c>
      <c r="I35" s="113">
        <f t="shared" si="17"/>
        <v>0</v>
      </c>
      <c r="J35" s="112">
        <f t="shared" si="17"/>
        <v>494000</v>
      </c>
      <c r="K35" s="113">
        <f t="shared" si="17"/>
        <v>0</v>
      </c>
      <c r="L35" s="112">
        <f t="shared" si="17"/>
        <v>256000</v>
      </c>
      <c r="M35" s="113">
        <f t="shared" si="17"/>
        <v>0</v>
      </c>
      <c r="N35" s="112">
        <f t="shared" si="17"/>
        <v>452000</v>
      </c>
      <c r="O35" s="113">
        <f t="shared" si="17"/>
        <v>0</v>
      </c>
      <c r="P35" s="112">
        <f>$H35      +$J35      +$L35      +$N35</f>
        <v>1202000</v>
      </c>
      <c r="Q35" s="113">
        <f>$I35      +$K35      +$M35      +$O35</f>
        <v>0</v>
      </c>
      <c r="R35" s="58">
        <f>IF(($L35      =0),0,((($N35      -$L35      )/$L35      )*100))</f>
        <v>76.5625</v>
      </c>
      <c r="S35" s="59">
        <f>IF(($M35      =0),0,((($O35      -$M35      )/$M35      )*100))</f>
        <v>0</v>
      </c>
      <c r="T35" s="58">
        <f>IF($E35   =0,0,($P35   /$E35   )*100)</f>
        <v>100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435000</v>
      </c>
      <c r="C38" s="108">
        <v>33000</v>
      </c>
      <c r="D38" s="108"/>
      <c r="E38" s="108">
        <f t="shared" si="18"/>
        <v>468000</v>
      </c>
      <c r="F38" s="109">
        <v>435000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435000</v>
      </c>
      <c r="C42" s="111">
        <f>SUM(C37:C41)</f>
        <v>33000</v>
      </c>
      <c r="D42" s="111"/>
      <c r="E42" s="111">
        <f t="shared" si="18"/>
        <v>468000</v>
      </c>
      <c r="F42" s="112">
        <f t="shared" ref="F42:O42" si="25">SUM(F37:F41)</f>
        <v>435000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35000000</v>
      </c>
      <c r="C46" s="108"/>
      <c r="D46" s="108"/>
      <c r="E46" s="108">
        <f t="shared" si="26"/>
        <v>35000000</v>
      </c>
      <c r="F46" s="109">
        <v>35000000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19800000</v>
      </c>
      <c r="C53" s="108"/>
      <c r="D53" s="108"/>
      <c r="E53" s="108">
        <f t="shared" si="26"/>
        <v>19800000</v>
      </c>
      <c r="F53" s="109">
        <v>19800000</v>
      </c>
      <c r="G53" s="110">
        <v>19800000</v>
      </c>
      <c r="H53" s="109">
        <v>4931000</v>
      </c>
      <c r="I53" s="110">
        <v>434530</v>
      </c>
      <c r="J53" s="109">
        <v>3014000</v>
      </c>
      <c r="K53" s="110">
        <v>-4618891</v>
      </c>
      <c r="L53" s="109"/>
      <c r="M53" s="110">
        <v>6062941</v>
      </c>
      <c r="N53" s="109">
        <v>1044000</v>
      </c>
      <c r="O53" s="110">
        <v>13201145</v>
      </c>
      <c r="P53" s="109">
        <f t="shared" si="27"/>
        <v>8989000</v>
      </c>
      <c r="Q53" s="110">
        <f t="shared" si="28"/>
        <v>15079725</v>
      </c>
      <c r="R53" s="54">
        <f t="shared" si="29"/>
        <v>0</v>
      </c>
      <c r="S53" s="55">
        <f t="shared" si="30"/>
        <v>117.7350068225965</v>
      </c>
      <c r="T53" s="54">
        <f t="shared" si="31"/>
        <v>45.398989898989903</v>
      </c>
      <c r="U53" s="56">
        <f t="shared" si="32"/>
        <v>76.160227272727283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45000000</v>
      </c>
      <c r="C54" s="108"/>
      <c r="D54" s="108"/>
      <c r="E54" s="108">
        <f t="shared" si="26"/>
        <v>45000000</v>
      </c>
      <c r="F54" s="109">
        <v>45000000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99800000</v>
      </c>
      <c r="C55" s="111">
        <f>SUM(C44:C54)</f>
        <v>0</v>
      </c>
      <c r="D55" s="111"/>
      <c r="E55" s="111">
        <f t="shared" si="26"/>
        <v>99800000</v>
      </c>
      <c r="F55" s="112">
        <f t="shared" ref="F55:O55" si="33">SUM(F44:F54)</f>
        <v>99800000</v>
      </c>
      <c r="G55" s="113">
        <f t="shared" si="33"/>
        <v>19800000</v>
      </c>
      <c r="H55" s="112">
        <f t="shared" si="33"/>
        <v>4931000</v>
      </c>
      <c r="I55" s="113">
        <f t="shared" si="33"/>
        <v>434530</v>
      </c>
      <c r="J55" s="112">
        <f t="shared" si="33"/>
        <v>3014000</v>
      </c>
      <c r="K55" s="113">
        <f t="shared" si="33"/>
        <v>-4618891</v>
      </c>
      <c r="L55" s="112">
        <f t="shared" si="33"/>
        <v>0</v>
      </c>
      <c r="M55" s="113">
        <f t="shared" si="33"/>
        <v>6062941</v>
      </c>
      <c r="N55" s="112">
        <f t="shared" si="33"/>
        <v>1044000</v>
      </c>
      <c r="O55" s="113">
        <f t="shared" si="33"/>
        <v>13201145</v>
      </c>
      <c r="P55" s="112">
        <f t="shared" si="27"/>
        <v>8989000</v>
      </c>
      <c r="Q55" s="113">
        <f t="shared" si="28"/>
        <v>15079725</v>
      </c>
      <c r="R55" s="58">
        <f t="shared" si="29"/>
        <v>0</v>
      </c>
      <c r="S55" s="59">
        <f t="shared" si="30"/>
        <v>117.7350068225965</v>
      </c>
      <c r="T55" s="58">
        <f>IF((+$E45+$E47+$E49+$E50+$E53) =0,0,(P55   /(+$E45+$E47+$E49+$E50+$E53) )*100)</f>
        <v>45.398989898989903</v>
      </c>
      <c r="U55" s="60">
        <f>IF((+$E45+$E47+$E49+$E50+$E53) =0,0,(Q55   /(+$E45+$E47+$E49+$E50+$E53) )*100)</f>
        <v>76.160227272727283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105237000</v>
      </c>
      <c r="C69" s="120">
        <f>SUM(C9:C16,C19:C25,C28:C31,C34,C37:C41,C44:C54,C57:C60,C63:C67)</f>
        <v>103724000</v>
      </c>
      <c r="D69" s="120"/>
      <c r="E69" s="120">
        <f t="shared" si="35"/>
        <v>208961000</v>
      </c>
      <c r="F69" s="121">
        <f t="shared" ref="F69:O69" si="43">SUM(F9:F16,F19:F25,F28:F31,F34,F37:F41,F44:F54,F57:F60,F63:F67)</f>
        <v>208928000</v>
      </c>
      <c r="G69" s="122">
        <f t="shared" si="43"/>
        <v>53912000</v>
      </c>
      <c r="H69" s="121">
        <f t="shared" si="43"/>
        <v>5783000</v>
      </c>
      <c r="I69" s="122">
        <f t="shared" si="43"/>
        <v>434530</v>
      </c>
      <c r="J69" s="121">
        <f t="shared" si="43"/>
        <v>5510000</v>
      </c>
      <c r="K69" s="122">
        <f t="shared" si="43"/>
        <v>-5471056</v>
      </c>
      <c r="L69" s="121">
        <f t="shared" si="43"/>
        <v>560000</v>
      </c>
      <c r="M69" s="122">
        <f t="shared" si="43"/>
        <v>6112939</v>
      </c>
      <c r="N69" s="121">
        <f t="shared" si="43"/>
        <v>2172000</v>
      </c>
      <c r="O69" s="122">
        <f t="shared" si="43"/>
        <v>14044977</v>
      </c>
      <c r="P69" s="121">
        <f t="shared" si="36"/>
        <v>14025000</v>
      </c>
      <c r="Q69" s="122">
        <f t="shared" si="37"/>
        <v>15121390</v>
      </c>
      <c r="R69" s="67">
        <f t="shared" si="38"/>
        <v>287.85714285714283</v>
      </c>
      <c r="S69" s="68">
        <f t="shared" si="39"/>
        <v>129.7581736052004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26.014616411930554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28.048282386110699</v>
      </c>
      <c r="V69" s="121">
        <f>SUM(V9:V16,V19:V25,V28:V31,V34,V37:V41,V44:V54,V57:V60,V63:V67)</f>
        <v>1836000</v>
      </c>
      <c r="W69" s="122">
        <f>SUM(W9:W16,W19:W25,W28:W31,W34,W37:W41,W44:W54,W57:W60,W63:W67)</f>
        <v>1836000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27858000</v>
      </c>
      <c r="C71" s="108">
        <v>-80000</v>
      </c>
      <c r="D71" s="108"/>
      <c r="E71" s="108">
        <f>$B71      +$C71      +$D71</f>
        <v>27778000</v>
      </c>
      <c r="F71" s="109">
        <v>27778000</v>
      </c>
      <c r="G71" s="110">
        <v>27778000</v>
      </c>
      <c r="H71" s="109">
        <v>7232000</v>
      </c>
      <c r="I71" s="110">
        <v>3451015</v>
      </c>
      <c r="J71" s="109">
        <v>5560000</v>
      </c>
      <c r="K71" s="110">
        <v>23297597</v>
      </c>
      <c r="L71" s="109">
        <v>7484000</v>
      </c>
      <c r="M71" s="110">
        <v>2281701</v>
      </c>
      <c r="N71" s="109">
        <v>3042000</v>
      </c>
      <c r="O71" s="110">
        <v>-4617396</v>
      </c>
      <c r="P71" s="109">
        <f>$H71      +$J71      +$L71      +$N71</f>
        <v>23318000</v>
      </c>
      <c r="Q71" s="110">
        <f>$I71      +$K71      +$M71      +$O71</f>
        <v>24412917</v>
      </c>
      <c r="R71" s="54">
        <f>IF(($L71      =0),0,((($N71      -$L71      )/$L71      )*100))</f>
        <v>-59.353287012292888</v>
      </c>
      <c r="S71" s="55">
        <f>IF(($M71      =0),0,((($O71      -$M71      )/$M71      )*100))</f>
        <v>-302.36639244142856</v>
      </c>
      <c r="T71" s="54">
        <f>IF(($E71      =0),0,(($P71      /$E71      )*100))</f>
        <v>83.944128446972428</v>
      </c>
      <c r="U71" s="56">
        <f>IF(($E71      =0),0,(($Q71      /$E71      )*100))</f>
        <v>87.885798113615081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27858000</v>
      </c>
      <c r="C73" s="117">
        <f>SUM(C71:C72)</f>
        <v>-80000</v>
      </c>
      <c r="D73" s="117"/>
      <c r="E73" s="117">
        <f>$B73      +$C73      +$D73</f>
        <v>27778000</v>
      </c>
      <c r="F73" s="118">
        <f t="shared" ref="F73:O73" si="44">SUM(F71:F72)</f>
        <v>27778000</v>
      </c>
      <c r="G73" s="119">
        <f t="shared" si="44"/>
        <v>27778000</v>
      </c>
      <c r="H73" s="118">
        <f t="shared" si="44"/>
        <v>7232000</v>
      </c>
      <c r="I73" s="119">
        <f t="shared" si="44"/>
        <v>3451015</v>
      </c>
      <c r="J73" s="118">
        <f t="shared" si="44"/>
        <v>5560000</v>
      </c>
      <c r="K73" s="119">
        <f t="shared" si="44"/>
        <v>23297597</v>
      </c>
      <c r="L73" s="118">
        <f t="shared" si="44"/>
        <v>7484000</v>
      </c>
      <c r="M73" s="119">
        <f t="shared" si="44"/>
        <v>2281701</v>
      </c>
      <c r="N73" s="118">
        <f t="shared" si="44"/>
        <v>3042000</v>
      </c>
      <c r="O73" s="119">
        <f t="shared" si="44"/>
        <v>-4617396</v>
      </c>
      <c r="P73" s="118">
        <f>$H73      +$J73      +$L73      +$N73</f>
        <v>23318000</v>
      </c>
      <c r="Q73" s="119">
        <f>$I73      +$K73      +$M73      +$O73</f>
        <v>24412917</v>
      </c>
      <c r="R73" s="63">
        <f>IF(($L73      =0),0,((($N73      -$L73      )/$L73      )*100))</f>
        <v>-59.353287012292888</v>
      </c>
      <c r="S73" s="64">
        <f>IF(($M73      =0),0,((($O73      -$M73      )/$M73      )*100))</f>
        <v>-302.36639244142856</v>
      </c>
      <c r="T73" s="63">
        <f>IF(($E71      =0),0,(($P71      /$E71      )*100))</f>
        <v>83.944128446972428</v>
      </c>
      <c r="U73" s="65">
        <f>IF($E71   =0,0,($Q71   /$E71 )*100)</f>
        <v>87.885798113615081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27858000</v>
      </c>
      <c r="C74" s="120">
        <f>SUM(C71:C72)</f>
        <v>-80000</v>
      </c>
      <c r="D74" s="120"/>
      <c r="E74" s="120">
        <f>$B74      +$C74      +$D74</f>
        <v>27778000</v>
      </c>
      <c r="F74" s="121">
        <f t="shared" ref="F74:O74" si="45">SUM(F71:F72)</f>
        <v>27778000</v>
      </c>
      <c r="G74" s="122">
        <f t="shared" si="45"/>
        <v>27778000</v>
      </c>
      <c r="H74" s="121">
        <f t="shared" si="45"/>
        <v>7232000</v>
      </c>
      <c r="I74" s="122">
        <f t="shared" si="45"/>
        <v>3451015</v>
      </c>
      <c r="J74" s="121">
        <f t="shared" si="45"/>
        <v>5560000</v>
      </c>
      <c r="K74" s="122">
        <f t="shared" si="45"/>
        <v>23297597</v>
      </c>
      <c r="L74" s="121">
        <f t="shared" si="45"/>
        <v>7484000</v>
      </c>
      <c r="M74" s="122">
        <f t="shared" si="45"/>
        <v>2281701</v>
      </c>
      <c r="N74" s="121">
        <f t="shared" si="45"/>
        <v>3042000</v>
      </c>
      <c r="O74" s="122">
        <f t="shared" si="45"/>
        <v>-4617396</v>
      </c>
      <c r="P74" s="121">
        <f>$H74      +$J74      +$L74      +$N74</f>
        <v>23318000</v>
      </c>
      <c r="Q74" s="122">
        <f>$I74      +$K74      +$M74      +$O74</f>
        <v>24412917</v>
      </c>
      <c r="R74" s="67">
        <f>IF(($L74      =0),0,((($N74      -$L74      )/$L74      )*100))</f>
        <v>-59.353287012292888</v>
      </c>
      <c r="S74" s="68">
        <f>IF(($M74      =0),0,((($O74      -$M74      )/$M74      )*100))</f>
        <v>-302.36639244142856</v>
      </c>
      <c r="T74" s="67">
        <f>IF(($E71      =0),0,(($P71      /$E71      )*100))</f>
        <v>83.944128446972428</v>
      </c>
      <c r="U74" s="71">
        <f>IF($E71   =0,0,($Q71   /$E71 )*100)</f>
        <v>87.885798113615081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133095000</v>
      </c>
      <c r="C75" s="120">
        <f>SUM(C9:C16,C19:C25,C28:C31,C34,C37:C41,C44:C54,C57:C60,C63:C67,C71:C72)</f>
        <v>103644000</v>
      </c>
      <c r="D75" s="120"/>
      <c r="E75" s="120">
        <f>$B75      +$C75      +$D75</f>
        <v>236739000</v>
      </c>
      <c r="F75" s="121">
        <f t="shared" ref="F75:O75" si="46">SUM(F9:F16,F19:F25,F28:F31,F34,F37:F41,F44:F54,F57:F60,F63:F67,F71:F72)</f>
        <v>236706000</v>
      </c>
      <c r="G75" s="122">
        <f t="shared" si="46"/>
        <v>81690000</v>
      </c>
      <c r="H75" s="121">
        <f t="shared" si="46"/>
        <v>13015000</v>
      </c>
      <c r="I75" s="122">
        <f t="shared" si="46"/>
        <v>3885545</v>
      </c>
      <c r="J75" s="121">
        <f t="shared" si="46"/>
        <v>11070000</v>
      </c>
      <c r="K75" s="122">
        <f t="shared" si="46"/>
        <v>17826541</v>
      </c>
      <c r="L75" s="121">
        <f t="shared" si="46"/>
        <v>8044000</v>
      </c>
      <c r="M75" s="122">
        <f t="shared" si="46"/>
        <v>8394640</v>
      </c>
      <c r="N75" s="121">
        <f t="shared" si="46"/>
        <v>5214000</v>
      </c>
      <c r="O75" s="122">
        <f t="shared" si="46"/>
        <v>9427581</v>
      </c>
      <c r="P75" s="121">
        <f>$H75      +$J75      +$L75      +$N75</f>
        <v>37343000</v>
      </c>
      <c r="Q75" s="122">
        <f>$I75      +$K75      +$M75      +$O75</f>
        <v>39534307</v>
      </c>
      <c r="R75" s="67">
        <f>IF(($L75      =0),0,((($N75      -$L75      )/$L75      )*100))</f>
        <v>-35.181501740427649</v>
      </c>
      <c r="S75" s="68">
        <f>IF(($M75      =0),0,((($O75      -$M75      )/$M75      )*100))</f>
        <v>12.304768280712453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45.713061574244094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48.395528216427955</v>
      </c>
      <c r="V75" s="121">
        <f>SUM(V9:V16,V19:V25,V28:V31,V34,V37:V41,V44:V54,V57:V60,V63:V67,V71:V72)</f>
        <v>1836000</v>
      </c>
      <c r="W75" s="122">
        <f>SUM(W9:W16,W19:W25,W28:W31,W34,W37:W41,W44:W54,W57:W60,W63:W67,W71:W72)</f>
        <v>1836000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33724000</v>
      </c>
      <c r="C87" s="128">
        <f t="shared" si="48"/>
        <v>4603000</v>
      </c>
      <c r="D87" s="128">
        <f t="shared" si="48"/>
        <v>0</v>
      </c>
      <c r="E87" s="128">
        <f t="shared" si="48"/>
        <v>38327000</v>
      </c>
      <c r="F87" s="128">
        <f t="shared" si="48"/>
        <v>0</v>
      </c>
      <c r="G87" s="128">
        <f t="shared" si="48"/>
        <v>0</v>
      </c>
      <c r="H87" s="128">
        <f t="shared" si="48"/>
        <v>23471000</v>
      </c>
      <c r="I87" s="128">
        <f t="shared" si="48"/>
        <v>0</v>
      </c>
      <c r="J87" s="128">
        <f t="shared" si="48"/>
        <v>8619000</v>
      </c>
      <c r="K87" s="128">
        <f t="shared" si="48"/>
        <v>0</v>
      </c>
      <c r="L87" s="128">
        <f t="shared" si="48"/>
        <v>3269000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35359000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92.25611187935398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25227000</v>
      </c>
      <c r="C91" s="108">
        <v>4603000</v>
      </c>
      <c r="D91" s="108"/>
      <c r="E91" s="108">
        <f t="shared" si="49"/>
        <v>29830000</v>
      </c>
      <c r="F91" s="108">
        <v>0</v>
      </c>
      <c r="G91" s="108">
        <v>0</v>
      </c>
      <c r="H91" s="108">
        <v>22271000</v>
      </c>
      <c r="I91" s="108"/>
      <c r="J91" s="108">
        <v>1322000</v>
      </c>
      <c r="K91" s="108"/>
      <c r="L91" s="108"/>
      <c r="M91" s="108"/>
      <c r="N91" s="108"/>
      <c r="O91" s="108"/>
      <c r="P91" s="108">
        <f t="shared" si="50"/>
        <v>23593000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79.091518605430778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4497000</v>
      </c>
      <c r="C93" s="108"/>
      <c r="D93" s="108"/>
      <c r="E93" s="108">
        <f t="shared" si="49"/>
        <v>4497000</v>
      </c>
      <c r="F93" s="108">
        <v>0</v>
      </c>
      <c r="G93" s="108">
        <v>0</v>
      </c>
      <c r="H93" s="108"/>
      <c r="I93" s="108"/>
      <c r="J93" s="108">
        <v>4497000</v>
      </c>
      <c r="K93" s="108"/>
      <c r="L93" s="108"/>
      <c r="M93" s="108"/>
      <c r="N93" s="108"/>
      <c r="O93" s="108"/>
      <c r="P93" s="108">
        <f t="shared" si="50"/>
        <v>4497000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4000000</v>
      </c>
      <c r="C95" s="108"/>
      <c r="D95" s="108"/>
      <c r="E95" s="108">
        <f t="shared" si="49"/>
        <v>4000000</v>
      </c>
      <c r="F95" s="108">
        <v>0</v>
      </c>
      <c r="G95" s="108">
        <v>0</v>
      </c>
      <c r="H95" s="108">
        <v>1200000</v>
      </c>
      <c r="I95" s="108"/>
      <c r="J95" s="108">
        <v>2800000</v>
      </c>
      <c r="K95" s="108"/>
      <c r="L95" s="108">
        <v>3269000</v>
      </c>
      <c r="M95" s="108"/>
      <c r="N95" s="108"/>
      <c r="O95" s="108"/>
      <c r="P95" s="108">
        <f t="shared" si="50"/>
        <v>7269000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181.72499999999999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33724000</v>
      </c>
      <c r="C114" s="137">
        <f t="shared" si="62"/>
        <v>4603000</v>
      </c>
      <c r="D114" s="137">
        <f t="shared" si="62"/>
        <v>0</v>
      </c>
      <c r="E114" s="137">
        <f t="shared" si="62"/>
        <v>38327000</v>
      </c>
      <c r="F114" s="137">
        <f t="shared" si="62"/>
        <v>0</v>
      </c>
      <c r="G114" s="137">
        <f t="shared" si="62"/>
        <v>0</v>
      </c>
      <c r="H114" s="137">
        <f t="shared" si="62"/>
        <v>23471000</v>
      </c>
      <c r="I114" s="137">
        <f t="shared" si="62"/>
        <v>0</v>
      </c>
      <c r="J114" s="137">
        <f t="shared" si="62"/>
        <v>8619000</v>
      </c>
      <c r="K114" s="137">
        <f t="shared" si="62"/>
        <v>0</v>
      </c>
      <c r="L114" s="137">
        <f t="shared" si="62"/>
        <v>3269000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35359000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0.92256111879353975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33724000</v>
      </c>
      <c r="C115" s="139">
        <f t="shared" ref="C115:Q115" si="63">C87</f>
        <v>4603000</v>
      </c>
      <c r="D115" s="139">
        <f t="shared" si="63"/>
        <v>0</v>
      </c>
      <c r="E115" s="139">
        <f t="shared" si="63"/>
        <v>38327000</v>
      </c>
      <c r="F115" s="139">
        <f t="shared" si="63"/>
        <v>0</v>
      </c>
      <c r="G115" s="139">
        <f t="shared" si="63"/>
        <v>0</v>
      </c>
      <c r="H115" s="139">
        <f t="shared" si="63"/>
        <v>23471000</v>
      </c>
      <c r="I115" s="139">
        <f t="shared" si="63"/>
        <v>0</v>
      </c>
      <c r="J115" s="139">
        <f t="shared" si="63"/>
        <v>8619000</v>
      </c>
      <c r="K115" s="139">
        <f t="shared" si="63"/>
        <v>0</v>
      </c>
      <c r="L115" s="139">
        <f t="shared" si="63"/>
        <v>3269000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35359000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0.92256111879353975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DrAO9qjMf7whLLMKFkQKwOIk+Pn55Ps4lZNIimt/IboUrTRx8PXk7G2GHP1KlQ4kASry8ywmb8WKEVz9x3SEyQ==" saltValue="yL77KMSmmAJ93Ni4EfV4X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2500000</v>
      </c>
      <c r="C10" s="108"/>
      <c r="D10" s="108"/>
      <c r="E10" s="108">
        <f t="shared" ref="E10:E17" si="0">$B10      +$C10      +$D10</f>
        <v>2500000</v>
      </c>
      <c r="F10" s="109">
        <v>2500000</v>
      </c>
      <c r="G10" s="110">
        <v>2500000</v>
      </c>
      <c r="H10" s="109">
        <v>556000</v>
      </c>
      <c r="I10" s="110">
        <v>517908</v>
      </c>
      <c r="J10" s="109">
        <v>495000</v>
      </c>
      <c r="K10" s="110">
        <v>478260</v>
      </c>
      <c r="L10" s="109">
        <v>1200000</v>
      </c>
      <c r="M10" s="110">
        <v>1193188</v>
      </c>
      <c r="N10" s="109"/>
      <c r="O10" s="110">
        <v>296985</v>
      </c>
      <c r="P10" s="109">
        <f t="shared" ref="P10:P17" si="1">$H10      +$J10      +$L10      +$N10</f>
        <v>2251000</v>
      </c>
      <c r="Q10" s="110">
        <f t="shared" ref="Q10:Q17" si="2">$I10      +$K10      +$M10      +$O10</f>
        <v>2486341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-75.109957525553398</v>
      </c>
      <c r="T10" s="54">
        <f t="shared" ref="T10:T16" si="5">IF(($E10      =0),0,(($P10      /$E10      )*100))</f>
        <v>90.039999999999992</v>
      </c>
      <c r="U10" s="56">
        <f t="shared" ref="U10:U16" si="6">IF(($E10      =0),0,(($Q10      /$E10      )*100))</f>
        <v>99.453639999999993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2500000</v>
      </c>
      <c r="C17" s="111">
        <f>SUM(C9:C16)</f>
        <v>0</v>
      </c>
      <c r="D17" s="111"/>
      <c r="E17" s="111">
        <f t="shared" si="0"/>
        <v>2500000</v>
      </c>
      <c r="F17" s="112">
        <f t="shared" ref="F17:O17" si="7">SUM(F9:F16)</f>
        <v>2500000</v>
      </c>
      <c r="G17" s="113">
        <f t="shared" si="7"/>
        <v>2500000</v>
      </c>
      <c r="H17" s="112">
        <f t="shared" si="7"/>
        <v>556000</v>
      </c>
      <c r="I17" s="113">
        <f t="shared" si="7"/>
        <v>517908</v>
      </c>
      <c r="J17" s="112">
        <f t="shared" si="7"/>
        <v>495000</v>
      </c>
      <c r="K17" s="113">
        <f t="shared" si="7"/>
        <v>478260</v>
      </c>
      <c r="L17" s="112">
        <f t="shared" si="7"/>
        <v>1200000</v>
      </c>
      <c r="M17" s="113">
        <f t="shared" si="7"/>
        <v>1193188</v>
      </c>
      <c r="N17" s="112">
        <f t="shared" si="7"/>
        <v>0</v>
      </c>
      <c r="O17" s="113">
        <f t="shared" si="7"/>
        <v>296985</v>
      </c>
      <c r="P17" s="112">
        <f t="shared" si="1"/>
        <v>2251000</v>
      </c>
      <c r="Q17" s="113">
        <f t="shared" si="2"/>
        <v>2486341</v>
      </c>
      <c r="R17" s="58">
        <f t="shared" si="3"/>
        <v>-100</v>
      </c>
      <c r="S17" s="59">
        <f t="shared" si="4"/>
        <v>-75.109957525553398</v>
      </c>
      <c r="T17" s="58">
        <f>IF((SUM($E9:$E14))=0,0,(P17/(SUM($E9:$E14))*100))</f>
        <v>90.039999999999992</v>
      </c>
      <c r="U17" s="60">
        <f>IF((SUM($E9:$E14))=0,0,(Q17/(SUM($E9:$E14))*100))</f>
        <v>99.453639999999993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>
        <v>10026000</v>
      </c>
      <c r="W22" s="110">
        <v>10026000</v>
      </c>
    </row>
    <row r="23" spans="1:23" ht="13" customHeight="1" x14ac:dyDescent="0.3">
      <c r="A23" s="53" t="s">
        <v>50</v>
      </c>
      <c r="B23" s="108"/>
      <c r="C23" s="108">
        <v>30000000</v>
      </c>
      <c r="D23" s="108"/>
      <c r="E23" s="108">
        <f t="shared" si="8"/>
        <v>30000000</v>
      </c>
      <c r="F23" s="109">
        <v>30000000</v>
      </c>
      <c r="G23" s="110">
        <v>30000000</v>
      </c>
      <c r="H23" s="109"/>
      <c r="I23" s="110"/>
      <c r="J23" s="109"/>
      <c r="K23" s="110"/>
      <c r="L23" s="109"/>
      <c r="M23" s="110"/>
      <c r="N23" s="109">
        <v>1692000</v>
      </c>
      <c r="O23" s="110"/>
      <c r="P23" s="109">
        <f t="shared" si="9"/>
        <v>1692000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5.64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30000000</v>
      </c>
      <c r="D26" s="111"/>
      <c r="E26" s="111">
        <f t="shared" si="8"/>
        <v>30000000</v>
      </c>
      <c r="F26" s="112">
        <f t="shared" ref="F26:O26" si="15">SUM(F19:F25)</f>
        <v>30000000</v>
      </c>
      <c r="G26" s="113">
        <f t="shared" si="15"/>
        <v>30000000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1692000</v>
      </c>
      <c r="O26" s="113">
        <f t="shared" si="15"/>
        <v>0</v>
      </c>
      <c r="P26" s="112">
        <f t="shared" si="9"/>
        <v>1692000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5.64</v>
      </c>
      <c r="U26" s="60">
        <f>IF(($E26-$E21-$E25)   =0,0,($Q26   /($E26-$E21-$E25)   )*100)</f>
        <v>0</v>
      </c>
      <c r="V26" s="112">
        <f>SUM(V19:V25)</f>
        <v>10026000</v>
      </c>
      <c r="W26" s="113">
        <f>SUM(W19:W25)</f>
        <v>10026000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1317000</v>
      </c>
      <c r="C34" s="108"/>
      <c r="D34" s="108"/>
      <c r="E34" s="108">
        <f>$B34      +$C34      +$D34</f>
        <v>1317000</v>
      </c>
      <c r="F34" s="109">
        <v>1317000</v>
      </c>
      <c r="G34" s="110">
        <v>1317000</v>
      </c>
      <c r="H34" s="109">
        <v>330000</v>
      </c>
      <c r="I34" s="110"/>
      <c r="J34" s="109">
        <v>683000</v>
      </c>
      <c r="K34" s="110"/>
      <c r="L34" s="109"/>
      <c r="M34" s="110"/>
      <c r="N34" s="109"/>
      <c r="O34" s="110"/>
      <c r="P34" s="109">
        <f>$H34      +$J34      +$L34      +$N34</f>
        <v>1013000</v>
      </c>
      <c r="Q34" s="110">
        <f>$I34      +$K34      +$M34      +$O34</f>
        <v>0</v>
      </c>
      <c r="R34" s="54">
        <f>IF(($L34      =0),0,((($N34      -$L34      )/$L34      )*100))</f>
        <v>0</v>
      </c>
      <c r="S34" s="55">
        <f>IF(($M34      =0),0,((($O34      -$M34      )/$M34      )*100))</f>
        <v>0</v>
      </c>
      <c r="T34" s="54">
        <f>IF(($E34      =0),0,(($P34      /$E34      )*100))</f>
        <v>76.917236142748663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1317000</v>
      </c>
      <c r="C35" s="111">
        <f>C34</f>
        <v>0</v>
      </c>
      <c r="D35" s="111"/>
      <c r="E35" s="111">
        <f>$B35      +$C35      +$D35</f>
        <v>1317000</v>
      </c>
      <c r="F35" s="112">
        <f t="shared" ref="F35:O35" si="17">F34</f>
        <v>1317000</v>
      </c>
      <c r="G35" s="113">
        <f t="shared" si="17"/>
        <v>1317000</v>
      </c>
      <c r="H35" s="112">
        <f t="shared" si="17"/>
        <v>330000</v>
      </c>
      <c r="I35" s="113">
        <f t="shared" si="17"/>
        <v>0</v>
      </c>
      <c r="J35" s="112">
        <f t="shared" si="17"/>
        <v>683000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1013000</v>
      </c>
      <c r="Q35" s="113">
        <f>$I35      +$K35      +$M35      +$O35</f>
        <v>0</v>
      </c>
      <c r="R35" s="58">
        <f>IF(($L35      =0),0,((($N35      -$L35      )/$L35      )*100))</f>
        <v>0</v>
      </c>
      <c r="S35" s="59">
        <f>IF(($M35      =0),0,((($O35      -$M35      )/$M35      )*100))</f>
        <v>0</v>
      </c>
      <c r="T35" s="58">
        <f>IF($E35   =0,0,($P35   /$E35   )*100)</f>
        <v>76.917236142748663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785000</v>
      </c>
      <c r="C38" s="108">
        <v>-56000</v>
      </c>
      <c r="D38" s="108"/>
      <c r="E38" s="108">
        <f t="shared" si="18"/>
        <v>729000</v>
      </c>
      <c r="F38" s="109">
        <v>785000</v>
      </c>
      <c r="G38" s="110">
        <v>0</v>
      </c>
      <c r="H38" s="109"/>
      <c r="I38" s="110"/>
      <c r="J38" s="109"/>
      <c r="K38" s="110"/>
      <c r="L38" s="109"/>
      <c r="M38" s="110"/>
      <c r="N38" s="109">
        <v>41000</v>
      </c>
      <c r="O38" s="110"/>
      <c r="P38" s="109">
        <f t="shared" si="19"/>
        <v>41000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5.6241426611796985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785000</v>
      </c>
      <c r="C42" s="111">
        <f>SUM(C37:C41)</f>
        <v>-56000</v>
      </c>
      <c r="D42" s="111"/>
      <c r="E42" s="111">
        <f t="shared" si="18"/>
        <v>729000</v>
      </c>
      <c r="F42" s="112">
        <f t="shared" ref="F42:O42" si="25">SUM(F37:F41)</f>
        <v>785000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41000</v>
      </c>
      <c r="O42" s="113">
        <f t="shared" si="25"/>
        <v>0</v>
      </c>
      <c r="P42" s="112">
        <f t="shared" si="19"/>
        <v>41000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15000000</v>
      </c>
      <c r="C46" s="108"/>
      <c r="D46" s="108"/>
      <c r="E46" s="108">
        <f t="shared" si="26"/>
        <v>15000000</v>
      </c>
      <c r="F46" s="109">
        <v>15000000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32600000</v>
      </c>
      <c r="C53" s="108">
        <v>5000000</v>
      </c>
      <c r="D53" s="108"/>
      <c r="E53" s="108">
        <f t="shared" si="26"/>
        <v>37600000</v>
      </c>
      <c r="F53" s="109">
        <v>37600000</v>
      </c>
      <c r="G53" s="110">
        <v>37600000</v>
      </c>
      <c r="H53" s="109">
        <v>9839000</v>
      </c>
      <c r="I53" s="110">
        <v>9943947</v>
      </c>
      <c r="J53" s="109">
        <v>7278000</v>
      </c>
      <c r="K53" s="110">
        <v>7514317</v>
      </c>
      <c r="L53" s="109">
        <v>2915000</v>
      </c>
      <c r="M53" s="110">
        <v>4796087</v>
      </c>
      <c r="N53" s="109">
        <v>15387000</v>
      </c>
      <c r="O53" s="110">
        <v>15836602</v>
      </c>
      <c r="P53" s="109">
        <f t="shared" si="27"/>
        <v>35419000</v>
      </c>
      <c r="Q53" s="110">
        <f t="shared" si="28"/>
        <v>38090953</v>
      </c>
      <c r="R53" s="54">
        <f t="shared" si="29"/>
        <v>427.85591766723837</v>
      </c>
      <c r="S53" s="55">
        <f t="shared" si="30"/>
        <v>230.19838881154575</v>
      </c>
      <c r="T53" s="54">
        <f t="shared" si="31"/>
        <v>94.199468085106389</v>
      </c>
      <c r="U53" s="56">
        <f t="shared" si="32"/>
        <v>101.30572606382979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47600000</v>
      </c>
      <c r="C55" s="111">
        <f>SUM(C44:C54)</f>
        <v>5000000</v>
      </c>
      <c r="D55" s="111"/>
      <c r="E55" s="111">
        <f t="shared" si="26"/>
        <v>52600000</v>
      </c>
      <c r="F55" s="112">
        <f t="shared" ref="F55:O55" si="33">SUM(F44:F54)</f>
        <v>52600000</v>
      </c>
      <c r="G55" s="113">
        <f t="shared" si="33"/>
        <v>37600000</v>
      </c>
      <c r="H55" s="112">
        <f t="shared" si="33"/>
        <v>9839000</v>
      </c>
      <c r="I55" s="113">
        <f t="shared" si="33"/>
        <v>9943947</v>
      </c>
      <c r="J55" s="112">
        <f t="shared" si="33"/>
        <v>7278000</v>
      </c>
      <c r="K55" s="113">
        <f t="shared" si="33"/>
        <v>7514317</v>
      </c>
      <c r="L55" s="112">
        <f t="shared" si="33"/>
        <v>2915000</v>
      </c>
      <c r="M55" s="113">
        <f t="shared" si="33"/>
        <v>4796087</v>
      </c>
      <c r="N55" s="112">
        <f t="shared" si="33"/>
        <v>15387000</v>
      </c>
      <c r="O55" s="113">
        <f t="shared" si="33"/>
        <v>15836602</v>
      </c>
      <c r="P55" s="112">
        <f t="shared" si="27"/>
        <v>35419000</v>
      </c>
      <c r="Q55" s="113">
        <f t="shared" si="28"/>
        <v>38090953</v>
      </c>
      <c r="R55" s="58">
        <f t="shared" si="29"/>
        <v>427.85591766723837</v>
      </c>
      <c r="S55" s="59">
        <f t="shared" si="30"/>
        <v>230.19838881154575</v>
      </c>
      <c r="T55" s="58">
        <f>IF((+$E45+$E47+$E49+$E50+$E53) =0,0,(P55   /(+$E45+$E47+$E49+$E50+$E53) )*100)</f>
        <v>94.199468085106389</v>
      </c>
      <c r="U55" s="60">
        <f>IF((+$E45+$E47+$E49+$E50+$E53) =0,0,(Q55   /(+$E45+$E47+$E49+$E50+$E53) )*100)</f>
        <v>101.30572606382979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52202000</v>
      </c>
      <c r="C69" s="120">
        <f>SUM(C9:C16,C19:C25,C28:C31,C34,C37:C41,C44:C54,C57:C60,C63:C67)</f>
        <v>34944000</v>
      </c>
      <c r="D69" s="120"/>
      <c r="E69" s="120">
        <f t="shared" si="35"/>
        <v>87146000</v>
      </c>
      <c r="F69" s="121">
        <f t="shared" ref="F69:O69" si="43">SUM(F9:F16,F19:F25,F28:F31,F34,F37:F41,F44:F54,F57:F60,F63:F67)</f>
        <v>87202000</v>
      </c>
      <c r="G69" s="122">
        <f t="shared" si="43"/>
        <v>71417000</v>
      </c>
      <c r="H69" s="121">
        <f t="shared" si="43"/>
        <v>10725000</v>
      </c>
      <c r="I69" s="122">
        <f t="shared" si="43"/>
        <v>10461855</v>
      </c>
      <c r="J69" s="121">
        <f t="shared" si="43"/>
        <v>8456000</v>
      </c>
      <c r="K69" s="122">
        <f t="shared" si="43"/>
        <v>7992577</v>
      </c>
      <c r="L69" s="121">
        <f t="shared" si="43"/>
        <v>4115000</v>
      </c>
      <c r="M69" s="122">
        <f t="shared" si="43"/>
        <v>5989275</v>
      </c>
      <c r="N69" s="121">
        <f t="shared" si="43"/>
        <v>17120000</v>
      </c>
      <c r="O69" s="122">
        <f t="shared" si="43"/>
        <v>16133587</v>
      </c>
      <c r="P69" s="121">
        <f t="shared" si="36"/>
        <v>40416000</v>
      </c>
      <c r="Q69" s="122">
        <f t="shared" si="37"/>
        <v>40577294</v>
      </c>
      <c r="R69" s="67">
        <f t="shared" si="38"/>
        <v>316.03888213851758</v>
      </c>
      <c r="S69" s="68">
        <f t="shared" si="39"/>
        <v>169.37462380672119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56.59156783398911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56.817416021395459</v>
      </c>
      <c r="V69" s="121">
        <f>SUM(V9:V16,V19:V25,V28:V31,V34,V37:V41,V44:V54,V57:V60,V63:V67)</f>
        <v>10026000</v>
      </c>
      <c r="W69" s="122">
        <f>SUM(W9:W16,W19:W25,W28:W31,W34,W37:W41,W44:W54,W57:W60,W63:W67)</f>
        <v>10026000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31238000</v>
      </c>
      <c r="C71" s="108">
        <v>-109000</v>
      </c>
      <c r="D71" s="108"/>
      <c r="E71" s="108">
        <f>$B71      +$C71      +$D71</f>
        <v>31129000</v>
      </c>
      <c r="F71" s="109">
        <v>31129000</v>
      </c>
      <c r="G71" s="110">
        <v>31129000</v>
      </c>
      <c r="H71" s="109">
        <v>13096000</v>
      </c>
      <c r="I71" s="110">
        <v>14481763</v>
      </c>
      <c r="J71" s="109">
        <v>9411000</v>
      </c>
      <c r="K71" s="110">
        <v>11260327</v>
      </c>
      <c r="L71" s="109">
        <v>4859000</v>
      </c>
      <c r="M71" s="110">
        <v>4667895</v>
      </c>
      <c r="N71" s="109">
        <v>1284000</v>
      </c>
      <c r="O71" s="110">
        <v>3364521</v>
      </c>
      <c r="P71" s="109">
        <f>$H71      +$J71      +$L71      +$N71</f>
        <v>28650000</v>
      </c>
      <c r="Q71" s="110">
        <f>$I71      +$K71      +$M71      +$O71</f>
        <v>33774506</v>
      </c>
      <c r="R71" s="54">
        <f>IF(($L71      =0),0,((($N71      -$L71      )/$L71      )*100))</f>
        <v>-73.574809631611444</v>
      </c>
      <c r="S71" s="55">
        <f>IF(($M71      =0),0,((($O71      -$M71      )/$M71      )*100))</f>
        <v>-27.922093363282592</v>
      </c>
      <c r="T71" s="54">
        <f>IF(($E71      =0),0,(($P71      /$E71      )*100))</f>
        <v>92.036364804523117</v>
      </c>
      <c r="U71" s="56">
        <f>IF(($E71      =0),0,(($Q71      /$E71      )*100))</f>
        <v>108.49852549069998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31238000</v>
      </c>
      <c r="C73" s="117">
        <f>SUM(C71:C72)</f>
        <v>-109000</v>
      </c>
      <c r="D73" s="117"/>
      <c r="E73" s="117">
        <f>$B73      +$C73      +$D73</f>
        <v>31129000</v>
      </c>
      <c r="F73" s="118">
        <f t="shared" ref="F73:O73" si="44">SUM(F71:F72)</f>
        <v>31129000</v>
      </c>
      <c r="G73" s="119">
        <f t="shared" si="44"/>
        <v>31129000</v>
      </c>
      <c r="H73" s="118">
        <f t="shared" si="44"/>
        <v>13096000</v>
      </c>
      <c r="I73" s="119">
        <f t="shared" si="44"/>
        <v>14481763</v>
      </c>
      <c r="J73" s="118">
        <f t="shared" si="44"/>
        <v>9411000</v>
      </c>
      <c r="K73" s="119">
        <f t="shared" si="44"/>
        <v>11260327</v>
      </c>
      <c r="L73" s="118">
        <f t="shared" si="44"/>
        <v>4859000</v>
      </c>
      <c r="M73" s="119">
        <f t="shared" si="44"/>
        <v>4667895</v>
      </c>
      <c r="N73" s="118">
        <f t="shared" si="44"/>
        <v>1284000</v>
      </c>
      <c r="O73" s="119">
        <f t="shared" si="44"/>
        <v>3364521</v>
      </c>
      <c r="P73" s="118">
        <f>$H73      +$J73      +$L73      +$N73</f>
        <v>28650000</v>
      </c>
      <c r="Q73" s="119">
        <f>$I73      +$K73      +$M73      +$O73</f>
        <v>33774506</v>
      </c>
      <c r="R73" s="63">
        <f>IF(($L73      =0),0,((($N73      -$L73      )/$L73      )*100))</f>
        <v>-73.574809631611444</v>
      </c>
      <c r="S73" s="64">
        <f>IF(($M73      =0),0,((($O73      -$M73      )/$M73      )*100))</f>
        <v>-27.922093363282592</v>
      </c>
      <c r="T73" s="63">
        <f>IF(($E71      =0),0,(($P71      /$E71      )*100))</f>
        <v>92.036364804523117</v>
      </c>
      <c r="U73" s="65">
        <f>IF($E71   =0,0,($Q71   /$E71 )*100)</f>
        <v>108.49852549069998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31238000</v>
      </c>
      <c r="C74" s="120">
        <f>SUM(C71:C72)</f>
        <v>-109000</v>
      </c>
      <c r="D74" s="120"/>
      <c r="E74" s="120">
        <f>$B74      +$C74      +$D74</f>
        <v>31129000</v>
      </c>
      <c r="F74" s="121">
        <f t="shared" ref="F74:O74" si="45">SUM(F71:F72)</f>
        <v>31129000</v>
      </c>
      <c r="G74" s="122">
        <f t="shared" si="45"/>
        <v>31129000</v>
      </c>
      <c r="H74" s="121">
        <f t="shared" si="45"/>
        <v>13096000</v>
      </c>
      <c r="I74" s="122">
        <f t="shared" si="45"/>
        <v>14481763</v>
      </c>
      <c r="J74" s="121">
        <f t="shared" si="45"/>
        <v>9411000</v>
      </c>
      <c r="K74" s="122">
        <f t="shared" si="45"/>
        <v>11260327</v>
      </c>
      <c r="L74" s="121">
        <f t="shared" si="45"/>
        <v>4859000</v>
      </c>
      <c r="M74" s="122">
        <f t="shared" si="45"/>
        <v>4667895</v>
      </c>
      <c r="N74" s="121">
        <f t="shared" si="45"/>
        <v>1284000</v>
      </c>
      <c r="O74" s="122">
        <f t="shared" si="45"/>
        <v>3364521</v>
      </c>
      <c r="P74" s="121">
        <f>$H74      +$J74      +$L74      +$N74</f>
        <v>28650000</v>
      </c>
      <c r="Q74" s="122">
        <f>$I74      +$K74      +$M74      +$O74</f>
        <v>33774506</v>
      </c>
      <c r="R74" s="67">
        <f>IF(($L74      =0),0,((($N74      -$L74      )/$L74      )*100))</f>
        <v>-73.574809631611444</v>
      </c>
      <c r="S74" s="68">
        <f>IF(($M74      =0),0,((($O74      -$M74      )/$M74      )*100))</f>
        <v>-27.922093363282592</v>
      </c>
      <c r="T74" s="67">
        <f>IF(($E71      =0),0,(($P71      /$E71      )*100))</f>
        <v>92.036364804523117</v>
      </c>
      <c r="U74" s="71">
        <f>IF($E71   =0,0,($Q71   /$E71 )*100)</f>
        <v>108.49852549069998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83440000</v>
      </c>
      <c r="C75" s="120">
        <f>SUM(C9:C16,C19:C25,C28:C31,C34,C37:C41,C44:C54,C57:C60,C63:C67,C71:C72)</f>
        <v>34835000</v>
      </c>
      <c r="D75" s="120"/>
      <c r="E75" s="120">
        <f>$B75      +$C75      +$D75</f>
        <v>118275000</v>
      </c>
      <c r="F75" s="121">
        <f t="shared" ref="F75:O75" si="46">SUM(F9:F16,F19:F25,F28:F31,F34,F37:F41,F44:F54,F57:F60,F63:F67,F71:F72)</f>
        <v>118331000</v>
      </c>
      <c r="G75" s="122">
        <f t="shared" si="46"/>
        <v>102546000</v>
      </c>
      <c r="H75" s="121">
        <f t="shared" si="46"/>
        <v>23821000</v>
      </c>
      <c r="I75" s="122">
        <f t="shared" si="46"/>
        <v>24943618</v>
      </c>
      <c r="J75" s="121">
        <f t="shared" si="46"/>
        <v>17867000</v>
      </c>
      <c r="K75" s="122">
        <f t="shared" si="46"/>
        <v>19252904</v>
      </c>
      <c r="L75" s="121">
        <f t="shared" si="46"/>
        <v>8974000</v>
      </c>
      <c r="M75" s="122">
        <f t="shared" si="46"/>
        <v>10657170</v>
      </c>
      <c r="N75" s="121">
        <f t="shared" si="46"/>
        <v>18404000</v>
      </c>
      <c r="O75" s="122">
        <f t="shared" si="46"/>
        <v>19498108</v>
      </c>
      <c r="P75" s="121">
        <f>$H75      +$J75      +$L75      +$N75</f>
        <v>69066000</v>
      </c>
      <c r="Q75" s="122">
        <f>$I75      +$K75      +$M75      +$O75</f>
        <v>74351800</v>
      </c>
      <c r="R75" s="67">
        <f>IF(($L75      =0),0,((($N75      -$L75      )/$L75      )*100))</f>
        <v>105.0813461109873</v>
      </c>
      <c r="S75" s="68">
        <f>IF(($M75      =0),0,((($O75      -$M75      )/$M75      )*100))</f>
        <v>82.957651984532475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67.351237493417599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72.505802274101384</v>
      </c>
      <c r="V75" s="121">
        <f>SUM(V9:V16,V19:V25,V28:V31,V34,V37:V41,V44:V54,V57:V60,V63:V67,V71:V72)</f>
        <v>10026000</v>
      </c>
      <c r="W75" s="122">
        <f>SUM(W9:W16,W19:W25,W28:W31,W34,W37:W41,W44:W54,W57:W60,W63:W67,W71:W72)</f>
        <v>10026000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13787000</v>
      </c>
      <c r="C87" s="128">
        <f t="shared" si="48"/>
        <v>-4000000</v>
      </c>
      <c r="D87" s="128">
        <f t="shared" si="48"/>
        <v>0</v>
      </c>
      <c r="E87" s="128">
        <f t="shared" si="48"/>
        <v>9787000</v>
      </c>
      <c r="F87" s="128">
        <f t="shared" si="48"/>
        <v>0</v>
      </c>
      <c r="G87" s="128">
        <f t="shared" si="48"/>
        <v>0</v>
      </c>
      <c r="H87" s="128">
        <f t="shared" si="48"/>
        <v>6727000</v>
      </c>
      <c r="I87" s="128">
        <f t="shared" si="48"/>
        <v>0</v>
      </c>
      <c r="J87" s="128">
        <f t="shared" si="48"/>
        <v>1621000</v>
      </c>
      <c r="K87" s="128">
        <f t="shared" si="48"/>
        <v>0</v>
      </c>
      <c r="L87" s="128">
        <f t="shared" si="48"/>
        <v>3730000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12078000</v>
      </c>
      <c r="Q87" s="129">
        <f t="shared" si="48"/>
        <v>0</v>
      </c>
      <c r="R87" s="94">
        <f t="shared" si="48"/>
        <v>-100</v>
      </c>
      <c r="S87" s="94">
        <f t="shared" si="48"/>
        <v>0</v>
      </c>
      <c r="T87" s="95">
        <f>IF(SUM($E88:$E96) =0,0,(P87   /SUM($E88:$E96) )*100)</f>
        <v>123.40860324920813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3429000</v>
      </c>
      <c r="C91" s="108"/>
      <c r="D91" s="108"/>
      <c r="E91" s="108">
        <f t="shared" si="49"/>
        <v>3429000</v>
      </c>
      <c r="F91" s="108">
        <v>0</v>
      </c>
      <c r="G91" s="108">
        <v>0</v>
      </c>
      <c r="H91" s="108">
        <v>3369000</v>
      </c>
      <c r="I91" s="108"/>
      <c r="J91" s="108"/>
      <c r="K91" s="108"/>
      <c r="L91" s="108"/>
      <c r="M91" s="108"/>
      <c r="N91" s="108"/>
      <c r="O91" s="108"/>
      <c r="P91" s="108">
        <f t="shared" si="50"/>
        <v>3369000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98.250218722659667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3358000</v>
      </c>
      <c r="C93" s="108"/>
      <c r="D93" s="108"/>
      <c r="E93" s="108">
        <f t="shared" si="49"/>
        <v>3358000</v>
      </c>
      <c r="F93" s="108">
        <v>0</v>
      </c>
      <c r="G93" s="108">
        <v>0</v>
      </c>
      <c r="H93" s="108">
        <v>3358000</v>
      </c>
      <c r="I93" s="108"/>
      <c r="J93" s="108"/>
      <c r="K93" s="108"/>
      <c r="L93" s="108"/>
      <c r="M93" s="108"/>
      <c r="N93" s="108"/>
      <c r="O93" s="108"/>
      <c r="P93" s="108">
        <f t="shared" si="50"/>
        <v>3358000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>
        <v>7000000</v>
      </c>
      <c r="C95" s="108">
        <v>-4000000</v>
      </c>
      <c r="D95" s="108"/>
      <c r="E95" s="108">
        <f t="shared" si="49"/>
        <v>3000000</v>
      </c>
      <c r="F95" s="108">
        <v>0</v>
      </c>
      <c r="G95" s="108">
        <v>0</v>
      </c>
      <c r="H95" s="108"/>
      <c r="I95" s="108"/>
      <c r="J95" s="108">
        <v>1621000</v>
      </c>
      <c r="K95" s="108"/>
      <c r="L95" s="108">
        <v>3730000</v>
      </c>
      <c r="M95" s="108"/>
      <c r="N95" s="108"/>
      <c r="O95" s="108"/>
      <c r="P95" s="108">
        <f t="shared" si="50"/>
        <v>5351000</v>
      </c>
      <c r="Q95" s="108">
        <f t="shared" si="51"/>
        <v>0</v>
      </c>
      <c r="R95" s="98">
        <f t="shared" si="52"/>
        <v>-100</v>
      </c>
      <c r="S95" s="98">
        <f t="shared" si="53"/>
        <v>0</v>
      </c>
      <c r="T95" s="98">
        <f t="shared" si="54"/>
        <v>178.36666666666667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13787000</v>
      </c>
      <c r="C114" s="137">
        <f t="shared" si="62"/>
        <v>-4000000</v>
      </c>
      <c r="D114" s="137">
        <f t="shared" si="62"/>
        <v>0</v>
      </c>
      <c r="E114" s="137">
        <f t="shared" si="62"/>
        <v>9787000</v>
      </c>
      <c r="F114" s="137">
        <f t="shared" si="62"/>
        <v>0</v>
      </c>
      <c r="G114" s="137">
        <f t="shared" si="62"/>
        <v>0</v>
      </c>
      <c r="H114" s="137">
        <f t="shared" si="62"/>
        <v>6727000</v>
      </c>
      <c r="I114" s="137">
        <f t="shared" si="62"/>
        <v>0</v>
      </c>
      <c r="J114" s="137">
        <f t="shared" si="62"/>
        <v>1621000</v>
      </c>
      <c r="K114" s="137">
        <f t="shared" si="62"/>
        <v>0</v>
      </c>
      <c r="L114" s="137">
        <f t="shared" si="62"/>
        <v>3730000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12078000</v>
      </c>
      <c r="Q114" s="137">
        <f t="shared" si="62"/>
        <v>0</v>
      </c>
      <c r="R114" s="29">
        <f t="shared" si="61"/>
        <v>-1</v>
      </c>
      <c r="S114" s="30" t="str">
        <f t="shared" si="61"/>
        <v xml:space="preserve"> </v>
      </c>
      <c r="T114" s="29">
        <f t="shared" si="58"/>
        <v>1.2340860324920813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13787000</v>
      </c>
      <c r="C115" s="139">
        <f t="shared" ref="C115:Q115" si="63">C87</f>
        <v>-4000000</v>
      </c>
      <c r="D115" s="139">
        <f t="shared" si="63"/>
        <v>0</v>
      </c>
      <c r="E115" s="139">
        <f t="shared" si="63"/>
        <v>9787000</v>
      </c>
      <c r="F115" s="139">
        <f t="shared" si="63"/>
        <v>0</v>
      </c>
      <c r="G115" s="139">
        <f t="shared" si="63"/>
        <v>0</v>
      </c>
      <c r="H115" s="139">
        <f t="shared" si="63"/>
        <v>6727000</v>
      </c>
      <c r="I115" s="139">
        <f t="shared" si="63"/>
        <v>0</v>
      </c>
      <c r="J115" s="139">
        <f t="shared" si="63"/>
        <v>1621000</v>
      </c>
      <c r="K115" s="139">
        <f t="shared" si="63"/>
        <v>0</v>
      </c>
      <c r="L115" s="139">
        <f t="shared" si="63"/>
        <v>3730000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12078000</v>
      </c>
      <c r="Q115" s="139">
        <f t="shared" si="63"/>
        <v>0</v>
      </c>
      <c r="R115" s="29">
        <f t="shared" si="61"/>
        <v>-1</v>
      </c>
      <c r="S115" s="30" t="str">
        <f t="shared" si="61"/>
        <v xml:space="preserve"> </v>
      </c>
      <c r="T115" s="29">
        <f t="shared" si="58"/>
        <v>1.2340860324920813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dXTDMGRraCamlFy3aphoK6sXeh5Q6/uMaMyowa7rFVvTmnO7qz1Wvc+XRhlPznlEVxFl/UtwiCCZozNNUWxP/Q==" saltValue="o1gDWcH7FurZE6SqJOHQG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3800000</v>
      </c>
      <c r="C10" s="108"/>
      <c r="D10" s="108"/>
      <c r="E10" s="108">
        <f t="shared" ref="E10:E17" si="0">$B10      +$C10      +$D10</f>
        <v>3800000</v>
      </c>
      <c r="F10" s="109">
        <v>3800000</v>
      </c>
      <c r="G10" s="110">
        <v>3800000</v>
      </c>
      <c r="H10" s="109">
        <v>1139000</v>
      </c>
      <c r="I10" s="110"/>
      <c r="J10" s="109">
        <v>1108000</v>
      </c>
      <c r="K10" s="110">
        <v>106020</v>
      </c>
      <c r="L10" s="109">
        <v>43000</v>
      </c>
      <c r="M10" s="110">
        <v>815377</v>
      </c>
      <c r="N10" s="109"/>
      <c r="O10" s="110">
        <v>-158397</v>
      </c>
      <c r="P10" s="109">
        <f t="shared" ref="P10:P17" si="1">$H10      +$J10      +$L10      +$N10</f>
        <v>2290000</v>
      </c>
      <c r="Q10" s="110">
        <f t="shared" ref="Q10:Q17" si="2">$I10      +$K10      +$M10      +$O10</f>
        <v>763000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-119.42622860345583</v>
      </c>
      <c r="T10" s="54">
        <f t="shared" ref="T10:T16" si="5">IF(($E10      =0),0,(($P10      /$E10      )*100))</f>
        <v>60.263157894736842</v>
      </c>
      <c r="U10" s="56">
        <f t="shared" ref="U10:U16" si="6">IF(($E10      =0),0,(($Q10      /$E10      )*100))</f>
        <v>20.078947368421051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3800000</v>
      </c>
      <c r="C17" s="111">
        <f>SUM(C9:C16)</f>
        <v>0</v>
      </c>
      <c r="D17" s="111"/>
      <c r="E17" s="111">
        <f t="shared" si="0"/>
        <v>3800000</v>
      </c>
      <c r="F17" s="112">
        <f t="shared" ref="F17:O17" si="7">SUM(F9:F16)</f>
        <v>3800000</v>
      </c>
      <c r="G17" s="113">
        <f t="shared" si="7"/>
        <v>3800000</v>
      </c>
      <c r="H17" s="112">
        <f t="shared" si="7"/>
        <v>1139000</v>
      </c>
      <c r="I17" s="113">
        <f t="shared" si="7"/>
        <v>0</v>
      </c>
      <c r="J17" s="112">
        <f t="shared" si="7"/>
        <v>1108000</v>
      </c>
      <c r="K17" s="113">
        <f t="shared" si="7"/>
        <v>106020</v>
      </c>
      <c r="L17" s="112">
        <f t="shared" si="7"/>
        <v>43000</v>
      </c>
      <c r="M17" s="113">
        <f t="shared" si="7"/>
        <v>815377</v>
      </c>
      <c r="N17" s="112">
        <f t="shared" si="7"/>
        <v>0</v>
      </c>
      <c r="O17" s="113">
        <f t="shared" si="7"/>
        <v>-158397</v>
      </c>
      <c r="P17" s="112">
        <f t="shared" si="1"/>
        <v>2290000</v>
      </c>
      <c r="Q17" s="113">
        <f t="shared" si="2"/>
        <v>763000</v>
      </c>
      <c r="R17" s="58">
        <f t="shared" si="3"/>
        <v>-100</v>
      </c>
      <c r="S17" s="59">
        <f t="shared" si="4"/>
        <v>-119.42622860345583</v>
      </c>
      <c r="T17" s="58">
        <f>IF((SUM($E9:$E14))=0,0,(P17/(SUM($E9:$E14))*100))</f>
        <v>60.263157894736842</v>
      </c>
      <c r="U17" s="60">
        <f>IF((SUM($E9:$E14))=0,0,(Q17/(SUM($E9:$E14))*100))</f>
        <v>20.078947368421051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1232000</v>
      </c>
      <c r="C34" s="108">
        <v>-283000</v>
      </c>
      <c r="D34" s="108"/>
      <c r="E34" s="108">
        <f>$B34      +$C34      +$D34</f>
        <v>949000</v>
      </c>
      <c r="F34" s="109">
        <v>949000</v>
      </c>
      <c r="G34" s="110">
        <v>949000</v>
      </c>
      <c r="H34" s="109">
        <v>135000</v>
      </c>
      <c r="I34" s="110"/>
      <c r="J34" s="109">
        <v>256000</v>
      </c>
      <c r="K34" s="110"/>
      <c r="L34" s="109">
        <v>296000</v>
      </c>
      <c r="M34" s="110">
        <v>105661</v>
      </c>
      <c r="N34" s="109">
        <v>160000</v>
      </c>
      <c r="O34" s="110">
        <v>617032</v>
      </c>
      <c r="P34" s="109">
        <f>$H34      +$J34      +$L34      +$N34</f>
        <v>847000</v>
      </c>
      <c r="Q34" s="110">
        <f>$I34      +$K34      +$M34      +$O34</f>
        <v>722693</v>
      </c>
      <c r="R34" s="54">
        <f>IF(($L34      =0),0,((($N34      -$L34      )/$L34      )*100))</f>
        <v>-45.945945945945951</v>
      </c>
      <c r="S34" s="55">
        <f>IF(($M34      =0),0,((($O34      -$M34      )/$M34      )*100))</f>
        <v>483.97327301464117</v>
      </c>
      <c r="T34" s="54">
        <f>IF(($E34      =0),0,(($P34      /$E34      )*100))</f>
        <v>89.251844046364596</v>
      </c>
      <c r="U34" s="56">
        <f>IF(($E34      =0),0,(($Q34      /$E34      )*100))</f>
        <v>76.153108535300319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1232000</v>
      </c>
      <c r="C35" s="111">
        <f>C34</f>
        <v>-283000</v>
      </c>
      <c r="D35" s="111"/>
      <c r="E35" s="111">
        <f>$B35      +$C35      +$D35</f>
        <v>949000</v>
      </c>
      <c r="F35" s="112">
        <f t="shared" ref="F35:O35" si="17">F34</f>
        <v>949000</v>
      </c>
      <c r="G35" s="113">
        <f t="shared" si="17"/>
        <v>949000</v>
      </c>
      <c r="H35" s="112">
        <f t="shared" si="17"/>
        <v>135000</v>
      </c>
      <c r="I35" s="113">
        <f t="shared" si="17"/>
        <v>0</v>
      </c>
      <c r="J35" s="112">
        <f t="shared" si="17"/>
        <v>256000</v>
      </c>
      <c r="K35" s="113">
        <f t="shared" si="17"/>
        <v>0</v>
      </c>
      <c r="L35" s="112">
        <f t="shared" si="17"/>
        <v>296000</v>
      </c>
      <c r="M35" s="113">
        <f t="shared" si="17"/>
        <v>105661</v>
      </c>
      <c r="N35" s="112">
        <f t="shared" si="17"/>
        <v>160000</v>
      </c>
      <c r="O35" s="113">
        <f t="shared" si="17"/>
        <v>617032</v>
      </c>
      <c r="P35" s="112">
        <f>$H35      +$J35      +$L35      +$N35</f>
        <v>847000</v>
      </c>
      <c r="Q35" s="113">
        <f>$I35      +$K35      +$M35      +$O35</f>
        <v>722693</v>
      </c>
      <c r="R35" s="58">
        <f>IF(($L35      =0),0,((($N35      -$L35      )/$L35      )*100))</f>
        <v>-45.945945945945951</v>
      </c>
      <c r="S35" s="59">
        <f>IF(($M35      =0),0,((($O35      -$M35      )/$M35      )*100))</f>
        <v>483.97327301464117</v>
      </c>
      <c r="T35" s="58">
        <f>IF($E35   =0,0,($P35   /$E35   )*100)</f>
        <v>89.251844046364596</v>
      </c>
      <c r="U35" s="60">
        <f>IF($E35   =0,0,($Q35   /$E35   )*100)</f>
        <v>76.153108535300319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495000</v>
      </c>
      <c r="C37" s="108">
        <v>2000000</v>
      </c>
      <c r="D37" s="108"/>
      <c r="E37" s="108">
        <f t="shared" ref="E37:E42" si="18">$B37      +$C37      +$D37</f>
        <v>2495000</v>
      </c>
      <c r="F37" s="109">
        <v>2495000</v>
      </c>
      <c r="G37" s="110">
        <v>2495000</v>
      </c>
      <c r="H37" s="109">
        <v>495000</v>
      </c>
      <c r="I37" s="110"/>
      <c r="J37" s="109"/>
      <c r="K37" s="110">
        <v>990000</v>
      </c>
      <c r="L37" s="109"/>
      <c r="M37" s="110">
        <v>1441577</v>
      </c>
      <c r="N37" s="109"/>
      <c r="O37" s="110">
        <v>1052600</v>
      </c>
      <c r="P37" s="109">
        <f t="shared" ref="P37:P42" si="19">$H37      +$J37      +$L37      +$N37</f>
        <v>495000</v>
      </c>
      <c r="Q37" s="110">
        <f t="shared" ref="Q37:Q42" si="20">$I37      +$K37      +$M37      +$O37</f>
        <v>3484177</v>
      </c>
      <c r="R37" s="54">
        <f t="shared" ref="R37:R42" si="21">IF(($L37      =0),0,((($N37      -$L37      )/$L37      )*100))</f>
        <v>0</v>
      </c>
      <c r="S37" s="55">
        <f t="shared" ref="S37:S42" si="22">IF(($M37      =0),0,((($O37      -$M37      )/$M37      )*100))</f>
        <v>-26.982741816774269</v>
      </c>
      <c r="T37" s="54">
        <f t="shared" ref="T37:T41" si="23">IF(($E37      =0),0,(($P37      /$E37      )*100))</f>
        <v>19.839679358717436</v>
      </c>
      <c r="U37" s="56">
        <f t="shared" ref="U37:U41" si="24">IF(($E37      =0),0,(($Q37      /$E37      )*100))</f>
        <v>139.64637274549099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13508000</v>
      </c>
      <c r="C38" s="108">
        <v>311000</v>
      </c>
      <c r="D38" s="108"/>
      <c r="E38" s="108">
        <f t="shared" si="18"/>
        <v>13819000</v>
      </c>
      <c r="F38" s="109">
        <v>13508000</v>
      </c>
      <c r="G38" s="110">
        <v>0</v>
      </c>
      <c r="H38" s="109"/>
      <c r="I38" s="110"/>
      <c r="J38" s="109"/>
      <c r="K38" s="110"/>
      <c r="L38" s="109"/>
      <c r="M38" s="110"/>
      <c r="N38" s="109">
        <v>701000</v>
      </c>
      <c r="O38" s="110"/>
      <c r="P38" s="109">
        <f t="shared" si="19"/>
        <v>701000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5.0727259570157033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4000000</v>
      </c>
      <c r="H40" s="109"/>
      <c r="I40" s="110"/>
      <c r="J40" s="109">
        <v>1470000</v>
      </c>
      <c r="K40" s="110"/>
      <c r="L40" s="109">
        <v>1441000</v>
      </c>
      <c r="M40" s="110"/>
      <c r="N40" s="109">
        <v>1088000</v>
      </c>
      <c r="O40" s="110">
        <v>2530166</v>
      </c>
      <c r="P40" s="109">
        <f t="shared" si="19"/>
        <v>3999000</v>
      </c>
      <c r="Q40" s="110">
        <f t="shared" si="20"/>
        <v>2530166</v>
      </c>
      <c r="R40" s="54">
        <f t="shared" si="21"/>
        <v>-24.496877168632896</v>
      </c>
      <c r="S40" s="55">
        <f t="shared" si="22"/>
        <v>0</v>
      </c>
      <c r="T40" s="54">
        <f t="shared" si="23"/>
        <v>99.975000000000009</v>
      </c>
      <c r="U40" s="56">
        <f t="shared" si="24"/>
        <v>63.254149999999996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18003000</v>
      </c>
      <c r="C42" s="111">
        <f>SUM(C37:C41)</f>
        <v>2311000</v>
      </c>
      <c r="D42" s="111"/>
      <c r="E42" s="111">
        <f t="shared" si="18"/>
        <v>20314000</v>
      </c>
      <c r="F42" s="112">
        <f t="shared" ref="F42:O42" si="25">SUM(F37:F41)</f>
        <v>20003000</v>
      </c>
      <c r="G42" s="113">
        <f t="shared" si="25"/>
        <v>6495000</v>
      </c>
      <c r="H42" s="112">
        <f t="shared" si="25"/>
        <v>495000</v>
      </c>
      <c r="I42" s="113">
        <f t="shared" si="25"/>
        <v>0</v>
      </c>
      <c r="J42" s="112">
        <f t="shared" si="25"/>
        <v>1470000</v>
      </c>
      <c r="K42" s="113">
        <f t="shared" si="25"/>
        <v>990000</v>
      </c>
      <c r="L42" s="112">
        <f t="shared" si="25"/>
        <v>1441000</v>
      </c>
      <c r="M42" s="113">
        <f t="shared" si="25"/>
        <v>1441577</v>
      </c>
      <c r="N42" s="112">
        <f t="shared" si="25"/>
        <v>1789000</v>
      </c>
      <c r="O42" s="113">
        <f t="shared" si="25"/>
        <v>3582766</v>
      </c>
      <c r="P42" s="112">
        <f t="shared" si="19"/>
        <v>5195000</v>
      </c>
      <c r="Q42" s="113">
        <f t="shared" si="20"/>
        <v>6014343</v>
      </c>
      <c r="R42" s="58">
        <f t="shared" si="21"/>
        <v>24.149895905621097</v>
      </c>
      <c r="S42" s="59">
        <f t="shared" si="22"/>
        <v>148.5310184610326</v>
      </c>
      <c r="T42" s="58">
        <f>IF((+$E37+$E40) =0,0,(P42   /(+$E37+$E40) )*100)</f>
        <v>79.984603541185521</v>
      </c>
      <c r="U42" s="60">
        <f>IF((+$E37+$E40) =0,0,(Q42   /(+$E37+$E40) )*100)</f>
        <v>92.599584295612019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18000000</v>
      </c>
      <c r="C46" s="108"/>
      <c r="D46" s="108"/>
      <c r="E46" s="108">
        <f t="shared" si="26"/>
        <v>18000000</v>
      </c>
      <c r="F46" s="109">
        <v>18000000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16000000</v>
      </c>
      <c r="C53" s="108">
        <v>4676000</v>
      </c>
      <c r="D53" s="108"/>
      <c r="E53" s="108">
        <f t="shared" si="26"/>
        <v>20676000</v>
      </c>
      <c r="F53" s="109">
        <v>20676000</v>
      </c>
      <c r="G53" s="110">
        <v>20676000</v>
      </c>
      <c r="H53" s="109"/>
      <c r="I53" s="110"/>
      <c r="J53" s="109">
        <v>10459000</v>
      </c>
      <c r="K53" s="110">
        <v>4191696</v>
      </c>
      <c r="L53" s="109">
        <v>698000</v>
      </c>
      <c r="M53" s="110">
        <v>3060868</v>
      </c>
      <c r="N53" s="109">
        <v>9519000</v>
      </c>
      <c r="O53" s="110">
        <v>8474433</v>
      </c>
      <c r="P53" s="109">
        <f t="shared" si="27"/>
        <v>20676000</v>
      </c>
      <c r="Q53" s="110">
        <f t="shared" si="28"/>
        <v>15726997</v>
      </c>
      <c r="R53" s="54">
        <f t="shared" si="29"/>
        <v>1263.7535816618911</v>
      </c>
      <c r="S53" s="55">
        <f t="shared" si="30"/>
        <v>176.8637197030385</v>
      </c>
      <c r="T53" s="54">
        <f t="shared" si="31"/>
        <v>100</v>
      </c>
      <c r="U53" s="56">
        <f t="shared" si="32"/>
        <v>76.064021087250921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34000000</v>
      </c>
      <c r="C55" s="111">
        <f>SUM(C44:C54)</f>
        <v>4676000</v>
      </c>
      <c r="D55" s="111"/>
      <c r="E55" s="111">
        <f t="shared" si="26"/>
        <v>38676000</v>
      </c>
      <c r="F55" s="112">
        <f t="shared" ref="F55:O55" si="33">SUM(F44:F54)</f>
        <v>38676000</v>
      </c>
      <c r="G55" s="113">
        <f t="shared" si="33"/>
        <v>20676000</v>
      </c>
      <c r="H55" s="112">
        <f t="shared" si="33"/>
        <v>0</v>
      </c>
      <c r="I55" s="113">
        <f t="shared" si="33"/>
        <v>0</v>
      </c>
      <c r="J55" s="112">
        <f t="shared" si="33"/>
        <v>10459000</v>
      </c>
      <c r="K55" s="113">
        <f t="shared" si="33"/>
        <v>4191696</v>
      </c>
      <c r="L55" s="112">
        <f t="shared" si="33"/>
        <v>698000</v>
      </c>
      <c r="M55" s="113">
        <f t="shared" si="33"/>
        <v>3060868</v>
      </c>
      <c r="N55" s="112">
        <f t="shared" si="33"/>
        <v>9519000</v>
      </c>
      <c r="O55" s="113">
        <f t="shared" si="33"/>
        <v>8474433</v>
      </c>
      <c r="P55" s="112">
        <f t="shared" si="27"/>
        <v>20676000</v>
      </c>
      <c r="Q55" s="113">
        <f t="shared" si="28"/>
        <v>15726997</v>
      </c>
      <c r="R55" s="58">
        <f t="shared" si="29"/>
        <v>1263.7535816618911</v>
      </c>
      <c r="S55" s="59">
        <f t="shared" si="30"/>
        <v>176.8637197030385</v>
      </c>
      <c r="T55" s="58">
        <f>IF((+$E45+$E47+$E49+$E50+$E53) =0,0,(P55   /(+$E45+$E47+$E49+$E50+$E53) )*100)</f>
        <v>100</v>
      </c>
      <c r="U55" s="60">
        <f>IF((+$E45+$E47+$E49+$E50+$E53) =0,0,(Q55   /(+$E45+$E47+$E49+$E50+$E53) )*100)</f>
        <v>76.064021087250921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57035000</v>
      </c>
      <c r="C69" s="120">
        <f>SUM(C9:C16,C19:C25,C28:C31,C34,C37:C41,C44:C54,C57:C60,C63:C67)</f>
        <v>6704000</v>
      </c>
      <c r="D69" s="120"/>
      <c r="E69" s="120">
        <f t="shared" si="35"/>
        <v>63739000</v>
      </c>
      <c r="F69" s="121">
        <f t="shared" ref="F69:O69" si="43">SUM(F9:F16,F19:F25,F28:F31,F34,F37:F41,F44:F54,F57:F60,F63:F67)</f>
        <v>63428000</v>
      </c>
      <c r="G69" s="122">
        <f t="shared" si="43"/>
        <v>31920000</v>
      </c>
      <c r="H69" s="121">
        <f t="shared" si="43"/>
        <v>1769000</v>
      </c>
      <c r="I69" s="122">
        <f t="shared" si="43"/>
        <v>0</v>
      </c>
      <c r="J69" s="121">
        <f t="shared" si="43"/>
        <v>13293000</v>
      </c>
      <c r="K69" s="122">
        <f t="shared" si="43"/>
        <v>5287716</v>
      </c>
      <c r="L69" s="121">
        <f t="shared" si="43"/>
        <v>2478000</v>
      </c>
      <c r="M69" s="122">
        <f t="shared" si="43"/>
        <v>5423483</v>
      </c>
      <c r="N69" s="121">
        <f t="shared" si="43"/>
        <v>11468000</v>
      </c>
      <c r="O69" s="122">
        <f t="shared" si="43"/>
        <v>12515834</v>
      </c>
      <c r="P69" s="121">
        <f t="shared" si="36"/>
        <v>29008000</v>
      </c>
      <c r="Q69" s="122">
        <f t="shared" si="37"/>
        <v>23227033</v>
      </c>
      <c r="R69" s="67">
        <f t="shared" si="38"/>
        <v>362.7925746569814</v>
      </c>
      <c r="S69" s="68">
        <f t="shared" si="39"/>
        <v>130.77114835613941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90.877192982456151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72.766394110275684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39150000</v>
      </c>
      <c r="C71" s="108">
        <v>-118000</v>
      </c>
      <c r="D71" s="108"/>
      <c r="E71" s="108">
        <f>$B71      +$C71      +$D71</f>
        <v>39032000</v>
      </c>
      <c r="F71" s="109">
        <v>39032000</v>
      </c>
      <c r="G71" s="110">
        <v>39032000</v>
      </c>
      <c r="H71" s="109">
        <v>11617000</v>
      </c>
      <c r="I71" s="110"/>
      <c r="J71" s="109">
        <v>4558000</v>
      </c>
      <c r="K71" s="110">
        <v>1539701</v>
      </c>
      <c r="L71" s="109">
        <v>13154000</v>
      </c>
      <c r="M71" s="110">
        <v>4970267</v>
      </c>
      <c r="N71" s="109">
        <v>9703000</v>
      </c>
      <c r="O71" s="110">
        <v>12489900</v>
      </c>
      <c r="P71" s="109">
        <f>$H71      +$J71      +$L71      +$N71</f>
        <v>39032000</v>
      </c>
      <c r="Q71" s="110">
        <f>$I71      +$K71      +$M71      +$O71</f>
        <v>18999868</v>
      </c>
      <c r="R71" s="54">
        <f>IF(($L71      =0),0,((($N71      -$L71      )/$L71      )*100))</f>
        <v>-26.235365668237797</v>
      </c>
      <c r="S71" s="55">
        <f>IF(($M71      =0),0,((($O71      -$M71      )/$M71      )*100))</f>
        <v>151.29233499930689</v>
      </c>
      <c r="T71" s="54">
        <f>IF(($E71      =0),0,(($P71      /$E71      )*100))</f>
        <v>100</v>
      </c>
      <c r="U71" s="56">
        <f>IF(($E71      =0),0,(($Q71      /$E71      )*100))</f>
        <v>48.677669604427138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39150000</v>
      </c>
      <c r="C73" s="117">
        <f>SUM(C71:C72)</f>
        <v>-118000</v>
      </c>
      <c r="D73" s="117"/>
      <c r="E73" s="117">
        <f>$B73      +$C73      +$D73</f>
        <v>39032000</v>
      </c>
      <c r="F73" s="118">
        <f t="shared" ref="F73:O73" si="44">SUM(F71:F72)</f>
        <v>39032000</v>
      </c>
      <c r="G73" s="119">
        <f t="shared" si="44"/>
        <v>39032000</v>
      </c>
      <c r="H73" s="118">
        <f t="shared" si="44"/>
        <v>11617000</v>
      </c>
      <c r="I73" s="119">
        <f t="shared" si="44"/>
        <v>0</v>
      </c>
      <c r="J73" s="118">
        <f t="shared" si="44"/>
        <v>4558000</v>
      </c>
      <c r="K73" s="119">
        <f t="shared" si="44"/>
        <v>1539701</v>
      </c>
      <c r="L73" s="118">
        <f t="shared" si="44"/>
        <v>13154000</v>
      </c>
      <c r="M73" s="119">
        <f t="shared" si="44"/>
        <v>4970267</v>
      </c>
      <c r="N73" s="118">
        <f t="shared" si="44"/>
        <v>9703000</v>
      </c>
      <c r="O73" s="119">
        <f t="shared" si="44"/>
        <v>12489900</v>
      </c>
      <c r="P73" s="118">
        <f>$H73      +$J73      +$L73      +$N73</f>
        <v>39032000</v>
      </c>
      <c r="Q73" s="119">
        <f>$I73      +$K73      +$M73      +$O73</f>
        <v>18999868</v>
      </c>
      <c r="R73" s="63">
        <f>IF(($L73      =0),0,((($N73      -$L73      )/$L73      )*100))</f>
        <v>-26.235365668237797</v>
      </c>
      <c r="S73" s="64">
        <f>IF(($M73      =0),0,((($O73      -$M73      )/$M73      )*100))</f>
        <v>151.29233499930689</v>
      </c>
      <c r="T73" s="63">
        <f>IF(($E71      =0),0,(($P71      /$E71      )*100))</f>
        <v>100</v>
      </c>
      <c r="U73" s="65">
        <f>IF($E71   =0,0,($Q71   /$E71 )*100)</f>
        <v>48.677669604427138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39150000</v>
      </c>
      <c r="C74" s="120">
        <f>SUM(C71:C72)</f>
        <v>-118000</v>
      </c>
      <c r="D74" s="120"/>
      <c r="E74" s="120">
        <f>$B74      +$C74      +$D74</f>
        <v>39032000</v>
      </c>
      <c r="F74" s="121">
        <f t="shared" ref="F74:O74" si="45">SUM(F71:F72)</f>
        <v>39032000</v>
      </c>
      <c r="G74" s="122">
        <f t="shared" si="45"/>
        <v>39032000</v>
      </c>
      <c r="H74" s="121">
        <f t="shared" si="45"/>
        <v>11617000</v>
      </c>
      <c r="I74" s="122">
        <f t="shared" si="45"/>
        <v>0</v>
      </c>
      <c r="J74" s="121">
        <f t="shared" si="45"/>
        <v>4558000</v>
      </c>
      <c r="K74" s="122">
        <f t="shared" si="45"/>
        <v>1539701</v>
      </c>
      <c r="L74" s="121">
        <f t="shared" si="45"/>
        <v>13154000</v>
      </c>
      <c r="M74" s="122">
        <f t="shared" si="45"/>
        <v>4970267</v>
      </c>
      <c r="N74" s="121">
        <f t="shared" si="45"/>
        <v>9703000</v>
      </c>
      <c r="O74" s="122">
        <f t="shared" si="45"/>
        <v>12489900</v>
      </c>
      <c r="P74" s="121">
        <f>$H74      +$J74      +$L74      +$N74</f>
        <v>39032000</v>
      </c>
      <c r="Q74" s="122">
        <f>$I74      +$K74      +$M74      +$O74</f>
        <v>18999868</v>
      </c>
      <c r="R74" s="67">
        <f>IF(($L74      =0),0,((($N74      -$L74      )/$L74      )*100))</f>
        <v>-26.235365668237797</v>
      </c>
      <c r="S74" s="68">
        <f>IF(($M74      =0),0,((($O74      -$M74      )/$M74      )*100))</f>
        <v>151.29233499930689</v>
      </c>
      <c r="T74" s="67">
        <f>IF(($E71      =0),0,(($P71      /$E71      )*100))</f>
        <v>100</v>
      </c>
      <c r="U74" s="71">
        <f>IF($E71   =0,0,($Q71   /$E71 )*100)</f>
        <v>48.677669604427138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96185000</v>
      </c>
      <c r="C75" s="120">
        <f>SUM(C9:C16,C19:C25,C28:C31,C34,C37:C41,C44:C54,C57:C60,C63:C67,C71:C72)</f>
        <v>6586000</v>
      </c>
      <c r="D75" s="120"/>
      <c r="E75" s="120">
        <f>$B75      +$C75      +$D75</f>
        <v>102771000</v>
      </c>
      <c r="F75" s="121">
        <f t="shared" ref="F75:O75" si="46">SUM(F9:F16,F19:F25,F28:F31,F34,F37:F41,F44:F54,F57:F60,F63:F67,F71:F72)</f>
        <v>102460000</v>
      </c>
      <c r="G75" s="122">
        <f t="shared" si="46"/>
        <v>70952000</v>
      </c>
      <c r="H75" s="121">
        <f t="shared" si="46"/>
        <v>13386000</v>
      </c>
      <c r="I75" s="122">
        <f t="shared" si="46"/>
        <v>0</v>
      </c>
      <c r="J75" s="121">
        <f t="shared" si="46"/>
        <v>17851000</v>
      </c>
      <c r="K75" s="122">
        <f t="shared" si="46"/>
        <v>6827417</v>
      </c>
      <c r="L75" s="121">
        <f t="shared" si="46"/>
        <v>15632000</v>
      </c>
      <c r="M75" s="122">
        <f t="shared" si="46"/>
        <v>10393750</v>
      </c>
      <c r="N75" s="121">
        <f t="shared" si="46"/>
        <v>21171000</v>
      </c>
      <c r="O75" s="122">
        <f t="shared" si="46"/>
        <v>25005734</v>
      </c>
      <c r="P75" s="121">
        <f>$H75      +$J75      +$L75      +$N75</f>
        <v>68040000</v>
      </c>
      <c r="Q75" s="122">
        <f>$I75      +$K75      +$M75      +$O75</f>
        <v>42226901</v>
      </c>
      <c r="R75" s="67">
        <f>IF(($L75      =0),0,((($N75      -$L75      )/$L75      )*100))</f>
        <v>35.433725690890483</v>
      </c>
      <c r="S75" s="68">
        <f>IF(($M75      =0),0,((($O75      -$M75      )/$M75      )*100))</f>
        <v>140.58433193024655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95.895816890292025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59.514743770436354</v>
      </c>
      <c r="V75" s="121" t="s">
        <v>36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4644000</v>
      </c>
      <c r="C87" s="128">
        <f t="shared" si="48"/>
        <v>0</v>
      </c>
      <c r="D87" s="128">
        <f t="shared" si="48"/>
        <v>0</v>
      </c>
      <c r="E87" s="128">
        <f t="shared" si="48"/>
        <v>4644000</v>
      </c>
      <c r="F87" s="128">
        <f t="shared" si="48"/>
        <v>0</v>
      </c>
      <c r="G87" s="128">
        <f t="shared" si="48"/>
        <v>0</v>
      </c>
      <c r="H87" s="128">
        <f t="shared" si="48"/>
        <v>1350000</v>
      </c>
      <c r="I87" s="128">
        <f t="shared" si="48"/>
        <v>0</v>
      </c>
      <c r="J87" s="128">
        <f t="shared" si="48"/>
        <v>1786000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3136000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67.527993109388461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2858000</v>
      </c>
      <c r="C91" s="108"/>
      <c r="D91" s="108"/>
      <c r="E91" s="108">
        <f t="shared" si="49"/>
        <v>2858000</v>
      </c>
      <c r="F91" s="108">
        <v>0</v>
      </c>
      <c r="G91" s="108">
        <v>0</v>
      </c>
      <c r="H91" s="108">
        <v>1350000</v>
      </c>
      <c r="I91" s="108"/>
      <c r="J91" s="108"/>
      <c r="K91" s="108"/>
      <c r="L91" s="108"/>
      <c r="M91" s="108"/>
      <c r="N91" s="108"/>
      <c r="O91" s="108"/>
      <c r="P91" s="108">
        <f t="shared" si="50"/>
        <v>1350000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47.235829251224629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1786000</v>
      </c>
      <c r="C93" s="108"/>
      <c r="D93" s="108"/>
      <c r="E93" s="108">
        <f t="shared" si="49"/>
        <v>1786000</v>
      </c>
      <c r="F93" s="108">
        <v>0</v>
      </c>
      <c r="G93" s="108">
        <v>0</v>
      </c>
      <c r="H93" s="108"/>
      <c r="I93" s="108"/>
      <c r="J93" s="108">
        <v>1786000</v>
      </c>
      <c r="K93" s="108"/>
      <c r="L93" s="108"/>
      <c r="M93" s="108"/>
      <c r="N93" s="108"/>
      <c r="O93" s="108"/>
      <c r="P93" s="108">
        <f t="shared" si="50"/>
        <v>1786000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4644000</v>
      </c>
      <c r="C114" s="137">
        <f t="shared" si="62"/>
        <v>0</v>
      </c>
      <c r="D114" s="137">
        <f t="shared" si="62"/>
        <v>0</v>
      </c>
      <c r="E114" s="137">
        <f t="shared" si="62"/>
        <v>4644000</v>
      </c>
      <c r="F114" s="137">
        <f t="shared" si="62"/>
        <v>0</v>
      </c>
      <c r="G114" s="137">
        <f t="shared" si="62"/>
        <v>0</v>
      </c>
      <c r="H114" s="137">
        <f t="shared" si="62"/>
        <v>1350000</v>
      </c>
      <c r="I114" s="137">
        <f t="shared" si="62"/>
        <v>0</v>
      </c>
      <c r="J114" s="137">
        <f t="shared" si="62"/>
        <v>1786000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3136000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0.67527993109388462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4644000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4644000</v>
      </c>
      <c r="F115" s="139">
        <f t="shared" si="63"/>
        <v>0</v>
      </c>
      <c r="G115" s="139">
        <f t="shared" si="63"/>
        <v>0</v>
      </c>
      <c r="H115" s="139">
        <f t="shared" si="63"/>
        <v>1350000</v>
      </c>
      <c r="I115" s="139">
        <f t="shared" si="63"/>
        <v>0</v>
      </c>
      <c r="J115" s="139">
        <f t="shared" si="63"/>
        <v>1786000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3136000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0.67527993109388462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+cm024W2Ps2JGL0VPTid+E0sixgxkVkZKk7e1ZjdqUsD9FKcdVX1TC3LKNpwAQVKvu4tbALEMntEkEulKOAgeA==" saltValue="zJSeh2jfphfCCSmjDnhg6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40</v>
      </c>
      <c r="B6" s="40" t="s">
        <v>40</v>
      </c>
      <c r="C6" s="40" t="s">
        <v>40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>
        <v>0</v>
      </c>
      <c r="G9" s="110">
        <v>0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IF(($L9       =0),0,((($N9       -$L9       )/$L9       )*100))</f>
        <v>0</v>
      </c>
      <c r="S9" s="55">
        <f>IF(($M9       =0),0,((($O9       -$M9       )/$M9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1723000</v>
      </c>
      <c r="C10" s="108"/>
      <c r="D10" s="108"/>
      <c r="E10" s="108">
        <f t="shared" ref="E10:E17" si="0">$B10      +$C10      +$D10</f>
        <v>1723000</v>
      </c>
      <c r="F10" s="109">
        <v>1723000</v>
      </c>
      <c r="G10" s="110">
        <v>1723000</v>
      </c>
      <c r="H10" s="109">
        <v>188000</v>
      </c>
      <c r="I10" s="110">
        <v>188047</v>
      </c>
      <c r="J10" s="109">
        <v>110000</v>
      </c>
      <c r="K10" s="110">
        <v>164667</v>
      </c>
      <c r="L10" s="109">
        <v>235000</v>
      </c>
      <c r="M10" s="110">
        <v>1068539</v>
      </c>
      <c r="N10" s="109"/>
      <c r="O10" s="110">
        <v>301748</v>
      </c>
      <c r="P10" s="109">
        <f t="shared" ref="P10:P17" si="1">$H10      +$J10      +$L10      +$N10</f>
        <v>533000</v>
      </c>
      <c r="Q10" s="110">
        <f t="shared" ref="Q10:Q17" si="2">$I10      +$K10      +$M10      +$O10</f>
        <v>1723001</v>
      </c>
      <c r="R10" s="54">
        <f t="shared" ref="R10:R17" si="3">IF(($L10      =0),0,((($N10      -$L10      )/$L10      )*100))</f>
        <v>-100</v>
      </c>
      <c r="S10" s="55">
        <f t="shared" ref="S10:S17" si="4">IF(($M10      =0),0,((($O10      -$M10      )/$M10      )*100))</f>
        <v>-71.760693807151625</v>
      </c>
      <c r="T10" s="54">
        <f t="shared" ref="T10:T16" si="5">IF(($E10      =0),0,(($P10      /$E10      )*100))</f>
        <v>30.934416715031922</v>
      </c>
      <c r="U10" s="56">
        <f t="shared" ref="U10:U16" si="6">IF(($E10      =0),0,(($Q10      /$E10      )*100))</f>
        <v>100.00005803830527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1723000</v>
      </c>
      <c r="C17" s="111">
        <f>SUM(C9:C16)</f>
        <v>0</v>
      </c>
      <c r="D17" s="111"/>
      <c r="E17" s="111">
        <f t="shared" si="0"/>
        <v>1723000</v>
      </c>
      <c r="F17" s="112">
        <f t="shared" ref="F17:O17" si="7">SUM(F9:F16)</f>
        <v>1723000</v>
      </c>
      <c r="G17" s="113">
        <f t="shared" si="7"/>
        <v>1723000</v>
      </c>
      <c r="H17" s="112">
        <f t="shared" si="7"/>
        <v>188000</v>
      </c>
      <c r="I17" s="113">
        <f t="shared" si="7"/>
        <v>188047</v>
      </c>
      <c r="J17" s="112">
        <f t="shared" si="7"/>
        <v>110000</v>
      </c>
      <c r="K17" s="113">
        <f t="shared" si="7"/>
        <v>164667</v>
      </c>
      <c r="L17" s="112">
        <f t="shared" si="7"/>
        <v>235000</v>
      </c>
      <c r="M17" s="113">
        <f t="shared" si="7"/>
        <v>1068539</v>
      </c>
      <c r="N17" s="112">
        <f t="shared" si="7"/>
        <v>0</v>
      </c>
      <c r="O17" s="113">
        <f t="shared" si="7"/>
        <v>301748</v>
      </c>
      <c r="P17" s="112">
        <f t="shared" si="1"/>
        <v>533000</v>
      </c>
      <c r="Q17" s="113">
        <f t="shared" si="2"/>
        <v>1723001</v>
      </c>
      <c r="R17" s="58">
        <f t="shared" si="3"/>
        <v>-100</v>
      </c>
      <c r="S17" s="59">
        <f t="shared" si="4"/>
        <v>-71.760693807151625</v>
      </c>
      <c r="T17" s="58">
        <f>IF((SUM($E9:$E14))=0,0,(P17/(SUM($E9:$E14))*100))</f>
        <v>30.934416715031922</v>
      </c>
      <c r="U17" s="60">
        <f>IF((SUM($E9:$E14))=0,0,(Q17/(SUM($E9:$E14))*100))</f>
        <v>100.00005803830527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IF(($L19      =0),0,((($N19      -$L19      )/$L19      )*100))</f>
        <v>0</v>
      </c>
      <c r="S19" s="55">
        <f t="shared" ref="S19:S26" si="12">IF(($M19      =0),0,((($O19      -$M19      )/$M19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>
        <v>0</v>
      </c>
      <c r="G21" s="110">
        <v>0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>
        <v>10373000</v>
      </c>
      <c r="W22" s="110" t="s">
        <v>36</v>
      </c>
    </row>
    <row r="23" spans="1:23" ht="13" customHeight="1" x14ac:dyDescent="0.3">
      <c r="A23" s="53" t="s">
        <v>50</v>
      </c>
      <c r="B23" s="108"/>
      <c r="C23" s="108">
        <v>12180000</v>
      </c>
      <c r="D23" s="108"/>
      <c r="E23" s="108">
        <f t="shared" si="8"/>
        <v>12180000</v>
      </c>
      <c r="F23" s="109">
        <v>12180000</v>
      </c>
      <c r="G23" s="110">
        <v>12180000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12180000</v>
      </c>
      <c r="D26" s="111"/>
      <c r="E26" s="111">
        <f t="shared" si="8"/>
        <v>12180000</v>
      </c>
      <c r="F26" s="112">
        <f t="shared" ref="F26:O26" si="15">SUM(F19:F25)</f>
        <v>12180000</v>
      </c>
      <c r="G26" s="113">
        <f t="shared" si="15"/>
        <v>12180000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>
        <f>SUM(V19:V25)</f>
        <v>10373000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IF(($L28      =0),0,((($N28      -$L28      )/$L28      )*100))</f>
        <v>0</v>
      </c>
      <c r="S28" s="55">
        <f>IF(($M28      =0),0,((($O28      -$M28      )/$M28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IF(($L29      =0),0,((($N29      -$L29      )/$L29      )*100))</f>
        <v>0</v>
      </c>
      <c r="S29" s="55">
        <f>IF(($M29      =0),0,((($O29      -$M29      )/$M29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IF(($L30      =0),0,((($N30      -$L30      )/$L30      )*100))</f>
        <v>0</v>
      </c>
      <c r="S30" s="55">
        <f>IF(($M30      =0),0,((($O30      -$M30      )/$M30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IF(($L31      =0),0,((($N31      -$L31      )/$L31      )*100))</f>
        <v>0</v>
      </c>
      <c r="S31" s="55">
        <f>IF(($M31      =0),0,((($O31      -$M31      )/$M31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IF(($L32      =0),0,((($N32      -$L32      )/$L32      )*100))</f>
        <v>0</v>
      </c>
      <c r="S32" s="59">
        <f>IF(($M32      =0),0,((($O32      -$M32      )/$M32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1495000</v>
      </c>
      <c r="C34" s="108"/>
      <c r="D34" s="108"/>
      <c r="E34" s="108">
        <f>$B34      +$C34      +$D34</f>
        <v>1495000</v>
      </c>
      <c r="F34" s="109">
        <v>1495000</v>
      </c>
      <c r="G34" s="110">
        <v>1495000</v>
      </c>
      <c r="H34" s="109">
        <v>185000</v>
      </c>
      <c r="I34" s="110">
        <v>184969</v>
      </c>
      <c r="J34" s="109">
        <v>323000</v>
      </c>
      <c r="K34" s="110">
        <v>342691</v>
      </c>
      <c r="L34" s="109">
        <v>279000</v>
      </c>
      <c r="M34" s="110">
        <v>278857</v>
      </c>
      <c r="N34" s="109">
        <v>708000</v>
      </c>
      <c r="O34" s="110">
        <v>688484</v>
      </c>
      <c r="P34" s="109">
        <f>$H34      +$J34      +$L34      +$N34</f>
        <v>1495000</v>
      </c>
      <c r="Q34" s="110">
        <f>$I34      +$K34      +$M34      +$O34</f>
        <v>1495001</v>
      </c>
      <c r="R34" s="54">
        <f>IF(($L34      =0),0,((($N34      -$L34      )/$L34      )*100))</f>
        <v>153.76344086021504</v>
      </c>
      <c r="S34" s="55">
        <f>IF(($M34      =0),0,((($O34      -$M34      )/$M34      )*100))</f>
        <v>146.89500353227641</v>
      </c>
      <c r="T34" s="54">
        <f>IF(($E34      =0),0,(($P34      /$E34      )*100))</f>
        <v>100</v>
      </c>
      <c r="U34" s="56">
        <f>IF(($E34      =0),0,(($Q34      /$E34      )*100))</f>
        <v>100.00006688963209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1495000</v>
      </c>
      <c r="C35" s="111">
        <f>C34</f>
        <v>0</v>
      </c>
      <c r="D35" s="111"/>
      <c r="E35" s="111">
        <f>$B35      +$C35      +$D35</f>
        <v>1495000</v>
      </c>
      <c r="F35" s="112">
        <f t="shared" ref="F35:O35" si="17">F34</f>
        <v>1495000</v>
      </c>
      <c r="G35" s="113">
        <f t="shared" si="17"/>
        <v>1495000</v>
      </c>
      <c r="H35" s="112">
        <f t="shared" si="17"/>
        <v>185000</v>
      </c>
      <c r="I35" s="113">
        <f t="shared" si="17"/>
        <v>184969</v>
      </c>
      <c r="J35" s="112">
        <f t="shared" si="17"/>
        <v>323000</v>
      </c>
      <c r="K35" s="113">
        <f t="shared" si="17"/>
        <v>342691</v>
      </c>
      <c r="L35" s="112">
        <f t="shared" si="17"/>
        <v>279000</v>
      </c>
      <c r="M35" s="113">
        <f t="shared" si="17"/>
        <v>278857</v>
      </c>
      <c r="N35" s="112">
        <f t="shared" si="17"/>
        <v>708000</v>
      </c>
      <c r="O35" s="113">
        <f t="shared" si="17"/>
        <v>688484</v>
      </c>
      <c r="P35" s="112">
        <f>$H35      +$J35      +$L35      +$N35</f>
        <v>1495000</v>
      </c>
      <c r="Q35" s="113">
        <f>$I35      +$K35      +$M35      +$O35</f>
        <v>1495001</v>
      </c>
      <c r="R35" s="58">
        <f>IF(($L35      =0),0,((($N35      -$L35      )/$L35      )*100))</f>
        <v>153.76344086021504</v>
      </c>
      <c r="S35" s="59">
        <f>IF(($M35      =0),0,((($O35      -$M35      )/$M35      )*100))</f>
        <v>146.89500353227641</v>
      </c>
      <c r="T35" s="58">
        <f>IF($E35   =0,0,($P35   /$E35   )*100)</f>
        <v>100</v>
      </c>
      <c r="U35" s="60">
        <f>IF($E35   =0,0,($Q35   /$E35   )*100)</f>
        <v>100.00006688963209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4203000</v>
      </c>
      <c r="C37" s="108">
        <v>-1617000</v>
      </c>
      <c r="D37" s="108"/>
      <c r="E37" s="108">
        <f t="shared" ref="E37:E42" si="18">$B37      +$C37      +$D37</f>
        <v>2586000</v>
      </c>
      <c r="F37" s="109">
        <v>2586000</v>
      </c>
      <c r="G37" s="110">
        <v>2586000</v>
      </c>
      <c r="H37" s="109">
        <v>64000</v>
      </c>
      <c r="I37" s="110"/>
      <c r="J37" s="109"/>
      <c r="K37" s="110">
        <v>49756</v>
      </c>
      <c r="L37" s="109">
        <v>44000</v>
      </c>
      <c r="M37" s="110">
        <v>1449065</v>
      </c>
      <c r="N37" s="109">
        <v>2478000</v>
      </c>
      <c r="O37" s="110">
        <v>961649</v>
      </c>
      <c r="P37" s="109">
        <f t="shared" ref="P37:P42" si="19">$H37      +$J37      +$L37      +$N37</f>
        <v>2586000</v>
      </c>
      <c r="Q37" s="110">
        <f t="shared" ref="Q37:Q42" si="20">$I37      +$K37      +$M37      +$O37</f>
        <v>2460470</v>
      </c>
      <c r="R37" s="54">
        <f t="shared" ref="R37:R42" si="21">IF(($L37      =0),0,((($N37      -$L37      )/$L37      )*100))</f>
        <v>5531.818181818182</v>
      </c>
      <c r="S37" s="55">
        <f t="shared" ref="S37:S42" si="22">IF(($M37      =0),0,((($O37      -$M37      )/$M37      )*100))</f>
        <v>-33.636586350508772</v>
      </c>
      <c r="T37" s="54">
        <f t="shared" ref="T37:T41" si="23">IF(($E37      =0),0,(($P37      /$E37      )*100))</f>
        <v>100</v>
      </c>
      <c r="U37" s="56">
        <f t="shared" ref="U37:U41" si="24">IF(($E37      =0),0,(($Q37      /$E37      )*100))</f>
        <v>95.145784996133017</v>
      </c>
      <c r="V37" s="109">
        <v>686000</v>
      </c>
      <c r="W37" s="110" t="s">
        <v>36</v>
      </c>
    </row>
    <row r="38" spans="1:23" ht="13" customHeight="1" x14ac:dyDescent="0.3">
      <c r="A38" s="53" t="s">
        <v>62</v>
      </c>
      <c r="B38" s="108">
        <v>543000</v>
      </c>
      <c r="C38" s="108">
        <v>-543000</v>
      </c>
      <c r="D38" s="108"/>
      <c r="E38" s="108">
        <f t="shared" si="18"/>
        <v>0</v>
      </c>
      <c r="F38" s="109">
        <v>543000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4746000</v>
      </c>
      <c r="C42" s="111">
        <f>SUM(C37:C41)</f>
        <v>-2160000</v>
      </c>
      <c r="D42" s="111"/>
      <c r="E42" s="111">
        <f t="shared" si="18"/>
        <v>2586000</v>
      </c>
      <c r="F42" s="112">
        <f t="shared" ref="F42:O42" si="25">SUM(F37:F41)</f>
        <v>3129000</v>
      </c>
      <c r="G42" s="113">
        <f t="shared" si="25"/>
        <v>2586000</v>
      </c>
      <c r="H42" s="112">
        <f t="shared" si="25"/>
        <v>64000</v>
      </c>
      <c r="I42" s="113">
        <f t="shared" si="25"/>
        <v>0</v>
      </c>
      <c r="J42" s="112">
        <f t="shared" si="25"/>
        <v>0</v>
      </c>
      <c r="K42" s="113">
        <f t="shared" si="25"/>
        <v>49756</v>
      </c>
      <c r="L42" s="112">
        <f t="shared" si="25"/>
        <v>44000</v>
      </c>
      <c r="M42" s="113">
        <f t="shared" si="25"/>
        <v>1449065</v>
      </c>
      <c r="N42" s="112">
        <f t="shared" si="25"/>
        <v>2478000</v>
      </c>
      <c r="O42" s="113">
        <f t="shared" si="25"/>
        <v>961649</v>
      </c>
      <c r="P42" s="112">
        <f t="shared" si="19"/>
        <v>2586000</v>
      </c>
      <c r="Q42" s="113">
        <f t="shared" si="20"/>
        <v>2460470</v>
      </c>
      <c r="R42" s="58">
        <f t="shared" si="21"/>
        <v>5531.818181818182</v>
      </c>
      <c r="S42" s="59">
        <f t="shared" si="22"/>
        <v>-33.636586350508772</v>
      </c>
      <c r="T42" s="58">
        <f>IF((+$E37+$E40) =0,0,(P42   /(+$E37+$E40) )*100)</f>
        <v>100</v>
      </c>
      <c r="U42" s="60">
        <f>IF((+$E37+$E40) =0,0,(Q42   /(+$E37+$E40) )*100)</f>
        <v>95.145784996133017</v>
      </c>
      <c r="V42" s="112">
        <f>SUM(V37:V41)</f>
        <v>686000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IF(($L44      =0),0,((($N44      -$L44      )/$L44      )*100))</f>
        <v>0</v>
      </c>
      <c r="S44" s="55">
        <f t="shared" ref="S44:S55" si="30">IF(($M44      =0),0,((($O44      -$M44      )/$M44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13941000</v>
      </c>
      <c r="C53" s="108"/>
      <c r="D53" s="108"/>
      <c r="E53" s="108">
        <f t="shared" si="26"/>
        <v>13941000</v>
      </c>
      <c r="F53" s="109">
        <v>13941000</v>
      </c>
      <c r="G53" s="110">
        <v>13941000</v>
      </c>
      <c r="H53" s="109">
        <v>1623000</v>
      </c>
      <c r="I53" s="110">
        <v>2610817</v>
      </c>
      <c r="J53" s="109">
        <v>4425000</v>
      </c>
      <c r="K53" s="110">
        <v>2489655</v>
      </c>
      <c r="L53" s="109">
        <v>478000</v>
      </c>
      <c r="M53" s="110">
        <v>1375734</v>
      </c>
      <c r="N53" s="109">
        <v>2675000</v>
      </c>
      <c r="O53" s="110">
        <v>10684740</v>
      </c>
      <c r="P53" s="109">
        <f t="shared" si="27"/>
        <v>9201000</v>
      </c>
      <c r="Q53" s="110">
        <f t="shared" si="28"/>
        <v>17160946</v>
      </c>
      <c r="R53" s="54">
        <f t="shared" si="29"/>
        <v>459.62343096234309</v>
      </c>
      <c r="S53" s="55">
        <f t="shared" si="30"/>
        <v>676.65740615555046</v>
      </c>
      <c r="T53" s="54">
        <f t="shared" si="31"/>
        <v>65.999569614805253</v>
      </c>
      <c r="U53" s="56">
        <f t="shared" si="32"/>
        <v>123.09695143820385</v>
      </c>
      <c r="V53" s="109">
        <v>7168000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13941000</v>
      </c>
      <c r="C55" s="111">
        <f>SUM(C44:C54)</f>
        <v>0</v>
      </c>
      <c r="D55" s="111"/>
      <c r="E55" s="111">
        <f t="shared" si="26"/>
        <v>13941000</v>
      </c>
      <c r="F55" s="112">
        <f t="shared" ref="F55:O55" si="33">SUM(F44:F54)</f>
        <v>13941000</v>
      </c>
      <c r="G55" s="113">
        <f t="shared" si="33"/>
        <v>13941000</v>
      </c>
      <c r="H55" s="112">
        <f t="shared" si="33"/>
        <v>1623000</v>
      </c>
      <c r="I55" s="113">
        <f t="shared" si="33"/>
        <v>2610817</v>
      </c>
      <c r="J55" s="112">
        <f t="shared" si="33"/>
        <v>4425000</v>
      </c>
      <c r="K55" s="113">
        <f t="shared" si="33"/>
        <v>2489655</v>
      </c>
      <c r="L55" s="112">
        <f t="shared" si="33"/>
        <v>478000</v>
      </c>
      <c r="M55" s="113">
        <f t="shared" si="33"/>
        <v>1375734</v>
      </c>
      <c r="N55" s="112">
        <f t="shared" si="33"/>
        <v>2675000</v>
      </c>
      <c r="O55" s="113">
        <f t="shared" si="33"/>
        <v>10684740</v>
      </c>
      <c r="P55" s="112">
        <f t="shared" si="27"/>
        <v>9201000</v>
      </c>
      <c r="Q55" s="113">
        <f t="shared" si="28"/>
        <v>17160946</v>
      </c>
      <c r="R55" s="58">
        <f t="shared" si="29"/>
        <v>459.62343096234309</v>
      </c>
      <c r="S55" s="59">
        <f t="shared" si="30"/>
        <v>676.65740615555046</v>
      </c>
      <c r="T55" s="58">
        <f>IF((+$E45+$E47+$E49+$E50+$E53) =0,0,(P55   /(+$E45+$E47+$E49+$E50+$E53) )*100)</f>
        <v>65.999569614805253</v>
      </c>
      <c r="U55" s="60">
        <f>IF((+$E45+$E47+$E49+$E50+$E53) =0,0,(Q55   /(+$E45+$E47+$E49+$E50+$E53) )*100)</f>
        <v>123.09695143820385</v>
      </c>
      <c r="V55" s="112">
        <f>SUM(V44:V54)</f>
        <v>7168000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IF(($L57      =0),0,((($N57      -$L57      )/$L57      )*100))</f>
        <v>0</v>
      </c>
      <c r="S57" s="55">
        <f>IF(($M57      =0),0,((($O57      -$M57      )/$M57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IF(($L58      =0),0,((($N58      -$L58      )/$L58      )*100))</f>
        <v>0</v>
      </c>
      <c r="S58" s="55">
        <f>IF(($M58      =0),0,((($O58      -$M58      )/$M58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IF(($L59      =0),0,((($N59      -$L59      )/$L59      )*100))</f>
        <v>0</v>
      </c>
      <c r="S59" s="55">
        <f>IF(($M59      =0),0,((($O59      -$M59      )/$M59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IF(($L60      =0),0,((($N60      -$L60      )/$L60      )*100))</f>
        <v>0</v>
      </c>
      <c r="S60" s="55">
        <f>IF(($M60      =0),0,((($O60      -$M60      )/$M60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IF(($L61      =0),0,((($N61      -$L61      )/$L61      )*100))</f>
        <v>0</v>
      </c>
      <c r="S61" s="64">
        <f>IF(($M61      =0),0,((($O61      -$M61      )/$M61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IF(($L63      =0),0,((($N63      -$L63      )/$L63      )*100))</f>
        <v>0</v>
      </c>
      <c r="S63" s="55">
        <f t="shared" ref="S63:S69" si="39">IF(($M63      =0),0,((($O63      -$M63      )/$M63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21905000</v>
      </c>
      <c r="C69" s="120">
        <f>SUM(C9:C16,C19:C25,C28:C31,C34,C37:C41,C44:C54,C57:C60,C63:C67)</f>
        <v>10020000</v>
      </c>
      <c r="D69" s="120"/>
      <c r="E69" s="120">
        <f t="shared" si="35"/>
        <v>31925000</v>
      </c>
      <c r="F69" s="121">
        <f t="shared" ref="F69:O69" si="43">SUM(F9:F16,F19:F25,F28:F31,F34,F37:F41,F44:F54,F57:F60,F63:F67)</f>
        <v>32468000</v>
      </c>
      <c r="G69" s="122">
        <f t="shared" si="43"/>
        <v>31925000</v>
      </c>
      <c r="H69" s="121">
        <f t="shared" si="43"/>
        <v>2060000</v>
      </c>
      <c r="I69" s="122">
        <f t="shared" si="43"/>
        <v>2983833</v>
      </c>
      <c r="J69" s="121">
        <f t="shared" si="43"/>
        <v>4858000</v>
      </c>
      <c r="K69" s="122">
        <f t="shared" si="43"/>
        <v>3046769</v>
      </c>
      <c r="L69" s="121">
        <f t="shared" si="43"/>
        <v>1036000</v>
      </c>
      <c r="M69" s="122">
        <f t="shared" si="43"/>
        <v>4172195</v>
      </c>
      <c r="N69" s="121">
        <f t="shared" si="43"/>
        <v>5861000</v>
      </c>
      <c r="O69" s="122">
        <f t="shared" si="43"/>
        <v>12636621</v>
      </c>
      <c r="P69" s="121">
        <f t="shared" si="36"/>
        <v>13815000</v>
      </c>
      <c r="Q69" s="122">
        <f t="shared" si="37"/>
        <v>22839418</v>
      </c>
      <c r="R69" s="67">
        <f t="shared" si="38"/>
        <v>465.73359073359075</v>
      </c>
      <c r="S69" s="68">
        <f t="shared" si="39"/>
        <v>202.87704673439282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43.273296789350042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71.540855129209078</v>
      </c>
      <c r="V69" s="121">
        <f>SUM(V9:V16,V19:V25,V28:V31,V34,V37:V41,V44:V54,V57:V60,V63:V67)</f>
        <v>18227000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36558000</v>
      </c>
      <c r="C71" s="108">
        <v>-112000</v>
      </c>
      <c r="D71" s="108"/>
      <c r="E71" s="108">
        <f>$B71      +$C71      +$D71</f>
        <v>36446000</v>
      </c>
      <c r="F71" s="109">
        <v>25980000</v>
      </c>
      <c r="G71" s="110">
        <v>25980000</v>
      </c>
      <c r="H71" s="109">
        <v>6815000</v>
      </c>
      <c r="I71" s="110">
        <v>6661495</v>
      </c>
      <c r="J71" s="109">
        <v>12685000</v>
      </c>
      <c r="K71" s="110">
        <v>12094207</v>
      </c>
      <c r="L71" s="109">
        <v>4907000</v>
      </c>
      <c r="M71" s="110">
        <v>6275836</v>
      </c>
      <c r="N71" s="109">
        <v>1573000</v>
      </c>
      <c r="O71" s="110">
        <v>11388122</v>
      </c>
      <c r="P71" s="109">
        <f>$H71      +$J71      +$L71      +$N71</f>
        <v>25980000</v>
      </c>
      <c r="Q71" s="110">
        <f>$I71      +$K71      +$M71      +$O71</f>
        <v>36419660</v>
      </c>
      <c r="R71" s="54">
        <f>IF(($L71      =0),0,((($N71      -$L71      )/$L71      )*100))</f>
        <v>-67.943753821071937</v>
      </c>
      <c r="S71" s="55">
        <f>IF(($M71      =0),0,((($O71      -$M71      )/$M71      )*100))</f>
        <v>81.459840569447636</v>
      </c>
      <c r="T71" s="54">
        <f>IF(($E71      =0),0,(($P71      /$E71      )*100))</f>
        <v>71.283542775613242</v>
      </c>
      <c r="U71" s="56">
        <f>IF(($E71      =0),0,(($Q71      /$E71      )*100))</f>
        <v>99.927728694506939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IF(($L72      =0),0,((($N72      -$L72      )/$L72      )*100))</f>
        <v>0</v>
      </c>
      <c r="S72" s="55">
        <f>IF(($M72      =0),0,((($O72      -$M72      )/$M72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36558000</v>
      </c>
      <c r="C73" s="117">
        <f>SUM(C71:C72)</f>
        <v>-112000</v>
      </c>
      <c r="D73" s="117"/>
      <c r="E73" s="117">
        <f>$B73      +$C73      +$D73</f>
        <v>36446000</v>
      </c>
      <c r="F73" s="118">
        <f t="shared" ref="F73:O73" si="44">SUM(F71:F72)</f>
        <v>25980000</v>
      </c>
      <c r="G73" s="119">
        <f t="shared" si="44"/>
        <v>25980000</v>
      </c>
      <c r="H73" s="118">
        <f t="shared" si="44"/>
        <v>6815000</v>
      </c>
      <c r="I73" s="119">
        <f t="shared" si="44"/>
        <v>6661495</v>
      </c>
      <c r="J73" s="118">
        <f t="shared" si="44"/>
        <v>12685000</v>
      </c>
      <c r="K73" s="119">
        <f t="shared" si="44"/>
        <v>12094207</v>
      </c>
      <c r="L73" s="118">
        <f t="shared" si="44"/>
        <v>4907000</v>
      </c>
      <c r="M73" s="119">
        <f t="shared" si="44"/>
        <v>6275836</v>
      </c>
      <c r="N73" s="118">
        <f t="shared" si="44"/>
        <v>1573000</v>
      </c>
      <c r="O73" s="119">
        <f t="shared" si="44"/>
        <v>11388122</v>
      </c>
      <c r="P73" s="118">
        <f>$H73      +$J73      +$L73      +$N73</f>
        <v>25980000</v>
      </c>
      <c r="Q73" s="119">
        <f>$I73      +$K73      +$M73      +$O73</f>
        <v>36419660</v>
      </c>
      <c r="R73" s="63">
        <f>IF(($L73      =0),0,((($N73      -$L73      )/$L73      )*100))</f>
        <v>-67.943753821071937</v>
      </c>
      <c r="S73" s="64">
        <f>IF(($M73      =0),0,((($O73      -$M73      )/$M73      )*100))</f>
        <v>81.459840569447636</v>
      </c>
      <c r="T73" s="63">
        <f>IF(($E71      =0),0,(($P71      /$E71      )*100))</f>
        <v>71.283542775613242</v>
      </c>
      <c r="U73" s="65">
        <f>IF($E71   =0,0,($Q71   /$E71 )*100)</f>
        <v>99.927728694506939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36558000</v>
      </c>
      <c r="C74" s="120">
        <f>SUM(C71:C72)</f>
        <v>-112000</v>
      </c>
      <c r="D74" s="120"/>
      <c r="E74" s="120">
        <f>$B74      +$C74      +$D74</f>
        <v>36446000</v>
      </c>
      <c r="F74" s="121">
        <f t="shared" ref="F74:O74" si="45">SUM(F71:F72)</f>
        <v>25980000</v>
      </c>
      <c r="G74" s="122">
        <f t="shared" si="45"/>
        <v>25980000</v>
      </c>
      <c r="H74" s="121">
        <f t="shared" si="45"/>
        <v>6815000</v>
      </c>
      <c r="I74" s="122">
        <f t="shared" si="45"/>
        <v>6661495</v>
      </c>
      <c r="J74" s="121">
        <f t="shared" si="45"/>
        <v>12685000</v>
      </c>
      <c r="K74" s="122">
        <f t="shared" si="45"/>
        <v>12094207</v>
      </c>
      <c r="L74" s="121">
        <f t="shared" si="45"/>
        <v>4907000</v>
      </c>
      <c r="M74" s="122">
        <f t="shared" si="45"/>
        <v>6275836</v>
      </c>
      <c r="N74" s="121">
        <f t="shared" si="45"/>
        <v>1573000</v>
      </c>
      <c r="O74" s="122">
        <f t="shared" si="45"/>
        <v>11388122</v>
      </c>
      <c r="P74" s="121">
        <f>$H74      +$J74      +$L74      +$N74</f>
        <v>25980000</v>
      </c>
      <c r="Q74" s="122">
        <f>$I74      +$K74      +$M74      +$O74</f>
        <v>36419660</v>
      </c>
      <c r="R74" s="67">
        <f>IF(($L74      =0),0,((($N74      -$L74      )/$L74      )*100))</f>
        <v>-67.943753821071937</v>
      </c>
      <c r="S74" s="68">
        <f>IF(($M74      =0),0,((($O74      -$M74      )/$M74      )*100))</f>
        <v>81.459840569447636</v>
      </c>
      <c r="T74" s="67">
        <f>IF(($E71      =0),0,(($P71      /$E71      )*100))</f>
        <v>71.283542775613242</v>
      </c>
      <c r="U74" s="71">
        <f>IF($E71   =0,0,($Q71   /$E71 )*100)</f>
        <v>99.927728694506939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58463000</v>
      </c>
      <c r="C75" s="120">
        <f>SUM(C9:C16,C19:C25,C28:C31,C34,C37:C41,C44:C54,C57:C60,C63:C67,C71:C72)</f>
        <v>9908000</v>
      </c>
      <c r="D75" s="120"/>
      <c r="E75" s="120">
        <f>$B75      +$C75      +$D75</f>
        <v>68371000</v>
      </c>
      <c r="F75" s="121">
        <f t="shared" ref="F75:O75" si="46">SUM(F9:F16,F19:F25,F28:F31,F34,F37:F41,F44:F54,F57:F60,F63:F67,F71:F72)</f>
        <v>58448000</v>
      </c>
      <c r="G75" s="122">
        <f t="shared" si="46"/>
        <v>57905000</v>
      </c>
      <c r="H75" s="121">
        <f t="shared" si="46"/>
        <v>8875000</v>
      </c>
      <c r="I75" s="122">
        <f t="shared" si="46"/>
        <v>9645328</v>
      </c>
      <c r="J75" s="121">
        <f t="shared" si="46"/>
        <v>17543000</v>
      </c>
      <c r="K75" s="122">
        <f t="shared" si="46"/>
        <v>15140976</v>
      </c>
      <c r="L75" s="121">
        <f t="shared" si="46"/>
        <v>5943000</v>
      </c>
      <c r="M75" s="122">
        <f t="shared" si="46"/>
        <v>10448031</v>
      </c>
      <c r="N75" s="121">
        <f t="shared" si="46"/>
        <v>7434000</v>
      </c>
      <c r="O75" s="122">
        <f t="shared" si="46"/>
        <v>24024743</v>
      </c>
      <c r="P75" s="121">
        <f>$H75      +$J75      +$L75      +$N75</f>
        <v>39795000</v>
      </c>
      <c r="Q75" s="122">
        <f>$I75      +$K75      +$M75      +$O75</f>
        <v>59259078</v>
      </c>
      <c r="R75" s="67">
        <f>IF(($L75      =0),0,((($N75      -$L75      )/$L75      )*100))</f>
        <v>25.088339222614842</v>
      </c>
      <c r="S75" s="68">
        <f>IF(($M75      =0),0,((($O75      -$M75      )/$M75      )*100))</f>
        <v>129.94517340157202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58.204501908703989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86.67282619824195</v>
      </c>
      <c r="V75" s="121">
        <f>SUM(V9:V16,V19:V25,V28:V31,V34,V37:V41,V44:V54,V57:V60,V63:V67,V71:V72)</f>
        <v>18227000</v>
      </c>
      <c r="W75" s="122" t="s">
        <v>36</v>
      </c>
    </row>
    <row r="76" spans="1:23" ht="13" thickTop="1" x14ac:dyDescent="0.25">
      <c r="A76" s="72" t="s">
        <v>40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93</v>
      </c>
      <c r="B78" s="86" t="s">
        <v>94</v>
      </c>
      <c r="C78" s="86" t="s">
        <v>95</v>
      </c>
      <c r="D78" s="87" t="s">
        <v>17</v>
      </c>
      <c r="E78" s="86" t="s">
        <v>18</v>
      </c>
      <c r="F78" s="86" t="s">
        <v>19</v>
      </c>
      <c r="G78" s="86" t="s">
        <v>96</v>
      </c>
      <c r="H78" s="86" t="s">
        <v>97</v>
      </c>
      <c r="I78" s="88" t="s">
        <v>22</v>
      </c>
      <c r="J78" s="86" t="s">
        <v>98</v>
      </c>
      <c r="K78" s="88" t="s">
        <v>24</v>
      </c>
      <c r="L78" s="86" t="s">
        <v>99</v>
      </c>
      <c r="M78" s="88" t="s">
        <v>26</v>
      </c>
      <c r="N78" s="86" t="s">
        <v>100</v>
      </c>
      <c r="O78" s="88" t="s">
        <v>28</v>
      </c>
      <c r="P78" s="88" t="s">
        <v>101</v>
      </c>
      <c r="Q78" s="89" t="s">
        <v>30</v>
      </c>
      <c r="R78" s="90" t="s">
        <v>101</v>
      </c>
      <c r="S78" s="91" t="s">
        <v>30</v>
      </c>
      <c r="T78" s="90" t="s">
        <v>102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152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153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154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155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156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157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103</v>
      </c>
      <c r="B87" s="128">
        <f t="shared" ref="B87:S87" si="48">+B88+B89+B90+B91+B92+B93+B94+B95+B96</f>
        <v>5241000</v>
      </c>
      <c r="C87" s="128">
        <f t="shared" si="48"/>
        <v>0</v>
      </c>
      <c r="D87" s="128">
        <f t="shared" si="48"/>
        <v>0</v>
      </c>
      <c r="E87" s="128">
        <f t="shared" si="48"/>
        <v>5241000</v>
      </c>
      <c r="F87" s="128">
        <f t="shared" si="48"/>
        <v>0</v>
      </c>
      <c r="G87" s="128">
        <f t="shared" si="48"/>
        <v>0</v>
      </c>
      <c r="H87" s="128">
        <f t="shared" si="48"/>
        <v>2955000</v>
      </c>
      <c r="I87" s="128">
        <f t="shared" si="48"/>
        <v>0</v>
      </c>
      <c r="J87" s="128">
        <f t="shared" si="48"/>
        <v>2285000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5240000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99.980919671818356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104</v>
      </c>
      <c r="B88" s="130"/>
      <c r="C88" s="130"/>
      <c r="D88" s="130"/>
      <c r="E88" s="130">
        <f t="shared" ref="E88:E96" si="49">$B88      +$C88      +$D88</f>
        <v>0</v>
      </c>
      <c r="F88" s="130">
        <v>0</v>
      </c>
      <c r="G88" s="130">
        <v>0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IF(($L88      =0),0,((($N88      -$L88      )/$L88      )*100))</f>
        <v>0</v>
      </c>
      <c r="S88" s="98">
        <f t="shared" ref="S88:S96" si="53">IF(($M88      =0),0,((($O88      -$M88      )/$M88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105</v>
      </c>
      <c r="B89" s="108"/>
      <c r="C89" s="108"/>
      <c r="D89" s="108"/>
      <c r="E89" s="108">
        <f t="shared" si="49"/>
        <v>0</v>
      </c>
      <c r="F89" s="108">
        <v>0</v>
      </c>
      <c r="G89" s="108">
        <v>0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106</v>
      </c>
      <c r="B90" s="108"/>
      <c r="C90" s="108"/>
      <c r="D90" s="108"/>
      <c r="E90" s="108">
        <f t="shared" si="49"/>
        <v>0</v>
      </c>
      <c r="F90" s="108">
        <v>0</v>
      </c>
      <c r="G90" s="108">
        <v>0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107</v>
      </c>
      <c r="B91" s="108">
        <v>2286000</v>
      </c>
      <c r="C91" s="108"/>
      <c r="D91" s="108"/>
      <c r="E91" s="108">
        <f t="shared" si="49"/>
        <v>2286000</v>
      </c>
      <c r="F91" s="108">
        <v>0</v>
      </c>
      <c r="G91" s="108">
        <v>0</v>
      </c>
      <c r="H91" s="108"/>
      <c r="I91" s="108"/>
      <c r="J91" s="108">
        <v>2285000</v>
      </c>
      <c r="K91" s="108"/>
      <c r="L91" s="108"/>
      <c r="M91" s="108"/>
      <c r="N91" s="108"/>
      <c r="O91" s="108"/>
      <c r="P91" s="108">
        <f t="shared" si="50"/>
        <v>2285000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99.956255468066487</v>
      </c>
      <c r="U91" s="99">
        <f t="shared" si="55"/>
        <v>0</v>
      </c>
      <c r="V91" s="100"/>
      <c r="W91" s="101"/>
    </row>
    <row r="92" spans="1:23" ht="13" x14ac:dyDescent="0.3">
      <c r="A92" s="102" t="s">
        <v>108</v>
      </c>
      <c r="B92" s="108"/>
      <c r="C92" s="108"/>
      <c r="D92" s="108"/>
      <c r="E92" s="108">
        <f t="shared" si="49"/>
        <v>0</v>
      </c>
      <c r="F92" s="108">
        <v>0</v>
      </c>
      <c r="G92" s="108">
        <v>0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109</v>
      </c>
      <c r="B93" s="108">
        <v>2955000</v>
      </c>
      <c r="C93" s="108"/>
      <c r="D93" s="108"/>
      <c r="E93" s="108">
        <f t="shared" si="49"/>
        <v>2955000</v>
      </c>
      <c r="F93" s="108">
        <v>0</v>
      </c>
      <c r="G93" s="108">
        <v>0</v>
      </c>
      <c r="H93" s="108">
        <v>2955000</v>
      </c>
      <c r="I93" s="108"/>
      <c r="J93" s="108"/>
      <c r="K93" s="108"/>
      <c r="L93" s="108"/>
      <c r="M93" s="108"/>
      <c r="N93" s="108"/>
      <c r="O93" s="108"/>
      <c r="P93" s="108">
        <f t="shared" si="50"/>
        <v>2955000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100</v>
      </c>
      <c r="U93" s="99">
        <f t="shared" si="55"/>
        <v>0</v>
      </c>
      <c r="V93" s="100"/>
      <c r="W93" s="101"/>
    </row>
    <row r="94" spans="1:23" ht="13" x14ac:dyDescent="0.3">
      <c r="A94" s="102" t="s">
        <v>110</v>
      </c>
      <c r="B94" s="108"/>
      <c r="C94" s="108"/>
      <c r="D94" s="108"/>
      <c r="E94" s="108">
        <f t="shared" si="49"/>
        <v>0</v>
      </c>
      <c r="F94" s="108">
        <v>0</v>
      </c>
      <c r="G94" s="108">
        <v>0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111</v>
      </c>
      <c r="B95" s="108"/>
      <c r="C95" s="108"/>
      <c r="D95" s="108"/>
      <c r="E95" s="108">
        <f t="shared" si="49"/>
        <v>0</v>
      </c>
      <c r="F95" s="108">
        <v>0</v>
      </c>
      <c r="G95" s="108">
        <v>0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112</v>
      </c>
      <c r="B96" s="131"/>
      <c r="C96" s="131"/>
      <c r="D96" s="131"/>
      <c r="E96" s="131">
        <f t="shared" si="49"/>
        <v>0</v>
      </c>
      <c r="F96" s="131">
        <v>0</v>
      </c>
      <c r="G96" s="131">
        <v>0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158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5241000</v>
      </c>
      <c r="C114" s="137">
        <f t="shared" si="62"/>
        <v>0</v>
      </c>
      <c r="D114" s="137">
        <f t="shared" si="62"/>
        <v>0</v>
      </c>
      <c r="E114" s="137">
        <f t="shared" si="62"/>
        <v>5241000</v>
      </c>
      <c r="F114" s="137">
        <f t="shared" si="62"/>
        <v>0</v>
      </c>
      <c r="G114" s="137">
        <f t="shared" si="62"/>
        <v>0</v>
      </c>
      <c r="H114" s="137">
        <f t="shared" si="62"/>
        <v>2955000</v>
      </c>
      <c r="I114" s="137">
        <f t="shared" si="62"/>
        <v>0</v>
      </c>
      <c r="J114" s="137">
        <f t="shared" si="62"/>
        <v>2285000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5240000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>
        <f t="shared" si="58"/>
        <v>0.99980919671818358</v>
      </c>
      <c r="U114" s="30">
        <f t="shared" si="59"/>
        <v>0</v>
      </c>
      <c r="V114" s="27"/>
      <c r="W114" s="28"/>
    </row>
    <row r="115" spans="1:23" hidden="1" x14ac:dyDescent="0.25">
      <c r="A115" s="31" t="s">
        <v>159</v>
      </c>
      <c r="B115" s="139">
        <f>B87</f>
        <v>5241000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5241000</v>
      </c>
      <c r="F115" s="139">
        <f t="shared" si="63"/>
        <v>0</v>
      </c>
      <c r="G115" s="139">
        <f t="shared" si="63"/>
        <v>0</v>
      </c>
      <c r="H115" s="139">
        <f t="shared" si="63"/>
        <v>2955000</v>
      </c>
      <c r="I115" s="139">
        <f t="shared" si="63"/>
        <v>0</v>
      </c>
      <c r="J115" s="139">
        <f t="shared" si="63"/>
        <v>2285000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5240000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>
        <f t="shared" si="58"/>
        <v>0.99980919671818358</v>
      </c>
      <c r="U115" s="30">
        <f t="shared" si="59"/>
        <v>0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160</v>
      </c>
    </row>
    <row r="118" spans="1:23" x14ac:dyDescent="0.25">
      <c r="A118" s="35" t="s">
        <v>161</v>
      </c>
    </row>
    <row r="119" spans="1:23" ht="13" x14ac:dyDescent="0.3">
      <c r="A119" s="35" t="s">
        <v>162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163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164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165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l8EJxyRNYfOOd6VqmN2wJeP+N4QHWc2UADM89yaezeSZLD/5Rl5WJUe54zL8Gn8+UxrNXI7+auza96j4f1cnng==" saltValue="uDwbxTbb3EzxfIVMr3yPt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E42CCB8-A6A7-4682-919F-96090B6669D3}"/>
</file>

<file path=customXml/itemProps2.xml><?xml version="1.0" encoding="utf-8"?>
<ds:datastoreItem xmlns:ds="http://schemas.openxmlformats.org/officeDocument/2006/customXml" ds:itemID="{EF983688-E300-4CF1-B166-25F70066CE93}"/>
</file>

<file path=customXml/itemProps3.xml><?xml version="1.0" encoding="utf-8"?>
<ds:datastoreItem xmlns:ds="http://schemas.openxmlformats.org/officeDocument/2006/customXml" ds:itemID="{6666C4F9-8925-46D2-831A-2C72E7E7C37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40</vt:i4>
      </vt:variant>
    </vt:vector>
  </HeadingPairs>
  <TitlesOfParts>
    <vt:vector size="80" baseType="lpstr">
      <vt:lpstr>Summary</vt:lpstr>
      <vt:lpstr>BUF</vt:lpstr>
      <vt:lpstr>NMA</vt:lpstr>
      <vt:lpstr>EC101</vt:lpstr>
      <vt:lpstr>EC102</vt:lpstr>
      <vt:lpstr>EC104</vt:lpstr>
      <vt:lpstr>EC105</vt:lpstr>
      <vt:lpstr>EC106</vt:lpstr>
      <vt:lpstr>EC108</vt:lpstr>
      <vt:lpstr>EC109</vt:lpstr>
      <vt:lpstr>DC10</vt:lpstr>
      <vt:lpstr>EC121</vt:lpstr>
      <vt:lpstr>EC122</vt:lpstr>
      <vt:lpstr>EC123</vt:lpstr>
      <vt:lpstr>EC124</vt:lpstr>
      <vt:lpstr>EC126</vt:lpstr>
      <vt:lpstr>EC129</vt:lpstr>
      <vt:lpstr>DC12</vt:lpstr>
      <vt:lpstr>EC131</vt:lpstr>
      <vt:lpstr>EC135</vt:lpstr>
      <vt:lpstr>EC136</vt:lpstr>
      <vt:lpstr>EC137</vt:lpstr>
      <vt:lpstr>EC138</vt:lpstr>
      <vt:lpstr>EC139</vt:lpstr>
      <vt:lpstr>DC13</vt:lpstr>
      <vt:lpstr>EC141</vt:lpstr>
      <vt:lpstr>EC142</vt:lpstr>
      <vt:lpstr>EC145</vt:lpstr>
      <vt:lpstr>DC14</vt:lpstr>
      <vt:lpstr>EC153</vt:lpstr>
      <vt:lpstr>EC154</vt:lpstr>
      <vt:lpstr>EC155</vt:lpstr>
      <vt:lpstr>EC156</vt:lpstr>
      <vt:lpstr>EC157</vt:lpstr>
      <vt:lpstr>DC15</vt:lpstr>
      <vt:lpstr>EC441</vt:lpstr>
      <vt:lpstr>EC442</vt:lpstr>
      <vt:lpstr>EC443</vt:lpstr>
      <vt:lpstr>EC444</vt:lpstr>
      <vt:lpstr>DC44</vt:lpstr>
      <vt:lpstr>BUF!Print_Area</vt:lpstr>
      <vt:lpstr>'DC10'!Print_Area</vt:lpstr>
      <vt:lpstr>'DC12'!Print_Area</vt:lpstr>
      <vt:lpstr>'DC13'!Print_Area</vt:lpstr>
      <vt:lpstr>'DC14'!Print_Area</vt:lpstr>
      <vt:lpstr>'DC15'!Print_Area</vt:lpstr>
      <vt:lpstr>'DC44'!Print_Area</vt:lpstr>
      <vt:lpstr>'EC101'!Print_Area</vt:lpstr>
      <vt:lpstr>'EC102'!Print_Area</vt:lpstr>
      <vt:lpstr>'EC104'!Print_Area</vt:lpstr>
      <vt:lpstr>'EC105'!Print_Area</vt:lpstr>
      <vt:lpstr>'EC106'!Print_Area</vt:lpstr>
      <vt:lpstr>'EC108'!Print_Area</vt:lpstr>
      <vt:lpstr>'EC109'!Print_Area</vt:lpstr>
      <vt:lpstr>'EC121'!Print_Area</vt:lpstr>
      <vt:lpstr>'EC122'!Print_Area</vt:lpstr>
      <vt:lpstr>'EC123'!Print_Area</vt:lpstr>
      <vt:lpstr>'EC124'!Print_Area</vt:lpstr>
      <vt:lpstr>'EC126'!Print_Area</vt:lpstr>
      <vt:lpstr>'EC129'!Print_Area</vt:lpstr>
      <vt:lpstr>'EC131'!Print_Area</vt:lpstr>
      <vt:lpstr>'EC135'!Print_Area</vt:lpstr>
      <vt:lpstr>'EC136'!Print_Area</vt:lpstr>
      <vt:lpstr>'EC137'!Print_Area</vt:lpstr>
      <vt:lpstr>'EC138'!Print_Area</vt:lpstr>
      <vt:lpstr>'EC139'!Print_Area</vt:lpstr>
      <vt:lpstr>'EC141'!Print_Area</vt:lpstr>
      <vt:lpstr>'EC142'!Print_Area</vt:lpstr>
      <vt:lpstr>'EC145'!Print_Area</vt:lpstr>
      <vt:lpstr>'EC153'!Print_Area</vt:lpstr>
      <vt:lpstr>'EC154'!Print_Area</vt:lpstr>
      <vt:lpstr>'EC155'!Print_Area</vt:lpstr>
      <vt:lpstr>'EC156'!Print_Area</vt:lpstr>
      <vt:lpstr>'EC157'!Print_Area</vt:lpstr>
      <vt:lpstr>'EC441'!Print_Area</vt:lpstr>
      <vt:lpstr>'EC442'!Print_Area</vt:lpstr>
      <vt:lpstr>'EC443'!Print_Area</vt:lpstr>
      <vt:lpstr>'EC444'!Print_Area</vt:lpstr>
      <vt:lpstr>NMA!Print_Area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Nomfezeko Mayambela</dc:creator>
  <cp:lastModifiedBy>Nomfezeko Mayambela</cp:lastModifiedBy>
  <dcterms:created xsi:type="dcterms:W3CDTF">2025-08-18T08:28:14Z</dcterms:created>
  <dcterms:modified xsi:type="dcterms:W3CDTF">2025-08-18T08:33:39Z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