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3EC2C977-9C50-47EE-A03D-CA72C11BAE73}" xr6:coauthVersionLast="47" xr6:coauthVersionMax="47" xr10:uidLastSave="{00000000-0000-0000-0000-000000000000}"/>
  <workbookProtection workbookAlgorithmName="SHA-512" workbookHashValue="yFehScpLSxo/lzfRAlZ38rAvOHb6LKeFi3qbGmgwm6fTtjsJeW6PeYffNemJPXirImQP4EX7bhFmOydRL5DR+Q==" workbookSaltValue="J9TiW0piiZM6I+3id21NIw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MAN" sheetId="2" r:id="rId2"/>
    <sheet name="FS161" sheetId="3" r:id="rId3"/>
    <sheet name="FS162" sheetId="4" r:id="rId4"/>
    <sheet name="FS163" sheetId="5" r:id="rId5"/>
    <sheet name="DC16" sheetId="6" r:id="rId6"/>
    <sheet name="FS181" sheetId="7" r:id="rId7"/>
    <sheet name="FS182" sheetId="8" r:id="rId8"/>
    <sheet name="FS183" sheetId="9" r:id="rId9"/>
    <sheet name="FS184" sheetId="10" r:id="rId10"/>
    <sheet name="FS185" sheetId="11" r:id="rId11"/>
    <sheet name="DC18" sheetId="12" r:id="rId12"/>
    <sheet name="FS191" sheetId="13" r:id="rId13"/>
    <sheet name="FS192" sheetId="14" r:id="rId14"/>
    <sheet name="FS193" sheetId="15" r:id="rId15"/>
    <sheet name="FS194" sheetId="16" r:id="rId16"/>
    <sheet name="FS195" sheetId="17" r:id="rId17"/>
    <sheet name="FS196" sheetId="18" r:id="rId18"/>
    <sheet name="DC19" sheetId="19" r:id="rId19"/>
    <sheet name="FS201" sheetId="20" r:id="rId20"/>
    <sheet name="FS203" sheetId="21" r:id="rId21"/>
    <sheet name="FS204" sheetId="22" r:id="rId22"/>
    <sheet name="FS205" sheetId="23" r:id="rId23"/>
    <sheet name="DC20" sheetId="24" r:id="rId24"/>
  </sheets>
  <definedNames>
    <definedName name="_xlnm.Print_Area" localSheetId="5">'DC16'!$A$1:$X$128</definedName>
    <definedName name="_xlnm.Print_Area" localSheetId="11">'DC18'!$A$1:$X$128</definedName>
    <definedName name="_xlnm.Print_Area" localSheetId="18">'DC19'!$A$1:$X$128</definedName>
    <definedName name="_xlnm.Print_Area" localSheetId="23">'DC20'!$A$1:$X$128</definedName>
    <definedName name="_xlnm.Print_Area" localSheetId="2">'FS161'!$A$1:$X$128</definedName>
    <definedName name="_xlnm.Print_Area" localSheetId="3">'FS162'!$A$1:$X$128</definedName>
    <definedName name="_xlnm.Print_Area" localSheetId="4">'FS163'!$A$1:$X$128</definedName>
    <definedName name="_xlnm.Print_Area" localSheetId="6">'FS181'!$A$1:$X$128</definedName>
    <definedName name="_xlnm.Print_Area" localSheetId="7">'FS182'!$A$1:$X$128</definedName>
    <definedName name="_xlnm.Print_Area" localSheetId="8">'FS183'!$A$1:$X$128</definedName>
    <definedName name="_xlnm.Print_Area" localSheetId="9">'FS184'!$A$1:$X$128</definedName>
    <definedName name="_xlnm.Print_Area" localSheetId="10">'FS185'!$A$1:$X$128</definedName>
    <definedName name="_xlnm.Print_Area" localSheetId="12">'FS191'!$A$1:$X$128</definedName>
    <definedName name="_xlnm.Print_Area" localSheetId="13">'FS192'!$A$1:$X$128</definedName>
    <definedName name="_xlnm.Print_Area" localSheetId="14">'FS193'!$A$1:$X$128</definedName>
    <definedName name="_xlnm.Print_Area" localSheetId="15">'FS194'!$A$1:$X$128</definedName>
    <definedName name="_xlnm.Print_Area" localSheetId="16">'FS195'!$A$1:$X$128</definedName>
    <definedName name="_xlnm.Print_Area" localSheetId="17">'FS196'!$A$1:$X$128</definedName>
    <definedName name="_xlnm.Print_Area" localSheetId="19">'FS201'!$A$1:$X$128</definedName>
    <definedName name="_xlnm.Print_Area" localSheetId="20">'FS203'!$A$1:$X$128</definedName>
    <definedName name="_xlnm.Print_Area" localSheetId="21">'FS204'!$A$1:$X$128</definedName>
    <definedName name="_xlnm.Print_Area" localSheetId="22">'FS205'!$A$1:$X$128</definedName>
    <definedName name="_xlnm.Print_Area" localSheetId="1">MAN!$A$1:$X$128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I87" i="2"/>
  <c r="H87" i="2"/>
  <c r="G87" i="2"/>
  <c r="F87" i="2"/>
  <c r="D87" i="2"/>
  <c r="C87" i="2"/>
  <c r="B87" i="2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O87" i="4"/>
  <c r="N87" i="4"/>
  <c r="M87" i="4"/>
  <c r="L87" i="4"/>
  <c r="K87" i="4"/>
  <c r="J87" i="4"/>
  <c r="I87" i="4"/>
  <c r="H87" i="4"/>
  <c r="G87" i="4"/>
  <c r="F87" i="4"/>
  <c r="D87" i="4"/>
  <c r="C87" i="4"/>
  <c r="B87" i="4"/>
  <c r="O87" i="5"/>
  <c r="N87" i="5"/>
  <c r="M87" i="5"/>
  <c r="L87" i="5"/>
  <c r="K87" i="5"/>
  <c r="J87" i="5"/>
  <c r="I87" i="5"/>
  <c r="H87" i="5"/>
  <c r="G87" i="5"/>
  <c r="F87" i="5"/>
  <c r="D87" i="5"/>
  <c r="C87" i="5"/>
  <c r="B87" i="5"/>
  <c r="O87" i="6"/>
  <c r="N87" i="6"/>
  <c r="M87" i="6"/>
  <c r="L87" i="6"/>
  <c r="K87" i="6"/>
  <c r="J87" i="6"/>
  <c r="I87" i="6"/>
  <c r="H87" i="6"/>
  <c r="G87" i="6"/>
  <c r="F87" i="6"/>
  <c r="D87" i="6"/>
  <c r="C87" i="6"/>
  <c r="B87" i="6"/>
  <c r="O87" i="7"/>
  <c r="N87" i="7"/>
  <c r="M87" i="7"/>
  <c r="L87" i="7"/>
  <c r="K87" i="7"/>
  <c r="J87" i="7"/>
  <c r="I87" i="7"/>
  <c r="H87" i="7"/>
  <c r="G87" i="7"/>
  <c r="F87" i="7"/>
  <c r="D87" i="7"/>
  <c r="C87" i="7"/>
  <c r="B87" i="7"/>
  <c r="O87" i="8"/>
  <c r="N87" i="8"/>
  <c r="M87" i="8"/>
  <c r="L87" i="8"/>
  <c r="K87" i="8"/>
  <c r="J87" i="8"/>
  <c r="I87" i="8"/>
  <c r="H87" i="8"/>
  <c r="G87" i="8"/>
  <c r="F87" i="8"/>
  <c r="D87" i="8"/>
  <c r="C87" i="8"/>
  <c r="B87" i="8"/>
  <c r="O87" i="9"/>
  <c r="N87" i="9"/>
  <c r="M87" i="9"/>
  <c r="L87" i="9"/>
  <c r="K87" i="9"/>
  <c r="J87" i="9"/>
  <c r="I87" i="9"/>
  <c r="H87" i="9"/>
  <c r="G87" i="9"/>
  <c r="F87" i="9"/>
  <c r="D87" i="9"/>
  <c r="C87" i="9"/>
  <c r="B87" i="9"/>
  <c r="O87" i="10"/>
  <c r="N87" i="10"/>
  <c r="M87" i="10"/>
  <c r="L87" i="10"/>
  <c r="K87" i="10"/>
  <c r="J87" i="10"/>
  <c r="I87" i="10"/>
  <c r="H87" i="10"/>
  <c r="G87" i="10"/>
  <c r="F87" i="10"/>
  <c r="D87" i="10"/>
  <c r="C87" i="10"/>
  <c r="B87" i="10"/>
  <c r="O87" i="11"/>
  <c r="N87" i="11"/>
  <c r="M87" i="11"/>
  <c r="L87" i="11"/>
  <c r="K87" i="11"/>
  <c r="J87" i="11"/>
  <c r="I87" i="11"/>
  <c r="H87" i="11"/>
  <c r="G87" i="11"/>
  <c r="F87" i="11"/>
  <c r="D87" i="11"/>
  <c r="C87" i="11"/>
  <c r="B87" i="11"/>
  <c r="O87" i="12"/>
  <c r="N87" i="12"/>
  <c r="M87" i="12"/>
  <c r="L87" i="12"/>
  <c r="K87" i="12"/>
  <c r="J87" i="12"/>
  <c r="J115" i="12" s="1"/>
  <c r="I87" i="12"/>
  <c r="H87" i="12"/>
  <c r="G87" i="12"/>
  <c r="F87" i="12"/>
  <c r="D87" i="12"/>
  <c r="C87" i="12"/>
  <c r="B87" i="12"/>
  <c r="O87" i="13"/>
  <c r="N87" i="13"/>
  <c r="M87" i="13"/>
  <c r="L87" i="13"/>
  <c r="K87" i="13"/>
  <c r="J87" i="13"/>
  <c r="I87" i="13"/>
  <c r="H87" i="13"/>
  <c r="G87" i="13"/>
  <c r="F87" i="13"/>
  <c r="D87" i="13"/>
  <c r="C87" i="13"/>
  <c r="B87" i="13"/>
  <c r="O87" i="14"/>
  <c r="N87" i="14"/>
  <c r="M87" i="14"/>
  <c r="L87" i="14"/>
  <c r="K87" i="14"/>
  <c r="J87" i="14"/>
  <c r="I87" i="14"/>
  <c r="H87" i="14"/>
  <c r="G87" i="14"/>
  <c r="G115" i="14" s="1"/>
  <c r="F87" i="14"/>
  <c r="D87" i="14"/>
  <c r="C87" i="14"/>
  <c r="B87" i="14"/>
  <c r="O87" i="15"/>
  <c r="N87" i="15"/>
  <c r="M87" i="15"/>
  <c r="L87" i="15"/>
  <c r="L115" i="15" s="1"/>
  <c r="R115" i="15" s="1"/>
  <c r="K87" i="15"/>
  <c r="J87" i="15"/>
  <c r="I87" i="15"/>
  <c r="I115" i="15" s="1"/>
  <c r="H87" i="15"/>
  <c r="G87" i="15"/>
  <c r="F87" i="15"/>
  <c r="D87" i="15"/>
  <c r="C87" i="15"/>
  <c r="C115" i="15" s="1"/>
  <c r="B87" i="15"/>
  <c r="O87" i="16"/>
  <c r="N87" i="16"/>
  <c r="N115" i="16" s="1"/>
  <c r="M87" i="16"/>
  <c r="L87" i="16"/>
  <c r="K87" i="16"/>
  <c r="J87" i="16"/>
  <c r="I87" i="16"/>
  <c r="I115" i="16" s="1"/>
  <c r="H87" i="16"/>
  <c r="G87" i="16"/>
  <c r="F87" i="16"/>
  <c r="F115" i="16" s="1"/>
  <c r="D87" i="16"/>
  <c r="C87" i="16"/>
  <c r="B87" i="16"/>
  <c r="O87" i="17"/>
  <c r="N87" i="17"/>
  <c r="N114" i="17" s="1"/>
  <c r="M87" i="17"/>
  <c r="L87" i="17"/>
  <c r="K87" i="17"/>
  <c r="J87" i="17"/>
  <c r="I87" i="17"/>
  <c r="H87" i="17"/>
  <c r="G87" i="17"/>
  <c r="F87" i="17"/>
  <c r="F115" i="17" s="1"/>
  <c r="D87" i="17"/>
  <c r="C87" i="17"/>
  <c r="B87" i="17"/>
  <c r="O87" i="18"/>
  <c r="N87" i="18"/>
  <c r="M87" i="18"/>
  <c r="L87" i="18"/>
  <c r="K87" i="18"/>
  <c r="K115" i="18" s="1"/>
  <c r="J87" i="18"/>
  <c r="I87" i="18"/>
  <c r="H87" i="18"/>
  <c r="H115" i="18" s="1"/>
  <c r="G87" i="18"/>
  <c r="F87" i="18"/>
  <c r="D87" i="18"/>
  <c r="C87" i="18"/>
  <c r="B87" i="18"/>
  <c r="B115" i="18" s="1"/>
  <c r="O87" i="19"/>
  <c r="N87" i="19"/>
  <c r="M87" i="19"/>
  <c r="M115" i="19" s="1"/>
  <c r="S115" i="19" s="1"/>
  <c r="L87" i="19"/>
  <c r="K87" i="19"/>
  <c r="J87" i="19"/>
  <c r="I87" i="19"/>
  <c r="H87" i="19"/>
  <c r="H115" i="19" s="1"/>
  <c r="G87" i="19"/>
  <c r="F87" i="19"/>
  <c r="D87" i="19"/>
  <c r="D115" i="19" s="1"/>
  <c r="C87" i="19"/>
  <c r="B87" i="19"/>
  <c r="O87" i="20"/>
  <c r="N87" i="20"/>
  <c r="M87" i="20"/>
  <c r="M115" i="20" s="1"/>
  <c r="S115" i="20" s="1"/>
  <c r="L87" i="20"/>
  <c r="K87" i="20"/>
  <c r="J87" i="20"/>
  <c r="J115" i="20" s="1"/>
  <c r="I87" i="20"/>
  <c r="H87" i="20"/>
  <c r="G87" i="20"/>
  <c r="F87" i="20"/>
  <c r="D87" i="20"/>
  <c r="D115" i="20" s="1"/>
  <c r="C87" i="20"/>
  <c r="B87" i="20"/>
  <c r="O87" i="21"/>
  <c r="O114" i="21" s="1"/>
  <c r="N87" i="21"/>
  <c r="M87" i="21"/>
  <c r="L87" i="21"/>
  <c r="K87" i="21"/>
  <c r="J87" i="21"/>
  <c r="J115" i="21" s="1"/>
  <c r="I87" i="21"/>
  <c r="H87" i="21"/>
  <c r="G87" i="21"/>
  <c r="F87" i="21"/>
  <c r="D87" i="21"/>
  <c r="C87" i="21"/>
  <c r="B87" i="21"/>
  <c r="O87" i="22"/>
  <c r="N87" i="22"/>
  <c r="M87" i="22"/>
  <c r="L87" i="22"/>
  <c r="L115" i="22" s="1"/>
  <c r="R115" i="22" s="1"/>
  <c r="K87" i="22"/>
  <c r="J87" i="22"/>
  <c r="I87" i="22"/>
  <c r="H87" i="22"/>
  <c r="G87" i="22"/>
  <c r="G115" i="22" s="1"/>
  <c r="F87" i="22"/>
  <c r="D87" i="22"/>
  <c r="C87" i="22"/>
  <c r="C115" i="22" s="1"/>
  <c r="B87" i="22"/>
  <c r="O87" i="23"/>
  <c r="N87" i="23"/>
  <c r="M87" i="23"/>
  <c r="L87" i="23"/>
  <c r="L115" i="23" s="1"/>
  <c r="R115" i="23" s="1"/>
  <c r="K87" i="23"/>
  <c r="J87" i="23"/>
  <c r="I87" i="23"/>
  <c r="I115" i="23" s="1"/>
  <c r="H87" i="23"/>
  <c r="G87" i="23"/>
  <c r="F87" i="23"/>
  <c r="D87" i="23"/>
  <c r="C87" i="23"/>
  <c r="C115" i="23" s="1"/>
  <c r="B87" i="23"/>
  <c r="O87" i="24"/>
  <c r="N87" i="24"/>
  <c r="N114" i="24" s="1"/>
  <c r="M87" i="24"/>
  <c r="L87" i="24"/>
  <c r="K87" i="24"/>
  <c r="J87" i="24"/>
  <c r="I87" i="24"/>
  <c r="I115" i="24" s="1"/>
  <c r="H87" i="24"/>
  <c r="G87" i="24"/>
  <c r="F87" i="24"/>
  <c r="F115" i="24" s="1"/>
  <c r="D87" i="24"/>
  <c r="C87" i="24"/>
  <c r="B87" i="24"/>
  <c r="O87" i="1"/>
  <c r="N87" i="1"/>
  <c r="M87" i="1"/>
  <c r="L87" i="1"/>
  <c r="K87" i="1"/>
  <c r="K115" i="1" s="1"/>
  <c r="J87" i="1"/>
  <c r="I87" i="1"/>
  <c r="H87" i="1"/>
  <c r="G87" i="1"/>
  <c r="F87" i="1"/>
  <c r="F115" i="1" s="1"/>
  <c r="D87" i="1"/>
  <c r="C87" i="1"/>
  <c r="B87" i="1"/>
  <c r="B115" i="1" s="1"/>
  <c r="O115" i="2"/>
  <c r="N115" i="2"/>
  <c r="M115" i="2"/>
  <c r="S115" i="2" s="1"/>
  <c r="L115" i="2"/>
  <c r="K115" i="2"/>
  <c r="J115" i="2"/>
  <c r="I115" i="2"/>
  <c r="H115" i="2"/>
  <c r="G115" i="2"/>
  <c r="F115" i="2"/>
  <c r="D115" i="2"/>
  <c r="C115" i="2"/>
  <c r="B115" i="2"/>
  <c r="O114" i="2"/>
  <c r="N114" i="2"/>
  <c r="U113" i="2"/>
  <c r="T113" i="2"/>
  <c r="S113" i="2"/>
  <c r="R113" i="2"/>
  <c r="S112" i="2"/>
  <c r="R112" i="2"/>
  <c r="E112" i="2"/>
  <c r="U112" i="2" s="1"/>
  <c r="U111" i="2"/>
  <c r="T111" i="2"/>
  <c r="S111" i="2"/>
  <c r="R111" i="2"/>
  <c r="E111" i="2"/>
  <c r="S110" i="2"/>
  <c r="R110" i="2"/>
  <c r="E110" i="2"/>
  <c r="T110" i="2" s="1"/>
  <c r="S109" i="2"/>
  <c r="R109" i="2"/>
  <c r="E109" i="2"/>
  <c r="S108" i="2"/>
  <c r="R108" i="2"/>
  <c r="E108" i="2"/>
  <c r="T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T103" i="2" s="1"/>
  <c r="T102" i="2"/>
  <c r="S102" i="2"/>
  <c r="R102" i="2"/>
  <c r="E102" i="2"/>
  <c r="U102" i="2" s="1"/>
  <c r="S101" i="2"/>
  <c r="R101" i="2"/>
  <c r="E101" i="2"/>
  <c r="T100" i="2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M97" i="2"/>
  <c r="S97" i="2" s="1"/>
  <c r="L97" i="2"/>
  <c r="L114" i="2" s="1"/>
  <c r="K97" i="2"/>
  <c r="K114" i="2" s="1"/>
  <c r="J97" i="2"/>
  <c r="J114" i="2" s="1"/>
  <c r="I97" i="2"/>
  <c r="I114" i="2" s="1"/>
  <c r="H97" i="2"/>
  <c r="H114" i="2" s="1"/>
  <c r="G97" i="2"/>
  <c r="G114" i="2" s="1"/>
  <c r="F97" i="2"/>
  <c r="F114" i="2" s="1"/>
  <c r="D97" i="2"/>
  <c r="D114" i="2" s="1"/>
  <c r="C97" i="2"/>
  <c r="C114" i="2" s="1"/>
  <c r="B97" i="2"/>
  <c r="B114" i="2" s="1"/>
  <c r="O115" i="3"/>
  <c r="N115" i="3"/>
  <c r="M115" i="3"/>
  <c r="S115" i="3" s="1"/>
  <c r="L115" i="3"/>
  <c r="R115" i="3" s="1"/>
  <c r="K115" i="3"/>
  <c r="J115" i="3"/>
  <c r="I115" i="3"/>
  <c r="H115" i="3"/>
  <c r="G115" i="3"/>
  <c r="F115" i="3"/>
  <c r="D115" i="3"/>
  <c r="C115" i="3"/>
  <c r="B115" i="3"/>
  <c r="O114" i="3"/>
  <c r="N114" i="3"/>
  <c r="U113" i="3"/>
  <c r="T113" i="3"/>
  <c r="S113" i="3"/>
  <c r="R113" i="3"/>
  <c r="S112" i="3"/>
  <c r="R112" i="3"/>
  <c r="E112" i="3"/>
  <c r="S111" i="3"/>
  <c r="R111" i="3"/>
  <c r="E111" i="3"/>
  <c r="U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T102" i="3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M97" i="3"/>
  <c r="S97" i="3" s="1"/>
  <c r="L97" i="3"/>
  <c r="R97" i="3" s="1"/>
  <c r="K97" i="3"/>
  <c r="K114" i="3" s="1"/>
  <c r="J97" i="3"/>
  <c r="J114" i="3" s="1"/>
  <c r="I97" i="3"/>
  <c r="I114" i="3" s="1"/>
  <c r="H97" i="3"/>
  <c r="H114" i="3" s="1"/>
  <c r="G97" i="3"/>
  <c r="G114" i="3" s="1"/>
  <c r="F97" i="3"/>
  <c r="F114" i="3" s="1"/>
  <c r="D97" i="3"/>
  <c r="D114" i="3" s="1"/>
  <c r="C97" i="3"/>
  <c r="C114" i="3" s="1"/>
  <c r="B97" i="3"/>
  <c r="B114" i="3" s="1"/>
  <c r="O115" i="4"/>
  <c r="N115" i="4"/>
  <c r="M115" i="4"/>
  <c r="S115" i="4" s="1"/>
  <c r="L115" i="4"/>
  <c r="R115" i="4" s="1"/>
  <c r="K115" i="4"/>
  <c r="J115" i="4"/>
  <c r="I115" i="4"/>
  <c r="H115" i="4"/>
  <c r="G115" i="4"/>
  <c r="F115" i="4"/>
  <c r="D115" i="4"/>
  <c r="C115" i="4"/>
  <c r="B115" i="4"/>
  <c r="O114" i="4"/>
  <c r="N114" i="4"/>
  <c r="U113" i="4"/>
  <c r="T113" i="4"/>
  <c r="S113" i="4"/>
  <c r="R113" i="4"/>
  <c r="S112" i="4"/>
  <c r="R112" i="4"/>
  <c r="E112" i="4"/>
  <c r="T112" i="4" s="1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T108" i="4"/>
  <c r="S108" i="4"/>
  <c r="R108" i="4"/>
  <c r="E108" i="4"/>
  <c r="U108" i="4" s="1"/>
  <c r="S107" i="4"/>
  <c r="R107" i="4"/>
  <c r="E107" i="4"/>
  <c r="U106" i="4"/>
  <c r="T106" i="4"/>
  <c r="S106" i="4"/>
  <c r="R106" i="4"/>
  <c r="E106" i="4"/>
  <c r="S105" i="4"/>
  <c r="R105" i="4"/>
  <c r="E105" i="4"/>
  <c r="T105" i="4" s="1"/>
  <c r="S104" i="4"/>
  <c r="R104" i="4"/>
  <c r="E104" i="4"/>
  <c r="T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L97" i="4"/>
  <c r="R97" i="4" s="1"/>
  <c r="K97" i="4"/>
  <c r="K114" i="4" s="1"/>
  <c r="J97" i="4"/>
  <c r="J114" i="4" s="1"/>
  <c r="I97" i="4"/>
  <c r="I114" i="4" s="1"/>
  <c r="H97" i="4"/>
  <c r="H114" i="4" s="1"/>
  <c r="G97" i="4"/>
  <c r="G114" i="4" s="1"/>
  <c r="F97" i="4"/>
  <c r="F114" i="4" s="1"/>
  <c r="D97" i="4"/>
  <c r="D114" i="4" s="1"/>
  <c r="C97" i="4"/>
  <c r="C114" i="4" s="1"/>
  <c r="B97" i="4"/>
  <c r="B114" i="4" s="1"/>
  <c r="O115" i="5"/>
  <c r="N115" i="5"/>
  <c r="M115" i="5"/>
  <c r="S115" i="5" s="1"/>
  <c r="L115" i="5"/>
  <c r="R115" i="5" s="1"/>
  <c r="K115" i="5"/>
  <c r="J115" i="5"/>
  <c r="I115" i="5"/>
  <c r="H115" i="5"/>
  <c r="G115" i="5"/>
  <c r="F115" i="5"/>
  <c r="D115" i="5"/>
  <c r="C115" i="5"/>
  <c r="B115" i="5"/>
  <c r="O114" i="5"/>
  <c r="N114" i="5"/>
  <c r="C114" i="5"/>
  <c r="U113" i="5"/>
  <c r="T113" i="5"/>
  <c r="S113" i="5"/>
  <c r="R113" i="5"/>
  <c r="S112" i="5"/>
  <c r="R112" i="5"/>
  <c r="E112" i="5"/>
  <c r="U112" i="5" s="1"/>
  <c r="T111" i="5"/>
  <c r="S111" i="5"/>
  <c r="R111" i="5"/>
  <c r="E111" i="5"/>
  <c r="U111" i="5" s="1"/>
  <c r="S110" i="5"/>
  <c r="R110" i="5"/>
  <c r="E110" i="5"/>
  <c r="T109" i="5"/>
  <c r="S109" i="5"/>
  <c r="R109" i="5"/>
  <c r="E109" i="5"/>
  <c r="U109" i="5" s="1"/>
  <c r="S108" i="5"/>
  <c r="R108" i="5"/>
  <c r="E108" i="5"/>
  <c r="T108" i="5" s="1"/>
  <c r="U107" i="5"/>
  <c r="T107" i="5"/>
  <c r="S107" i="5"/>
  <c r="R107" i="5"/>
  <c r="E107" i="5"/>
  <c r="S106" i="5"/>
  <c r="R106" i="5"/>
  <c r="E106" i="5"/>
  <c r="T106" i="5" s="1"/>
  <c r="T105" i="5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T98" i="5" s="1"/>
  <c r="R97" i="5"/>
  <c r="M97" i="5"/>
  <c r="M114" i="5" s="1"/>
  <c r="S114" i="5" s="1"/>
  <c r="L97" i="5"/>
  <c r="L114" i="5" s="1"/>
  <c r="R114" i="5" s="1"/>
  <c r="K97" i="5"/>
  <c r="K114" i="5" s="1"/>
  <c r="J97" i="5"/>
  <c r="J114" i="5" s="1"/>
  <c r="I97" i="5"/>
  <c r="I114" i="5" s="1"/>
  <c r="H97" i="5"/>
  <c r="H114" i="5" s="1"/>
  <c r="G97" i="5"/>
  <c r="G114" i="5" s="1"/>
  <c r="F97" i="5"/>
  <c r="F114" i="5" s="1"/>
  <c r="D97" i="5"/>
  <c r="D114" i="5" s="1"/>
  <c r="C97" i="5"/>
  <c r="B97" i="5"/>
  <c r="B114" i="5" s="1"/>
  <c r="S115" i="6"/>
  <c r="O115" i="6"/>
  <c r="N115" i="6"/>
  <c r="M115" i="6"/>
  <c r="L115" i="6"/>
  <c r="K115" i="6"/>
  <c r="J115" i="6"/>
  <c r="I115" i="6"/>
  <c r="H115" i="6"/>
  <c r="G115" i="6"/>
  <c r="F115" i="6"/>
  <c r="D115" i="6"/>
  <c r="C115" i="6"/>
  <c r="B115" i="6"/>
  <c r="O114" i="6"/>
  <c r="N114" i="6"/>
  <c r="U113" i="6"/>
  <c r="T113" i="6"/>
  <c r="S113" i="6"/>
  <c r="R113" i="6"/>
  <c r="S112" i="6"/>
  <c r="R112" i="6"/>
  <c r="E112" i="6"/>
  <c r="U112" i="6" s="1"/>
  <c r="S111" i="6"/>
  <c r="R111" i="6"/>
  <c r="E111" i="6"/>
  <c r="T111" i="6" s="1"/>
  <c r="T110" i="6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U101" i="6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M97" i="6"/>
  <c r="L97" i="6"/>
  <c r="L114" i="6" s="1"/>
  <c r="R114" i="6" s="1"/>
  <c r="K97" i="6"/>
  <c r="K114" i="6" s="1"/>
  <c r="J97" i="6"/>
  <c r="J114" i="6" s="1"/>
  <c r="I97" i="6"/>
  <c r="I114" i="6" s="1"/>
  <c r="H97" i="6"/>
  <c r="H114" i="6" s="1"/>
  <c r="G97" i="6"/>
  <c r="G114" i="6" s="1"/>
  <c r="F97" i="6"/>
  <c r="F114" i="6" s="1"/>
  <c r="D97" i="6"/>
  <c r="D114" i="6" s="1"/>
  <c r="C97" i="6"/>
  <c r="C114" i="6" s="1"/>
  <c r="B97" i="6"/>
  <c r="B114" i="6" s="1"/>
  <c r="O115" i="7"/>
  <c r="N115" i="7"/>
  <c r="M115" i="7"/>
  <c r="S115" i="7" s="1"/>
  <c r="L115" i="7"/>
  <c r="R115" i="7" s="1"/>
  <c r="K115" i="7"/>
  <c r="J115" i="7"/>
  <c r="I115" i="7"/>
  <c r="H115" i="7"/>
  <c r="G115" i="7"/>
  <c r="F115" i="7"/>
  <c r="D115" i="7"/>
  <c r="C115" i="7"/>
  <c r="B115" i="7"/>
  <c r="O114" i="7"/>
  <c r="N114" i="7"/>
  <c r="U113" i="7"/>
  <c r="T113" i="7"/>
  <c r="S113" i="7"/>
  <c r="R113" i="7"/>
  <c r="U112" i="7"/>
  <c r="S112" i="7"/>
  <c r="R112" i="7"/>
  <c r="E112" i="7"/>
  <c r="T112" i="7" s="1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S107" i="7"/>
  <c r="R107" i="7"/>
  <c r="E107" i="7"/>
  <c r="T107" i="7" s="1"/>
  <c r="S106" i="7"/>
  <c r="R106" i="7"/>
  <c r="E106" i="7"/>
  <c r="T106" i="7" s="1"/>
  <c r="S105" i="7"/>
  <c r="R105" i="7"/>
  <c r="E105" i="7"/>
  <c r="U105" i="7" s="1"/>
  <c r="U104" i="7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T99" i="7" s="1"/>
  <c r="S98" i="7"/>
  <c r="R98" i="7"/>
  <c r="E98" i="7"/>
  <c r="T98" i="7" s="1"/>
  <c r="M97" i="7"/>
  <c r="S97" i="7" s="1"/>
  <c r="L97" i="7"/>
  <c r="K97" i="7"/>
  <c r="K114" i="7" s="1"/>
  <c r="J97" i="7"/>
  <c r="J114" i="7" s="1"/>
  <c r="I97" i="7"/>
  <c r="I114" i="7" s="1"/>
  <c r="H97" i="7"/>
  <c r="H114" i="7" s="1"/>
  <c r="G97" i="7"/>
  <c r="G114" i="7" s="1"/>
  <c r="F97" i="7"/>
  <c r="F114" i="7" s="1"/>
  <c r="D97" i="7"/>
  <c r="D114" i="7" s="1"/>
  <c r="C97" i="7"/>
  <c r="C114" i="7" s="1"/>
  <c r="B97" i="7"/>
  <c r="B114" i="7" s="1"/>
  <c r="O115" i="8"/>
  <c r="N115" i="8"/>
  <c r="M115" i="8"/>
  <c r="S115" i="8" s="1"/>
  <c r="L115" i="8"/>
  <c r="R115" i="8" s="1"/>
  <c r="K115" i="8"/>
  <c r="J115" i="8"/>
  <c r="I115" i="8"/>
  <c r="H115" i="8"/>
  <c r="G115" i="8"/>
  <c r="F115" i="8"/>
  <c r="D115" i="8"/>
  <c r="C115" i="8"/>
  <c r="B115" i="8"/>
  <c r="O114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T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S102" i="8"/>
  <c r="R102" i="8"/>
  <c r="E102" i="8"/>
  <c r="T102" i="8" s="1"/>
  <c r="S101" i="8"/>
  <c r="R101" i="8"/>
  <c r="E101" i="8"/>
  <c r="T101" i="8" s="1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M97" i="8"/>
  <c r="M114" i="8" s="1"/>
  <c r="S114" i="8" s="1"/>
  <c r="L97" i="8"/>
  <c r="R97" i="8" s="1"/>
  <c r="K97" i="8"/>
  <c r="K114" i="8" s="1"/>
  <c r="J97" i="8"/>
  <c r="J114" i="8" s="1"/>
  <c r="I97" i="8"/>
  <c r="I114" i="8" s="1"/>
  <c r="H97" i="8"/>
  <c r="H114" i="8" s="1"/>
  <c r="G97" i="8"/>
  <c r="G114" i="8" s="1"/>
  <c r="F97" i="8"/>
  <c r="F114" i="8" s="1"/>
  <c r="D97" i="8"/>
  <c r="D114" i="8" s="1"/>
  <c r="C97" i="8"/>
  <c r="C114" i="8" s="1"/>
  <c r="B97" i="8"/>
  <c r="B114" i="8" s="1"/>
  <c r="O115" i="9"/>
  <c r="N115" i="9"/>
  <c r="M115" i="9"/>
  <c r="S115" i="9" s="1"/>
  <c r="L115" i="9"/>
  <c r="K115" i="9"/>
  <c r="J115" i="9"/>
  <c r="I115" i="9"/>
  <c r="H115" i="9"/>
  <c r="G115" i="9"/>
  <c r="F115" i="9"/>
  <c r="D115" i="9"/>
  <c r="C115" i="9"/>
  <c r="B115" i="9"/>
  <c r="O114" i="9"/>
  <c r="N114" i="9"/>
  <c r="U113" i="9"/>
  <c r="T113" i="9"/>
  <c r="S113" i="9"/>
  <c r="R113" i="9"/>
  <c r="U112" i="9"/>
  <c r="S112" i="9"/>
  <c r="R112" i="9"/>
  <c r="E112" i="9"/>
  <c r="T112" i="9" s="1"/>
  <c r="S111" i="9"/>
  <c r="R111" i="9"/>
  <c r="E111" i="9"/>
  <c r="U111" i="9" s="1"/>
  <c r="U110" i="9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U102" i="9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M97" i="9"/>
  <c r="S97" i="9" s="1"/>
  <c r="L97" i="9"/>
  <c r="R97" i="9" s="1"/>
  <c r="K97" i="9"/>
  <c r="K114" i="9" s="1"/>
  <c r="J97" i="9"/>
  <c r="J114" i="9" s="1"/>
  <c r="I97" i="9"/>
  <c r="I114" i="9" s="1"/>
  <c r="H97" i="9"/>
  <c r="H114" i="9" s="1"/>
  <c r="G97" i="9"/>
  <c r="G114" i="9" s="1"/>
  <c r="F97" i="9"/>
  <c r="F114" i="9" s="1"/>
  <c r="D97" i="9"/>
  <c r="D114" i="9" s="1"/>
  <c r="C97" i="9"/>
  <c r="C114" i="9" s="1"/>
  <c r="B97" i="9"/>
  <c r="B114" i="9" s="1"/>
  <c r="O115" i="10"/>
  <c r="N115" i="10"/>
  <c r="M115" i="10"/>
  <c r="S115" i="10" s="1"/>
  <c r="L115" i="10"/>
  <c r="R115" i="10" s="1"/>
  <c r="K115" i="10"/>
  <c r="J115" i="10"/>
  <c r="I115" i="10"/>
  <c r="H115" i="10"/>
  <c r="G115" i="10"/>
  <c r="F115" i="10"/>
  <c r="D115" i="10"/>
  <c r="C115" i="10"/>
  <c r="B115" i="10"/>
  <c r="O114" i="10"/>
  <c r="N114" i="10"/>
  <c r="D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U111" i="10" s="1"/>
  <c r="S110" i="10"/>
  <c r="R110" i="10"/>
  <c r="E110" i="10"/>
  <c r="U110" i="10" s="1"/>
  <c r="S109" i="10"/>
  <c r="R109" i="10"/>
  <c r="E109" i="10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M97" i="10"/>
  <c r="S97" i="10" s="1"/>
  <c r="L97" i="10"/>
  <c r="L114" i="10" s="1"/>
  <c r="R114" i="10" s="1"/>
  <c r="K97" i="10"/>
  <c r="K114" i="10" s="1"/>
  <c r="J97" i="10"/>
  <c r="J114" i="10" s="1"/>
  <c r="I97" i="10"/>
  <c r="I114" i="10" s="1"/>
  <c r="H97" i="10"/>
  <c r="H114" i="10" s="1"/>
  <c r="G97" i="10"/>
  <c r="G114" i="10" s="1"/>
  <c r="F97" i="10"/>
  <c r="F114" i="10" s="1"/>
  <c r="D97" i="10"/>
  <c r="C97" i="10"/>
  <c r="C114" i="10" s="1"/>
  <c r="B97" i="10"/>
  <c r="B114" i="10" s="1"/>
  <c r="O115" i="11"/>
  <c r="N115" i="11"/>
  <c r="M115" i="11"/>
  <c r="S115" i="11" s="1"/>
  <c r="L115" i="11"/>
  <c r="R115" i="11" s="1"/>
  <c r="K115" i="11"/>
  <c r="J115" i="11"/>
  <c r="I115" i="11"/>
  <c r="H115" i="11"/>
  <c r="G115" i="11"/>
  <c r="F115" i="11"/>
  <c r="D115" i="11"/>
  <c r="C115" i="11"/>
  <c r="B115" i="11"/>
  <c r="O114" i="11"/>
  <c r="N114" i="11"/>
  <c r="U113" i="11"/>
  <c r="T113" i="11"/>
  <c r="S113" i="11"/>
  <c r="R113" i="11"/>
  <c r="S112" i="11"/>
  <c r="R112" i="11"/>
  <c r="E112" i="11"/>
  <c r="S111" i="11"/>
  <c r="R111" i="11"/>
  <c r="E111" i="11"/>
  <c r="U111" i="11" s="1"/>
  <c r="U110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S105" i="11"/>
  <c r="R105" i="11"/>
  <c r="E105" i="11"/>
  <c r="U105" i="11" s="1"/>
  <c r="S104" i="11"/>
  <c r="R104" i="11"/>
  <c r="E104" i="11"/>
  <c r="S103" i="11"/>
  <c r="R103" i="11"/>
  <c r="E103" i="11"/>
  <c r="U103" i="11" s="1"/>
  <c r="S102" i="11"/>
  <c r="R102" i="11"/>
  <c r="E102" i="11"/>
  <c r="T102" i="11" s="1"/>
  <c r="S101" i="11"/>
  <c r="R101" i="11"/>
  <c r="E101" i="11"/>
  <c r="T101" i="11" s="1"/>
  <c r="S100" i="11"/>
  <c r="R100" i="11"/>
  <c r="E100" i="11"/>
  <c r="T100" i="11" s="1"/>
  <c r="S99" i="11"/>
  <c r="R99" i="11"/>
  <c r="E99" i="11"/>
  <c r="S98" i="11"/>
  <c r="R98" i="11"/>
  <c r="E98" i="11"/>
  <c r="M97" i="11"/>
  <c r="M114" i="11" s="1"/>
  <c r="S114" i="11" s="1"/>
  <c r="L97" i="11"/>
  <c r="R97" i="11" s="1"/>
  <c r="K97" i="11"/>
  <c r="K114" i="11" s="1"/>
  <c r="J97" i="11"/>
  <c r="J114" i="11" s="1"/>
  <c r="I97" i="11"/>
  <c r="I114" i="11" s="1"/>
  <c r="H97" i="11"/>
  <c r="H114" i="11" s="1"/>
  <c r="G97" i="11"/>
  <c r="G114" i="11" s="1"/>
  <c r="F97" i="11"/>
  <c r="F114" i="11" s="1"/>
  <c r="D97" i="11"/>
  <c r="D114" i="11" s="1"/>
  <c r="C97" i="11"/>
  <c r="C114" i="11" s="1"/>
  <c r="B97" i="11"/>
  <c r="B114" i="11" s="1"/>
  <c r="O115" i="12"/>
  <c r="N115" i="12"/>
  <c r="M115" i="12"/>
  <c r="S115" i="12" s="1"/>
  <c r="L115" i="12"/>
  <c r="R115" i="12" s="1"/>
  <c r="K115" i="12"/>
  <c r="I115" i="12"/>
  <c r="H115" i="12"/>
  <c r="G115" i="12"/>
  <c r="F115" i="12"/>
  <c r="D115" i="12"/>
  <c r="C115" i="12"/>
  <c r="B115" i="12"/>
  <c r="O114" i="12"/>
  <c r="N114" i="12"/>
  <c r="U113" i="12"/>
  <c r="T113" i="12"/>
  <c r="S113" i="12"/>
  <c r="R113" i="12"/>
  <c r="U112" i="12"/>
  <c r="S112" i="12"/>
  <c r="R112" i="12"/>
  <c r="E112" i="12"/>
  <c r="T112" i="12" s="1"/>
  <c r="S111" i="12"/>
  <c r="R111" i="12"/>
  <c r="E111" i="12"/>
  <c r="T110" i="12"/>
  <c r="S110" i="12"/>
  <c r="R110" i="12"/>
  <c r="E110" i="12"/>
  <c r="U110" i="12" s="1"/>
  <c r="S109" i="12"/>
  <c r="R109" i="12"/>
  <c r="E109" i="12"/>
  <c r="T108" i="12"/>
  <c r="S108" i="12"/>
  <c r="R108" i="12"/>
  <c r="E108" i="12"/>
  <c r="U108" i="12" s="1"/>
  <c r="S107" i="12"/>
  <c r="R107" i="12"/>
  <c r="E107" i="12"/>
  <c r="T107" i="12" s="1"/>
  <c r="T106" i="12"/>
  <c r="S106" i="12"/>
  <c r="R106" i="12"/>
  <c r="E106" i="12"/>
  <c r="U106" i="12" s="1"/>
  <c r="S105" i="12"/>
  <c r="R105" i="12"/>
  <c r="E105" i="12"/>
  <c r="T105" i="12" s="1"/>
  <c r="T104" i="12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S100" i="12"/>
  <c r="R100" i="12"/>
  <c r="E100" i="12"/>
  <c r="U100" i="12" s="1"/>
  <c r="S99" i="12"/>
  <c r="R99" i="12"/>
  <c r="E99" i="12"/>
  <c r="S98" i="12"/>
  <c r="R98" i="12"/>
  <c r="E98" i="12"/>
  <c r="U98" i="12" s="1"/>
  <c r="M97" i="12"/>
  <c r="M114" i="12" s="1"/>
  <c r="S114" i="12" s="1"/>
  <c r="L97" i="12"/>
  <c r="R97" i="12" s="1"/>
  <c r="K97" i="12"/>
  <c r="K114" i="12" s="1"/>
  <c r="J97" i="12"/>
  <c r="I97" i="12"/>
  <c r="I114" i="12" s="1"/>
  <c r="H97" i="12"/>
  <c r="H114" i="12" s="1"/>
  <c r="G97" i="12"/>
  <c r="G114" i="12" s="1"/>
  <c r="F97" i="12"/>
  <c r="F114" i="12" s="1"/>
  <c r="D97" i="12"/>
  <c r="D114" i="12" s="1"/>
  <c r="C97" i="12"/>
  <c r="C114" i="12" s="1"/>
  <c r="B97" i="12"/>
  <c r="B114" i="12" s="1"/>
  <c r="R115" i="13"/>
  <c r="O115" i="13"/>
  <c r="N115" i="13"/>
  <c r="M115" i="13"/>
  <c r="S115" i="13" s="1"/>
  <c r="L115" i="13"/>
  <c r="K115" i="13"/>
  <c r="J115" i="13"/>
  <c r="I115" i="13"/>
  <c r="H115" i="13"/>
  <c r="G115" i="13"/>
  <c r="F115" i="13"/>
  <c r="D115" i="13"/>
  <c r="C115" i="13"/>
  <c r="B115" i="13"/>
  <c r="O114" i="13"/>
  <c r="N114" i="13"/>
  <c r="U113" i="13"/>
  <c r="T113" i="13"/>
  <c r="S113" i="13"/>
  <c r="R113" i="13"/>
  <c r="S112" i="13"/>
  <c r="R112" i="13"/>
  <c r="E112" i="13"/>
  <c r="S111" i="13"/>
  <c r="R111" i="13"/>
  <c r="E111" i="13"/>
  <c r="U111" i="13" s="1"/>
  <c r="S110" i="13"/>
  <c r="R110" i="13"/>
  <c r="E110" i="13"/>
  <c r="T110" i="13" s="1"/>
  <c r="T109" i="13"/>
  <c r="S109" i="13"/>
  <c r="R109" i="13"/>
  <c r="E109" i="13"/>
  <c r="U109" i="13" s="1"/>
  <c r="S108" i="13"/>
  <c r="R108" i="13"/>
  <c r="E108" i="13"/>
  <c r="T108" i="13" s="1"/>
  <c r="T107" i="13"/>
  <c r="S107" i="13"/>
  <c r="R107" i="13"/>
  <c r="E107" i="13"/>
  <c r="U107" i="13" s="1"/>
  <c r="S106" i="13"/>
  <c r="R106" i="13"/>
  <c r="E106" i="13"/>
  <c r="T106" i="13" s="1"/>
  <c r="S105" i="13"/>
  <c r="R105" i="13"/>
  <c r="E105" i="13"/>
  <c r="S104" i="13"/>
  <c r="R104" i="13"/>
  <c r="E104" i="13"/>
  <c r="S103" i="13"/>
  <c r="R103" i="13"/>
  <c r="E103" i="13"/>
  <c r="S102" i="13"/>
  <c r="R102" i="13"/>
  <c r="E102" i="13"/>
  <c r="S101" i="13"/>
  <c r="R101" i="13"/>
  <c r="E101" i="13"/>
  <c r="U101" i="13" s="1"/>
  <c r="S100" i="13"/>
  <c r="R100" i="13"/>
  <c r="E100" i="13"/>
  <c r="T100" i="13" s="1"/>
  <c r="S99" i="13"/>
  <c r="R99" i="13"/>
  <c r="E99" i="13"/>
  <c r="U99" i="13" s="1"/>
  <c r="S98" i="13"/>
  <c r="R98" i="13"/>
  <c r="E98" i="13"/>
  <c r="U98" i="13" s="1"/>
  <c r="M97" i="13"/>
  <c r="L97" i="13"/>
  <c r="L114" i="13" s="1"/>
  <c r="R114" i="13" s="1"/>
  <c r="K97" i="13"/>
  <c r="K114" i="13" s="1"/>
  <c r="J97" i="13"/>
  <c r="I97" i="13"/>
  <c r="I114" i="13" s="1"/>
  <c r="H97" i="13"/>
  <c r="H114" i="13" s="1"/>
  <c r="G97" i="13"/>
  <c r="G114" i="13" s="1"/>
  <c r="F97" i="13"/>
  <c r="F114" i="13" s="1"/>
  <c r="D97" i="13"/>
  <c r="D114" i="13" s="1"/>
  <c r="C97" i="13"/>
  <c r="C114" i="13" s="1"/>
  <c r="B97" i="13"/>
  <c r="B114" i="13" s="1"/>
  <c r="N115" i="14"/>
  <c r="M115" i="14"/>
  <c r="S115" i="14" s="1"/>
  <c r="L115" i="14"/>
  <c r="R115" i="14" s="1"/>
  <c r="K115" i="14"/>
  <c r="J115" i="14"/>
  <c r="I115" i="14"/>
  <c r="H115" i="14"/>
  <c r="F115" i="14"/>
  <c r="D115" i="14"/>
  <c r="C115" i="14"/>
  <c r="B115" i="14"/>
  <c r="N114" i="14"/>
  <c r="U113" i="14"/>
  <c r="T113" i="14"/>
  <c r="S113" i="14"/>
  <c r="R113" i="14"/>
  <c r="U112" i="14"/>
  <c r="T112" i="14"/>
  <c r="S112" i="14"/>
  <c r="R112" i="14"/>
  <c r="E112" i="14"/>
  <c r="S111" i="14"/>
  <c r="R111" i="14"/>
  <c r="E111" i="14"/>
  <c r="U111" i="14" s="1"/>
  <c r="T110" i="14"/>
  <c r="S110" i="14"/>
  <c r="R110" i="14"/>
  <c r="E110" i="14"/>
  <c r="U110" i="14" s="1"/>
  <c r="S109" i="14"/>
  <c r="R109" i="14"/>
  <c r="E109" i="14"/>
  <c r="T109" i="14" s="1"/>
  <c r="S108" i="14"/>
  <c r="R108" i="14"/>
  <c r="E108" i="14"/>
  <c r="U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T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T101" i="14" s="1"/>
  <c r="S100" i="14"/>
  <c r="R100" i="14"/>
  <c r="E100" i="14"/>
  <c r="U100" i="14" s="1"/>
  <c r="S99" i="14"/>
  <c r="R99" i="14"/>
  <c r="E99" i="14"/>
  <c r="T99" i="14" s="1"/>
  <c r="S98" i="14"/>
  <c r="R98" i="14"/>
  <c r="E98" i="14"/>
  <c r="U98" i="14" s="1"/>
  <c r="M97" i="14"/>
  <c r="L97" i="14"/>
  <c r="R97" i="14" s="1"/>
  <c r="K97" i="14"/>
  <c r="K114" i="14" s="1"/>
  <c r="J97" i="14"/>
  <c r="J114" i="14" s="1"/>
  <c r="I97" i="14"/>
  <c r="I114" i="14" s="1"/>
  <c r="H97" i="14"/>
  <c r="H114" i="14" s="1"/>
  <c r="G97" i="14"/>
  <c r="F97" i="14"/>
  <c r="F114" i="14" s="1"/>
  <c r="D97" i="14"/>
  <c r="D114" i="14" s="1"/>
  <c r="C97" i="14"/>
  <c r="B97" i="14"/>
  <c r="B114" i="14" s="1"/>
  <c r="O115" i="15"/>
  <c r="N115" i="15"/>
  <c r="M115" i="15"/>
  <c r="S115" i="15" s="1"/>
  <c r="K115" i="15"/>
  <c r="J115" i="15"/>
  <c r="H115" i="15"/>
  <c r="G115" i="15"/>
  <c r="F115" i="15"/>
  <c r="D115" i="15"/>
  <c r="B115" i="15"/>
  <c r="O114" i="15"/>
  <c r="N114" i="15"/>
  <c r="I114" i="15"/>
  <c r="U113" i="15"/>
  <c r="T113" i="15"/>
  <c r="S113" i="15"/>
  <c r="R113" i="15"/>
  <c r="S112" i="15"/>
  <c r="R112" i="15"/>
  <c r="E112" i="15"/>
  <c r="T112" i="15" s="1"/>
  <c r="S111" i="15"/>
  <c r="R111" i="15"/>
  <c r="E111" i="15"/>
  <c r="U111" i="15" s="1"/>
  <c r="S110" i="15"/>
  <c r="R110" i="15"/>
  <c r="E110" i="15"/>
  <c r="T110" i="15" s="1"/>
  <c r="S109" i="15"/>
  <c r="R109" i="15"/>
  <c r="E109" i="15"/>
  <c r="U109" i="15" s="1"/>
  <c r="S108" i="15"/>
  <c r="R108" i="15"/>
  <c r="E108" i="15"/>
  <c r="T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T99" i="15"/>
  <c r="S99" i="15"/>
  <c r="R99" i="15"/>
  <c r="E99" i="15"/>
  <c r="U99" i="15" s="1"/>
  <c r="S98" i="15"/>
  <c r="R98" i="15"/>
  <c r="E98" i="15"/>
  <c r="U98" i="15" s="1"/>
  <c r="M97" i="15"/>
  <c r="S97" i="15" s="1"/>
  <c r="L97" i="15"/>
  <c r="K97" i="15"/>
  <c r="K114" i="15" s="1"/>
  <c r="J97" i="15"/>
  <c r="J114" i="15" s="1"/>
  <c r="I97" i="15"/>
  <c r="H97" i="15"/>
  <c r="H114" i="15" s="1"/>
  <c r="G97" i="15"/>
  <c r="G114" i="15" s="1"/>
  <c r="F97" i="15"/>
  <c r="F114" i="15" s="1"/>
  <c r="D97" i="15"/>
  <c r="D114" i="15" s="1"/>
  <c r="C97" i="15"/>
  <c r="B97" i="15"/>
  <c r="B114" i="15" s="1"/>
  <c r="O115" i="16"/>
  <c r="M115" i="16"/>
  <c r="S115" i="16" s="1"/>
  <c r="L115" i="16"/>
  <c r="R115" i="16" s="1"/>
  <c r="K115" i="16"/>
  <c r="J115" i="16"/>
  <c r="H115" i="16"/>
  <c r="G115" i="16"/>
  <c r="D115" i="16"/>
  <c r="C115" i="16"/>
  <c r="B115" i="16"/>
  <c r="O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T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T103" i="16" s="1"/>
  <c r="S102" i="16"/>
  <c r="R102" i="16"/>
  <c r="E102" i="16"/>
  <c r="T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T99" i="16" s="1"/>
  <c r="S98" i="16"/>
  <c r="R98" i="16"/>
  <c r="E98" i="16"/>
  <c r="U98" i="16" s="1"/>
  <c r="M97" i="16"/>
  <c r="S97" i="16" s="1"/>
  <c r="L97" i="16"/>
  <c r="R97" i="16" s="1"/>
  <c r="K97" i="16"/>
  <c r="K114" i="16" s="1"/>
  <c r="J97" i="16"/>
  <c r="J114" i="16" s="1"/>
  <c r="I97" i="16"/>
  <c r="H97" i="16"/>
  <c r="H114" i="16" s="1"/>
  <c r="G97" i="16"/>
  <c r="G114" i="16" s="1"/>
  <c r="F97" i="16"/>
  <c r="F114" i="16" s="1"/>
  <c r="D97" i="16"/>
  <c r="D114" i="16" s="1"/>
  <c r="C97" i="16"/>
  <c r="C114" i="16" s="1"/>
  <c r="B97" i="16"/>
  <c r="B114" i="16" s="1"/>
  <c r="O115" i="17"/>
  <c r="M115" i="17"/>
  <c r="S115" i="17" s="1"/>
  <c r="L115" i="17"/>
  <c r="R115" i="17" s="1"/>
  <c r="K115" i="17"/>
  <c r="J115" i="17"/>
  <c r="I115" i="17"/>
  <c r="H115" i="17"/>
  <c r="G115" i="17"/>
  <c r="D115" i="17"/>
  <c r="C115" i="17"/>
  <c r="B115" i="17"/>
  <c r="O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U111" i="17" s="1"/>
  <c r="S110" i="17"/>
  <c r="R110" i="17"/>
  <c r="E110" i="17"/>
  <c r="T110" i="17" s="1"/>
  <c r="S109" i="17"/>
  <c r="R109" i="17"/>
  <c r="E109" i="17"/>
  <c r="U109" i="17" s="1"/>
  <c r="U108" i="17"/>
  <c r="S108" i="17"/>
  <c r="R108" i="17"/>
  <c r="E108" i="17"/>
  <c r="T108" i="17" s="1"/>
  <c r="S107" i="17"/>
  <c r="R107" i="17"/>
  <c r="E107" i="17"/>
  <c r="U107" i="17" s="1"/>
  <c r="S106" i="17"/>
  <c r="R106" i="17"/>
  <c r="E106" i="17"/>
  <c r="T106" i="17" s="1"/>
  <c r="S105" i="17"/>
  <c r="R105" i="17"/>
  <c r="E105" i="17"/>
  <c r="U105" i="17" s="1"/>
  <c r="S104" i="17"/>
  <c r="R104" i="17"/>
  <c r="E104" i="17"/>
  <c r="U104" i="17" s="1"/>
  <c r="T103" i="17"/>
  <c r="S103" i="17"/>
  <c r="R103" i="17"/>
  <c r="E103" i="17"/>
  <c r="U103" i="17" s="1"/>
  <c r="S102" i="17"/>
  <c r="R102" i="17"/>
  <c r="E102" i="17"/>
  <c r="T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M97" i="17"/>
  <c r="S97" i="17" s="1"/>
  <c r="L97" i="17"/>
  <c r="R97" i="17" s="1"/>
  <c r="K97" i="17"/>
  <c r="J97" i="17"/>
  <c r="J114" i="17" s="1"/>
  <c r="I97" i="17"/>
  <c r="I114" i="17" s="1"/>
  <c r="H97" i="17"/>
  <c r="H114" i="17" s="1"/>
  <c r="G97" i="17"/>
  <c r="G114" i="17" s="1"/>
  <c r="F97" i="17"/>
  <c r="D97" i="17"/>
  <c r="D114" i="17" s="1"/>
  <c r="C97" i="17"/>
  <c r="C114" i="17" s="1"/>
  <c r="B97" i="17"/>
  <c r="O115" i="18"/>
  <c r="N115" i="18"/>
  <c r="M115" i="18"/>
  <c r="S115" i="18" s="1"/>
  <c r="L115" i="18"/>
  <c r="R115" i="18" s="1"/>
  <c r="J115" i="18"/>
  <c r="I115" i="18"/>
  <c r="G115" i="18"/>
  <c r="F115" i="18"/>
  <c r="D115" i="18"/>
  <c r="C115" i="18"/>
  <c r="O114" i="18"/>
  <c r="N114" i="18"/>
  <c r="U113" i="18"/>
  <c r="T113" i="18"/>
  <c r="S113" i="18"/>
  <c r="R113" i="18"/>
  <c r="S112" i="18"/>
  <c r="R112" i="18"/>
  <c r="E112" i="18"/>
  <c r="S111" i="18"/>
  <c r="R111" i="18"/>
  <c r="E111" i="18"/>
  <c r="U111" i="18" s="1"/>
  <c r="S110" i="18"/>
  <c r="R110" i="18"/>
  <c r="E110" i="18"/>
  <c r="U110" i="18" s="1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S103" i="18"/>
  <c r="R103" i="18"/>
  <c r="E103" i="18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M97" i="18"/>
  <c r="L97" i="18"/>
  <c r="L114" i="18" s="1"/>
  <c r="R114" i="18" s="1"/>
  <c r="K97" i="18"/>
  <c r="J97" i="18"/>
  <c r="J114" i="18" s="1"/>
  <c r="I97" i="18"/>
  <c r="I114" i="18" s="1"/>
  <c r="H97" i="18"/>
  <c r="G97" i="18"/>
  <c r="G114" i="18" s="1"/>
  <c r="F97" i="18"/>
  <c r="F114" i="18" s="1"/>
  <c r="D97" i="18"/>
  <c r="D114" i="18" s="1"/>
  <c r="C97" i="18"/>
  <c r="C114" i="18" s="1"/>
  <c r="B97" i="18"/>
  <c r="O115" i="19"/>
  <c r="N115" i="19"/>
  <c r="L115" i="19"/>
  <c r="R115" i="19" s="1"/>
  <c r="K115" i="19"/>
  <c r="J115" i="19"/>
  <c r="I115" i="19"/>
  <c r="G115" i="19"/>
  <c r="F115" i="19"/>
  <c r="C115" i="19"/>
  <c r="B115" i="19"/>
  <c r="O114" i="19"/>
  <c r="N114" i="19"/>
  <c r="U113" i="19"/>
  <c r="T113" i="19"/>
  <c r="S113" i="19"/>
  <c r="R113" i="19"/>
  <c r="S112" i="19"/>
  <c r="R112" i="19"/>
  <c r="E112" i="19"/>
  <c r="T112" i="19" s="1"/>
  <c r="S111" i="19"/>
  <c r="R111" i="19"/>
  <c r="E111" i="19"/>
  <c r="U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S107" i="19"/>
  <c r="R107" i="19"/>
  <c r="E107" i="19"/>
  <c r="S106" i="19"/>
  <c r="R106" i="19"/>
  <c r="E106" i="19"/>
  <c r="U106" i="19" s="1"/>
  <c r="S105" i="19"/>
  <c r="R105" i="19"/>
  <c r="E105" i="19"/>
  <c r="S104" i="19"/>
  <c r="R104" i="19"/>
  <c r="E104" i="19"/>
  <c r="T104" i="19" s="1"/>
  <c r="S103" i="19"/>
  <c r="R103" i="19"/>
  <c r="E103" i="19"/>
  <c r="S102" i="19"/>
  <c r="R102" i="19"/>
  <c r="E102" i="19"/>
  <c r="S101" i="19"/>
  <c r="R101" i="19"/>
  <c r="E101" i="19"/>
  <c r="U101" i="19" s="1"/>
  <c r="S100" i="19"/>
  <c r="R100" i="19"/>
  <c r="E100" i="19"/>
  <c r="U100" i="19" s="1"/>
  <c r="S99" i="19"/>
  <c r="R99" i="19"/>
  <c r="E99" i="19"/>
  <c r="S98" i="19"/>
  <c r="R98" i="19"/>
  <c r="E98" i="19"/>
  <c r="M97" i="19"/>
  <c r="L97" i="19"/>
  <c r="K97" i="19"/>
  <c r="K114" i="19" s="1"/>
  <c r="J97" i="19"/>
  <c r="J114" i="19" s="1"/>
  <c r="I97" i="19"/>
  <c r="I114" i="19" s="1"/>
  <c r="H97" i="19"/>
  <c r="G97" i="19"/>
  <c r="G114" i="19" s="1"/>
  <c r="F97" i="19"/>
  <c r="F114" i="19" s="1"/>
  <c r="D97" i="19"/>
  <c r="C97" i="19"/>
  <c r="C114" i="19" s="1"/>
  <c r="B97" i="19"/>
  <c r="B114" i="19" s="1"/>
  <c r="O115" i="20"/>
  <c r="N115" i="20"/>
  <c r="L115" i="20"/>
  <c r="R115" i="20" s="1"/>
  <c r="K115" i="20"/>
  <c r="I115" i="20"/>
  <c r="H115" i="20"/>
  <c r="G115" i="20"/>
  <c r="F115" i="20"/>
  <c r="C115" i="20"/>
  <c r="B115" i="20"/>
  <c r="O114" i="20"/>
  <c r="N114" i="20"/>
  <c r="U113" i="20"/>
  <c r="T113" i="20"/>
  <c r="S113" i="20"/>
  <c r="R113" i="20"/>
  <c r="S112" i="20"/>
  <c r="R112" i="20"/>
  <c r="E112" i="20"/>
  <c r="U112" i="20" s="1"/>
  <c r="S111" i="20"/>
  <c r="R111" i="20"/>
  <c r="E111" i="20"/>
  <c r="U111" i="20" s="1"/>
  <c r="S110" i="20"/>
  <c r="R110" i="20"/>
  <c r="E110" i="20"/>
  <c r="S109" i="20"/>
  <c r="R109" i="20"/>
  <c r="E109" i="20"/>
  <c r="U109" i="20" s="1"/>
  <c r="S108" i="20"/>
  <c r="R108" i="20"/>
  <c r="E108" i="20"/>
  <c r="T108" i="20" s="1"/>
  <c r="S107" i="20"/>
  <c r="R107" i="20"/>
  <c r="E107" i="20"/>
  <c r="T107" i="20" s="1"/>
  <c r="S106" i="20"/>
  <c r="R106" i="20"/>
  <c r="E106" i="20"/>
  <c r="T106" i="20" s="1"/>
  <c r="S105" i="20"/>
  <c r="R105" i="20"/>
  <c r="E105" i="20"/>
  <c r="U105" i="20" s="1"/>
  <c r="S104" i="20"/>
  <c r="R104" i="20"/>
  <c r="E104" i="20"/>
  <c r="S103" i="20"/>
  <c r="R103" i="20"/>
  <c r="E103" i="20"/>
  <c r="U103" i="20" s="1"/>
  <c r="S102" i="20"/>
  <c r="R102" i="20"/>
  <c r="E102" i="20"/>
  <c r="S101" i="20"/>
  <c r="R101" i="20"/>
  <c r="E101" i="20"/>
  <c r="U101" i="20" s="1"/>
  <c r="S100" i="20"/>
  <c r="R100" i="20"/>
  <c r="E100" i="20"/>
  <c r="T100" i="20" s="1"/>
  <c r="S99" i="20"/>
  <c r="R99" i="20"/>
  <c r="E99" i="20"/>
  <c r="S98" i="20"/>
  <c r="R98" i="20"/>
  <c r="E98" i="20"/>
  <c r="T98" i="20" s="1"/>
  <c r="M97" i="20"/>
  <c r="L97" i="20"/>
  <c r="L114" i="20" s="1"/>
  <c r="R114" i="20" s="1"/>
  <c r="K97" i="20"/>
  <c r="K114" i="20" s="1"/>
  <c r="J97" i="20"/>
  <c r="J114" i="20" s="1"/>
  <c r="I97" i="20"/>
  <c r="I114" i="20" s="1"/>
  <c r="H97" i="20"/>
  <c r="H114" i="20" s="1"/>
  <c r="G97" i="20"/>
  <c r="G114" i="20" s="1"/>
  <c r="F97" i="20"/>
  <c r="F114" i="20" s="1"/>
  <c r="D97" i="20"/>
  <c r="C97" i="20"/>
  <c r="C114" i="20" s="1"/>
  <c r="B97" i="20"/>
  <c r="B114" i="20" s="1"/>
  <c r="O115" i="21"/>
  <c r="N115" i="21"/>
  <c r="M115" i="21"/>
  <c r="S115" i="21" s="1"/>
  <c r="L115" i="21"/>
  <c r="R115" i="21" s="1"/>
  <c r="K115" i="21"/>
  <c r="I115" i="21"/>
  <c r="H115" i="21"/>
  <c r="G115" i="21"/>
  <c r="F115" i="21"/>
  <c r="D115" i="21"/>
  <c r="C115" i="21"/>
  <c r="B115" i="21"/>
  <c r="S114" i="21"/>
  <c r="N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S110" i="21"/>
  <c r="R110" i="21"/>
  <c r="E110" i="21"/>
  <c r="T110" i="21" s="1"/>
  <c r="S109" i="21"/>
  <c r="R109" i="21"/>
  <c r="E109" i="21"/>
  <c r="T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T106" i="21" s="1"/>
  <c r="S105" i="21"/>
  <c r="R105" i="21"/>
  <c r="E105" i="21"/>
  <c r="S104" i="21"/>
  <c r="R104" i="21"/>
  <c r="E104" i="21"/>
  <c r="U104" i="21" s="1"/>
  <c r="S103" i="21"/>
  <c r="R103" i="21"/>
  <c r="E103" i="21"/>
  <c r="T103" i="21" s="1"/>
  <c r="S102" i="21"/>
  <c r="R102" i="21"/>
  <c r="E102" i="21"/>
  <c r="T102" i="21" s="1"/>
  <c r="S101" i="21"/>
  <c r="R101" i="21"/>
  <c r="E101" i="21"/>
  <c r="T101" i="21" s="1"/>
  <c r="S100" i="21"/>
  <c r="R100" i="21"/>
  <c r="E100" i="21"/>
  <c r="T100" i="21" s="1"/>
  <c r="T99" i="21"/>
  <c r="S99" i="21"/>
  <c r="R99" i="21"/>
  <c r="E99" i="21"/>
  <c r="U99" i="21" s="1"/>
  <c r="S98" i="21"/>
  <c r="R98" i="21"/>
  <c r="E98" i="21"/>
  <c r="R97" i="21"/>
  <c r="M97" i="21"/>
  <c r="M114" i="21" s="1"/>
  <c r="L97" i="21"/>
  <c r="L114" i="21" s="1"/>
  <c r="R114" i="21" s="1"/>
  <c r="K97" i="21"/>
  <c r="K114" i="21" s="1"/>
  <c r="J97" i="21"/>
  <c r="I97" i="21"/>
  <c r="I114" i="21" s="1"/>
  <c r="H97" i="21"/>
  <c r="H114" i="21" s="1"/>
  <c r="G97" i="21"/>
  <c r="F97" i="21"/>
  <c r="F114" i="21" s="1"/>
  <c r="D97" i="21"/>
  <c r="D114" i="21" s="1"/>
  <c r="C97" i="21"/>
  <c r="C114" i="21" s="1"/>
  <c r="B97" i="21"/>
  <c r="B114" i="21" s="1"/>
  <c r="N115" i="22"/>
  <c r="M115" i="22"/>
  <c r="S115" i="22" s="1"/>
  <c r="K115" i="22"/>
  <c r="J115" i="22"/>
  <c r="I115" i="22"/>
  <c r="H115" i="22"/>
  <c r="F115" i="22"/>
  <c r="D115" i="22"/>
  <c r="B115" i="22"/>
  <c r="N114" i="22"/>
  <c r="U113" i="22"/>
  <c r="T113" i="22"/>
  <c r="S113" i="22"/>
  <c r="R113" i="22"/>
  <c r="S112" i="22"/>
  <c r="R112" i="22"/>
  <c r="E112" i="22"/>
  <c r="U112" i="22" s="1"/>
  <c r="S111" i="22"/>
  <c r="R111" i="22"/>
  <c r="E111" i="22"/>
  <c r="U111" i="22" s="1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S106" i="22"/>
  <c r="R106" i="22"/>
  <c r="E106" i="22"/>
  <c r="U106" i="22" s="1"/>
  <c r="S105" i="22"/>
  <c r="R105" i="22"/>
  <c r="E105" i="22"/>
  <c r="T105" i="22" s="1"/>
  <c r="S104" i="22"/>
  <c r="R104" i="22"/>
  <c r="E104" i="22"/>
  <c r="U104" i="22" s="1"/>
  <c r="S103" i="22"/>
  <c r="R103" i="22"/>
  <c r="E103" i="22"/>
  <c r="S102" i="22"/>
  <c r="R102" i="22"/>
  <c r="E102" i="22"/>
  <c r="U102" i="22" s="1"/>
  <c r="S101" i="22"/>
  <c r="R101" i="22"/>
  <c r="E101" i="22"/>
  <c r="U101" i="22" s="1"/>
  <c r="T100" i="22"/>
  <c r="S100" i="22"/>
  <c r="R100" i="22"/>
  <c r="E100" i="22"/>
  <c r="U100" i="22" s="1"/>
  <c r="S99" i="22"/>
  <c r="R99" i="22"/>
  <c r="E99" i="22"/>
  <c r="T99" i="22" s="1"/>
  <c r="S98" i="22"/>
  <c r="R98" i="22"/>
  <c r="E98" i="22"/>
  <c r="U98" i="22" s="1"/>
  <c r="M97" i="22"/>
  <c r="M114" i="22" s="1"/>
  <c r="S114" i="22" s="1"/>
  <c r="L97" i="22"/>
  <c r="K97" i="22"/>
  <c r="K114" i="22" s="1"/>
  <c r="J97" i="22"/>
  <c r="J114" i="22" s="1"/>
  <c r="I97" i="22"/>
  <c r="I114" i="22" s="1"/>
  <c r="H97" i="22"/>
  <c r="H114" i="22" s="1"/>
  <c r="G97" i="22"/>
  <c r="F97" i="22"/>
  <c r="F114" i="22" s="1"/>
  <c r="D97" i="22"/>
  <c r="D114" i="22" s="1"/>
  <c r="C97" i="22"/>
  <c r="B97" i="22"/>
  <c r="B114" i="22" s="1"/>
  <c r="O115" i="23"/>
  <c r="N115" i="23"/>
  <c r="M115" i="23"/>
  <c r="S115" i="23" s="1"/>
  <c r="K115" i="23"/>
  <c r="J115" i="23"/>
  <c r="H115" i="23"/>
  <c r="G115" i="23"/>
  <c r="F115" i="23"/>
  <c r="D115" i="23"/>
  <c r="B115" i="23"/>
  <c r="O114" i="23"/>
  <c r="N114" i="23"/>
  <c r="U113" i="23"/>
  <c r="T113" i="23"/>
  <c r="S113" i="23"/>
  <c r="R113" i="23"/>
  <c r="T112" i="23"/>
  <c r="S112" i="23"/>
  <c r="R112" i="23"/>
  <c r="E112" i="23"/>
  <c r="U112" i="23" s="1"/>
  <c r="S111" i="23"/>
  <c r="R111" i="23"/>
  <c r="E111" i="23"/>
  <c r="U111" i="23" s="1"/>
  <c r="S110" i="23"/>
  <c r="R110" i="23"/>
  <c r="E110" i="23"/>
  <c r="U110" i="23" s="1"/>
  <c r="S109" i="23"/>
  <c r="R109" i="23"/>
  <c r="E109" i="23"/>
  <c r="U109" i="23" s="1"/>
  <c r="S108" i="23"/>
  <c r="R108" i="23"/>
  <c r="E108" i="23"/>
  <c r="T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T101" i="23" s="1"/>
  <c r="U100" i="23"/>
  <c r="S100" i="23"/>
  <c r="R100" i="23"/>
  <c r="E100" i="23"/>
  <c r="T100" i="23" s="1"/>
  <c r="S99" i="23"/>
  <c r="R99" i="23"/>
  <c r="E99" i="23"/>
  <c r="U99" i="23" s="1"/>
  <c r="S98" i="23"/>
  <c r="R98" i="23"/>
  <c r="E98" i="23"/>
  <c r="T98" i="23" s="1"/>
  <c r="M97" i="23"/>
  <c r="S97" i="23" s="1"/>
  <c r="L97" i="23"/>
  <c r="K97" i="23"/>
  <c r="K114" i="23" s="1"/>
  <c r="J97" i="23"/>
  <c r="J114" i="23" s="1"/>
  <c r="I97" i="23"/>
  <c r="H97" i="23"/>
  <c r="H114" i="23" s="1"/>
  <c r="G97" i="23"/>
  <c r="G114" i="23" s="1"/>
  <c r="F97" i="23"/>
  <c r="F114" i="23" s="1"/>
  <c r="D97" i="23"/>
  <c r="D114" i="23" s="1"/>
  <c r="C97" i="23"/>
  <c r="B97" i="23"/>
  <c r="B114" i="23" s="1"/>
  <c r="O115" i="24"/>
  <c r="M115" i="24"/>
  <c r="S115" i="24" s="1"/>
  <c r="L115" i="24"/>
  <c r="R115" i="24" s="1"/>
  <c r="K115" i="24"/>
  <c r="J115" i="24"/>
  <c r="H115" i="24"/>
  <c r="G115" i="24"/>
  <c r="D115" i="24"/>
  <c r="C115" i="24"/>
  <c r="B115" i="24"/>
  <c r="O114" i="24"/>
  <c r="U113" i="24"/>
  <c r="T113" i="24"/>
  <c r="S113" i="24"/>
  <c r="R113" i="24"/>
  <c r="S112" i="24"/>
  <c r="R112" i="24"/>
  <c r="E112" i="24"/>
  <c r="U112" i="24" s="1"/>
  <c r="S111" i="24"/>
  <c r="R111" i="24"/>
  <c r="E111" i="24"/>
  <c r="T111" i="24" s="1"/>
  <c r="T110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T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M97" i="24"/>
  <c r="M114" i="24" s="1"/>
  <c r="S114" i="24" s="1"/>
  <c r="L97" i="24"/>
  <c r="R97" i="24" s="1"/>
  <c r="K97" i="24"/>
  <c r="K114" i="24" s="1"/>
  <c r="J97" i="24"/>
  <c r="J114" i="24" s="1"/>
  <c r="I97" i="24"/>
  <c r="H97" i="24"/>
  <c r="H114" i="24" s="1"/>
  <c r="G97" i="24"/>
  <c r="G114" i="24" s="1"/>
  <c r="F97" i="24"/>
  <c r="D97" i="24"/>
  <c r="D114" i="24" s="1"/>
  <c r="C97" i="24"/>
  <c r="C114" i="24" s="1"/>
  <c r="B97" i="24"/>
  <c r="B114" i="24" s="1"/>
  <c r="O115" i="1"/>
  <c r="M115" i="1"/>
  <c r="S115" i="1" s="1"/>
  <c r="L115" i="1"/>
  <c r="J115" i="1"/>
  <c r="I115" i="1"/>
  <c r="H115" i="1"/>
  <c r="G115" i="1"/>
  <c r="D115" i="1"/>
  <c r="C115" i="1"/>
  <c r="O114" i="1"/>
  <c r="U113" i="1"/>
  <c r="T113" i="1"/>
  <c r="S113" i="1"/>
  <c r="R113" i="1"/>
  <c r="S112" i="1"/>
  <c r="R112" i="1"/>
  <c r="E112" i="1"/>
  <c r="U112" i="1" s="1"/>
  <c r="S111" i="1"/>
  <c r="R111" i="1"/>
  <c r="E111" i="1"/>
  <c r="T111" i="1" s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S99" i="1"/>
  <c r="R99" i="1"/>
  <c r="E99" i="1"/>
  <c r="U99" i="1" s="1"/>
  <c r="S98" i="1"/>
  <c r="R98" i="1"/>
  <c r="E98" i="1"/>
  <c r="T98" i="1" s="1"/>
  <c r="M97" i="1"/>
  <c r="S97" i="1" s="1"/>
  <c r="L97" i="1"/>
  <c r="R97" i="1" s="1"/>
  <c r="K97" i="1"/>
  <c r="J97" i="1"/>
  <c r="J114" i="1" s="1"/>
  <c r="I97" i="1"/>
  <c r="I114" i="1" s="1"/>
  <c r="H97" i="1"/>
  <c r="H114" i="1" s="1"/>
  <c r="G97" i="1"/>
  <c r="G114" i="1" s="1"/>
  <c r="F97" i="1"/>
  <c r="D97" i="1"/>
  <c r="D114" i="1" s="1"/>
  <c r="C97" i="1"/>
  <c r="C114" i="1" s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E82" i="10" s="1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2" i="18" s="1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24"/>
  <c r="R96" i="24"/>
  <c r="Q96" i="24"/>
  <c r="P96" i="24"/>
  <c r="E96" i="24"/>
  <c r="U96" i="24" s="1"/>
  <c r="S95" i="24"/>
  <c r="R95" i="24"/>
  <c r="Q95" i="24"/>
  <c r="P95" i="24"/>
  <c r="E95" i="24"/>
  <c r="T94" i="24"/>
  <c r="S94" i="24"/>
  <c r="R94" i="24"/>
  <c r="Q94" i="24"/>
  <c r="P94" i="24"/>
  <c r="E94" i="24"/>
  <c r="U94" i="24" s="1"/>
  <c r="U93" i="24"/>
  <c r="S93" i="24"/>
  <c r="R93" i="24"/>
  <c r="Q93" i="24"/>
  <c r="P93" i="24"/>
  <c r="E93" i="24"/>
  <c r="T93" i="24" s="1"/>
  <c r="S92" i="24"/>
  <c r="R92" i="24"/>
  <c r="Q92" i="24"/>
  <c r="P92" i="24"/>
  <c r="E92" i="24"/>
  <c r="T92" i="24" s="1"/>
  <c r="S91" i="24"/>
  <c r="R91" i="24"/>
  <c r="Q91" i="24"/>
  <c r="P91" i="24"/>
  <c r="E91" i="24"/>
  <c r="U91" i="24" s="1"/>
  <c r="S90" i="24"/>
  <c r="R90" i="24"/>
  <c r="Q90" i="24"/>
  <c r="P90" i="24"/>
  <c r="E90" i="24"/>
  <c r="U90" i="24" s="1"/>
  <c r="U89" i="24"/>
  <c r="S89" i="24"/>
  <c r="R89" i="24"/>
  <c r="Q89" i="24"/>
  <c r="P89" i="24"/>
  <c r="E89" i="24"/>
  <c r="T89" i="24" s="1"/>
  <c r="S88" i="24"/>
  <c r="R88" i="24"/>
  <c r="Q88" i="24"/>
  <c r="P88" i="24"/>
  <c r="E88" i="24"/>
  <c r="U88" i="24" s="1"/>
  <c r="W75" i="24"/>
  <c r="V75" i="24"/>
  <c r="O75" i="24"/>
  <c r="N75" i="24"/>
  <c r="M75" i="24"/>
  <c r="L75" i="24"/>
  <c r="R75" i="24" s="1"/>
  <c r="K75" i="24"/>
  <c r="J75" i="24"/>
  <c r="I75" i="24"/>
  <c r="H75" i="24"/>
  <c r="G75" i="24"/>
  <c r="F75" i="24"/>
  <c r="C75" i="24"/>
  <c r="B75" i="24"/>
  <c r="W74" i="24"/>
  <c r="V74" i="24"/>
  <c r="R74" i="24"/>
  <c r="O74" i="24"/>
  <c r="N74" i="24"/>
  <c r="M74" i="24"/>
  <c r="S74" i="24" s="1"/>
  <c r="L74" i="24"/>
  <c r="K74" i="24"/>
  <c r="J74" i="24"/>
  <c r="I74" i="24"/>
  <c r="H74" i="24"/>
  <c r="G74" i="24"/>
  <c r="F74" i="24"/>
  <c r="C74" i="24"/>
  <c r="B74" i="24"/>
  <c r="W73" i="24"/>
  <c r="V73" i="24"/>
  <c r="R73" i="24"/>
  <c r="O73" i="24"/>
  <c r="N73" i="24"/>
  <c r="M73" i="24"/>
  <c r="S73" i="24" s="1"/>
  <c r="L73" i="24"/>
  <c r="K73" i="24"/>
  <c r="J73" i="24"/>
  <c r="I73" i="24"/>
  <c r="H73" i="24"/>
  <c r="G73" i="24"/>
  <c r="F73" i="24"/>
  <c r="C73" i="24"/>
  <c r="B73" i="24"/>
  <c r="U72" i="24"/>
  <c r="S72" i="24"/>
  <c r="R72" i="24"/>
  <c r="Q72" i="24"/>
  <c r="P72" i="24"/>
  <c r="E72" i="24"/>
  <c r="T72" i="24" s="1"/>
  <c r="T71" i="24"/>
  <c r="S71" i="24"/>
  <c r="R71" i="24"/>
  <c r="Q71" i="24"/>
  <c r="P71" i="24"/>
  <c r="E71" i="24"/>
  <c r="O69" i="24"/>
  <c r="N69" i="24"/>
  <c r="M69" i="24"/>
  <c r="L69" i="24"/>
  <c r="K69" i="24"/>
  <c r="J69" i="24"/>
  <c r="I69" i="24"/>
  <c r="H69" i="24"/>
  <c r="G69" i="24"/>
  <c r="F69" i="24"/>
  <c r="C69" i="24"/>
  <c r="B69" i="24"/>
  <c r="O68" i="24"/>
  <c r="N68" i="24"/>
  <c r="M68" i="24"/>
  <c r="S68" i="24" s="1"/>
  <c r="L68" i="24"/>
  <c r="R68" i="24" s="1"/>
  <c r="K68" i="24"/>
  <c r="J68" i="24"/>
  <c r="I68" i="24"/>
  <c r="Q68" i="24" s="1"/>
  <c r="H68" i="24"/>
  <c r="G68" i="24"/>
  <c r="F68" i="24"/>
  <c r="C68" i="24"/>
  <c r="B68" i="24"/>
  <c r="E68" i="24" s="1"/>
  <c r="S67" i="24"/>
  <c r="R67" i="24"/>
  <c r="Q67" i="24"/>
  <c r="P67" i="24"/>
  <c r="E67" i="24"/>
  <c r="U67" i="24" s="1"/>
  <c r="S66" i="24"/>
  <c r="R66" i="24"/>
  <c r="Q66" i="24"/>
  <c r="P66" i="24"/>
  <c r="E66" i="24"/>
  <c r="U66" i="24" s="1"/>
  <c r="U65" i="24"/>
  <c r="S65" i="24"/>
  <c r="R65" i="24"/>
  <c r="Q65" i="24"/>
  <c r="P65" i="24"/>
  <c r="E65" i="24"/>
  <c r="T65" i="24" s="1"/>
  <c r="U64" i="24"/>
  <c r="S64" i="24"/>
  <c r="R64" i="24"/>
  <c r="Q64" i="24"/>
  <c r="P64" i="24"/>
  <c r="E64" i="24"/>
  <c r="T64" i="24" s="1"/>
  <c r="S63" i="24"/>
  <c r="R63" i="24"/>
  <c r="Q63" i="24"/>
  <c r="P63" i="24"/>
  <c r="E63" i="24"/>
  <c r="U63" i="24" s="1"/>
  <c r="O61" i="24"/>
  <c r="N61" i="24"/>
  <c r="M61" i="24"/>
  <c r="S61" i="24" s="1"/>
  <c r="L61" i="24"/>
  <c r="R61" i="24" s="1"/>
  <c r="K61" i="24"/>
  <c r="J61" i="24"/>
  <c r="I61" i="24"/>
  <c r="H61" i="24"/>
  <c r="C61" i="24"/>
  <c r="B61" i="24"/>
  <c r="S60" i="24"/>
  <c r="R60" i="24"/>
  <c r="Q60" i="24"/>
  <c r="P60" i="24"/>
  <c r="E60" i="24"/>
  <c r="U60" i="24" s="1"/>
  <c r="S59" i="24"/>
  <c r="R59" i="24"/>
  <c r="Q59" i="24"/>
  <c r="P59" i="24"/>
  <c r="E59" i="24"/>
  <c r="U59" i="24" s="1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O55" i="24"/>
  <c r="N55" i="24"/>
  <c r="M55" i="24"/>
  <c r="S55" i="24" s="1"/>
  <c r="L55" i="24"/>
  <c r="R55" i="24" s="1"/>
  <c r="K55" i="24"/>
  <c r="J55" i="24"/>
  <c r="I55" i="24"/>
  <c r="H55" i="24"/>
  <c r="G55" i="24"/>
  <c r="F55" i="24"/>
  <c r="C55" i="24"/>
  <c r="B55" i="24"/>
  <c r="S54" i="24"/>
  <c r="R54" i="24"/>
  <c r="Q54" i="24"/>
  <c r="P54" i="24"/>
  <c r="E54" i="24"/>
  <c r="U54" i="24" s="1"/>
  <c r="U53" i="24"/>
  <c r="S53" i="24"/>
  <c r="R53" i="24"/>
  <c r="Q53" i="24"/>
  <c r="P53" i="24"/>
  <c r="E53" i="24"/>
  <c r="T53" i="24" s="1"/>
  <c r="S52" i="24"/>
  <c r="R52" i="24"/>
  <c r="Q52" i="24"/>
  <c r="P52" i="24"/>
  <c r="E52" i="24"/>
  <c r="U52" i="24" s="1"/>
  <c r="S51" i="24"/>
  <c r="R51" i="24"/>
  <c r="Q51" i="24"/>
  <c r="P51" i="24"/>
  <c r="E51" i="24"/>
  <c r="T51" i="24" s="1"/>
  <c r="S50" i="24"/>
  <c r="R50" i="24"/>
  <c r="Q50" i="24"/>
  <c r="P50" i="24"/>
  <c r="E50" i="24"/>
  <c r="U50" i="24" s="1"/>
  <c r="S49" i="24"/>
  <c r="R49" i="24"/>
  <c r="Q49" i="24"/>
  <c r="P49" i="24"/>
  <c r="E49" i="24"/>
  <c r="T49" i="24" s="1"/>
  <c r="S48" i="24"/>
  <c r="R48" i="24"/>
  <c r="Q48" i="24"/>
  <c r="P48" i="24"/>
  <c r="E48" i="24"/>
  <c r="T48" i="24" s="1"/>
  <c r="S47" i="24"/>
  <c r="R47" i="24"/>
  <c r="Q47" i="24"/>
  <c r="P47" i="24"/>
  <c r="E47" i="24"/>
  <c r="U47" i="24" s="1"/>
  <c r="T46" i="24"/>
  <c r="S46" i="24"/>
  <c r="R46" i="24"/>
  <c r="Q46" i="24"/>
  <c r="P46" i="24"/>
  <c r="E46" i="24"/>
  <c r="U46" i="24" s="1"/>
  <c r="U45" i="24"/>
  <c r="S45" i="24"/>
  <c r="R45" i="24"/>
  <c r="Q45" i="24"/>
  <c r="P45" i="24"/>
  <c r="E45" i="24"/>
  <c r="T45" i="24" s="1"/>
  <c r="S44" i="24"/>
  <c r="R44" i="24"/>
  <c r="Q44" i="24"/>
  <c r="P44" i="24"/>
  <c r="E44" i="24"/>
  <c r="U44" i="24" s="1"/>
  <c r="O42" i="24"/>
  <c r="N42" i="24"/>
  <c r="M42" i="24"/>
  <c r="S42" i="24" s="1"/>
  <c r="L42" i="24"/>
  <c r="R42" i="24" s="1"/>
  <c r="K42" i="24"/>
  <c r="J42" i="24"/>
  <c r="I42" i="24"/>
  <c r="H42" i="24"/>
  <c r="G42" i="24"/>
  <c r="F42" i="24"/>
  <c r="C42" i="24"/>
  <c r="B42" i="24"/>
  <c r="E42" i="24" s="1"/>
  <c r="U41" i="24"/>
  <c r="S41" i="24"/>
  <c r="R41" i="24"/>
  <c r="Q41" i="24"/>
  <c r="P41" i="24"/>
  <c r="E41" i="24"/>
  <c r="T41" i="24" s="1"/>
  <c r="S40" i="24"/>
  <c r="R40" i="24"/>
  <c r="Q40" i="24"/>
  <c r="P40" i="24"/>
  <c r="E40" i="24"/>
  <c r="T40" i="24" s="1"/>
  <c r="S39" i="24"/>
  <c r="R39" i="24"/>
  <c r="Q39" i="24"/>
  <c r="P39" i="24"/>
  <c r="E39" i="24"/>
  <c r="U39" i="24" s="1"/>
  <c r="S38" i="24"/>
  <c r="R38" i="24"/>
  <c r="Q38" i="24"/>
  <c r="P38" i="24"/>
  <c r="E38" i="24"/>
  <c r="T38" i="24" s="1"/>
  <c r="S37" i="24"/>
  <c r="R37" i="24"/>
  <c r="Q37" i="24"/>
  <c r="P37" i="24"/>
  <c r="E37" i="24"/>
  <c r="R35" i="24"/>
  <c r="O35" i="24"/>
  <c r="N35" i="24"/>
  <c r="M35" i="24"/>
  <c r="S35" i="24" s="1"/>
  <c r="L35" i="24"/>
  <c r="K35" i="24"/>
  <c r="J35" i="24"/>
  <c r="I35" i="24"/>
  <c r="H35" i="24"/>
  <c r="G35" i="24"/>
  <c r="F35" i="24"/>
  <c r="C35" i="24"/>
  <c r="B35" i="24"/>
  <c r="T34" i="24"/>
  <c r="S34" i="24"/>
  <c r="R34" i="24"/>
  <c r="Q34" i="24"/>
  <c r="P34" i="24"/>
  <c r="E34" i="24"/>
  <c r="U34" i="24" s="1"/>
  <c r="O32" i="24"/>
  <c r="S32" i="24" s="1"/>
  <c r="N32" i="24"/>
  <c r="M32" i="24"/>
  <c r="L32" i="24"/>
  <c r="K32" i="24"/>
  <c r="J32" i="24"/>
  <c r="I32" i="24"/>
  <c r="H32" i="24"/>
  <c r="G32" i="24"/>
  <c r="F32" i="24"/>
  <c r="C32" i="24"/>
  <c r="B32" i="24"/>
  <c r="E32" i="24" s="1"/>
  <c r="S31" i="24"/>
  <c r="R31" i="24"/>
  <c r="Q31" i="24"/>
  <c r="U31" i="24" s="1"/>
  <c r="P31" i="24"/>
  <c r="E31" i="24"/>
  <c r="T31" i="24" s="1"/>
  <c r="S30" i="24"/>
  <c r="R30" i="24"/>
  <c r="Q30" i="24"/>
  <c r="P30" i="24"/>
  <c r="E30" i="24"/>
  <c r="S29" i="24"/>
  <c r="R29" i="24"/>
  <c r="Q29" i="24"/>
  <c r="P29" i="24"/>
  <c r="E29" i="24"/>
  <c r="U29" i="24" s="1"/>
  <c r="S28" i="24"/>
  <c r="R28" i="24"/>
  <c r="Q28" i="24"/>
  <c r="P28" i="24"/>
  <c r="E28" i="24"/>
  <c r="U28" i="24" s="1"/>
  <c r="O26" i="24"/>
  <c r="N26" i="24"/>
  <c r="M26" i="24"/>
  <c r="S26" i="24" s="1"/>
  <c r="L26" i="24"/>
  <c r="R26" i="24" s="1"/>
  <c r="K26" i="24"/>
  <c r="J26" i="24"/>
  <c r="I26" i="24"/>
  <c r="H26" i="24"/>
  <c r="G26" i="24"/>
  <c r="F26" i="24"/>
  <c r="C26" i="24"/>
  <c r="B26" i="24"/>
  <c r="E26" i="24" s="1"/>
  <c r="S25" i="24"/>
  <c r="R25" i="24"/>
  <c r="Q25" i="24"/>
  <c r="P25" i="24"/>
  <c r="E25" i="24"/>
  <c r="U25" i="24" s="1"/>
  <c r="S24" i="24"/>
  <c r="R24" i="24"/>
  <c r="Q24" i="24"/>
  <c r="P24" i="24"/>
  <c r="E24" i="24"/>
  <c r="T24" i="24" s="1"/>
  <c r="S23" i="24"/>
  <c r="R23" i="24"/>
  <c r="Q23" i="24"/>
  <c r="P23" i="24"/>
  <c r="E23" i="24"/>
  <c r="T23" i="24" s="1"/>
  <c r="S22" i="24"/>
  <c r="R22" i="24"/>
  <c r="Q22" i="24"/>
  <c r="P22" i="24"/>
  <c r="E22" i="24"/>
  <c r="U22" i="24" s="1"/>
  <c r="S21" i="24"/>
  <c r="R21" i="24"/>
  <c r="Q21" i="24"/>
  <c r="P21" i="24"/>
  <c r="E21" i="24"/>
  <c r="U21" i="24" s="1"/>
  <c r="S20" i="24"/>
  <c r="R20" i="24"/>
  <c r="Q20" i="24"/>
  <c r="P20" i="24"/>
  <c r="E20" i="24"/>
  <c r="S19" i="24"/>
  <c r="R19" i="24"/>
  <c r="Q19" i="24"/>
  <c r="P19" i="24"/>
  <c r="E19" i="24"/>
  <c r="U19" i="24" s="1"/>
  <c r="S17" i="24"/>
  <c r="R17" i="24"/>
  <c r="O17" i="24"/>
  <c r="N17" i="24"/>
  <c r="M17" i="24"/>
  <c r="L17" i="24"/>
  <c r="K17" i="24"/>
  <c r="J17" i="24"/>
  <c r="I17" i="24"/>
  <c r="H17" i="24"/>
  <c r="P17" i="24" s="1"/>
  <c r="G17" i="24"/>
  <c r="F17" i="24"/>
  <c r="C17" i="24"/>
  <c r="B17" i="24"/>
  <c r="T16" i="24"/>
  <c r="S16" i="24"/>
  <c r="R16" i="24"/>
  <c r="Q16" i="24"/>
  <c r="P16" i="24"/>
  <c r="E16" i="24"/>
  <c r="U16" i="24" s="1"/>
  <c r="S15" i="24"/>
  <c r="R15" i="24"/>
  <c r="Q15" i="24"/>
  <c r="P15" i="24"/>
  <c r="E15" i="24"/>
  <c r="U15" i="24" s="1"/>
  <c r="S14" i="24"/>
  <c r="R14" i="24"/>
  <c r="Q14" i="24"/>
  <c r="P14" i="24"/>
  <c r="E14" i="24"/>
  <c r="S13" i="24"/>
  <c r="R13" i="24"/>
  <c r="Q13" i="24"/>
  <c r="P13" i="24"/>
  <c r="E13" i="24"/>
  <c r="U13" i="24" s="1"/>
  <c r="S12" i="24"/>
  <c r="R12" i="24"/>
  <c r="Q12" i="24"/>
  <c r="P12" i="24"/>
  <c r="E12" i="24"/>
  <c r="T12" i="24" s="1"/>
  <c r="S11" i="24"/>
  <c r="R11" i="24"/>
  <c r="Q11" i="24"/>
  <c r="P11" i="24"/>
  <c r="E11" i="24"/>
  <c r="U11" i="24" s="1"/>
  <c r="S10" i="24"/>
  <c r="R10" i="24"/>
  <c r="Q10" i="24"/>
  <c r="P10" i="24"/>
  <c r="E10" i="24"/>
  <c r="T10" i="24" s="1"/>
  <c r="U9" i="24"/>
  <c r="S9" i="24"/>
  <c r="R9" i="24"/>
  <c r="Q9" i="24"/>
  <c r="P9" i="24"/>
  <c r="E9" i="24"/>
  <c r="T9" i="24" s="1"/>
  <c r="T96" i="23"/>
  <c r="S96" i="23"/>
  <c r="R96" i="23"/>
  <c r="Q96" i="23"/>
  <c r="P96" i="23"/>
  <c r="E96" i="23"/>
  <c r="U96" i="23" s="1"/>
  <c r="U95" i="23"/>
  <c r="S95" i="23"/>
  <c r="R95" i="23"/>
  <c r="Q95" i="23"/>
  <c r="P95" i="23"/>
  <c r="E95" i="23"/>
  <c r="T95" i="23" s="1"/>
  <c r="S94" i="23"/>
  <c r="R94" i="23"/>
  <c r="Q94" i="23"/>
  <c r="U94" i="23" s="1"/>
  <c r="P94" i="23"/>
  <c r="E94" i="23"/>
  <c r="T94" i="23" s="1"/>
  <c r="S93" i="23"/>
  <c r="R93" i="23"/>
  <c r="Q93" i="23"/>
  <c r="P93" i="23"/>
  <c r="E93" i="23"/>
  <c r="S92" i="23"/>
  <c r="R92" i="23"/>
  <c r="Q92" i="23"/>
  <c r="P92" i="23"/>
  <c r="E92" i="23"/>
  <c r="T92" i="23" s="1"/>
  <c r="S91" i="23"/>
  <c r="R91" i="23"/>
  <c r="Q91" i="23"/>
  <c r="P91" i="23"/>
  <c r="E91" i="23"/>
  <c r="S90" i="23"/>
  <c r="R90" i="23"/>
  <c r="Q90" i="23"/>
  <c r="P90" i="23"/>
  <c r="E90" i="23"/>
  <c r="S89" i="23"/>
  <c r="R89" i="23"/>
  <c r="Q89" i="23"/>
  <c r="P89" i="23"/>
  <c r="E89" i="23"/>
  <c r="U89" i="23" s="1"/>
  <c r="T88" i="23"/>
  <c r="S88" i="23"/>
  <c r="R88" i="23"/>
  <c r="Q88" i="23"/>
  <c r="P88" i="23"/>
  <c r="E88" i="23"/>
  <c r="U88" i="23" s="1"/>
  <c r="O75" i="23"/>
  <c r="N75" i="23"/>
  <c r="M75" i="23"/>
  <c r="L75" i="23"/>
  <c r="K75" i="23"/>
  <c r="J75" i="23"/>
  <c r="I75" i="23"/>
  <c r="H75" i="23"/>
  <c r="G75" i="23"/>
  <c r="F75" i="23"/>
  <c r="C75" i="23"/>
  <c r="B75" i="23"/>
  <c r="R74" i="23"/>
  <c r="O74" i="23"/>
  <c r="N74" i="23"/>
  <c r="M74" i="23"/>
  <c r="S74" i="23" s="1"/>
  <c r="L74" i="23"/>
  <c r="K74" i="23"/>
  <c r="J74" i="23"/>
  <c r="I74" i="23"/>
  <c r="H74" i="23"/>
  <c r="G74" i="23"/>
  <c r="F74" i="23"/>
  <c r="E74" i="23"/>
  <c r="C74" i="23"/>
  <c r="B74" i="23"/>
  <c r="S73" i="23"/>
  <c r="O73" i="23"/>
  <c r="N73" i="23"/>
  <c r="M73" i="23"/>
  <c r="L73" i="23"/>
  <c r="R73" i="23" s="1"/>
  <c r="K73" i="23"/>
  <c r="J73" i="23"/>
  <c r="I73" i="23"/>
  <c r="Q73" i="23" s="1"/>
  <c r="H73" i="23"/>
  <c r="G73" i="23"/>
  <c r="F73" i="23"/>
  <c r="C73" i="23"/>
  <c r="B73" i="23"/>
  <c r="E73" i="23" s="1"/>
  <c r="U72" i="23"/>
  <c r="S72" i="23"/>
  <c r="R72" i="23"/>
  <c r="Q72" i="23"/>
  <c r="P72" i="23"/>
  <c r="E72" i="23"/>
  <c r="T72" i="23" s="1"/>
  <c r="T71" i="23"/>
  <c r="S71" i="23"/>
  <c r="R71" i="23"/>
  <c r="Q71" i="23"/>
  <c r="P71" i="23"/>
  <c r="E71" i="23"/>
  <c r="U71" i="23" s="1"/>
  <c r="O69" i="23"/>
  <c r="N69" i="23"/>
  <c r="M69" i="23"/>
  <c r="L69" i="23"/>
  <c r="K69" i="23"/>
  <c r="J69" i="23"/>
  <c r="I69" i="23"/>
  <c r="H69" i="23"/>
  <c r="G69" i="23"/>
  <c r="F69" i="23"/>
  <c r="C69" i="23"/>
  <c r="B69" i="23"/>
  <c r="O68" i="23"/>
  <c r="N68" i="23"/>
  <c r="M68" i="23"/>
  <c r="S68" i="23" s="1"/>
  <c r="L68" i="23"/>
  <c r="R68" i="23" s="1"/>
  <c r="K68" i="23"/>
  <c r="J68" i="23"/>
  <c r="I68" i="23"/>
  <c r="H68" i="23"/>
  <c r="G68" i="23"/>
  <c r="F68" i="23"/>
  <c r="C68" i="23"/>
  <c r="B68" i="23"/>
  <c r="E68" i="23" s="1"/>
  <c r="S67" i="23"/>
  <c r="R67" i="23"/>
  <c r="Q67" i="23"/>
  <c r="P67" i="23"/>
  <c r="E67" i="23"/>
  <c r="S66" i="23"/>
  <c r="R66" i="23"/>
  <c r="Q66" i="23"/>
  <c r="P66" i="23"/>
  <c r="E66" i="23"/>
  <c r="U66" i="23" s="1"/>
  <c r="U65" i="23"/>
  <c r="S65" i="23"/>
  <c r="R65" i="23"/>
  <c r="Q65" i="23"/>
  <c r="P65" i="23"/>
  <c r="E65" i="23"/>
  <c r="T65" i="23" s="1"/>
  <c r="S64" i="23"/>
  <c r="R64" i="23"/>
  <c r="Q64" i="23"/>
  <c r="P64" i="23"/>
  <c r="E64" i="23"/>
  <c r="U64" i="23" s="1"/>
  <c r="S63" i="23"/>
  <c r="R63" i="23"/>
  <c r="Q63" i="23"/>
  <c r="P63" i="23"/>
  <c r="E63" i="23"/>
  <c r="U63" i="23" s="1"/>
  <c r="O61" i="23"/>
  <c r="N61" i="23"/>
  <c r="M61" i="23"/>
  <c r="S61" i="23" s="1"/>
  <c r="L61" i="23"/>
  <c r="R61" i="23" s="1"/>
  <c r="K61" i="23"/>
  <c r="J61" i="23"/>
  <c r="I61" i="23"/>
  <c r="H61" i="23"/>
  <c r="C61" i="23"/>
  <c r="B61" i="23"/>
  <c r="S60" i="23"/>
  <c r="R60" i="23"/>
  <c r="Q60" i="23"/>
  <c r="P60" i="23"/>
  <c r="E60" i="23"/>
  <c r="T60" i="23" s="1"/>
  <c r="S59" i="23"/>
  <c r="R59" i="23"/>
  <c r="Q59" i="23"/>
  <c r="P59" i="23"/>
  <c r="E59" i="23"/>
  <c r="U59" i="23" s="1"/>
  <c r="U58" i="23"/>
  <c r="S58" i="23"/>
  <c r="R58" i="23"/>
  <c r="Q58" i="23"/>
  <c r="P58" i="23"/>
  <c r="E58" i="23"/>
  <c r="T58" i="23" s="1"/>
  <c r="U57" i="23"/>
  <c r="T57" i="23"/>
  <c r="S57" i="23"/>
  <c r="R57" i="23"/>
  <c r="Q57" i="23"/>
  <c r="P57" i="23"/>
  <c r="E57" i="23"/>
  <c r="O55" i="23"/>
  <c r="N55" i="23"/>
  <c r="M55" i="23"/>
  <c r="L55" i="23"/>
  <c r="R55" i="23" s="1"/>
  <c r="K55" i="23"/>
  <c r="J55" i="23"/>
  <c r="I55" i="23"/>
  <c r="H55" i="23"/>
  <c r="G55" i="23"/>
  <c r="F55" i="23"/>
  <c r="C55" i="23"/>
  <c r="B55" i="23"/>
  <c r="U54" i="23"/>
  <c r="S54" i="23"/>
  <c r="R54" i="23"/>
  <c r="Q54" i="23"/>
  <c r="P54" i="23"/>
  <c r="E54" i="23"/>
  <c r="T54" i="23" s="1"/>
  <c r="T53" i="23"/>
  <c r="S53" i="23"/>
  <c r="R53" i="23"/>
  <c r="Q53" i="23"/>
  <c r="P53" i="23"/>
  <c r="E53" i="23"/>
  <c r="U53" i="23" s="1"/>
  <c r="U52" i="23"/>
  <c r="T52" i="23"/>
  <c r="S52" i="23"/>
  <c r="R52" i="23"/>
  <c r="Q52" i="23"/>
  <c r="P52" i="23"/>
  <c r="E52" i="23"/>
  <c r="S51" i="23"/>
  <c r="R51" i="23"/>
  <c r="Q51" i="23"/>
  <c r="P51" i="23"/>
  <c r="E51" i="23"/>
  <c r="U51" i="23" s="1"/>
  <c r="S50" i="23"/>
  <c r="R50" i="23"/>
  <c r="Q50" i="23"/>
  <c r="P50" i="23"/>
  <c r="E50" i="23"/>
  <c r="U50" i="23" s="1"/>
  <c r="S49" i="23"/>
  <c r="R49" i="23"/>
  <c r="Q49" i="23"/>
  <c r="P49" i="23"/>
  <c r="E49" i="23"/>
  <c r="T49" i="23" s="1"/>
  <c r="S48" i="23"/>
  <c r="R48" i="23"/>
  <c r="Q48" i="23"/>
  <c r="P48" i="23"/>
  <c r="E48" i="23"/>
  <c r="U48" i="23" s="1"/>
  <c r="S47" i="23"/>
  <c r="R47" i="23"/>
  <c r="Q47" i="23"/>
  <c r="P47" i="23"/>
  <c r="E47" i="23"/>
  <c r="T47" i="23" s="1"/>
  <c r="S46" i="23"/>
  <c r="R46" i="23"/>
  <c r="Q46" i="23"/>
  <c r="P46" i="23"/>
  <c r="E46" i="23"/>
  <c r="U46" i="23" s="1"/>
  <c r="U45" i="23"/>
  <c r="T45" i="23"/>
  <c r="S45" i="23"/>
  <c r="R45" i="23"/>
  <c r="Q45" i="23"/>
  <c r="P45" i="23"/>
  <c r="E45" i="23"/>
  <c r="S44" i="23"/>
  <c r="R44" i="23"/>
  <c r="Q44" i="23"/>
  <c r="P44" i="23"/>
  <c r="E44" i="23"/>
  <c r="U44" i="23" s="1"/>
  <c r="R42" i="23"/>
  <c r="O42" i="23"/>
  <c r="N42" i="23"/>
  <c r="M42" i="23"/>
  <c r="L42" i="23"/>
  <c r="K42" i="23"/>
  <c r="J42" i="23"/>
  <c r="I42" i="23"/>
  <c r="H42" i="23"/>
  <c r="G42" i="23"/>
  <c r="F42" i="23"/>
  <c r="C42" i="23"/>
  <c r="B42" i="23"/>
  <c r="S41" i="23"/>
  <c r="R41" i="23"/>
  <c r="Q41" i="23"/>
  <c r="P41" i="23"/>
  <c r="E41" i="23"/>
  <c r="U41" i="23" s="1"/>
  <c r="U40" i="23"/>
  <c r="T40" i="23"/>
  <c r="S40" i="23"/>
  <c r="R40" i="23"/>
  <c r="Q40" i="23"/>
  <c r="P40" i="23"/>
  <c r="E40" i="23"/>
  <c r="U39" i="23"/>
  <c r="T39" i="23"/>
  <c r="S39" i="23"/>
  <c r="R39" i="23"/>
  <c r="Q39" i="23"/>
  <c r="P39" i="23"/>
  <c r="E39" i="23"/>
  <c r="S38" i="23"/>
  <c r="R38" i="23"/>
  <c r="Q38" i="23"/>
  <c r="P38" i="23"/>
  <c r="E38" i="23"/>
  <c r="T38" i="23" s="1"/>
  <c r="S37" i="23"/>
  <c r="R37" i="23"/>
  <c r="Q37" i="23"/>
  <c r="P37" i="23"/>
  <c r="E37" i="23"/>
  <c r="U37" i="23" s="1"/>
  <c r="O35" i="23"/>
  <c r="S35" i="23" s="1"/>
  <c r="N35" i="23"/>
  <c r="M35" i="23"/>
  <c r="L35" i="23"/>
  <c r="K35" i="23"/>
  <c r="J35" i="23"/>
  <c r="I35" i="23"/>
  <c r="Q35" i="23" s="1"/>
  <c r="H35" i="23"/>
  <c r="G35" i="23"/>
  <c r="F35" i="23"/>
  <c r="C35" i="23"/>
  <c r="B35" i="23"/>
  <c r="E35" i="23" s="1"/>
  <c r="S34" i="23"/>
  <c r="R34" i="23"/>
  <c r="Q34" i="23"/>
  <c r="P34" i="23"/>
  <c r="E34" i="23"/>
  <c r="S32" i="23"/>
  <c r="O32" i="23"/>
  <c r="N32" i="23"/>
  <c r="M32" i="23"/>
  <c r="L32" i="23"/>
  <c r="R32" i="23" s="1"/>
  <c r="K32" i="23"/>
  <c r="J32" i="23"/>
  <c r="I32" i="23"/>
  <c r="H32" i="23"/>
  <c r="G32" i="23"/>
  <c r="F32" i="23"/>
  <c r="C32" i="23"/>
  <c r="B32" i="23"/>
  <c r="S31" i="23"/>
  <c r="R31" i="23"/>
  <c r="Q31" i="23"/>
  <c r="P31" i="23"/>
  <c r="E31" i="23"/>
  <c r="U31" i="23" s="1"/>
  <c r="S30" i="23"/>
  <c r="R30" i="23"/>
  <c r="Q30" i="23"/>
  <c r="P30" i="23"/>
  <c r="E30" i="23"/>
  <c r="T30" i="23" s="1"/>
  <c r="T29" i="23"/>
  <c r="S29" i="23"/>
  <c r="R29" i="23"/>
  <c r="Q29" i="23"/>
  <c r="P29" i="23"/>
  <c r="E29" i="23"/>
  <c r="U29" i="23" s="1"/>
  <c r="S28" i="23"/>
  <c r="R28" i="23"/>
  <c r="Q28" i="23"/>
  <c r="P28" i="23"/>
  <c r="E28" i="23"/>
  <c r="U28" i="23" s="1"/>
  <c r="O26" i="23"/>
  <c r="N26" i="23"/>
  <c r="M26" i="23"/>
  <c r="S26" i="23" s="1"/>
  <c r="L26" i="23"/>
  <c r="R26" i="23" s="1"/>
  <c r="K26" i="23"/>
  <c r="J26" i="23"/>
  <c r="I26" i="23"/>
  <c r="H26" i="23"/>
  <c r="G26" i="23"/>
  <c r="F26" i="23"/>
  <c r="C26" i="23"/>
  <c r="B26" i="23"/>
  <c r="S25" i="23"/>
  <c r="R25" i="23"/>
  <c r="Q25" i="23"/>
  <c r="P25" i="23"/>
  <c r="E25" i="23"/>
  <c r="U25" i="23" s="1"/>
  <c r="S24" i="23"/>
  <c r="R24" i="23"/>
  <c r="Q24" i="23"/>
  <c r="P24" i="23"/>
  <c r="E24" i="23"/>
  <c r="U24" i="23" s="1"/>
  <c r="S23" i="23"/>
  <c r="R23" i="23"/>
  <c r="Q23" i="23"/>
  <c r="P23" i="23"/>
  <c r="E23" i="23"/>
  <c r="S22" i="23"/>
  <c r="R22" i="23"/>
  <c r="Q22" i="23"/>
  <c r="P22" i="23"/>
  <c r="E22" i="23"/>
  <c r="U22" i="23" s="1"/>
  <c r="S21" i="23"/>
  <c r="R21" i="23"/>
  <c r="Q21" i="23"/>
  <c r="P21" i="23"/>
  <c r="E21" i="23"/>
  <c r="T21" i="23" s="1"/>
  <c r="S20" i="23"/>
  <c r="R20" i="23"/>
  <c r="Q20" i="23"/>
  <c r="P20" i="23"/>
  <c r="E20" i="23"/>
  <c r="U20" i="23" s="1"/>
  <c r="S19" i="23"/>
  <c r="R19" i="23"/>
  <c r="Q19" i="23"/>
  <c r="P19" i="23"/>
  <c r="E19" i="23"/>
  <c r="T19" i="23" s="1"/>
  <c r="S17" i="23"/>
  <c r="O17" i="23"/>
  <c r="N17" i="23"/>
  <c r="M17" i="23"/>
  <c r="L17" i="23"/>
  <c r="R17" i="23" s="1"/>
  <c r="K17" i="23"/>
  <c r="J17" i="23"/>
  <c r="I17" i="23"/>
  <c r="Q17" i="23" s="1"/>
  <c r="H17" i="23"/>
  <c r="G17" i="23"/>
  <c r="F17" i="23"/>
  <c r="C17" i="23"/>
  <c r="B17" i="23"/>
  <c r="E17" i="23" s="1"/>
  <c r="U16" i="23"/>
  <c r="S16" i="23"/>
  <c r="R16" i="23"/>
  <c r="Q16" i="23"/>
  <c r="P16" i="23"/>
  <c r="E16" i="23"/>
  <c r="T16" i="23" s="1"/>
  <c r="T15" i="23"/>
  <c r="S15" i="23"/>
  <c r="R15" i="23"/>
  <c r="Q15" i="23"/>
  <c r="P15" i="23"/>
  <c r="E15" i="23"/>
  <c r="U15" i="23" s="1"/>
  <c r="S14" i="23"/>
  <c r="R14" i="23"/>
  <c r="Q14" i="23"/>
  <c r="P14" i="23"/>
  <c r="E14" i="23"/>
  <c r="U14" i="23" s="1"/>
  <c r="S13" i="23"/>
  <c r="R13" i="23"/>
  <c r="Q13" i="23"/>
  <c r="P13" i="23"/>
  <c r="E13" i="23"/>
  <c r="S12" i="23"/>
  <c r="R12" i="23"/>
  <c r="Q12" i="23"/>
  <c r="P12" i="23"/>
  <c r="E12" i="23"/>
  <c r="U12" i="23" s="1"/>
  <c r="U11" i="23"/>
  <c r="S11" i="23"/>
  <c r="R11" i="23"/>
  <c r="Q11" i="23"/>
  <c r="P11" i="23"/>
  <c r="E11" i="23"/>
  <c r="T11" i="23" s="1"/>
  <c r="S10" i="23"/>
  <c r="R10" i="23"/>
  <c r="Q10" i="23"/>
  <c r="P10" i="23"/>
  <c r="E10" i="23"/>
  <c r="S9" i="23"/>
  <c r="R9" i="23"/>
  <c r="Q9" i="23"/>
  <c r="P9" i="23"/>
  <c r="E9" i="23"/>
  <c r="U9" i="23" s="1"/>
  <c r="S96" i="22"/>
  <c r="R96" i="22"/>
  <c r="Q96" i="22"/>
  <c r="P96" i="22"/>
  <c r="E96" i="22"/>
  <c r="T96" i="22" s="1"/>
  <c r="T95" i="22"/>
  <c r="S95" i="22"/>
  <c r="R95" i="22"/>
  <c r="Q95" i="22"/>
  <c r="P95" i="22"/>
  <c r="E95" i="22"/>
  <c r="U95" i="22" s="1"/>
  <c r="U94" i="22"/>
  <c r="T94" i="22"/>
  <c r="S94" i="22"/>
  <c r="R94" i="22"/>
  <c r="Q94" i="22"/>
  <c r="P94" i="22"/>
  <c r="E94" i="22"/>
  <c r="U93" i="22"/>
  <c r="T93" i="22"/>
  <c r="S93" i="22"/>
  <c r="R93" i="22"/>
  <c r="Q93" i="22"/>
  <c r="P93" i="22"/>
  <c r="E93" i="22"/>
  <c r="T92" i="22"/>
  <c r="S92" i="22"/>
  <c r="R92" i="22"/>
  <c r="Q92" i="22"/>
  <c r="P92" i="22"/>
  <c r="E92" i="22"/>
  <c r="U92" i="22" s="1"/>
  <c r="S91" i="22"/>
  <c r="R91" i="22"/>
  <c r="Q91" i="22"/>
  <c r="U91" i="22" s="1"/>
  <c r="P91" i="22"/>
  <c r="E91" i="22"/>
  <c r="S90" i="22"/>
  <c r="R90" i="22"/>
  <c r="Q90" i="22"/>
  <c r="P90" i="22"/>
  <c r="E90" i="22"/>
  <c r="T90" i="22" s="1"/>
  <c r="S89" i="22"/>
  <c r="R89" i="22"/>
  <c r="Q89" i="22"/>
  <c r="P89" i="22"/>
  <c r="E89" i="22"/>
  <c r="U89" i="22" s="1"/>
  <c r="S88" i="22"/>
  <c r="R88" i="22"/>
  <c r="Q88" i="22"/>
  <c r="P88" i="22"/>
  <c r="E88" i="22"/>
  <c r="T88" i="22" s="1"/>
  <c r="O75" i="22"/>
  <c r="N75" i="22"/>
  <c r="R75" i="22" s="1"/>
  <c r="M75" i="22"/>
  <c r="L75" i="22"/>
  <c r="K75" i="22"/>
  <c r="J75" i="22"/>
  <c r="I75" i="22"/>
  <c r="H75" i="22"/>
  <c r="G75" i="22"/>
  <c r="F75" i="22"/>
  <c r="C75" i="22"/>
  <c r="B75" i="22"/>
  <c r="O74" i="22"/>
  <c r="N74" i="22"/>
  <c r="M74" i="22"/>
  <c r="L74" i="22"/>
  <c r="R74" i="22" s="1"/>
  <c r="K74" i="22"/>
  <c r="J74" i="22"/>
  <c r="I74" i="22"/>
  <c r="H74" i="22"/>
  <c r="G74" i="22"/>
  <c r="F74" i="22"/>
  <c r="C74" i="22"/>
  <c r="B74" i="22"/>
  <c r="E74" i="22" s="1"/>
  <c r="O73" i="22"/>
  <c r="N73" i="22"/>
  <c r="M73" i="22"/>
  <c r="L73" i="22"/>
  <c r="K73" i="22"/>
  <c r="J73" i="22"/>
  <c r="I73" i="22"/>
  <c r="H73" i="22"/>
  <c r="P73" i="22" s="1"/>
  <c r="G73" i="22"/>
  <c r="F73" i="22"/>
  <c r="C73" i="22"/>
  <c r="E73" i="22" s="1"/>
  <c r="B73" i="22"/>
  <c r="S72" i="22"/>
  <c r="R72" i="22"/>
  <c r="Q72" i="22"/>
  <c r="P72" i="22"/>
  <c r="E72" i="22"/>
  <c r="T72" i="22" s="1"/>
  <c r="S71" i="22"/>
  <c r="R71" i="22"/>
  <c r="Q71" i="22"/>
  <c r="P71" i="22"/>
  <c r="E71" i="22"/>
  <c r="U71" i="22" s="1"/>
  <c r="O69" i="22"/>
  <c r="N69" i="22"/>
  <c r="M69" i="22"/>
  <c r="L69" i="22"/>
  <c r="K69" i="22"/>
  <c r="J69" i="22"/>
  <c r="I69" i="22"/>
  <c r="H69" i="22"/>
  <c r="G69" i="22"/>
  <c r="F69" i="22"/>
  <c r="C69" i="22"/>
  <c r="B69" i="22"/>
  <c r="O68" i="22"/>
  <c r="N68" i="22"/>
  <c r="M68" i="22"/>
  <c r="S68" i="22" s="1"/>
  <c r="L68" i="22"/>
  <c r="R68" i="22" s="1"/>
  <c r="K68" i="22"/>
  <c r="J68" i="22"/>
  <c r="I68" i="22"/>
  <c r="H68" i="22"/>
  <c r="G68" i="22"/>
  <c r="F68" i="22"/>
  <c r="C68" i="22"/>
  <c r="B68" i="22"/>
  <c r="S67" i="22"/>
  <c r="R67" i="22"/>
  <c r="Q67" i="22"/>
  <c r="P67" i="22"/>
  <c r="E67" i="22"/>
  <c r="S66" i="22"/>
  <c r="R66" i="22"/>
  <c r="Q66" i="22"/>
  <c r="P66" i="22"/>
  <c r="E66" i="22"/>
  <c r="U65" i="22"/>
  <c r="S65" i="22"/>
  <c r="R65" i="22"/>
  <c r="Q65" i="22"/>
  <c r="P65" i="22"/>
  <c r="E65" i="22"/>
  <c r="T65" i="22" s="1"/>
  <c r="S64" i="22"/>
  <c r="R64" i="22"/>
  <c r="Q64" i="22"/>
  <c r="P64" i="22"/>
  <c r="E64" i="22"/>
  <c r="U64" i="22" s="1"/>
  <c r="U63" i="22"/>
  <c r="T63" i="22"/>
  <c r="S63" i="22"/>
  <c r="R63" i="22"/>
  <c r="Q63" i="22"/>
  <c r="P63" i="22"/>
  <c r="E63" i="22"/>
  <c r="O61" i="22"/>
  <c r="N61" i="22"/>
  <c r="M61" i="22"/>
  <c r="S61" i="22" s="1"/>
  <c r="L61" i="22"/>
  <c r="R61" i="22" s="1"/>
  <c r="K61" i="22"/>
  <c r="J61" i="22"/>
  <c r="I61" i="22"/>
  <c r="H61" i="22"/>
  <c r="C61" i="22"/>
  <c r="B61" i="22"/>
  <c r="S60" i="22"/>
  <c r="R60" i="22"/>
  <c r="Q60" i="22"/>
  <c r="P60" i="22"/>
  <c r="E60" i="22"/>
  <c r="U60" i="22" s="1"/>
  <c r="S59" i="22"/>
  <c r="R59" i="22"/>
  <c r="Q59" i="22"/>
  <c r="P59" i="22"/>
  <c r="E59" i="22"/>
  <c r="U59" i="22" s="1"/>
  <c r="S58" i="22"/>
  <c r="R58" i="22"/>
  <c r="Q58" i="22"/>
  <c r="P58" i="22"/>
  <c r="E58" i="22"/>
  <c r="S57" i="22"/>
  <c r="R57" i="22"/>
  <c r="Q57" i="22"/>
  <c r="P57" i="22"/>
  <c r="E57" i="22"/>
  <c r="O55" i="22"/>
  <c r="N55" i="22"/>
  <c r="M55" i="22"/>
  <c r="L55" i="22"/>
  <c r="R55" i="22" s="1"/>
  <c r="K55" i="22"/>
  <c r="J55" i="22"/>
  <c r="I55" i="22"/>
  <c r="H55" i="22"/>
  <c r="G55" i="22"/>
  <c r="F55" i="22"/>
  <c r="C55" i="22"/>
  <c r="B55" i="22"/>
  <c r="S54" i="22"/>
  <c r="R54" i="22"/>
  <c r="Q54" i="22"/>
  <c r="P54" i="22"/>
  <c r="E54" i="22"/>
  <c r="S53" i="22"/>
  <c r="R53" i="22"/>
  <c r="Q53" i="22"/>
  <c r="P53" i="22"/>
  <c r="E53" i="22"/>
  <c r="U53" i="22" s="1"/>
  <c r="S52" i="22"/>
  <c r="R52" i="22"/>
  <c r="Q52" i="22"/>
  <c r="P52" i="22"/>
  <c r="E52" i="22"/>
  <c r="U52" i="22" s="1"/>
  <c r="T51" i="22"/>
  <c r="S51" i="22"/>
  <c r="R51" i="22"/>
  <c r="Q51" i="22"/>
  <c r="P51" i="22"/>
  <c r="E51" i="22"/>
  <c r="U51" i="22" s="1"/>
  <c r="S50" i="22"/>
  <c r="R50" i="22"/>
  <c r="Q50" i="22"/>
  <c r="P50" i="22"/>
  <c r="E50" i="22"/>
  <c r="T50" i="22" s="1"/>
  <c r="S49" i="22"/>
  <c r="R49" i="22"/>
  <c r="Q49" i="22"/>
  <c r="P49" i="22"/>
  <c r="E49" i="22"/>
  <c r="U49" i="22" s="1"/>
  <c r="S48" i="22"/>
  <c r="R48" i="22"/>
  <c r="Q48" i="22"/>
  <c r="P48" i="22"/>
  <c r="E48" i="22"/>
  <c r="S47" i="22"/>
  <c r="R47" i="22"/>
  <c r="Q47" i="22"/>
  <c r="P47" i="22"/>
  <c r="E47" i="22"/>
  <c r="S46" i="22"/>
  <c r="R46" i="22"/>
  <c r="Q46" i="22"/>
  <c r="P46" i="22"/>
  <c r="E46" i="22"/>
  <c r="S45" i="22"/>
  <c r="R45" i="22"/>
  <c r="Q45" i="22"/>
  <c r="P45" i="22"/>
  <c r="E45" i="22"/>
  <c r="T44" i="22"/>
  <c r="S44" i="22"/>
  <c r="R44" i="22"/>
  <c r="Q44" i="22"/>
  <c r="P44" i="22"/>
  <c r="E44" i="22"/>
  <c r="U44" i="22" s="1"/>
  <c r="O42" i="22"/>
  <c r="N42" i="22"/>
  <c r="M42" i="22"/>
  <c r="S42" i="22" s="1"/>
  <c r="L42" i="22"/>
  <c r="R42" i="22" s="1"/>
  <c r="K42" i="22"/>
  <c r="J42" i="22"/>
  <c r="I42" i="22"/>
  <c r="H42" i="22"/>
  <c r="G42" i="22"/>
  <c r="F42" i="22"/>
  <c r="C42" i="22"/>
  <c r="B42" i="22"/>
  <c r="U41" i="22"/>
  <c r="T41" i="22"/>
  <c r="S41" i="22"/>
  <c r="R41" i="22"/>
  <c r="Q41" i="22"/>
  <c r="P41" i="22"/>
  <c r="E41" i="22"/>
  <c r="S40" i="22"/>
  <c r="R40" i="22"/>
  <c r="Q40" i="22"/>
  <c r="P40" i="22"/>
  <c r="E40" i="22"/>
  <c r="U40" i="22" s="1"/>
  <c r="U39" i="22"/>
  <c r="S39" i="22"/>
  <c r="R39" i="22"/>
  <c r="Q39" i="22"/>
  <c r="P39" i="22"/>
  <c r="E39" i="22"/>
  <c r="T39" i="22" s="1"/>
  <c r="T38" i="22"/>
  <c r="S38" i="22"/>
  <c r="R38" i="22"/>
  <c r="Q38" i="22"/>
  <c r="P38" i="22"/>
  <c r="E38" i="22"/>
  <c r="U38" i="22" s="1"/>
  <c r="S37" i="22"/>
  <c r="R37" i="22"/>
  <c r="Q37" i="22"/>
  <c r="U37" i="22" s="1"/>
  <c r="P37" i="22"/>
  <c r="E37" i="22"/>
  <c r="O35" i="22"/>
  <c r="N35" i="22"/>
  <c r="R35" i="22" s="1"/>
  <c r="M35" i="22"/>
  <c r="L35" i="22"/>
  <c r="K35" i="22"/>
  <c r="J35" i="22"/>
  <c r="I35" i="22"/>
  <c r="H35" i="22"/>
  <c r="G35" i="22"/>
  <c r="F35" i="22"/>
  <c r="E35" i="22"/>
  <c r="C35" i="22"/>
  <c r="B35" i="22"/>
  <c r="S34" i="22"/>
  <c r="R34" i="22"/>
  <c r="Q34" i="22"/>
  <c r="U34" i="22" s="1"/>
  <c r="P34" i="22"/>
  <c r="T34" i="22" s="1"/>
  <c r="E34" i="22"/>
  <c r="R32" i="22"/>
  <c r="O32" i="22"/>
  <c r="N32" i="22"/>
  <c r="M32" i="22"/>
  <c r="S32" i="22" s="1"/>
  <c r="L32" i="22"/>
  <c r="K32" i="22"/>
  <c r="J32" i="22"/>
  <c r="I32" i="22"/>
  <c r="H32" i="22"/>
  <c r="G32" i="22"/>
  <c r="F32" i="22"/>
  <c r="E32" i="22"/>
  <c r="C32" i="22"/>
  <c r="B32" i="22"/>
  <c r="U31" i="22"/>
  <c r="T31" i="22"/>
  <c r="S31" i="22"/>
  <c r="R31" i="22"/>
  <c r="Q31" i="22"/>
  <c r="P31" i="22"/>
  <c r="E31" i="22"/>
  <c r="S30" i="22"/>
  <c r="R30" i="22"/>
  <c r="Q30" i="22"/>
  <c r="P30" i="22"/>
  <c r="E30" i="22"/>
  <c r="S29" i="22"/>
  <c r="R29" i="22"/>
  <c r="Q29" i="22"/>
  <c r="P29" i="22"/>
  <c r="E29" i="22"/>
  <c r="S28" i="22"/>
  <c r="R28" i="22"/>
  <c r="Q28" i="22"/>
  <c r="P28" i="22"/>
  <c r="E28" i="22"/>
  <c r="T28" i="22" s="1"/>
  <c r="O26" i="22"/>
  <c r="N26" i="22"/>
  <c r="M26" i="22"/>
  <c r="S26" i="22" s="1"/>
  <c r="L26" i="22"/>
  <c r="R26" i="22" s="1"/>
  <c r="K26" i="22"/>
  <c r="J26" i="22"/>
  <c r="I26" i="22"/>
  <c r="H26" i="22"/>
  <c r="G26" i="22"/>
  <c r="F26" i="22"/>
  <c r="C26" i="22"/>
  <c r="B26" i="22"/>
  <c r="S25" i="22"/>
  <c r="R25" i="22"/>
  <c r="Q25" i="22"/>
  <c r="P25" i="22"/>
  <c r="E25" i="22"/>
  <c r="T25" i="22" s="1"/>
  <c r="S24" i="22"/>
  <c r="R24" i="22"/>
  <c r="Q24" i="22"/>
  <c r="P24" i="22"/>
  <c r="E24" i="22"/>
  <c r="U24" i="22" s="1"/>
  <c r="T23" i="22"/>
  <c r="S23" i="22"/>
  <c r="R23" i="22"/>
  <c r="Q23" i="22"/>
  <c r="U23" i="22" s="1"/>
  <c r="P23" i="22"/>
  <c r="E23" i="22"/>
  <c r="U22" i="22"/>
  <c r="T22" i="22"/>
  <c r="S22" i="22"/>
  <c r="R22" i="22"/>
  <c r="Q22" i="22"/>
  <c r="P22" i="22"/>
  <c r="E22" i="22"/>
  <c r="T21" i="22"/>
  <c r="S21" i="22"/>
  <c r="R21" i="22"/>
  <c r="Q21" i="22"/>
  <c r="P21" i="22"/>
  <c r="E21" i="22"/>
  <c r="U21" i="22" s="1"/>
  <c r="S20" i="22"/>
  <c r="R20" i="22"/>
  <c r="Q20" i="22"/>
  <c r="P20" i="22"/>
  <c r="E20" i="22"/>
  <c r="U20" i="22" s="1"/>
  <c r="S19" i="22"/>
  <c r="R19" i="22"/>
  <c r="Q19" i="22"/>
  <c r="P19" i="22"/>
  <c r="E19" i="22"/>
  <c r="O17" i="22"/>
  <c r="N17" i="22"/>
  <c r="M17" i="22"/>
  <c r="L17" i="22"/>
  <c r="K17" i="22"/>
  <c r="J17" i="22"/>
  <c r="I17" i="22"/>
  <c r="H17" i="22"/>
  <c r="G17" i="22"/>
  <c r="F17" i="22"/>
  <c r="C17" i="22"/>
  <c r="E17" i="22" s="1"/>
  <c r="B17" i="22"/>
  <c r="S16" i="22"/>
  <c r="R16" i="22"/>
  <c r="Q16" i="22"/>
  <c r="P16" i="22"/>
  <c r="E16" i="22"/>
  <c r="S15" i="22"/>
  <c r="R15" i="22"/>
  <c r="Q15" i="22"/>
  <c r="P15" i="22"/>
  <c r="E15" i="22"/>
  <c r="S14" i="22"/>
  <c r="R14" i="22"/>
  <c r="Q14" i="22"/>
  <c r="P14" i="22"/>
  <c r="E14" i="22"/>
  <c r="T14" i="22" s="1"/>
  <c r="S13" i="22"/>
  <c r="R13" i="22"/>
  <c r="Q13" i="22"/>
  <c r="P13" i="22"/>
  <c r="E13" i="22"/>
  <c r="U13" i="22" s="1"/>
  <c r="S12" i="22"/>
  <c r="R12" i="22"/>
  <c r="Q12" i="22"/>
  <c r="P12" i="22"/>
  <c r="E12" i="22"/>
  <c r="T12" i="22" s="1"/>
  <c r="U11" i="22"/>
  <c r="T11" i="22"/>
  <c r="S11" i="22"/>
  <c r="R11" i="22"/>
  <c r="Q11" i="22"/>
  <c r="P11" i="22"/>
  <c r="E11" i="22"/>
  <c r="T10" i="22"/>
  <c r="S10" i="22"/>
  <c r="R10" i="22"/>
  <c r="Q10" i="22"/>
  <c r="P10" i="22"/>
  <c r="E10" i="22"/>
  <c r="U10" i="22" s="1"/>
  <c r="S9" i="22"/>
  <c r="R9" i="22"/>
  <c r="Q9" i="22"/>
  <c r="P9" i="22"/>
  <c r="E9" i="22"/>
  <c r="U9" i="22" s="1"/>
  <c r="S96" i="21"/>
  <c r="R96" i="21"/>
  <c r="Q96" i="21"/>
  <c r="P96" i="21"/>
  <c r="E96" i="21"/>
  <c r="S95" i="21"/>
  <c r="R95" i="21"/>
  <c r="Q95" i="21"/>
  <c r="P95" i="21"/>
  <c r="E95" i="21"/>
  <c r="S94" i="21"/>
  <c r="R94" i="21"/>
  <c r="Q94" i="21"/>
  <c r="P94" i="21"/>
  <c r="E94" i="21"/>
  <c r="T94" i="21" s="1"/>
  <c r="S93" i="21"/>
  <c r="R93" i="21"/>
  <c r="Q93" i="21"/>
  <c r="P93" i="21"/>
  <c r="E93" i="2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U90" i="21"/>
  <c r="T90" i="21"/>
  <c r="S90" i="21"/>
  <c r="R90" i="21"/>
  <c r="Q90" i="21"/>
  <c r="P90" i="21"/>
  <c r="E90" i="21"/>
  <c r="U89" i="21"/>
  <c r="S89" i="21"/>
  <c r="R89" i="21"/>
  <c r="Q89" i="21"/>
  <c r="P89" i="21"/>
  <c r="E89" i="21"/>
  <c r="T89" i="21" s="1"/>
  <c r="S88" i="21"/>
  <c r="R88" i="21"/>
  <c r="Q88" i="21"/>
  <c r="P88" i="21"/>
  <c r="E88" i="21"/>
  <c r="O75" i="21"/>
  <c r="N75" i="21"/>
  <c r="M75" i="21"/>
  <c r="L75" i="21"/>
  <c r="K75" i="21"/>
  <c r="J75" i="21"/>
  <c r="I75" i="21"/>
  <c r="H75" i="21"/>
  <c r="G75" i="21"/>
  <c r="F75" i="21"/>
  <c r="C75" i="21"/>
  <c r="B75" i="21"/>
  <c r="O74" i="21"/>
  <c r="N74" i="21"/>
  <c r="M74" i="21"/>
  <c r="L74" i="21"/>
  <c r="K74" i="21"/>
  <c r="J74" i="21"/>
  <c r="I74" i="21"/>
  <c r="H74" i="21"/>
  <c r="G74" i="21"/>
  <c r="F74" i="21"/>
  <c r="C74" i="21"/>
  <c r="E74" i="21" s="1"/>
  <c r="B74" i="21"/>
  <c r="O73" i="21"/>
  <c r="S73" i="21" s="1"/>
  <c r="N73" i="21"/>
  <c r="M73" i="21"/>
  <c r="L73" i="21"/>
  <c r="K73" i="21"/>
  <c r="J73" i="21"/>
  <c r="I73" i="21"/>
  <c r="Q73" i="21" s="1"/>
  <c r="H73" i="21"/>
  <c r="G73" i="21"/>
  <c r="F73" i="21"/>
  <c r="C73" i="21"/>
  <c r="B73" i="21"/>
  <c r="E73" i="21" s="1"/>
  <c r="U72" i="21"/>
  <c r="T72" i="21"/>
  <c r="S72" i="21"/>
  <c r="R72" i="21"/>
  <c r="Q72" i="21"/>
  <c r="P72" i="21"/>
  <c r="E72" i="21"/>
  <c r="T71" i="21"/>
  <c r="S71" i="21"/>
  <c r="R71" i="21"/>
  <c r="Q71" i="21"/>
  <c r="U71" i="21" s="1"/>
  <c r="P71" i="21"/>
  <c r="E71" i="21"/>
  <c r="O69" i="21"/>
  <c r="N69" i="21"/>
  <c r="M69" i="21"/>
  <c r="L69" i="21"/>
  <c r="K69" i="21"/>
  <c r="J69" i="21"/>
  <c r="I69" i="21"/>
  <c r="H69" i="21"/>
  <c r="G69" i="21"/>
  <c r="F69" i="21"/>
  <c r="C69" i="21"/>
  <c r="B69" i="21"/>
  <c r="S68" i="21"/>
  <c r="R68" i="21"/>
  <c r="O68" i="21"/>
  <c r="N68" i="21"/>
  <c r="M68" i="21"/>
  <c r="L68" i="21"/>
  <c r="K68" i="21"/>
  <c r="J68" i="21"/>
  <c r="I68" i="21"/>
  <c r="H68" i="21"/>
  <c r="G68" i="21"/>
  <c r="F68" i="21"/>
  <c r="C68" i="21"/>
  <c r="B68" i="21"/>
  <c r="U67" i="21"/>
  <c r="S67" i="21"/>
  <c r="R67" i="21"/>
  <c r="Q67" i="21"/>
  <c r="P67" i="21"/>
  <c r="E67" i="21"/>
  <c r="T67" i="21" s="1"/>
  <c r="T66" i="21"/>
  <c r="S66" i="21"/>
  <c r="R66" i="21"/>
  <c r="Q66" i="21"/>
  <c r="P66" i="21"/>
  <c r="E66" i="21"/>
  <c r="U66" i="21" s="1"/>
  <c r="S65" i="21"/>
  <c r="R65" i="21"/>
  <c r="Q65" i="21"/>
  <c r="P65" i="21"/>
  <c r="E65" i="21"/>
  <c r="S64" i="21"/>
  <c r="R64" i="21"/>
  <c r="Q64" i="21"/>
  <c r="P64" i="21"/>
  <c r="E64" i="21"/>
  <c r="S63" i="21"/>
  <c r="R63" i="21"/>
  <c r="Q63" i="21"/>
  <c r="P63" i="21"/>
  <c r="E63" i="21"/>
  <c r="U63" i="21" s="1"/>
  <c r="O61" i="21"/>
  <c r="N61" i="21"/>
  <c r="M61" i="21"/>
  <c r="S61" i="21" s="1"/>
  <c r="L61" i="21"/>
  <c r="R61" i="21" s="1"/>
  <c r="K61" i="21"/>
  <c r="J61" i="21"/>
  <c r="I61" i="21"/>
  <c r="H61" i="21"/>
  <c r="C61" i="21"/>
  <c r="B61" i="21"/>
  <c r="S60" i="21"/>
  <c r="R60" i="21"/>
  <c r="Q60" i="21"/>
  <c r="P60" i="21"/>
  <c r="E60" i="21"/>
  <c r="U60" i="21" s="1"/>
  <c r="U59" i="21"/>
  <c r="S59" i="21"/>
  <c r="R59" i="21"/>
  <c r="Q59" i="21"/>
  <c r="P59" i="21"/>
  <c r="E59" i="21"/>
  <c r="T59" i="21" s="1"/>
  <c r="S58" i="21"/>
  <c r="R58" i="21"/>
  <c r="Q58" i="21"/>
  <c r="P58" i="21"/>
  <c r="E58" i="21"/>
  <c r="U58" i="21" s="1"/>
  <c r="U57" i="21"/>
  <c r="T57" i="21"/>
  <c r="S57" i="21"/>
  <c r="R57" i="21"/>
  <c r="Q57" i="21"/>
  <c r="P57" i="21"/>
  <c r="E57" i="21"/>
  <c r="O55" i="21"/>
  <c r="N55" i="21"/>
  <c r="M55" i="21"/>
  <c r="L55" i="21"/>
  <c r="K55" i="21"/>
  <c r="J55" i="21"/>
  <c r="I55" i="21"/>
  <c r="H55" i="21"/>
  <c r="G55" i="21"/>
  <c r="F55" i="21"/>
  <c r="C55" i="21"/>
  <c r="B55" i="21"/>
  <c r="E55" i="21" s="1"/>
  <c r="S54" i="21"/>
  <c r="R54" i="21"/>
  <c r="Q54" i="21"/>
  <c r="P54" i="21"/>
  <c r="E54" i="21"/>
  <c r="U54" i="21" s="1"/>
  <c r="S53" i="21"/>
  <c r="R53" i="21"/>
  <c r="Q53" i="21"/>
  <c r="P53" i="21"/>
  <c r="E53" i="2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S44" i="21"/>
  <c r="R44" i="21"/>
  <c r="Q44" i="21"/>
  <c r="P44" i="21"/>
  <c r="E44" i="21"/>
  <c r="U44" i="21" s="1"/>
  <c r="O42" i="21"/>
  <c r="N42" i="21"/>
  <c r="M42" i="21"/>
  <c r="L42" i="21"/>
  <c r="K42" i="21"/>
  <c r="J42" i="21"/>
  <c r="I42" i="21"/>
  <c r="H42" i="21"/>
  <c r="G42" i="21"/>
  <c r="F42" i="21"/>
  <c r="C42" i="21"/>
  <c r="B42" i="21"/>
  <c r="S41" i="21"/>
  <c r="R41" i="21"/>
  <c r="Q41" i="21"/>
  <c r="P41" i="21"/>
  <c r="E41" i="21"/>
  <c r="U41" i="21" s="1"/>
  <c r="S40" i="21"/>
  <c r="R40" i="21"/>
  <c r="Q40" i="21"/>
  <c r="P40" i="21"/>
  <c r="E40" i="21"/>
  <c r="U40" i="21" s="1"/>
  <c r="S39" i="21"/>
  <c r="R39" i="21"/>
  <c r="Q39" i="21"/>
  <c r="P39" i="21"/>
  <c r="E39" i="21"/>
  <c r="U39" i="21" s="1"/>
  <c r="U38" i="21"/>
  <c r="T38" i="21"/>
  <c r="S38" i="21"/>
  <c r="R38" i="21"/>
  <c r="Q38" i="21"/>
  <c r="P38" i="21"/>
  <c r="E38" i="21"/>
  <c r="T37" i="21"/>
  <c r="S37" i="21"/>
  <c r="R37" i="21"/>
  <c r="Q37" i="21"/>
  <c r="U37" i="21" s="1"/>
  <c r="P37" i="21"/>
  <c r="E37" i="21"/>
  <c r="O35" i="21"/>
  <c r="N35" i="21"/>
  <c r="M35" i="21"/>
  <c r="S35" i="21" s="1"/>
  <c r="L35" i="21"/>
  <c r="K35" i="21"/>
  <c r="J35" i="21"/>
  <c r="I35" i="21"/>
  <c r="H35" i="21"/>
  <c r="G35" i="21"/>
  <c r="F35" i="21"/>
  <c r="C35" i="21"/>
  <c r="E35" i="21" s="1"/>
  <c r="B35" i="21"/>
  <c r="S34" i="21"/>
  <c r="R34" i="21"/>
  <c r="Q34" i="21"/>
  <c r="U34" i="21" s="1"/>
  <c r="P34" i="21"/>
  <c r="E34" i="21"/>
  <c r="T34" i="21" s="1"/>
  <c r="O32" i="21"/>
  <c r="N32" i="21"/>
  <c r="M32" i="21"/>
  <c r="S32" i="21" s="1"/>
  <c r="L32" i="21"/>
  <c r="R32" i="21" s="1"/>
  <c r="K32" i="21"/>
  <c r="J32" i="21"/>
  <c r="I32" i="21"/>
  <c r="H32" i="21"/>
  <c r="G32" i="21"/>
  <c r="F32" i="21"/>
  <c r="C32" i="21"/>
  <c r="B32" i="21"/>
  <c r="T31" i="21"/>
  <c r="S31" i="21"/>
  <c r="R31" i="21"/>
  <c r="Q31" i="21"/>
  <c r="P31" i="21"/>
  <c r="E31" i="21"/>
  <c r="U31" i="21" s="1"/>
  <c r="S30" i="21"/>
  <c r="R30" i="21"/>
  <c r="Q30" i="21"/>
  <c r="P30" i="21"/>
  <c r="E30" i="21"/>
  <c r="U30" i="21" s="1"/>
  <c r="S29" i="21"/>
  <c r="R29" i="21"/>
  <c r="Q29" i="21"/>
  <c r="P29" i="21"/>
  <c r="E29" i="21"/>
  <c r="U29" i="21" s="1"/>
  <c r="S28" i="21"/>
  <c r="R28" i="21"/>
  <c r="Q28" i="21"/>
  <c r="P28" i="21"/>
  <c r="E28" i="21"/>
  <c r="T28" i="21" s="1"/>
  <c r="O26" i="21"/>
  <c r="N26" i="21"/>
  <c r="M26" i="21"/>
  <c r="S26" i="21" s="1"/>
  <c r="L26" i="21"/>
  <c r="R26" i="21" s="1"/>
  <c r="K26" i="21"/>
  <c r="J26" i="21"/>
  <c r="I26" i="21"/>
  <c r="H26" i="21"/>
  <c r="G26" i="21"/>
  <c r="F26" i="21"/>
  <c r="C26" i="21"/>
  <c r="B26" i="21"/>
  <c r="S25" i="21"/>
  <c r="R25" i="21"/>
  <c r="Q25" i="21"/>
  <c r="P25" i="21"/>
  <c r="E25" i="21"/>
  <c r="T25" i="21" s="1"/>
  <c r="S24" i="21"/>
  <c r="R24" i="21"/>
  <c r="Q24" i="21"/>
  <c r="P24" i="21"/>
  <c r="E24" i="21"/>
  <c r="U24" i="21" s="1"/>
  <c r="S23" i="21"/>
  <c r="R23" i="21"/>
  <c r="Q23" i="21"/>
  <c r="P23" i="21"/>
  <c r="E23" i="21"/>
  <c r="U23" i="21" s="1"/>
  <c r="U22" i="21"/>
  <c r="S22" i="21"/>
  <c r="R22" i="21"/>
  <c r="Q22" i="21"/>
  <c r="P22" i="21"/>
  <c r="E22" i="21"/>
  <c r="T22" i="21" s="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O17" i="21"/>
  <c r="N17" i="21"/>
  <c r="M17" i="21"/>
  <c r="L17" i="21"/>
  <c r="K17" i="21"/>
  <c r="J17" i="21"/>
  <c r="I17" i="21"/>
  <c r="Q17" i="21" s="1"/>
  <c r="H17" i="21"/>
  <c r="G17" i="21"/>
  <c r="F17" i="21"/>
  <c r="C17" i="21"/>
  <c r="B17" i="21"/>
  <c r="S16" i="21"/>
  <c r="R16" i="21"/>
  <c r="Q16" i="21"/>
  <c r="P16" i="21"/>
  <c r="E16" i="21"/>
  <c r="U16" i="21" s="1"/>
  <c r="S15" i="21"/>
  <c r="R15" i="21"/>
  <c r="Q15" i="21"/>
  <c r="P15" i="21"/>
  <c r="E15" i="21"/>
  <c r="U15" i="21" s="1"/>
  <c r="S14" i="21"/>
  <c r="R14" i="21"/>
  <c r="Q14" i="21"/>
  <c r="P14" i="21"/>
  <c r="E14" i="21"/>
  <c r="T14" i="21" s="1"/>
  <c r="S13" i="21"/>
  <c r="R13" i="21"/>
  <c r="Q13" i="21"/>
  <c r="P13" i="21"/>
  <c r="E13" i="21"/>
  <c r="U13" i="21" s="1"/>
  <c r="S12" i="21"/>
  <c r="R12" i="21"/>
  <c r="Q12" i="21"/>
  <c r="P12" i="21"/>
  <c r="E12" i="21"/>
  <c r="U12" i="21" s="1"/>
  <c r="T11" i="21"/>
  <c r="S11" i="21"/>
  <c r="R11" i="21"/>
  <c r="Q11" i="21"/>
  <c r="P11" i="21"/>
  <c r="E11" i="21"/>
  <c r="U11" i="21" s="1"/>
  <c r="S10" i="21"/>
  <c r="R10" i="21"/>
  <c r="Q10" i="21"/>
  <c r="P10" i="21"/>
  <c r="E10" i="21"/>
  <c r="U10" i="21" s="1"/>
  <c r="S9" i="21"/>
  <c r="R9" i="21"/>
  <c r="Q9" i="21"/>
  <c r="P9" i="21"/>
  <c r="E9" i="21"/>
  <c r="S96" i="20"/>
  <c r="R96" i="20"/>
  <c r="Q96" i="20"/>
  <c r="P96" i="20"/>
  <c r="E96" i="20"/>
  <c r="U96" i="20" s="1"/>
  <c r="S95" i="20"/>
  <c r="R95" i="20"/>
  <c r="Q95" i="20"/>
  <c r="P95" i="20"/>
  <c r="E95" i="20"/>
  <c r="U95" i="20" s="1"/>
  <c r="S94" i="20"/>
  <c r="R94" i="20"/>
  <c r="Q94" i="20"/>
  <c r="P94" i="20"/>
  <c r="E94" i="20"/>
  <c r="T94" i="20" s="1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S91" i="20"/>
  <c r="R91" i="20"/>
  <c r="Q91" i="20"/>
  <c r="P91" i="20"/>
  <c r="E91" i="20"/>
  <c r="S90" i="20"/>
  <c r="R90" i="20"/>
  <c r="Q90" i="20"/>
  <c r="P90" i="20"/>
  <c r="E90" i="20"/>
  <c r="U90" i="20" s="1"/>
  <c r="U89" i="20"/>
  <c r="T89" i="20"/>
  <c r="S89" i="20"/>
  <c r="R89" i="20"/>
  <c r="Q89" i="20"/>
  <c r="P89" i="20"/>
  <c r="E89" i="20"/>
  <c r="S88" i="20"/>
  <c r="R88" i="20"/>
  <c r="R87" i="20" s="1"/>
  <c r="Q88" i="20"/>
  <c r="P88" i="20"/>
  <c r="E88" i="20"/>
  <c r="O75" i="20"/>
  <c r="N75" i="20"/>
  <c r="M75" i="20"/>
  <c r="L75" i="20"/>
  <c r="K75" i="20"/>
  <c r="J75" i="20"/>
  <c r="I75" i="20"/>
  <c r="H75" i="20"/>
  <c r="G75" i="20"/>
  <c r="F75" i="20"/>
  <c r="C75" i="20"/>
  <c r="B75" i="20"/>
  <c r="R74" i="20"/>
  <c r="O74" i="20"/>
  <c r="N74" i="20"/>
  <c r="M74" i="20"/>
  <c r="L74" i="20"/>
  <c r="K74" i="20"/>
  <c r="J74" i="20"/>
  <c r="I74" i="20"/>
  <c r="H74" i="20"/>
  <c r="P74" i="20" s="1"/>
  <c r="G74" i="20"/>
  <c r="F74" i="20"/>
  <c r="C74" i="20"/>
  <c r="B74" i="20"/>
  <c r="E74" i="20" s="1"/>
  <c r="R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T72" i="20"/>
  <c r="S72" i="20"/>
  <c r="R72" i="20"/>
  <c r="Q72" i="20"/>
  <c r="P72" i="20"/>
  <c r="E72" i="20"/>
  <c r="U72" i="20" s="1"/>
  <c r="S71" i="20"/>
  <c r="R71" i="20"/>
  <c r="Q71" i="20"/>
  <c r="P71" i="20"/>
  <c r="E71" i="20"/>
  <c r="U71" i="20" s="1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S68" i="20" s="1"/>
  <c r="L68" i="20"/>
  <c r="R68" i="20" s="1"/>
  <c r="K68" i="20"/>
  <c r="J68" i="20"/>
  <c r="I68" i="20"/>
  <c r="H68" i="20"/>
  <c r="G68" i="20"/>
  <c r="F68" i="20"/>
  <c r="C68" i="20"/>
  <c r="B68" i="20"/>
  <c r="S67" i="20"/>
  <c r="R67" i="20"/>
  <c r="Q67" i="20"/>
  <c r="P67" i="20"/>
  <c r="E67" i="20"/>
  <c r="S66" i="20"/>
  <c r="R66" i="20"/>
  <c r="Q66" i="20"/>
  <c r="P66" i="20"/>
  <c r="E66" i="20"/>
  <c r="U66" i="20" s="1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O61" i="20"/>
  <c r="N61" i="20"/>
  <c r="M61" i="20"/>
  <c r="S61" i="20" s="1"/>
  <c r="L61" i="20"/>
  <c r="R61" i="20" s="1"/>
  <c r="K61" i="20"/>
  <c r="J61" i="20"/>
  <c r="I61" i="20"/>
  <c r="H61" i="20"/>
  <c r="C61" i="20"/>
  <c r="B61" i="20"/>
  <c r="E61" i="20" s="1"/>
  <c r="S60" i="20"/>
  <c r="R60" i="20"/>
  <c r="Q60" i="20"/>
  <c r="P60" i="20"/>
  <c r="E60" i="20"/>
  <c r="T60" i="20" s="1"/>
  <c r="T59" i="20"/>
  <c r="S59" i="20"/>
  <c r="R59" i="20"/>
  <c r="Q59" i="20"/>
  <c r="P59" i="20"/>
  <c r="E59" i="20"/>
  <c r="U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O55" i="20"/>
  <c r="N55" i="20"/>
  <c r="M55" i="20"/>
  <c r="S55" i="20" s="1"/>
  <c r="L55" i="20"/>
  <c r="R55" i="20" s="1"/>
  <c r="K55" i="20"/>
  <c r="J55" i="20"/>
  <c r="I55" i="20"/>
  <c r="Q55" i="20" s="1"/>
  <c r="H55" i="20"/>
  <c r="G55" i="20"/>
  <c r="F55" i="20"/>
  <c r="C55" i="20"/>
  <c r="B55" i="20"/>
  <c r="S54" i="20"/>
  <c r="R54" i="20"/>
  <c r="Q54" i="20"/>
  <c r="P54" i="20"/>
  <c r="E54" i="20"/>
  <c r="U54" i="20" s="1"/>
  <c r="S53" i="20"/>
  <c r="R53" i="20"/>
  <c r="Q53" i="20"/>
  <c r="P53" i="20"/>
  <c r="E53" i="20"/>
  <c r="U53" i="20" s="1"/>
  <c r="S52" i="20"/>
  <c r="R52" i="20"/>
  <c r="Q52" i="20"/>
  <c r="P52" i="20"/>
  <c r="E52" i="20"/>
  <c r="U52" i="20" s="1"/>
  <c r="S51" i="20"/>
  <c r="R51" i="20"/>
  <c r="Q51" i="20"/>
  <c r="P51" i="20"/>
  <c r="E51" i="20"/>
  <c r="T51" i="20" s="1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S48" i="20"/>
  <c r="R48" i="20"/>
  <c r="Q48" i="20"/>
  <c r="P48" i="20"/>
  <c r="E48" i="20"/>
  <c r="S47" i="20"/>
  <c r="R47" i="20"/>
  <c r="Q47" i="20"/>
  <c r="P47" i="20"/>
  <c r="E47" i="20"/>
  <c r="U47" i="20" s="1"/>
  <c r="U46" i="20"/>
  <c r="S46" i="20"/>
  <c r="R46" i="20"/>
  <c r="Q46" i="20"/>
  <c r="P46" i="20"/>
  <c r="E46" i="20"/>
  <c r="T46" i="20" s="1"/>
  <c r="S45" i="20"/>
  <c r="R45" i="20"/>
  <c r="Q45" i="20"/>
  <c r="P45" i="20"/>
  <c r="E45" i="20"/>
  <c r="S44" i="20"/>
  <c r="R44" i="20"/>
  <c r="Q44" i="20"/>
  <c r="P44" i="20"/>
  <c r="E44" i="20"/>
  <c r="U44" i="20" s="1"/>
  <c r="O42" i="20"/>
  <c r="N42" i="20"/>
  <c r="M42" i="20"/>
  <c r="S42" i="20" s="1"/>
  <c r="L42" i="20"/>
  <c r="R42" i="20" s="1"/>
  <c r="K42" i="20"/>
  <c r="J42" i="20"/>
  <c r="I42" i="20"/>
  <c r="H42" i="20"/>
  <c r="G42" i="20"/>
  <c r="F42" i="20"/>
  <c r="C42" i="20"/>
  <c r="B42" i="20"/>
  <c r="S41" i="20"/>
  <c r="R41" i="20"/>
  <c r="Q41" i="20"/>
  <c r="P41" i="20"/>
  <c r="E41" i="20"/>
  <c r="U41" i="20" s="1"/>
  <c r="S40" i="20"/>
  <c r="R40" i="20"/>
  <c r="Q40" i="20"/>
  <c r="P40" i="20"/>
  <c r="E40" i="20"/>
  <c r="T40" i="20" s="1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S37" i="20"/>
  <c r="R37" i="20"/>
  <c r="Q37" i="20"/>
  <c r="P37" i="20"/>
  <c r="E37" i="20"/>
  <c r="R35" i="20"/>
  <c r="O35" i="20"/>
  <c r="N35" i="20"/>
  <c r="M35" i="20"/>
  <c r="S35" i="20" s="1"/>
  <c r="L35" i="20"/>
  <c r="K35" i="20"/>
  <c r="J35" i="20"/>
  <c r="I35" i="20"/>
  <c r="H35" i="20"/>
  <c r="G35" i="20"/>
  <c r="F35" i="20"/>
  <c r="C35" i="20"/>
  <c r="B35" i="20"/>
  <c r="S34" i="20"/>
  <c r="R34" i="20"/>
  <c r="Q34" i="20"/>
  <c r="P34" i="20"/>
  <c r="E34" i="20"/>
  <c r="U34" i="20" s="1"/>
  <c r="O32" i="20"/>
  <c r="N32" i="20"/>
  <c r="M32" i="20"/>
  <c r="S32" i="20" s="1"/>
  <c r="L32" i="20"/>
  <c r="R32" i="20" s="1"/>
  <c r="K32" i="20"/>
  <c r="J32" i="20"/>
  <c r="I32" i="20"/>
  <c r="H32" i="20"/>
  <c r="G32" i="20"/>
  <c r="F32" i="20"/>
  <c r="C32" i="20"/>
  <c r="B32" i="20"/>
  <c r="S31" i="20"/>
  <c r="R31" i="20"/>
  <c r="Q31" i="20"/>
  <c r="P31" i="20"/>
  <c r="E31" i="20"/>
  <c r="S30" i="20"/>
  <c r="R30" i="20"/>
  <c r="Q30" i="20"/>
  <c r="P30" i="20"/>
  <c r="E30" i="20"/>
  <c r="U30" i="20" s="1"/>
  <c r="U29" i="20"/>
  <c r="T29" i="20"/>
  <c r="S29" i="20"/>
  <c r="R29" i="20"/>
  <c r="Q29" i="20"/>
  <c r="P29" i="20"/>
  <c r="E29" i="20"/>
  <c r="S28" i="20"/>
  <c r="R28" i="20"/>
  <c r="Q28" i="20"/>
  <c r="P28" i="20"/>
  <c r="E28" i="20"/>
  <c r="U28" i="20" s="1"/>
  <c r="O26" i="20"/>
  <c r="N26" i="20"/>
  <c r="M26" i="20"/>
  <c r="S26" i="20" s="1"/>
  <c r="L26" i="20"/>
  <c r="R26" i="20" s="1"/>
  <c r="K26" i="20"/>
  <c r="J26" i="20"/>
  <c r="I26" i="20"/>
  <c r="H26" i="20"/>
  <c r="G26" i="20"/>
  <c r="F26" i="20"/>
  <c r="C26" i="20"/>
  <c r="B26" i="20"/>
  <c r="S25" i="20"/>
  <c r="R25" i="20"/>
  <c r="Q25" i="20"/>
  <c r="P25" i="20"/>
  <c r="E25" i="20"/>
  <c r="U25" i="20" s="1"/>
  <c r="S24" i="20"/>
  <c r="R24" i="20"/>
  <c r="Q24" i="20"/>
  <c r="P24" i="20"/>
  <c r="E24" i="20"/>
  <c r="U24" i="20" s="1"/>
  <c r="S23" i="20"/>
  <c r="R23" i="20"/>
  <c r="Q23" i="20"/>
  <c r="P23" i="20"/>
  <c r="E23" i="20"/>
  <c r="T23" i="20" s="1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S20" i="20"/>
  <c r="R20" i="20"/>
  <c r="Q20" i="20"/>
  <c r="P20" i="20"/>
  <c r="E20" i="20"/>
  <c r="S19" i="20"/>
  <c r="R19" i="20"/>
  <c r="Q19" i="20"/>
  <c r="P19" i="20"/>
  <c r="E19" i="20"/>
  <c r="U19" i="20" s="1"/>
  <c r="S17" i="20"/>
  <c r="O17" i="20"/>
  <c r="N17" i="20"/>
  <c r="M17" i="20"/>
  <c r="L17" i="20"/>
  <c r="R17" i="20" s="1"/>
  <c r="K17" i="20"/>
  <c r="J17" i="20"/>
  <c r="I17" i="20"/>
  <c r="Q17" i="20" s="1"/>
  <c r="H17" i="20"/>
  <c r="G17" i="20"/>
  <c r="F17" i="20"/>
  <c r="C17" i="20"/>
  <c r="B17" i="20"/>
  <c r="E17" i="20" s="1"/>
  <c r="U16" i="20"/>
  <c r="T16" i="20"/>
  <c r="S16" i="20"/>
  <c r="R16" i="20"/>
  <c r="Q16" i="20"/>
  <c r="P16" i="20"/>
  <c r="E16" i="20"/>
  <c r="U15" i="20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S13" i="20"/>
  <c r="R13" i="20"/>
  <c r="Q13" i="20"/>
  <c r="P13" i="20"/>
  <c r="E13" i="20"/>
  <c r="U13" i="20" s="1"/>
  <c r="S12" i="20"/>
  <c r="R12" i="20"/>
  <c r="Q12" i="20"/>
  <c r="P12" i="20"/>
  <c r="E12" i="20"/>
  <c r="T12" i="20" s="1"/>
  <c r="S11" i="20"/>
  <c r="R11" i="20"/>
  <c r="Q11" i="20"/>
  <c r="P11" i="20"/>
  <c r="E11" i="20"/>
  <c r="U11" i="20" s="1"/>
  <c r="U10" i="20"/>
  <c r="S10" i="20"/>
  <c r="R10" i="20"/>
  <c r="Q10" i="20"/>
  <c r="P10" i="20"/>
  <c r="E10" i="20"/>
  <c r="T10" i="20" s="1"/>
  <c r="U9" i="20"/>
  <c r="T9" i="20"/>
  <c r="S9" i="20"/>
  <c r="R9" i="20"/>
  <c r="Q9" i="20"/>
  <c r="P9" i="20"/>
  <c r="E9" i="20"/>
  <c r="U96" i="19"/>
  <c r="S96" i="19"/>
  <c r="R96" i="19"/>
  <c r="Q96" i="19"/>
  <c r="P96" i="19"/>
  <c r="E96" i="19"/>
  <c r="T96" i="19" s="1"/>
  <c r="T95" i="19"/>
  <c r="S95" i="19"/>
  <c r="R95" i="19"/>
  <c r="Q95" i="19"/>
  <c r="P95" i="19"/>
  <c r="E95" i="19"/>
  <c r="U95" i="19" s="1"/>
  <c r="S94" i="19"/>
  <c r="R94" i="19"/>
  <c r="Q94" i="19"/>
  <c r="P94" i="19"/>
  <c r="E94" i="19"/>
  <c r="S93" i="19"/>
  <c r="R93" i="19"/>
  <c r="Q93" i="19"/>
  <c r="P93" i="19"/>
  <c r="E93" i="19"/>
  <c r="U93" i="19" s="1"/>
  <c r="S92" i="19"/>
  <c r="R92" i="19"/>
  <c r="Q92" i="19"/>
  <c r="P92" i="19"/>
  <c r="E92" i="19"/>
  <c r="T92" i="19" s="1"/>
  <c r="S91" i="19"/>
  <c r="R91" i="19"/>
  <c r="Q91" i="19"/>
  <c r="P91" i="19"/>
  <c r="E91" i="19"/>
  <c r="U91" i="19" s="1"/>
  <c r="U90" i="19"/>
  <c r="S90" i="19"/>
  <c r="R90" i="19"/>
  <c r="Q90" i="19"/>
  <c r="P90" i="19"/>
  <c r="E90" i="19"/>
  <c r="T90" i="19" s="1"/>
  <c r="U89" i="19"/>
  <c r="T89" i="19"/>
  <c r="S89" i="19"/>
  <c r="R89" i="19"/>
  <c r="Q89" i="19"/>
  <c r="P89" i="19"/>
  <c r="E89" i="19"/>
  <c r="U88" i="19"/>
  <c r="S88" i="19"/>
  <c r="R88" i="19"/>
  <c r="Q88" i="19"/>
  <c r="P88" i="19"/>
  <c r="E88" i="19"/>
  <c r="T88" i="19" s="1"/>
  <c r="V75" i="19"/>
  <c r="O75" i="19"/>
  <c r="N75" i="19"/>
  <c r="M75" i="19"/>
  <c r="S75" i="19" s="1"/>
  <c r="L75" i="19"/>
  <c r="K75" i="19"/>
  <c r="J75" i="19"/>
  <c r="I75" i="19"/>
  <c r="H75" i="19"/>
  <c r="G75" i="19"/>
  <c r="F75" i="19"/>
  <c r="C75" i="19"/>
  <c r="B75" i="19"/>
  <c r="O74" i="19"/>
  <c r="N74" i="19"/>
  <c r="M74" i="19"/>
  <c r="S74" i="19" s="1"/>
  <c r="L74" i="19"/>
  <c r="R74" i="19" s="1"/>
  <c r="K74" i="19"/>
  <c r="J74" i="19"/>
  <c r="I74" i="19"/>
  <c r="H74" i="19"/>
  <c r="G74" i="19"/>
  <c r="F74" i="19"/>
  <c r="C74" i="19"/>
  <c r="B74" i="19"/>
  <c r="S73" i="19"/>
  <c r="O73" i="19"/>
  <c r="N73" i="19"/>
  <c r="M73" i="19"/>
  <c r="L73" i="19"/>
  <c r="R73" i="19" s="1"/>
  <c r="K73" i="19"/>
  <c r="J73" i="19"/>
  <c r="I73" i="19"/>
  <c r="H73" i="19"/>
  <c r="G73" i="19"/>
  <c r="F73" i="19"/>
  <c r="C73" i="19"/>
  <c r="B73" i="19"/>
  <c r="E73" i="19" s="1"/>
  <c r="S72" i="19"/>
  <c r="R72" i="19"/>
  <c r="Q72" i="19"/>
  <c r="P72" i="19"/>
  <c r="E72" i="19"/>
  <c r="U72" i="19" s="1"/>
  <c r="S71" i="19"/>
  <c r="R71" i="19"/>
  <c r="Q71" i="19"/>
  <c r="P71" i="19"/>
  <c r="E71" i="19"/>
  <c r="U71" i="19" s="1"/>
  <c r="V69" i="19"/>
  <c r="O69" i="19"/>
  <c r="N69" i="19"/>
  <c r="M69" i="19"/>
  <c r="S69" i="19" s="1"/>
  <c r="L69" i="19"/>
  <c r="K69" i="19"/>
  <c r="J69" i="19"/>
  <c r="I69" i="19"/>
  <c r="H69" i="19"/>
  <c r="G69" i="19"/>
  <c r="F69" i="19"/>
  <c r="C69" i="19"/>
  <c r="B69" i="19"/>
  <c r="O68" i="19"/>
  <c r="N68" i="19"/>
  <c r="M68" i="19"/>
  <c r="S68" i="19" s="1"/>
  <c r="L68" i="19"/>
  <c r="R68" i="19" s="1"/>
  <c r="K68" i="19"/>
  <c r="J68" i="19"/>
  <c r="I68" i="19"/>
  <c r="H68" i="19"/>
  <c r="G68" i="19"/>
  <c r="F68" i="19"/>
  <c r="C68" i="19"/>
  <c r="E68" i="19" s="1"/>
  <c r="B68" i="19"/>
  <c r="S67" i="19"/>
  <c r="R67" i="19"/>
  <c r="Q67" i="19"/>
  <c r="P67" i="19"/>
  <c r="E67" i="19"/>
  <c r="T67" i="19" s="1"/>
  <c r="S66" i="19"/>
  <c r="R66" i="19"/>
  <c r="Q66" i="19"/>
  <c r="P66" i="19"/>
  <c r="E66" i="19"/>
  <c r="U66" i="19" s="1"/>
  <c r="S65" i="19"/>
  <c r="R65" i="19"/>
  <c r="Q65" i="19"/>
  <c r="P65" i="19"/>
  <c r="E65" i="19"/>
  <c r="U65" i="19" s="1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O61" i="19"/>
  <c r="N61" i="19"/>
  <c r="M61" i="19"/>
  <c r="S61" i="19" s="1"/>
  <c r="L61" i="19"/>
  <c r="R61" i="19" s="1"/>
  <c r="K61" i="19"/>
  <c r="J61" i="19"/>
  <c r="I61" i="19"/>
  <c r="H61" i="19"/>
  <c r="C61" i="19"/>
  <c r="B61" i="19"/>
  <c r="S60" i="19"/>
  <c r="R60" i="19"/>
  <c r="Q60" i="19"/>
  <c r="P60" i="19"/>
  <c r="E60" i="19"/>
  <c r="U60" i="19" s="1"/>
  <c r="S59" i="19"/>
  <c r="R59" i="19"/>
  <c r="Q59" i="19"/>
  <c r="P59" i="19"/>
  <c r="E59" i="19"/>
  <c r="U59" i="19" s="1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O55" i="19"/>
  <c r="N55" i="19"/>
  <c r="M55" i="19"/>
  <c r="S55" i="19" s="1"/>
  <c r="L55" i="19"/>
  <c r="R55" i="19" s="1"/>
  <c r="K55" i="19"/>
  <c r="J55" i="19"/>
  <c r="I55" i="19"/>
  <c r="H55" i="19"/>
  <c r="G55" i="19"/>
  <c r="F55" i="19"/>
  <c r="C55" i="19"/>
  <c r="B55" i="19"/>
  <c r="S54" i="19"/>
  <c r="R54" i="19"/>
  <c r="Q54" i="19"/>
  <c r="P54" i="19"/>
  <c r="E54" i="19"/>
  <c r="U54" i="19" s="1"/>
  <c r="S53" i="19"/>
  <c r="R53" i="19"/>
  <c r="Q53" i="19"/>
  <c r="P53" i="19"/>
  <c r="E53" i="19"/>
  <c r="U53" i="19" s="1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O42" i="19"/>
  <c r="N42" i="19"/>
  <c r="M42" i="19"/>
  <c r="S42" i="19" s="1"/>
  <c r="L42" i="19"/>
  <c r="R42" i="19" s="1"/>
  <c r="K42" i="19"/>
  <c r="J42" i="19"/>
  <c r="I42" i="19"/>
  <c r="H42" i="19"/>
  <c r="G42" i="19"/>
  <c r="F42" i="19"/>
  <c r="C42" i="19"/>
  <c r="B42" i="19"/>
  <c r="E42" i="19" s="1"/>
  <c r="S41" i="19"/>
  <c r="R41" i="19"/>
  <c r="Q41" i="19"/>
  <c r="P41" i="19"/>
  <c r="E41" i="19"/>
  <c r="U41" i="19" s="1"/>
  <c r="U40" i="19"/>
  <c r="S40" i="19"/>
  <c r="R40" i="19"/>
  <c r="Q40" i="19"/>
  <c r="P40" i="19"/>
  <c r="E40" i="19"/>
  <c r="T40" i="19" s="1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S37" i="19"/>
  <c r="R37" i="19"/>
  <c r="Q37" i="19"/>
  <c r="P37" i="19"/>
  <c r="E37" i="19"/>
  <c r="O35" i="19"/>
  <c r="N35" i="19"/>
  <c r="M35" i="19"/>
  <c r="S35" i="19" s="1"/>
  <c r="L35" i="19"/>
  <c r="K35" i="19"/>
  <c r="J35" i="19"/>
  <c r="I35" i="19"/>
  <c r="H35" i="19"/>
  <c r="G35" i="19"/>
  <c r="F35" i="19"/>
  <c r="C35" i="19"/>
  <c r="B35" i="19"/>
  <c r="E35" i="19" s="1"/>
  <c r="S34" i="19"/>
  <c r="R34" i="19"/>
  <c r="Q34" i="19"/>
  <c r="P34" i="19"/>
  <c r="E34" i="19"/>
  <c r="U34" i="19" s="1"/>
  <c r="V32" i="19"/>
  <c r="O32" i="19"/>
  <c r="N32" i="19"/>
  <c r="M32" i="19"/>
  <c r="S32" i="19" s="1"/>
  <c r="L32" i="19"/>
  <c r="K32" i="19"/>
  <c r="J32" i="19"/>
  <c r="I32" i="19"/>
  <c r="H32" i="19"/>
  <c r="G32" i="19"/>
  <c r="F32" i="19"/>
  <c r="C32" i="19"/>
  <c r="B32" i="19"/>
  <c r="S31" i="19"/>
  <c r="R31" i="19"/>
  <c r="Q31" i="19"/>
  <c r="P31" i="19"/>
  <c r="E31" i="19"/>
  <c r="T31" i="19" s="1"/>
  <c r="S30" i="19"/>
  <c r="R30" i="19"/>
  <c r="Q30" i="19"/>
  <c r="P30" i="19"/>
  <c r="E30" i="19"/>
  <c r="U30" i="19" s="1"/>
  <c r="S29" i="19"/>
  <c r="R29" i="19"/>
  <c r="Q29" i="19"/>
  <c r="P29" i="19"/>
  <c r="E29" i="19"/>
  <c r="S28" i="19"/>
  <c r="R28" i="19"/>
  <c r="Q28" i="19"/>
  <c r="P28" i="19"/>
  <c r="E28" i="19"/>
  <c r="O26" i="19"/>
  <c r="N26" i="19"/>
  <c r="M26" i="19"/>
  <c r="S26" i="19" s="1"/>
  <c r="L26" i="19"/>
  <c r="R26" i="19" s="1"/>
  <c r="K26" i="19"/>
  <c r="J26" i="19"/>
  <c r="I26" i="19"/>
  <c r="H26" i="19"/>
  <c r="G26" i="19"/>
  <c r="F26" i="19"/>
  <c r="C26" i="19"/>
  <c r="B26" i="19"/>
  <c r="S25" i="19"/>
  <c r="R25" i="19"/>
  <c r="Q25" i="19"/>
  <c r="P25" i="19"/>
  <c r="E25" i="19"/>
  <c r="S24" i="19"/>
  <c r="R24" i="19"/>
  <c r="Q24" i="19"/>
  <c r="P24" i="19"/>
  <c r="E24" i="19"/>
  <c r="T24" i="19" s="1"/>
  <c r="S23" i="19"/>
  <c r="R23" i="19"/>
  <c r="Q23" i="19"/>
  <c r="P23" i="19"/>
  <c r="E23" i="19"/>
  <c r="S22" i="19"/>
  <c r="R22" i="19"/>
  <c r="Q22" i="19"/>
  <c r="P22" i="19"/>
  <c r="E22" i="19"/>
  <c r="U21" i="19"/>
  <c r="S21" i="19"/>
  <c r="R21" i="19"/>
  <c r="Q21" i="19"/>
  <c r="P21" i="19"/>
  <c r="E21" i="19"/>
  <c r="T20" i="19"/>
  <c r="S20" i="19"/>
  <c r="R20" i="19"/>
  <c r="Q20" i="19"/>
  <c r="P20" i="19"/>
  <c r="E20" i="19"/>
  <c r="U20" i="19" s="1"/>
  <c r="S19" i="19"/>
  <c r="R19" i="19"/>
  <c r="Q19" i="19"/>
  <c r="P19" i="19"/>
  <c r="E19" i="19"/>
  <c r="U19" i="19" s="1"/>
  <c r="O17" i="19"/>
  <c r="N17" i="19"/>
  <c r="M17" i="19"/>
  <c r="S17" i="19" s="1"/>
  <c r="L17" i="19"/>
  <c r="R17" i="19" s="1"/>
  <c r="K17" i="19"/>
  <c r="J17" i="19"/>
  <c r="I17" i="19"/>
  <c r="H17" i="19"/>
  <c r="G17" i="19"/>
  <c r="F17" i="19"/>
  <c r="C17" i="19"/>
  <c r="B17" i="19"/>
  <c r="E17" i="19" s="1"/>
  <c r="S16" i="19"/>
  <c r="R16" i="19"/>
  <c r="Q16" i="19"/>
  <c r="P16" i="19"/>
  <c r="E16" i="19"/>
  <c r="U16" i="19" s="1"/>
  <c r="S15" i="19"/>
  <c r="R15" i="19"/>
  <c r="Q15" i="19"/>
  <c r="P15" i="19"/>
  <c r="E15" i="19"/>
  <c r="S14" i="19"/>
  <c r="R14" i="19"/>
  <c r="Q14" i="19"/>
  <c r="P14" i="19"/>
  <c r="E14" i="19"/>
  <c r="U13" i="19"/>
  <c r="S13" i="19"/>
  <c r="R13" i="19"/>
  <c r="Q13" i="19"/>
  <c r="P13" i="19"/>
  <c r="E13" i="19"/>
  <c r="T13" i="19" s="1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S10" i="19"/>
  <c r="R10" i="19"/>
  <c r="Q10" i="19"/>
  <c r="P10" i="19"/>
  <c r="E10" i="19"/>
  <c r="T10" i="19" s="1"/>
  <c r="S9" i="19"/>
  <c r="R9" i="19"/>
  <c r="Q9" i="19"/>
  <c r="P9" i="19"/>
  <c r="E9" i="19"/>
  <c r="T9" i="19" s="1"/>
  <c r="S96" i="18"/>
  <c r="R96" i="18"/>
  <c r="Q96" i="18"/>
  <c r="P96" i="18"/>
  <c r="E96" i="18"/>
  <c r="U96" i="18" s="1"/>
  <c r="S95" i="18"/>
  <c r="R95" i="18"/>
  <c r="Q95" i="18"/>
  <c r="P95" i="18"/>
  <c r="E95" i="18"/>
  <c r="S94" i="18"/>
  <c r="R94" i="18"/>
  <c r="Q94" i="18"/>
  <c r="P94" i="18"/>
  <c r="E94" i="18"/>
  <c r="U93" i="18"/>
  <c r="S93" i="18"/>
  <c r="R93" i="18"/>
  <c r="Q93" i="18"/>
  <c r="P93" i="18"/>
  <c r="E93" i="18"/>
  <c r="T93" i="18" s="1"/>
  <c r="S92" i="18"/>
  <c r="R92" i="18"/>
  <c r="Q92" i="18"/>
  <c r="P92" i="18"/>
  <c r="E92" i="18"/>
  <c r="U92" i="18" s="1"/>
  <c r="S91" i="18"/>
  <c r="R91" i="18"/>
  <c r="Q91" i="18"/>
  <c r="P91" i="18"/>
  <c r="E91" i="18"/>
  <c r="T91" i="18" s="1"/>
  <c r="S90" i="18"/>
  <c r="R90" i="18"/>
  <c r="Q90" i="18"/>
  <c r="P90" i="18"/>
  <c r="E90" i="18"/>
  <c r="U90" i="18" s="1"/>
  <c r="S89" i="18"/>
  <c r="R89" i="18"/>
  <c r="Q89" i="18"/>
  <c r="P89" i="18"/>
  <c r="E89" i="18"/>
  <c r="S88" i="18"/>
  <c r="R88" i="18"/>
  <c r="Q88" i="18"/>
  <c r="P88" i="18"/>
  <c r="E88" i="18"/>
  <c r="V75" i="18"/>
  <c r="O75" i="18"/>
  <c r="N75" i="18"/>
  <c r="M75" i="18"/>
  <c r="L75" i="18"/>
  <c r="K75" i="18"/>
  <c r="J75" i="18"/>
  <c r="I75" i="18"/>
  <c r="H75" i="18"/>
  <c r="G75" i="18"/>
  <c r="F75" i="18"/>
  <c r="C75" i="18"/>
  <c r="B75" i="18"/>
  <c r="O74" i="18"/>
  <c r="N74" i="18"/>
  <c r="M74" i="18"/>
  <c r="L74" i="18"/>
  <c r="R74" i="18" s="1"/>
  <c r="K74" i="18"/>
  <c r="J74" i="18"/>
  <c r="I74" i="18"/>
  <c r="H74" i="18"/>
  <c r="G74" i="18"/>
  <c r="F74" i="18"/>
  <c r="C74" i="18"/>
  <c r="B74" i="18"/>
  <c r="E74" i="18" s="1"/>
  <c r="R73" i="18"/>
  <c r="O73" i="18"/>
  <c r="N73" i="18"/>
  <c r="M73" i="18"/>
  <c r="S73" i="18" s="1"/>
  <c r="L73" i="18"/>
  <c r="K73" i="18"/>
  <c r="J73" i="18"/>
  <c r="I73" i="18"/>
  <c r="Q73" i="18" s="1"/>
  <c r="H73" i="18"/>
  <c r="G73" i="18"/>
  <c r="F73" i="18"/>
  <c r="C73" i="18"/>
  <c r="B73" i="18"/>
  <c r="E73" i="18" s="1"/>
  <c r="T72" i="18"/>
  <c r="S72" i="18"/>
  <c r="R72" i="18"/>
  <c r="Q72" i="18"/>
  <c r="P72" i="18"/>
  <c r="E72" i="18"/>
  <c r="U72" i="18" s="1"/>
  <c r="S71" i="18"/>
  <c r="R71" i="18"/>
  <c r="Q71" i="18"/>
  <c r="P71" i="18"/>
  <c r="E71" i="18"/>
  <c r="U71" i="18" s="1"/>
  <c r="V69" i="18"/>
  <c r="O69" i="18"/>
  <c r="N69" i="18"/>
  <c r="R69" i="18" s="1"/>
  <c r="M69" i="18"/>
  <c r="L69" i="18"/>
  <c r="K69" i="18"/>
  <c r="J69" i="18"/>
  <c r="I69" i="18"/>
  <c r="H69" i="18"/>
  <c r="G69" i="18"/>
  <c r="F69" i="18"/>
  <c r="C69" i="18"/>
  <c r="B69" i="18"/>
  <c r="Q68" i="18"/>
  <c r="O68" i="18"/>
  <c r="N68" i="18"/>
  <c r="M68" i="18"/>
  <c r="S68" i="18" s="1"/>
  <c r="L68" i="18"/>
  <c r="R68" i="18" s="1"/>
  <c r="K68" i="18"/>
  <c r="J68" i="18"/>
  <c r="I68" i="18"/>
  <c r="H68" i="18"/>
  <c r="G68" i="18"/>
  <c r="F68" i="18"/>
  <c r="C68" i="18"/>
  <c r="B68" i="18"/>
  <c r="T67" i="18"/>
  <c r="S67" i="18"/>
  <c r="R67" i="18"/>
  <c r="Q67" i="18"/>
  <c r="P67" i="18"/>
  <c r="E67" i="18"/>
  <c r="U67" i="18" s="1"/>
  <c r="T66" i="18"/>
  <c r="S66" i="18"/>
  <c r="R66" i="18"/>
  <c r="Q66" i="18"/>
  <c r="P66" i="18"/>
  <c r="E66" i="18"/>
  <c r="U66" i="18" s="1"/>
  <c r="S65" i="18"/>
  <c r="R65" i="18"/>
  <c r="Q65" i="18"/>
  <c r="P65" i="18"/>
  <c r="E65" i="18"/>
  <c r="U65" i="18" s="1"/>
  <c r="T64" i="18"/>
  <c r="S64" i="18"/>
  <c r="R64" i="18"/>
  <c r="Q64" i="18"/>
  <c r="P64" i="18"/>
  <c r="E64" i="18"/>
  <c r="U64" i="18" s="1"/>
  <c r="S63" i="18"/>
  <c r="R63" i="18"/>
  <c r="Q63" i="18"/>
  <c r="P63" i="18"/>
  <c r="E63" i="18"/>
  <c r="O61" i="18"/>
  <c r="N61" i="18"/>
  <c r="M61" i="18"/>
  <c r="S61" i="18" s="1"/>
  <c r="L61" i="18"/>
  <c r="R61" i="18" s="1"/>
  <c r="K61" i="18"/>
  <c r="J61" i="18"/>
  <c r="I61" i="18"/>
  <c r="H61" i="18"/>
  <c r="C61" i="18"/>
  <c r="B61" i="18"/>
  <c r="S60" i="18"/>
  <c r="R60" i="18"/>
  <c r="Q60" i="18"/>
  <c r="P60" i="18"/>
  <c r="E60" i="18"/>
  <c r="S59" i="18"/>
  <c r="R59" i="18"/>
  <c r="Q59" i="18"/>
  <c r="P59" i="18"/>
  <c r="E59" i="18"/>
  <c r="T59" i="18" s="1"/>
  <c r="T58" i="18"/>
  <c r="S58" i="18"/>
  <c r="R58" i="18"/>
  <c r="Q58" i="18"/>
  <c r="P58" i="18"/>
  <c r="E58" i="18"/>
  <c r="U58" i="18" s="1"/>
  <c r="U57" i="18"/>
  <c r="S57" i="18"/>
  <c r="R57" i="18"/>
  <c r="Q57" i="18"/>
  <c r="P57" i="18"/>
  <c r="E57" i="18"/>
  <c r="T57" i="18" s="1"/>
  <c r="V55" i="18"/>
  <c r="O55" i="18"/>
  <c r="N55" i="18"/>
  <c r="M55" i="18"/>
  <c r="L55" i="18"/>
  <c r="R55" i="18" s="1"/>
  <c r="K55" i="18"/>
  <c r="J55" i="18"/>
  <c r="I55" i="18"/>
  <c r="H55" i="18"/>
  <c r="G55" i="18"/>
  <c r="F55" i="18"/>
  <c r="C55" i="18"/>
  <c r="B55" i="18"/>
  <c r="S54" i="18"/>
  <c r="R54" i="18"/>
  <c r="Q54" i="18"/>
  <c r="P54" i="18"/>
  <c r="E54" i="18"/>
  <c r="U54" i="18" s="1"/>
  <c r="S53" i="18"/>
  <c r="R53" i="18"/>
  <c r="Q53" i="18"/>
  <c r="P53" i="18"/>
  <c r="E53" i="18"/>
  <c r="U53" i="18" s="1"/>
  <c r="S52" i="18"/>
  <c r="R52" i="18"/>
  <c r="Q52" i="18"/>
  <c r="P52" i="18"/>
  <c r="E52" i="18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S48" i="18"/>
  <c r="R48" i="18"/>
  <c r="Q48" i="18"/>
  <c r="P48" i="18"/>
  <c r="E48" i="18"/>
  <c r="S47" i="18"/>
  <c r="R47" i="18"/>
  <c r="Q47" i="18"/>
  <c r="P47" i="18"/>
  <c r="E47" i="18"/>
  <c r="T47" i="18" s="1"/>
  <c r="S46" i="18"/>
  <c r="R46" i="18"/>
  <c r="Q46" i="18"/>
  <c r="P46" i="18"/>
  <c r="E46" i="18"/>
  <c r="U46" i="18" s="1"/>
  <c r="S45" i="18"/>
  <c r="R45" i="18"/>
  <c r="Q45" i="18"/>
  <c r="P45" i="18"/>
  <c r="E45" i="18"/>
  <c r="S44" i="18"/>
  <c r="R44" i="18"/>
  <c r="Q44" i="18"/>
  <c r="P44" i="18"/>
  <c r="E44" i="18"/>
  <c r="T44" i="18" s="1"/>
  <c r="O42" i="18"/>
  <c r="N42" i="18"/>
  <c r="M42" i="18"/>
  <c r="S42" i="18" s="1"/>
  <c r="L42" i="18"/>
  <c r="R42" i="18" s="1"/>
  <c r="K42" i="18"/>
  <c r="J42" i="18"/>
  <c r="I42" i="18"/>
  <c r="H42" i="18"/>
  <c r="G42" i="18"/>
  <c r="F42" i="18"/>
  <c r="C42" i="18"/>
  <c r="B42" i="18"/>
  <c r="S41" i="18"/>
  <c r="R41" i="18"/>
  <c r="Q41" i="18"/>
  <c r="P41" i="18"/>
  <c r="E41" i="18"/>
  <c r="U41" i="18" s="1"/>
  <c r="S40" i="18"/>
  <c r="R40" i="18"/>
  <c r="Q40" i="18"/>
  <c r="P40" i="18"/>
  <c r="E40" i="18"/>
  <c r="S39" i="18"/>
  <c r="R39" i="18"/>
  <c r="Q39" i="18"/>
  <c r="P39" i="18"/>
  <c r="E39" i="18"/>
  <c r="U39" i="18" s="1"/>
  <c r="S38" i="18"/>
  <c r="R38" i="18"/>
  <c r="Q38" i="18"/>
  <c r="P38" i="18"/>
  <c r="E38" i="18"/>
  <c r="S37" i="18"/>
  <c r="R37" i="18"/>
  <c r="Q37" i="18"/>
  <c r="P37" i="18"/>
  <c r="E37" i="18"/>
  <c r="S35" i="18"/>
  <c r="O35" i="18"/>
  <c r="N35" i="18"/>
  <c r="M35" i="18"/>
  <c r="L35" i="18"/>
  <c r="K35" i="18"/>
  <c r="J35" i="18"/>
  <c r="I35" i="18"/>
  <c r="H35" i="18"/>
  <c r="P35" i="18" s="1"/>
  <c r="G35" i="18"/>
  <c r="F35" i="18"/>
  <c r="C35" i="18"/>
  <c r="B35" i="18"/>
  <c r="E35" i="18" s="1"/>
  <c r="S34" i="18"/>
  <c r="R34" i="18"/>
  <c r="Q34" i="18"/>
  <c r="P34" i="18"/>
  <c r="E34" i="18"/>
  <c r="O32" i="18"/>
  <c r="N32" i="18"/>
  <c r="M32" i="18"/>
  <c r="S32" i="18" s="1"/>
  <c r="L32" i="18"/>
  <c r="R32" i="18" s="1"/>
  <c r="K32" i="18"/>
  <c r="J32" i="18"/>
  <c r="I32" i="18"/>
  <c r="H32" i="18"/>
  <c r="G32" i="18"/>
  <c r="F32" i="18"/>
  <c r="C32" i="18"/>
  <c r="B32" i="18"/>
  <c r="E32" i="18" s="1"/>
  <c r="S31" i="18"/>
  <c r="R31" i="18"/>
  <c r="Q31" i="18"/>
  <c r="P31" i="18"/>
  <c r="E31" i="18"/>
  <c r="S30" i="18"/>
  <c r="R30" i="18"/>
  <c r="Q30" i="18"/>
  <c r="P30" i="18"/>
  <c r="E30" i="18"/>
  <c r="S29" i="18"/>
  <c r="R29" i="18"/>
  <c r="Q29" i="18"/>
  <c r="P29" i="18"/>
  <c r="E29" i="18"/>
  <c r="U29" i="18" s="1"/>
  <c r="S28" i="18"/>
  <c r="R28" i="18"/>
  <c r="Q28" i="18"/>
  <c r="P28" i="18"/>
  <c r="E28" i="18"/>
  <c r="T28" i="18" s="1"/>
  <c r="V26" i="18"/>
  <c r="O26" i="18"/>
  <c r="N26" i="18"/>
  <c r="M26" i="18"/>
  <c r="S26" i="18" s="1"/>
  <c r="L26" i="18"/>
  <c r="R26" i="18" s="1"/>
  <c r="K26" i="18"/>
  <c r="J26" i="18"/>
  <c r="I26" i="18"/>
  <c r="H26" i="18"/>
  <c r="G26" i="18"/>
  <c r="F26" i="18"/>
  <c r="C26" i="18"/>
  <c r="B26" i="18"/>
  <c r="S25" i="18"/>
  <c r="R25" i="18"/>
  <c r="Q25" i="18"/>
  <c r="P25" i="18"/>
  <c r="E25" i="18"/>
  <c r="U25" i="18" s="1"/>
  <c r="S24" i="18"/>
  <c r="R24" i="18"/>
  <c r="Q24" i="18"/>
  <c r="P24" i="18"/>
  <c r="E24" i="18"/>
  <c r="U24" i="18" s="1"/>
  <c r="S23" i="18"/>
  <c r="R23" i="18"/>
  <c r="Q23" i="18"/>
  <c r="P23" i="18"/>
  <c r="E23" i="18"/>
  <c r="U23" i="18" s="1"/>
  <c r="S22" i="18"/>
  <c r="R22" i="18"/>
  <c r="Q22" i="18"/>
  <c r="P22" i="18"/>
  <c r="E22" i="18"/>
  <c r="U21" i="18"/>
  <c r="T21" i="18"/>
  <c r="S21" i="18"/>
  <c r="R21" i="18"/>
  <c r="Q21" i="18"/>
  <c r="P21" i="18"/>
  <c r="E21" i="18"/>
  <c r="S20" i="18"/>
  <c r="R20" i="18"/>
  <c r="Q20" i="18"/>
  <c r="P20" i="18"/>
  <c r="E20" i="18"/>
  <c r="S19" i="18"/>
  <c r="R19" i="18"/>
  <c r="Q19" i="18"/>
  <c r="P19" i="18"/>
  <c r="E19" i="18"/>
  <c r="O17" i="18"/>
  <c r="S17" i="18" s="1"/>
  <c r="N17" i="18"/>
  <c r="M17" i="18"/>
  <c r="L17" i="18"/>
  <c r="R17" i="18" s="1"/>
  <c r="K17" i="18"/>
  <c r="J17" i="18"/>
  <c r="I17" i="18"/>
  <c r="Q17" i="18" s="1"/>
  <c r="H17" i="18"/>
  <c r="P17" i="18" s="1"/>
  <c r="G17" i="18"/>
  <c r="F17" i="18"/>
  <c r="C17" i="18"/>
  <c r="B17" i="18"/>
  <c r="S16" i="18"/>
  <c r="R16" i="18"/>
  <c r="Q16" i="18"/>
  <c r="P16" i="18"/>
  <c r="E16" i="18"/>
  <c r="U16" i="18" s="1"/>
  <c r="S15" i="18"/>
  <c r="R15" i="18"/>
  <c r="Q15" i="18"/>
  <c r="P15" i="18"/>
  <c r="E15" i="18"/>
  <c r="T15" i="18" s="1"/>
  <c r="S14" i="18"/>
  <c r="R14" i="18"/>
  <c r="Q14" i="18"/>
  <c r="P14" i="18"/>
  <c r="E14" i="18"/>
  <c r="U14" i="18" s="1"/>
  <c r="S13" i="18"/>
  <c r="R13" i="18"/>
  <c r="Q13" i="18"/>
  <c r="P13" i="18"/>
  <c r="E13" i="18"/>
  <c r="T13" i="18" s="1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T9" i="18"/>
  <c r="S9" i="18"/>
  <c r="R9" i="18"/>
  <c r="Q9" i="18"/>
  <c r="P9" i="18"/>
  <c r="E9" i="18"/>
  <c r="S96" i="17"/>
  <c r="R96" i="17"/>
  <c r="Q96" i="17"/>
  <c r="P96" i="17"/>
  <c r="E96" i="17"/>
  <c r="U96" i="17" s="1"/>
  <c r="S95" i="17"/>
  <c r="R95" i="17"/>
  <c r="Q95" i="17"/>
  <c r="P95" i="17"/>
  <c r="E95" i="17"/>
  <c r="T95" i="17" s="1"/>
  <c r="S94" i="17"/>
  <c r="R94" i="17"/>
  <c r="Q94" i="17"/>
  <c r="P94" i="17"/>
  <c r="E94" i="17"/>
  <c r="U94" i="17" s="1"/>
  <c r="S93" i="17"/>
  <c r="R93" i="17"/>
  <c r="Q93" i="17"/>
  <c r="P93" i="17"/>
  <c r="E93" i="17"/>
  <c r="T93" i="17" s="1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O75" i="17"/>
  <c r="N75" i="17"/>
  <c r="M75" i="17"/>
  <c r="L75" i="17"/>
  <c r="K75" i="17"/>
  <c r="J75" i="17"/>
  <c r="I75" i="17"/>
  <c r="H75" i="17"/>
  <c r="G75" i="17"/>
  <c r="F75" i="17"/>
  <c r="C75" i="17"/>
  <c r="B75" i="17"/>
  <c r="O74" i="17"/>
  <c r="N74" i="17"/>
  <c r="M74" i="17"/>
  <c r="L74" i="17"/>
  <c r="R74" i="17" s="1"/>
  <c r="K74" i="17"/>
  <c r="J74" i="17"/>
  <c r="I74" i="17"/>
  <c r="H74" i="17"/>
  <c r="P74" i="17" s="1"/>
  <c r="G74" i="17"/>
  <c r="F74" i="17"/>
  <c r="C74" i="17"/>
  <c r="E74" i="17" s="1"/>
  <c r="B74" i="17"/>
  <c r="O73" i="17"/>
  <c r="N73" i="17"/>
  <c r="M73" i="17"/>
  <c r="S73" i="17" s="1"/>
  <c r="L73" i="17"/>
  <c r="R73" i="17" s="1"/>
  <c r="K73" i="17"/>
  <c r="J73" i="17"/>
  <c r="I73" i="17"/>
  <c r="H73" i="17"/>
  <c r="G73" i="17"/>
  <c r="F73" i="17"/>
  <c r="C73" i="17"/>
  <c r="E73" i="17" s="1"/>
  <c r="B73" i="17"/>
  <c r="S72" i="17"/>
  <c r="R72" i="17"/>
  <c r="Q72" i="17"/>
  <c r="P72" i="17"/>
  <c r="E72" i="17"/>
  <c r="S71" i="17"/>
  <c r="R71" i="17"/>
  <c r="Q71" i="17"/>
  <c r="P71" i="17"/>
  <c r="E71" i="17"/>
  <c r="T71" i="17" s="1"/>
  <c r="O69" i="17"/>
  <c r="N69" i="17"/>
  <c r="M69" i="17"/>
  <c r="L69" i="17"/>
  <c r="K69" i="17"/>
  <c r="J69" i="17"/>
  <c r="I69" i="17"/>
  <c r="H69" i="17"/>
  <c r="G69" i="17"/>
  <c r="F69" i="17"/>
  <c r="C69" i="17"/>
  <c r="B69" i="17"/>
  <c r="O68" i="17"/>
  <c r="N68" i="17"/>
  <c r="M68" i="17"/>
  <c r="S68" i="17" s="1"/>
  <c r="L68" i="17"/>
  <c r="R68" i="17" s="1"/>
  <c r="K68" i="17"/>
  <c r="J68" i="17"/>
  <c r="I68" i="17"/>
  <c r="H68" i="17"/>
  <c r="G68" i="17"/>
  <c r="F68" i="17"/>
  <c r="C68" i="17"/>
  <c r="B68" i="17"/>
  <c r="U67" i="17"/>
  <c r="T67" i="17"/>
  <c r="S67" i="17"/>
  <c r="R67" i="17"/>
  <c r="Q67" i="17"/>
  <c r="P67" i="17"/>
  <c r="E67" i="17"/>
  <c r="T66" i="17"/>
  <c r="S66" i="17"/>
  <c r="R66" i="17"/>
  <c r="Q66" i="17"/>
  <c r="P66" i="17"/>
  <c r="E66" i="17"/>
  <c r="U66" i="17" s="1"/>
  <c r="S65" i="17"/>
  <c r="R65" i="17"/>
  <c r="Q65" i="17"/>
  <c r="P65" i="17"/>
  <c r="E65" i="17"/>
  <c r="U65" i="17" s="1"/>
  <c r="S64" i="17"/>
  <c r="R64" i="17"/>
  <c r="Q64" i="17"/>
  <c r="P64" i="17"/>
  <c r="E64" i="17"/>
  <c r="T64" i="17" s="1"/>
  <c r="S63" i="17"/>
  <c r="R63" i="17"/>
  <c r="Q63" i="17"/>
  <c r="P63" i="17"/>
  <c r="E63" i="17"/>
  <c r="U63" i="17" s="1"/>
  <c r="O61" i="17"/>
  <c r="N61" i="17"/>
  <c r="M61" i="17"/>
  <c r="S61" i="17" s="1"/>
  <c r="L61" i="17"/>
  <c r="R61" i="17" s="1"/>
  <c r="K61" i="17"/>
  <c r="J61" i="17"/>
  <c r="I61" i="17"/>
  <c r="H61" i="17"/>
  <c r="C61" i="17"/>
  <c r="B61" i="17"/>
  <c r="E61" i="17" s="1"/>
  <c r="U60" i="17"/>
  <c r="T60" i="17"/>
  <c r="S60" i="17"/>
  <c r="R60" i="17"/>
  <c r="Q60" i="17"/>
  <c r="P60" i="17"/>
  <c r="E60" i="17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H55" i="17"/>
  <c r="G55" i="17"/>
  <c r="F55" i="17"/>
  <c r="C55" i="17"/>
  <c r="B55" i="17"/>
  <c r="S54" i="17"/>
  <c r="R54" i="17"/>
  <c r="Q54" i="17"/>
  <c r="P54" i="17"/>
  <c r="E54" i="17"/>
  <c r="S53" i="17"/>
  <c r="R53" i="17"/>
  <c r="Q53" i="17"/>
  <c r="P53" i="17"/>
  <c r="E53" i="17"/>
  <c r="U53" i="17" s="1"/>
  <c r="S52" i="17"/>
  <c r="R52" i="17"/>
  <c r="Q52" i="17"/>
  <c r="P52" i="17"/>
  <c r="E52" i="17"/>
  <c r="T52" i="17" s="1"/>
  <c r="S51" i="17"/>
  <c r="R51" i="17"/>
  <c r="Q51" i="17"/>
  <c r="P51" i="17"/>
  <c r="E51" i="17"/>
  <c r="U51" i="17" s="1"/>
  <c r="S50" i="17"/>
  <c r="R50" i="17"/>
  <c r="Q50" i="17"/>
  <c r="P50" i="17"/>
  <c r="E50" i="17"/>
  <c r="T50" i="17" s="1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S47" i="17"/>
  <c r="R47" i="17"/>
  <c r="Q47" i="17"/>
  <c r="P47" i="17"/>
  <c r="E47" i="17"/>
  <c r="T46" i="17"/>
  <c r="S46" i="17"/>
  <c r="R46" i="17"/>
  <c r="Q46" i="17"/>
  <c r="P46" i="17"/>
  <c r="E46" i="17"/>
  <c r="U46" i="17" s="1"/>
  <c r="S45" i="17"/>
  <c r="R45" i="17"/>
  <c r="Q45" i="17"/>
  <c r="P45" i="17"/>
  <c r="E45" i="17"/>
  <c r="S44" i="17"/>
  <c r="R44" i="17"/>
  <c r="Q44" i="17"/>
  <c r="P44" i="17"/>
  <c r="E44" i="17"/>
  <c r="T44" i="17" s="1"/>
  <c r="O42" i="17"/>
  <c r="N42" i="17"/>
  <c r="M42" i="17"/>
  <c r="S42" i="17" s="1"/>
  <c r="L42" i="17"/>
  <c r="K42" i="17"/>
  <c r="J42" i="17"/>
  <c r="I42" i="17"/>
  <c r="H42" i="17"/>
  <c r="G42" i="17"/>
  <c r="F42" i="17"/>
  <c r="E42" i="17"/>
  <c r="C42" i="17"/>
  <c r="B42" i="17"/>
  <c r="S41" i="17"/>
  <c r="R41" i="17"/>
  <c r="Q41" i="17"/>
  <c r="P41" i="17"/>
  <c r="E41" i="17"/>
  <c r="T41" i="17" s="1"/>
  <c r="S40" i="17"/>
  <c r="R40" i="17"/>
  <c r="Q40" i="17"/>
  <c r="P40" i="17"/>
  <c r="E40" i="17"/>
  <c r="U40" i="17" s="1"/>
  <c r="S39" i="17"/>
  <c r="R39" i="17"/>
  <c r="Q39" i="17"/>
  <c r="P39" i="17"/>
  <c r="E39" i="17"/>
  <c r="T39" i="17" s="1"/>
  <c r="S38" i="17"/>
  <c r="R38" i="17"/>
  <c r="Q38" i="17"/>
  <c r="P38" i="17"/>
  <c r="E38" i="17"/>
  <c r="T38" i="17" s="1"/>
  <c r="S37" i="17"/>
  <c r="R37" i="17"/>
  <c r="Q37" i="17"/>
  <c r="P37" i="17"/>
  <c r="E37" i="17"/>
  <c r="U37" i="17" s="1"/>
  <c r="S35" i="17"/>
  <c r="O35" i="17"/>
  <c r="N35" i="17"/>
  <c r="M35" i="17"/>
  <c r="L35" i="17"/>
  <c r="R35" i="17" s="1"/>
  <c r="K35" i="17"/>
  <c r="J35" i="17"/>
  <c r="I35" i="17"/>
  <c r="Q35" i="17" s="1"/>
  <c r="H35" i="17"/>
  <c r="G35" i="17"/>
  <c r="F35" i="17"/>
  <c r="C35" i="17"/>
  <c r="B35" i="17"/>
  <c r="E35" i="17" s="1"/>
  <c r="T34" i="17"/>
  <c r="S34" i="17"/>
  <c r="R34" i="17"/>
  <c r="Q34" i="17"/>
  <c r="P34" i="17"/>
  <c r="E34" i="17"/>
  <c r="U34" i="17" s="1"/>
  <c r="O32" i="17"/>
  <c r="N32" i="17"/>
  <c r="M32" i="17"/>
  <c r="S32" i="17" s="1"/>
  <c r="L32" i="17"/>
  <c r="R32" i="17" s="1"/>
  <c r="K32" i="17"/>
  <c r="J32" i="17"/>
  <c r="I32" i="17"/>
  <c r="H32" i="17"/>
  <c r="G32" i="17"/>
  <c r="F32" i="17"/>
  <c r="C32" i="17"/>
  <c r="B32" i="17"/>
  <c r="S31" i="17"/>
  <c r="R31" i="17"/>
  <c r="Q31" i="17"/>
  <c r="P31" i="17"/>
  <c r="E31" i="17"/>
  <c r="U31" i="17" s="1"/>
  <c r="S30" i="17"/>
  <c r="R30" i="17"/>
  <c r="Q30" i="17"/>
  <c r="P30" i="17"/>
  <c r="E30" i="17"/>
  <c r="U30" i="17" s="1"/>
  <c r="T29" i="17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O26" i="17"/>
  <c r="N26" i="17"/>
  <c r="M26" i="17"/>
  <c r="S26" i="17" s="1"/>
  <c r="L26" i="17"/>
  <c r="R26" i="17" s="1"/>
  <c r="K26" i="17"/>
  <c r="J26" i="17"/>
  <c r="I26" i="17"/>
  <c r="Q26" i="17" s="1"/>
  <c r="H26" i="17"/>
  <c r="G26" i="17"/>
  <c r="F26" i="17"/>
  <c r="C26" i="17"/>
  <c r="B26" i="17"/>
  <c r="E26" i="17" s="1"/>
  <c r="S25" i="17"/>
  <c r="R25" i="17"/>
  <c r="Q25" i="17"/>
  <c r="P25" i="17"/>
  <c r="E25" i="17"/>
  <c r="U25" i="17" s="1"/>
  <c r="S24" i="17"/>
  <c r="R24" i="17"/>
  <c r="Q24" i="17"/>
  <c r="P24" i="17"/>
  <c r="E24" i="17"/>
  <c r="T24" i="17" s="1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U21" i="17" s="1"/>
  <c r="S20" i="17"/>
  <c r="R20" i="17"/>
  <c r="Q20" i="17"/>
  <c r="P20" i="17"/>
  <c r="E20" i="17"/>
  <c r="T20" i="17" s="1"/>
  <c r="S19" i="17"/>
  <c r="R19" i="17"/>
  <c r="Q19" i="17"/>
  <c r="P19" i="17"/>
  <c r="E19" i="17"/>
  <c r="U19" i="17" s="1"/>
  <c r="R17" i="17"/>
  <c r="O17" i="17"/>
  <c r="N17" i="17"/>
  <c r="M17" i="17"/>
  <c r="S17" i="17" s="1"/>
  <c r="L17" i="17"/>
  <c r="K17" i="17"/>
  <c r="J17" i="17"/>
  <c r="I17" i="17"/>
  <c r="H17" i="17"/>
  <c r="P17" i="17" s="1"/>
  <c r="G17" i="17"/>
  <c r="F17" i="17"/>
  <c r="C17" i="17"/>
  <c r="E17" i="17" s="1"/>
  <c r="B17" i="17"/>
  <c r="U16" i="17"/>
  <c r="S16" i="17"/>
  <c r="R16" i="17"/>
  <c r="Q16" i="17"/>
  <c r="P16" i="17"/>
  <c r="E16" i="17"/>
  <c r="T16" i="17" s="1"/>
  <c r="S15" i="17"/>
  <c r="R15" i="17"/>
  <c r="Q15" i="17"/>
  <c r="P15" i="17"/>
  <c r="E15" i="17"/>
  <c r="U15" i="17" s="1"/>
  <c r="S14" i="17"/>
  <c r="R14" i="17"/>
  <c r="Q14" i="17"/>
  <c r="P14" i="17"/>
  <c r="E14" i="17"/>
  <c r="U14" i="17" s="1"/>
  <c r="S13" i="17"/>
  <c r="R13" i="17"/>
  <c r="Q13" i="17"/>
  <c r="P13" i="17"/>
  <c r="E13" i="17"/>
  <c r="T13" i="17" s="1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P10" i="17"/>
  <c r="E10" i="17"/>
  <c r="T9" i="17"/>
  <c r="S9" i="17"/>
  <c r="R9" i="17"/>
  <c r="Q9" i="17"/>
  <c r="P9" i="17"/>
  <c r="E9" i="17"/>
  <c r="U9" i="17" s="1"/>
  <c r="U96" i="16"/>
  <c r="S96" i="16"/>
  <c r="R96" i="16"/>
  <c r="Q96" i="16"/>
  <c r="P96" i="16"/>
  <c r="E96" i="16"/>
  <c r="T96" i="16" s="1"/>
  <c r="S95" i="16"/>
  <c r="R95" i="16"/>
  <c r="Q95" i="16"/>
  <c r="P95" i="16"/>
  <c r="E95" i="16"/>
  <c r="U95" i="16" s="1"/>
  <c r="S94" i="16"/>
  <c r="R94" i="16"/>
  <c r="Q94" i="16"/>
  <c r="P94" i="16"/>
  <c r="E94" i="16"/>
  <c r="U94" i="16" s="1"/>
  <c r="S93" i="16"/>
  <c r="R93" i="16"/>
  <c r="Q93" i="16"/>
  <c r="P93" i="16"/>
  <c r="E93" i="16"/>
  <c r="T93" i="16" s="1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U89" i="16"/>
  <c r="T89" i="16"/>
  <c r="S89" i="16"/>
  <c r="R89" i="16"/>
  <c r="Q89" i="16"/>
  <c r="P89" i="16"/>
  <c r="E89" i="16"/>
  <c r="U88" i="16"/>
  <c r="T88" i="16"/>
  <c r="S88" i="16"/>
  <c r="R88" i="16"/>
  <c r="Q88" i="16"/>
  <c r="P88" i="16"/>
  <c r="E88" i="16"/>
  <c r="O75" i="16"/>
  <c r="N75" i="16"/>
  <c r="M75" i="16"/>
  <c r="L75" i="16"/>
  <c r="K75" i="16"/>
  <c r="J75" i="16"/>
  <c r="I75" i="16"/>
  <c r="H75" i="16"/>
  <c r="G75" i="16"/>
  <c r="F75" i="16"/>
  <c r="C75" i="16"/>
  <c r="B75" i="16"/>
  <c r="O74" i="16"/>
  <c r="N74" i="16"/>
  <c r="M74" i="16"/>
  <c r="S74" i="16" s="1"/>
  <c r="L74" i="16"/>
  <c r="R74" i="16" s="1"/>
  <c r="K74" i="16"/>
  <c r="J74" i="16"/>
  <c r="I74" i="16"/>
  <c r="H74" i="16"/>
  <c r="G74" i="16"/>
  <c r="F74" i="16"/>
  <c r="C74" i="16"/>
  <c r="B74" i="16"/>
  <c r="E74" i="16" s="1"/>
  <c r="S73" i="16"/>
  <c r="R73" i="16"/>
  <c r="O73" i="16"/>
  <c r="N73" i="16"/>
  <c r="M73" i="16"/>
  <c r="L73" i="16"/>
  <c r="K73" i="16"/>
  <c r="J73" i="16"/>
  <c r="I73" i="16"/>
  <c r="Q73" i="16" s="1"/>
  <c r="H73" i="16"/>
  <c r="G73" i="16"/>
  <c r="F73" i="16"/>
  <c r="C73" i="16"/>
  <c r="B73" i="16"/>
  <c r="E73" i="16" s="1"/>
  <c r="T72" i="16"/>
  <c r="S72" i="16"/>
  <c r="R72" i="16"/>
  <c r="Q72" i="16"/>
  <c r="P72" i="16"/>
  <c r="E72" i="16"/>
  <c r="U72" i="16" s="1"/>
  <c r="S71" i="16"/>
  <c r="R71" i="16"/>
  <c r="Q71" i="16"/>
  <c r="U71" i="16" s="1"/>
  <c r="P71" i="16"/>
  <c r="E71" i="16"/>
  <c r="T71" i="16" s="1"/>
  <c r="O69" i="16"/>
  <c r="N69" i="16"/>
  <c r="M69" i="16"/>
  <c r="S69" i="16" s="1"/>
  <c r="L69" i="16"/>
  <c r="R69" i="16" s="1"/>
  <c r="K69" i="16"/>
  <c r="J69" i="16"/>
  <c r="I69" i="16"/>
  <c r="H69" i="16"/>
  <c r="G69" i="16"/>
  <c r="F69" i="16"/>
  <c r="C69" i="16"/>
  <c r="B69" i="16"/>
  <c r="E69" i="16" s="1"/>
  <c r="S68" i="16"/>
  <c r="R68" i="16"/>
  <c r="O68" i="16"/>
  <c r="N68" i="16"/>
  <c r="M68" i="16"/>
  <c r="L68" i="16"/>
  <c r="K68" i="16"/>
  <c r="J68" i="16"/>
  <c r="I68" i="16"/>
  <c r="H68" i="16"/>
  <c r="G68" i="16"/>
  <c r="F68" i="16"/>
  <c r="C68" i="16"/>
  <c r="B68" i="16"/>
  <c r="E68" i="16" s="1"/>
  <c r="T67" i="16"/>
  <c r="S67" i="16"/>
  <c r="R67" i="16"/>
  <c r="Q67" i="16"/>
  <c r="P67" i="16"/>
  <c r="E67" i="16"/>
  <c r="U67" i="16" s="1"/>
  <c r="S66" i="16"/>
  <c r="R66" i="16"/>
  <c r="Q66" i="16"/>
  <c r="P66" i="16"/>
  <c r="E66" i="16"/>
  <c r="U66" i="16" s="1"/>
  <c r="S65" i="16"/>
  <c r="R65" i="16"/>
  <c r="Q65" i="16"/>
  <c r="P65" i="16"/>
  <c r="E65" i="16"/>
  <c r="U65" i="16" s="1"/>
  <c r="S64" i="16"/>
  <c r="R64" i="16"/>
  <c r="Q64" i="16"/>
  <c r="P64" i="16"/>
  <c r="E64" i="16"/>
  <c r="U64" i="16" s="1"/>
  <c r="S63" i="16"/>
  <c r="R63" i="16"/>
  <c r="Q63" i="16"/>
  <c r="P63" i="16"/>
  <c r="E63" i="16"/>
  <c r="O61" i="16"/>
  <c r="N61" i="16"/>
  <c r="M61" i="16"/>
  <c r="S61" i="16" s="1"/>
  <c r="L61" i="16"/>
  <c r="R61" i="16" s="1"/>
  <c r="K61" i="16"/>
  <c r="J61" i="16"/>
  <c r="I61" i="16"/>
  <c r="H61" i="16"/>
  <c r="C61" i="16"/>
  <c r="B61" i="16"/>
  <c r="E61" i="16" s="1"/>
  <c r="S60" i="16"/>
  <c r="R60" i="16"/>
  <c r="Q60" i="16"/>
  <c r="P60" i="16"/>
  <c r="E60" i="16"/>
  <c r="U60" i="16" s="1"/>
  <c r="S59" i="16"/>
  <c r="R59" i="16"/>
  <c r="Q59" i="16"/>
  <c r="P59" i="16"/>
  <c r="E59" i="16"/>
  <c r="S58" i="16"/>
  <c r="R58" i="16"/>
  <c r="Q58" i="16"/>
  <c r="P58" i="16"/>
  <c r="E58" i="16"/>
  <c r="U58" i="16" s="1"/>
  <c r="S57" i="16"/>
  <c r="R57" i="16"/>
  <c r="Q57" i="16"/>
  <c r="P57" i="16"/>
  <c r="E57" i="16"/>
  <c r="T57" i="16" s="1"/>
  <c r="O55" i="16"/>
  <c r="N55" i="16"/>
  <c r="M55" i="16"/>
  <c r="S55" i="16" s="1"/>
  <c r="L55" i="16"/>
  <c r="R55" i="16" s="1"/>
  <c r="K55" i="16"/>
  <c r="J55" i="16"/>
  <c r="I55" i="16"/>
  <c r="H55" i="16"/>
  <c r="G55" i="16"/>
  <c r="F55" i="16"/>
  <c r="C55" i="16"/>
  <c r="B55" i="16"/>
  <c r="S54" i="16"/>
  <c r="R54" i="16"/>
  <c r="Q54" i="16"/>
  <c r="P54" i="16"/>
  <c r="E54" i="16"/>
  <c r="U53" i="16"/>
  <c r="T53" i="16"/>
  <c r="S53" i="16"/>
  <c r="R53" i="16"/>
  <c r="Q53" i="16"/>
  <c r="P53" i="16"/>
  <c r="E53" i="16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S48" i="16"/>
  <c r="R48" i="16"/>
  <c r="Q48" i="16"/>
  <c r="P48" i="16"/>
  <c r="E48" i="16"/>
  <c r="T48" i="16" s="1"/>
  <c r="S47" i="16"/>
  <c r="R47" i="16"/>
  <c r="Q47" i="16"/>
  <c r="P47" i="16"/>
  <c r="E47" i="16"/>
  <c r="U46" i="16"/>
  <c r="T46" i="16"/>
  <c r="S46" i="16"/>
  <c r="R46" i="16"/>
  <c r="Q46" i="16"/>
  <c r="P46" i="16"/>
  <c r="E46" i="16"/>
  <c r="U45" i="16"/>
  <c r="T45" i="16"/>
  <c r="S45" i="16"/>
  <c r="R45" i="16"/>
  <c r="Q45" i="16"/>
  <c r="P45" i="16"/>
  <c r="E45" i="16"/>
  <c r="S44" i="16"/>
  <c r="R44" i="16"/>
  <c r="Q44" i="16"/>
  <c r="P44" i="16"/>
  <c r="E44" i="16"/>
  <c r="U44" i="16" s="1"/>
  <c r="O42" i="16"/>
  <c r="N42" i="16"/>
  <c r="M42" i="16"/>
  <c r="S42" i="16" s="1"/>
  <c r="L42" i="16"/>
  <c r="R42" i="16" s="1"/>
  <c r="K42" i="16"/>
  <c r="J42" i="16"/>
  <c r="I42" i="16"/>
  <c r="H42" i="16"/>
  <c r="P42" i="16" s="1"/>
  <c r="G42" i="16"/>
  <c r="F42" i="16"/>
  <c r="C42" i="16"/>
  <c r="B42" i="16"/>
  <c r="T41" i="16"/>
  <c r="S41" i="16"/>
  <c r="R41" i="16"/>
  <c r="Q41" i="16"/>
  <c r="P41" i="16"/>
  <c r="E41" i="16"/>
  <c r="U41" i="16" s="1"/>
  <c r="S40" i="16"/>
  <c r="R40" i="16"/>
  <c r="Q40" i="16"/>
  <c r="P40" i="16"/>
  <c r="E40" i="16"/>
  <c r="U40" i="16" s="1"/>
  <c r="S39" i="16"/>
  <c r="R39" i="16"/>
  <c r="Q39" i="16"/>
  <c r="P39" i="16"/>
  <c r="E39" i="16"/>
  <c r="T39" i="16" s="1"/>
  <c r="S38" i="16"/>
  <c r="R38" i="16"/>
  <c r="Q38" i="16"/>
  <c r="P38" i="16"/>
  <c r="E38" i="16"/>
  <c r="S37" i="16"/>
  <c r="R37" i="16"/>
  <c r="Q37" i="16"/>
  <c r="P37" i="16"/>
  <c r="E37" i="16"/>
  <c r="T37" i="16" s="1"/>
  <c r="O35" i="16"/>
  <c r="N35" i="16"/>
  <c r="M35" i="16"/>
  <c r="S35" i="16" s="1"/>
  <c r="L35" i="16"/>
  <c r="R35" i="16" s="1"/>
  <c r="K35" i="16"/>
  <c r="J35" i="16"/>
  <c r="I35" i="16"/>
  <c r="Q35" i="16" s="1"/>
  <c r="H35" i="16"/>
  <c r="G35" i="16"/>
  <c r="F35" i="16"/>
  <c r="C35" i="16"/>
  <c r="B35" i="16"/>
  <c r="E35" i="16" s="1"/>
  <c r="S34" i="16"/>
  <c r="R34" i="16"/>
  <c r="Q34" i="16"/>
  <c r="P34" i="16"/>
  <c r="E34" i="16"/>
  <c r="T34" i="16" s="1"/>
  <c r="O32" i="16"/>
  <c r="N32" i="16"/>
  <c r="M32" i="16"/>
  <c r="S32" i="16" s="1"/>
  <c r="L32" i="16"/>
  <c r="R32" i="16" s="1"/>
  <c r="K32" i="16"/>
  <c r="J32" i="16"/>
  <c r="I32" i="16"/>
  <c r="H32" i="16"/>
  <c r="P32" i="16" s="1"/>
  <c r="G32" i="16"/>
  <c r="F32" i="16"/>
  <c r="C32" i="16"/>
  <c r="B32" i="16"/>
  <c r="S31" i="16"/>
  <c r="R31" i="16"/>
  <c r="Q31" i="16"/>
  <c r="P31" i="16"/>
  <c r="E31" i="16"/>
  <c r="T31" i="16" s="1"/>
  <c r="S30" i="16"/>
  <c r="R30" i="16"/>
  <c r="Q30" i="16"/>
  <c r="P30" i="16"/>
  <c r="E30" i="16"/>
  <c r="S29" i="16"/>
  <c r="R29" i="16"/>
  <c r="Q29" i="16"/>
  <c r="P29" i="16"/>
  <c r="E29" i="16"/>
  <c r="U29" i="16" s="1"/>
  <c r="T28" i="16"/>
  <c r="S28" i="16"/>
  <c r="R28" i="16"/>
  <c r="Q28" i="16"/>
  <c r="P28" i="16"/>
  <c r="E28" i="16"/>
  <c r="U28" i="16" s="1"/>
  <c r="O26" i="16"/>
  <c r="N26" i="16"/>
  <c r="M26" i="16"/>
  <c r="S26" i="16" s="1"/>
  <c r="L26" i="16"/>
  <c r="R26" i="16" s="1"/>
  <c r="K26" i="16"/>
  <c r="J26" i="16"/>
  <c r="I26" i="16"/>
  <c r="H26" i="16"/>
  <c r="G26" i="16"/>
  <c r="F26" i="16"/>
  <c r="C26" i="16"/>
  <c r="E26" i="16" s="1"/>
  <c r="B26" i="16"/>
  <c r="S25" i="16"/>
  <c r="R25" i="16"/>
  <c r="Q25" i="16"/>
  <c r="P25" i="16"/>
  <c r="E25" i="16"/>
  <c r="U25" i="16" s="1"/>
  <c r="S24" i="16"/>
  <c r="R24" i="16"/>
  <c r="Q24" i="16"/>
  <c r="P24" i="16"/>
  <c r="E24" i="16"/>
  <c r="U24" i="16" s="1"/>
  <c r="S23" i="16"/>
  <c r="R23" i="16"/>
  <c r="Q23" i="16"/>
  <c r="P23" i="16"/>
  <c r="E23" i="16"/>
  <c r="U23" i="16" s="1"/>
  <c r="S22" i="16"/>
  <c r="R22" i="16"/>
  <c r="Q22" i="16"/>
  <c r="P22" i="16"/>
  <c r="E22" i="16"/>
  <c r="T22" i="16" s="1"/>
  <c r="S21" i="16"/>
  <c r="R21" i="16"/>
  <c r="Q21" i="16"/>
  <c r="P21" i="16"/>
  <c r="E21" i="16"/>
  <c r="U21" i="16" s="1"/>
  <c r="S20" i="16"/>
  <c r="R20" i="16"/>
  <c r="Q20" i="16"/>
  <c r="P20" i="16"/>
  <c r="E20" i="16"/>
  <c r="T20" i="16" s="1"/>
  <c r="U19" i="16"/>
  <c r="T19" i="16"/>
  <c r="S19" i="16"/>
  <c r="R19" i="16"/>
  <c r="Q19" i="16"/>
  <c r="P19" i="16"/>
  <c r="E19" i="16"/>
  <c r="R17" i="16"/>
  <c r="O17" i="16"/>
  <c r="N17" i="16"/>
  <c r="M17" i="16"/>
  <c r="S17" i="16" s="1"/>
  <c r="L17" i="16"/>
  <c r="K17" i="16"/>
  <c r="J17" i="16"/>
  <c r="I17" i="16"/>
  <c r="H17" i="16"/>
  <c r="P17" i="16" s="1"/>
  <c r="G17" i="16"/>
  <c r="F17" i="16"/>
  <c r="C17" i="16"/>
  <c r="B17" i="16"/>
  <c r="S16" i="16"/>
  <c r="R16" i="16"/>
  <c r="Q16" i="16"/>
  <c r="P16" i="16"/>
  <c r="E16" i="16"/>
  <c r="U15" i="16"/>
  <c r="T15" i="16"/>
  <c r="S15" i="16"/>
  <c r="R15" i="16"/>
  <c r="Q15" i="16"/>
  <c r="P15" i="16"/>
  <c r="E15" i="16"/>
  <c r="U14" i="16"/>
  <c r="S14" i="16"/>
  <c r="R14" i="16"/>
  <c r="Q14" i="16"/>
  <c r="P14" i="16"/>
  <c r="E14" i="16"/>
  <c r="T14" i="16" s="1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T9" i="16" s="1"/>
  <c r="S96" i="15"/>
  <c r="R96" i="15"/>
  <c r="Q96" i="15"/>
  <c r="P96" i="15"/>
  <c r="E96" i="15"/>
  <c r="U96" i="15" s="1"/>
  <c r="S95" i="15"/>
  <c r="R95" i="15"/>
  <c r="Q95" i="15"/>
  <c r="P95" i="15"/>
  <c r="E95" i="15"/>
  <c r="T94" i="15"/>
  <c r="S94" i="15"/>
  <c r="R94" i="15"/>
  <c r="Q94" i="15"/>
  <c r="P94" i="15"/>
  <c r="E94" i="15"/>
  <c r="U94" i="15" s="1"/>
  <c r="T93" i="15"/>
  <c r="S93" i="15"/>
  <c r="R93" i="15"/>
  <c r="Q93" i="15"/>
  <c r="P93" i="15"/>
  <c r="E93" i="15"/>
  <c r="U93" i="15" s="1"/>
  <c r="U92" i="15"/>
  <c r="S92" i="15"/>
  <c r="R92" i="15"/>
  <c r="Q92" i="15"/>
  <c r="P92" i="15"/>
  <c r="E92" i="15"/>
  <c r="T92" i="15" s="1"/>
  <c r="S91" i="15"/>
  <c r="R91" i="15"/>
  <c r="Q91" i="15"/>
  <c r="P91" i="15"/>
  <c r="E91" i="15"/>
  <c r="T91" i="15" s="1"/>
  <c r="S90" i="15"/>
  <c r="R90" i="15"/>
  <c r="Q90" i="15"/>
  <c r="P90" i="15"/>
  <c r="E90" i="15"/>
  <c r="U90" i="15" s="1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U88" i="15" s="1"/>
  <c r="O75" i="15"/>
  <c r="S75" i="15" s="1"/>
  <c r="N75" i="15"/>
  <c r="M75" i="15"/>
  <c r="L75" i="15"/>
  <c r="R75" i="15" s="1"/>
  <c r="K75" i="15"/>
  <c r="J75" i="15"/>
  <c r="I75" i="15"/>
  <c r="H75" i="15"/>
  <c r="G75" i="15"/>
  <c r="F75" i="15"/>
  <c r="C75" i="15"/>
  <c r="B75" i="15"/>
  <c r="R74" i="15"/>
  <c r="O74" i="15"/>
  <c r="N74" i="15"/>
  <c r="M74" i="15"/>
  <c r="S74" i="15" s="1"/>
  <c r="L74" i="15"/>
  <c r="K74" i="15"/>
  <c r="J74" i="15"/>
  <c r="I74" i="15"/>
  <c r="H74" i="15"/>
  <c r="P74" i="15" s="1"/>
  <c r="G74" i="15"/>
  <c r="F74" i="15"/>
  <c r="C74" i="15"/>
  <c r="B74" i="15"/>
  <c r="E74" i="15" s="1"/>
  <c r="O73" i="15"/>
  <c r="N73" i="15"/>
  <c r="M73" i="15"/>
  <c r="S73" i="15" s="1"/>
  <c r="L73" i="15"/>
  <c r="R73" i="15" s="1"/>
  <c r="K73" i="15"/>
  <c r="J73" i="15"/>
  <c r="I73" i="15"/>
  <c r="H73" i="15"/>
  <c r="P73" i="15" s="1"/>
  <c r="G73" i="15"/>
  <c r="F73" i="15"/>
  <c r="C73" i="15"/>
  <c r="B73" i="15"/>
  <c r="S72" i="15"/>
  <c r="R72" i="15"/>
  <c r="Q72" i="15"/>
  <c r="P72" i="15"/>
  <c r="E72" i="15"/>
  <c r="U72" i="15" s="1"/>
  <c r="S71" i="15"/>
  <c r="R71" i="15"/>
  <c r="Q71" i="15"/>
  <c r="P71" i="15"/>
  <c r="E71" i="15"/>
  <c r="T71" i="15" s="1"/>
  <c r="O69" i="15"/>
  <c r="N69" i="15"/>
  <c r="M69" i="15"/>
  <c r="S69" i="15" s="1"/>
  <c r="L69" i="15"/>
  <c r="K69" i="15"/>
  <c r="J69" i="15"/>
  <c r="I69" i="15"/>
  <c r="H69" i="15"/>
  <c r="G69" i="15"/>
  <c r="F69" i="15"/>
  <c r="C69" i="15"/>
  <c r="B69" i="15"/>
  <c r="O68" i="15"/>
  <c r="N68" i="15"/>
  <c r="M68" i="15"/>
  <c r="S68" i="15" s="1"/>
  <c r="L68" i="15"/>
  <c r="R68" i="15" s="1"/>
  <c r="K68" i="15"/>
  <c r="J68" i="15"/>
  <c r="I68" i="15"/>
  <c r="Q68" i="15" s="1"/>
  <c r="H68" i="15"/>
  <c r="G68" i="15"/>
  <c r="F68" i="15"/>
  <c r="C68" i="15"/>
  <c r="B68" i="15"/>
  <c r="E68" i="15" s="1"/>
  <c r="S67" i="15"/>
  <c r="R67" i="15"/>
  <c r="Q67" i="15"/>
  <c r="P67" i="15"/>
  <c r="E67" i="15"/>
  <c r="U67" i="15" s="1"/>
  <c r="S66" i="15"/>
  <c r="R66" i="15"/>
  <c r="Q66" i="15"/>
  <c r="P66" i="15"/>
  <c r="E66" i="15"/>
  <c r="S65" i="15"/>
  <c r="R65" i="15"/>
  <c r="Q65" i="15"/>
  <c r="P65" i="15"/>
  <c r="E65" i="15"/>
  <c r="U65" i="15" s="1"/>
  <c r="U64" i="15"/>
  <c r="T64" i="15"/>
  <c r="S64" i="15"/>
  <c r="R64" i="15"/>
  <c r="Q64" i="15"/>
  <c r="P64" i="15"/>
  <c r="E64" i="15"/>
  <c r="U63" i="15"/>
  <c r="T63" i="15"/>
  <c r="S63" i="15"/>
  <c r="R63" i="15"/>
  <c r="Q63" i="15"/>
  <c r="P63" i="15"/>
  <c r="E63" i="15"/>
  <c r="O61" i="15"/>
  <c r="N61" i="15"/>
  <c r="M61" i="15"/>
  <c r="S61" i="15" s="1"/>
  <c r="L61" i="15"/>
  <c r="R61" i="15" s="1"/>
  <c r="K61" i="15"/>
  <c r="J61" i="15"/>
  <c r="I61" i="15"/>
  <c r="H61" i="15"/>
  <c r="C61" i="15"/>
  <c r="B61" i="15"/>
  <c r="E61" i="15" s="1"/>
  <c r="S60" i="15"/>
  <c r="R60" i="15"/>
  <c r="Q60" i="15"/>
  <c r="P60" i="15"/>
  <c r="E60" i="15"/>
  <c r="T60" i="15" s="1"/>
  <c r="S59" i="15"/>
  <c r="R59" i="15"/>
  <c r="Q59" i="15"/>
  <c r="P59" i="15"/>
  <c r="E59" i="15"/>
  <c r="T59" i="15" s="1"/>
  <c r="S58" i="15"/>
  <c r="R58" i="15"/>
  <c r="Q58" i="15"/>
  <c r="P58" i="15"/>
  <c r="E58" i="15"/>
  <c r="U57" i="15"/>
  <c r="S57" i="15"/>
  <c r="R57" i="15"/>
  <c r="Q57" i="15"/>
  <c r="P57" i="15"/>
  <c r="E57" i="15"/>
  <c r="T57" i="15" s="1"/>
  <c r="O55" i="15"/>
  <c r="N55" i="15"/>
  <c r="M55" i="15"/>
  <c r="S55" i="15" s="1"/>
  <c r="L55" i="15"/>
  <c r="R55" i="15" s="1"/>
  <c r="K55" i="15"/>
  <c r="J55" i="15"/>
  <c r="I55" i="15"/>
  <c r="H55" i="15"/>
  <c r="G55" i="15"/>
  <c r="F55" i="15"/>
  <c r="C55" i="15"/>
  <c r="B55" i="15"/>
  <c r="U54" i="15"/>
  <c r="S54" i="15"/>
  <c r="R54" i="15"/>
  <c r="Q54" i="15"/>
  <c r="P54" i="15"/>
  <c r="E54" i="15"/>
  <c r="T54" i="15" s="1"/>
  <c r="T53" i="15"/>
  <c r="S53" i="15"/>
  <c r="R53" i="15"/>
  <c r="Q53" i="15"/>
  <c r="U53" i="15" s="1"/>
  <c r="P53" i="15"/>
  <c r="E53" i="15"/>
  <c r="U52" i="15"/>
  <c r="T52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S48" i="15"/>
  <c r="R48" i="15"/>
  <c r="Q48" i="15"/>
  <c r="P48" i="15"/>
  <c r="E48" i="15"/>
  <c r="S47" i="15"/>
  <c r="R47" i="15"/>
  <c r="Q47" i="15"/>
  <c r="P47" i="15"/>
  <c r="E47" i="15"/>
  <c r="S46" i="15"/>
  <c r="R46" i="15"/>
  <c r="Q46" i="15"/>
  <c r="P46" i="15"/>
  <c r="E46" i="15"/>
  <c r="T46" i="15" s="1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O42" i="15"/>
  <c r="N42" i="15"/>
  <c r="M42" i="15"/>
  <c r="S42" i="15" s="1"/>
  <c r="L42" i="15"/>
  <c r="K42" i="15"/>
  <c r="J42" i="15"/>
  <c r="I42" i="15"/>
  <c r="H42" i="15"/>
  <c r="G42" i="15"/>
  <c r="F42" i="15"/>
  <c r="C42" i="15"/>
  <c r="B42" i="15"/>
  <c r="U41" i="15"/>
  <c r="S41" i="15"/>
  <c r="R41" i="15"/>
  <c r="Q41" i="15"/>
  <c r="P41" i="15"/>
  <c r="E41" i="15"/>
  <c r="T41" i="15" s="1"/>
  <c r="U40" i="15"/>
  <c r="T40" i="15"/>
  <c r="S40" i="15"/>
  <c r="R40" i="15"/>
  <c r="Q40" i="15"/>
  <c r="P40" i="15"/>
  <c r="E40" i="15"/>
  <c r="S39" i="15"/>
  <c r="R39" i="15"/>
  <c r="Q39" i="15"/>
  <c r="P39" i="15"/>
  <c r="E39" i="15"/>
  <c r="U39" i="15" s="1"/>
  <c r="S38" i="15"/>
  <c r="R38" i="15"/>
  <c r="Q38" i="15"/>
  <c r="P38" i="15"/>
  <c r="E38" i="15"/>
  <c r="S37" i="15"/>
  <c r="R37" i="15"/>
  <c r="Q37" i="15"/>
  <c r="P37" i="15"/>
  <c r="E37" i="15"/>
  <c r="O35" i="15"/>
  <c r="N35" i="15"/>
  <c r="M35" i="15"/>
  <c r="S35" i="15" s="1"/>
  <c r="L35" i="15"/>
  <c r="R35" i="15" s="1"/>
  <c r="K35" i="15"/>
  <c r="J35" i="15"/>
  <c r="I35" i="15"/>
  <c r="Q35" i="15" s="1"/>
  <c r="H35" i="15"/>
  <c r="G35" i="15"/>
  <c r="F35" i="15"/>
  <c r="C35" i="15"/>
  <c r="B35" i="15"/>
  <c r="S34" i="15"/>
  <c r="R34" i="15"/>
  <c r="Q34" i="15"/>
  <c r="P34" i="15"/>
  <c r="E34" i="15"/>
  <c r="O32" i="15"/>
  <c r="N32" i="15"/>
  <c r="M32" i="15"/>
  <c r="S32" i="15" s="1"/>
  <c r="L32" i="15"/>
  <c r="R32" i="15" s="1"/>
  <c r="K32" i="15"/>
  <c r="J32" i="15"/>
  <c r="I32" i="15"/>
  <c r="H32" i="15"/>
  <c r="G32" i="15"/>
  <c r="F32" i="15"/>
  <c r="C32" i="15"/>
  <c r="B32" i="15"/>
  <c r="S31" i="15"/>
  <c r="R31" i="15"/>
  <c r="Q31" i="15"/>
  <c r="P31" i="15"/>
  <c r="E31" i="15"/>
  <c r="S30" i="15"/>
  <c r="R30" i="15"/>
  <c r="Q30" i="15"/>
  <c r="P30" i="15"/>
  <c r="E30" i="15"/>
  <c r="S29" i="15"/>
  <c r="R29" i="15"/>
  <c r="Q29" i="15"/>
  <c r="P29" i="15"/>
  <c r="E29" i="15"/>
  <c r="T29" i="15" s="1"/>
  <c r="S28" i="15"/>
  <c r="R28" i="15"/>
  <c r="Q28" i="15"/>
  <c r="P28" i="15"/>
  <c r="E28" i="15"/>
  <c r="S26" i="15"/>
  <c r="R26" i="15"/>
  <c r="O26" i="15"/>
  <c r="N26" i="15"/>
  <c r="M26" i="15"/>
  <c r="L26" i="15"/>
  <c r="K26" i="15"/>
  <c r="J26" i="15"/>
  <c r="I26" i="15"/>
  <c r="Q26" i="15" s="1"/>
  <c r="H26" i="15"/>
  <c r="G26" i="15"/>
  <c r="F26" i="15"/>
  <c r="C26" i="15"/>
  <c r="B26" i="15"/>
  <c r="E26" i="15" s="1"/>
  <c r="U25" i="15"/>
  <c r="T25" i="15"/>
  <c r="S25" i="15"/>
  <c r="R25" i="15"/>
  <c r="Q25" i="15"/>
  <c r="P25" i="15"/>
  <c r="E25" i="15"/>
  <c r="S24" i="15"/>
  <c r="R24" i="15"/>
  <c r="Q24" i="15"/>
  <c r="P24" i="15"/>
  <c r="E24" i="15"/>
  <c r="U24" i="15" s="1"/>
  <c r="S23" i="15"/>
  <c r="R23" i="15"/>
  <c r="Q23" i="15"/>
  <c r="P23" i="15"/>
  <c r="E23" i="15"/>
  <c r="U23" i="15" s="1"/>
  <c r="T22" i="15"/>
  <c r="S22" i="15"/>
  <c r="R22" i="15"/>
  <c r="Q22" i="15"/>
  <c r="P22" i="15"/>
  <c r="E22" i="15"/>
  <c r="U22" i="15" s="1"/>
  <c r="U21" i="15"/>
  <c r="S21" i="15"/>
  <c r="R21" i="15"/>
  <c r="Q21" i="15"/>
  <c r="P21" i="15"/>
  <c r="E21" i="15"/>
  <c r="T21" i="15" s="1"/>
  <c r="S20" i="15"/>
  <c r="R20" i="15"/>
  <c r="Q20" i="15"/>
  <c r="P20" i="15"/>
  <c r="E20" i="15"/>
  <c r="S19" i="15"/>
  <c r="R19" i="15"/>
  <c r="Q19" i="15"/>
  <c r="P19" i="15"/>
  <c r="E19" i="15"/>
  <c r="S17" i="15"/>
  <c r="O17" i="15"/>
  <c r="N17" i="15"/>
  <c r="M17" i="15"/>
  <c r="L17" i="15"/>
  <c r="K17" i="15"/>
  <c r="J17" i="15"/>
  <c r="I17" i="15"/>
  <c r="H17" i="15"/>
  <c r="G17" i="15"/>
  <c r="F17" i="15"/>
  <c r="C17" i="15"/>
  <c r="B17" i="15"/>
  <c r="S16" i="15"/>
  <c r="R16" i="15"/>
  <c r="Q16" i="15"/>
  <c r="P16" i="15"/>
  <c r="E16" i="15"/>
  <c r="U15" i="15"/>
  <c r="S15" i="15"/>
  <c r="R15" i="15"/>
  <c r="Q15" i="15"/>
  <c r="P15" i="15"/>
  <c r="E15" i="15"/>
  <c r="T15" i="15" s="1"/>
  <c r="U14" i="15"/>
  <c r="S14" i="15"/>
  <c r="R14" i="15"/>
  <c r="Q14" i="15"/>
  <c r="P14" i="15"/>
  <c r="E14" i="15"/>
  <c r="T14" i="15" s="1"/>
  <c r="T13" i="15"/>
  <c r="S13" i="15"/>
  <c r="R13" i="15"/>
  <c r="Q13" i="15"/>
  <c r="P13" i="15"/>
  <c r="E13" i="15"/>
  <c r="U13" i="15" s="1"/>
  <c r="U12" i="15"/>
  <c r="S12" i="15"/>
  <c r="R12" i="15"/>
  <c r="Q12" i="15"/>
  <c r="P12" i="15"/>
  <c r="E12" i="15"/>
  <c r="T12" i="15" s="1"/>
  <c r="S11" i="15"/>
  <c r="R11" i="15"/>
  <c r="Q11" i="15"/>
  <c r="P11" i="15"/>
  <c r="E11" i="15"/>
  <c r="U11" i="15" s="1"/>
  <c r="S10" i="15"/>
  <c r="R10" i="15"/>
  <c r="Q10" i="15"/>
  <c r="U10" i="15" s="1"/>
  <c r="P10" i="15"/>
  <c r="E10" i="15"/>
  <c r="S9" i="15"/>
  <c r="R9" i="15"/>
  <c r="Q9" i="15"/>
  <c r="P9" i="15"/>
  <c r="E9" i="15"/>
  <c r="S96" i="14"/>
  <c r="R96" i="14"/>
  <c r="Q96" i="14"/>
  <c r="P96" i="14"/>
  <c r="E96" i="14"/>
  <c r="S95" i="14"/>
  <c r="R95" i="14"/>
  <c r="Q95" i="14"/>
  <c r="P95" i="14"/>
  <c r="E95" i="14"/>
  <c r="T95" i="14" s="1"/>
  <c r="T94" i="14"/>
  <c r="S94" i="14"/>
  <c r="R94" i="14"/>
  <c r="Q94" i="14"/>
  <c r="P94" i="14"/>
  <c r="E94" i="14"/>
  <c r="U94" i="14" s="1"/>
  <c r="S93" i="14"/>
  <c r="R93" i="14"/>
  <c r="Q93" i="14"/>
  <c r="U93" i="14" s="1"/>
  <c r="P93" i="14"/>
  <c r="E93" i="14"/>
  <c r="T93" i="14" s="1"/>
  <c r="U92" i="14"/>
  <c r="T92" i="14"/>
  <c r="S92" i="14"/>
  <c r="R92" i="14"/>
  <c r="Q92" i="14"/>
  <c r="P92" i="14"/>
  <c r="E92" i="14"/>
  <c r="S91" i="14"/>
  <c r="R91" i="14"/>
  <c r="Q91" i="14"/>
  <c r="P91" i="14"/>
  <c r="E91" i="14"/>
  <c r="U90" i="14"/>
  <c r="S90" i="14"/>
  <c r="R90" i="14"/>
  <c r="Q90" i="14"/>
  <c r="P90" i="14"/>
  <c r="E90" i="14"/>
  <c r="T90" i="14" s="1"/>
  <c r="S89" i="14"/>
  <c r="R89" i="14"/>
  <c r="Q89" i="14"/>
  <c r="P89" i="14"/>
  <c r="E89" i="14"/>
  <c r="S88" i="14"/>
  <c r="R88" i="14"/>
  <c r="Q88" i="14"/>
  <c r="P88" i="14"/>
  <c r="E88" i="14"/>
  <c r="V75" i="14"/>
  <c r="O75" i="14"/>
  <c r="N75" i="14"/>
  <c r="M75" i="14"/>
  <c r="S75" i="14" s="1"/>
  <c r="L75" i="14"/>
  <c r="K75" i="14"/>
  <c r="J75" i="14"/>
  <c r="I75" i="14"/>
  <c r="H75" i="14"/>
  <c r="G75" i="14"/>
  <c r="F75" i="14"/>
  <c r="C75" i="14"/>
  <c r="B75" i="14"/>
  <c r="V74" i="14"/>
  <c r="S74" i="14"/>
  <c r="O74" i="14"/>
  <c r="N74" i="14"/>
  <c r="M74" i="14"/>
  <c r="L74" i="14"/>
  <c r="K74" i="14"/>
  <c r="J74" i="14"/>
  <c r="I74" i="14"/>
  <c r="H74" i="14"/>
  <c r="P74" i="14" s="1"/>
  <c r="G74" i="14"/>
  <c r="F74" i="14"/>
  <c r="C74" i="14"/>
  <c r="B74" i="14"/>
  <c r="E74" i="14" s="1"/>
  <c r="V73" i="14"/>
  <c r="O73" i="14"/>
  <c r="N73" i="14"/>
  <c r="M73" i="14"/>
  <c r="S73" i="14" s="1"/>
  <c r="L73" i="14"/>
  <c r="R73" i="14" s="1"/>
  <c r="K73" i="14"/>
  <c r="J73" i="14"/>
  <c r="I73" i="14"/>
  <c r="H73" i="14"/>
  <c r="G73" i="14"/>
  <c r="F73" i="14"/>
  <c r="C73" i="14"/>
  <c r="B73" i="14"/>
  <c r="S72" i="14"/>
  <c r="R72" i="14"/>
  <c r="Q72" i="14"/>
  <c r="P72" i="14"/>
  <c r="E72" i="14"/>
  <c r="U72" i="14" s="1"/>
  <c r="U71" i="14"/>
  <c r="S71" i="14"/>
  <c r="R71" i="14"/>
  <c r="Q71" i="14"/>
  <c r="P71" i="14"/>
  <c r="T71" i="14" s="1"/>
  <c r="E71" i="14"/>
  <c r="V69" i="14"/>
  <c r="O69" i="14"/>
  <c r="N69" i="14"/>
  <c r="M69" i="14"/>
  <c r="S69" i="14" s="1"/>
  <c r="L69" i="14"/>
  <c r="R69" i="14" s="1"/>
  <c r="K69" i="14"/>
  <c r="J69" i="14"/>
  <c r="I69" i="14"/>
  <c r="H69" i="14"/>
  <c r="G69" i="14"/>
  <c r="F69" i="14"/>
  <c r="C69" i="14"/>
  <c r="B69" i="14"/>
  <c r="E69" i="14" s="1"/>
  <c r="O68" i="14"/>
  <c r="N68" i="14"/>
  <c r="M68" i="14"/>
  <c r="S68" i="14" s="1"/>
  <c r="L68" i="14"/>
  <c r="R68" i="14" s="1"/>
  <c r="K68" i="14"/>
  <c r="J68" i="14"/>
  <c r="I68" i="14"/>
  <c r="H68" i="14"/>
  <c r="G68" i="14"/>
  <c r="F68" i="14"/>
  <c r="C68" i="14"/>
  <c r="B68" i="14"/>
  <c r="E68" i="14" s="1"/>
  <c r="U67" i="14"/>
  <c r="T67" i="14"/>
  <c r="S67" i="14"/>
  <c r="R67" i="14"/>
  <c r="Q67" i="14"/>
  <c r="P67" i="14"/>
  <c r="E67" i="14"/>
  <c r="S66" i="14"/>
  <c r="R66" i="14"/>
  <c r="Q66" i="14"/>
  <c r="P66" i="14"/>
  <c r="E66" i="14"/>
  <c r="S65" i="14"/>
  <c r="R65" i="14"/>
  <c r="Q65" i="14"/>
  <c r="P65" i="14"/>
  <c r="E65" i="14"/>
  <c r="U65" i="14" s="1"/>
  <c r="T64" i="14"/>
  <c r="S64" i="14"/>
  <c r="R64" i="14"/>
  <c r="Q64" i="14"/>
  <c r="P64" i="14"/>
  <c r="E64" i="14"/>
  <c r="U64" i="14" s="1"/>
  <c r="U63" i="14"/>
  <c r="S63" i="14"/>
  <c r="R63" i="14"/>
  <c r="Q63" i="14"/>
  <c r="P63" i="14"/>
  <c r="E63" i="14"/>
  <c r="O61" i="14"/>
  <c r="N61" i="14"/>
  <c r="M61" i="14"/>
  <c r="S61" i="14" s="1"/>
  <c r="L61" i="14"/>
  <c r="R61" i="14" s="1"/>
  <c r="K61" i="14"/>
  <c r="J61" i="14"/>
  <c r="I61" i="14"/>
  <c r="H61" i="14"/>
  <c r="C61" i="14"/>
  <c r="B61" i="14"/>
  <c r="S60" i="14"/>
  <c r="R60" i="14"/>
  <c r="Q60" i="14"/>
  <c r="P60" i="14"/>
  <c r="E60" i="14"/>
  <c r="S59" i="14"/>
  <c r="R59" i="14"/>
  <c r="Q59" i="14"/>
  <c r="P59" i="14"/>
  <c r="E59" i="14"/>
  <c r="T59" i="14" s="1"/>
  <c r="S58" i="14"/>
  <c r="R58" i="14"/>
  <c r="Q58" i="14"/>
  <c r="P58" i="14"/>
  <c r="E58" i="14"/>
  <c r="T58" i="14" s="1"/>
  <c r="S57" i="14"/>
  <c r="R57" i="14"/>
  <c r="Q57" i="14"/>
  <c r="P57" i="14"/>
  <c r="E57" i="14"/>
  <c r="U57" i="14" s="1"/>
  <c r="O55" i="14"/>
  <c r="N55" i="14"/>
  <c r="M55" i="14"/>
  <c r="S55" i="14" s="1"/>
  <c r="L55" i="14"/>
  <c r="R55" i="14" s="1"/>
  <c r="K55" i="14"/>
  <c r="J55" i="14"/>
  <c r="I55" i="14"/>
  <c r="H55" i="14"/>
  <c r="G55" i="14"/>
  <c r="F55" i="14"/>
  <c r="C55" i="14"/>
  <c r="B55" i="14"/>
  <c r="S54" i="14"/>
  <c r="R54" i="14"/>
  <c r="Q54" i="14"/>
  <c r="P54" i="14"/>
  <c r="E54" i="14"/>
  <c r="U54" i="14" s="1"/>
  <c r="S53" i="14"/>
  <c r="R53" i="14"/>
  <c r="Q53" i="14"/>
  <c r="P53" i="14"/>
  <c r="E53" i="14"/>
  <c r="S52" i="14"/>
  <c r="R52" i="14"/>
  <c r="Q52" i="14"/>
  <c r="P52" i="14"/>
  <c r="E52" i="14"/>
  <c r="U52" i="14" s="1"/>
  <c r="S51" i="14"/>
  <c r="R51" i="14"/>
  <c r="Q51" i="14"/>
  <c r="P51" i="14"/>
  <c r="E51" i="14"/>
  <c r="T51" i="14" s="1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T46" i="14"/>
  <c r="S46" i="14"/>
  <c r="R46" i="14"/>
  <c r="Q46" i="14"/>
  <c r="P46" i="14"/>
  <c r="E46" i="14"/>
  <c r="U46" i="14" s="1"/>
  <c r="U45" i="14"/>
  <c r="S45" i="14"/>
  <c r="R45" i="14"/>
  <c r="Q45" i="14"/>
  <c r="P45" i="14"/>
  <c r="E45" i="14"/>
  <c r="T45" i="14" s="1"/>
  <c r="S44" i="14"/>
  <c r="R44" i="14"/>
  <c r="Q44" i="14"/>
  <c r="P44" i="14"/>
  <c r="E44" i="14"/>
  <c r="U44" i="14" s="1"/>
  <c r="O42" i="14"/>
  <c r="N42" i="14"/>
  <c r="M42" i="14"/>
  <c r="S42" i="14" s="1"/>
  <c r="L42" i="14"/>
  <c r="R42" i="14" s="1"/>
  <c r="K42" i="14"/>
  <c r="J42" i="14"/>
  <c r="I42" i="14"/>
  <c r="H42" i="14"/>
  <c r="G42" i="14"/>
  <c r="F42" i="14"/>
  <c r="C42" i="14"/>
  <c r="B42" i="14"/>
  <c r="S41" i="14"/>
  <c r="R41" i="14"/>
  <c r="Q41" i="14"/>
  <c r="P41" i="14"/>
  <c r="E41" i="14"/>
  <c r="U41" i="14" s="1"/>
  <c r="S40" i="14"/>
  <c r="R40" i="14"/>
  <c r="Q40" i="14"/>
  <c r="P40" i="14"/>
  <c r="E40" i="14"/>
  <c r="T40" i="14" s="1"/>
  <c r="S39" i="14"/>
  <c r="R39" i="14"/>
  <c r="Q39" i="14"/>
  <c r="P39" i="14"/>
  <c r="E39" i="14"/>
  <c r="S38" i="14"/>
  <c r="R38" i="14"/>
  <c r="Q38" i="14"/>
  <c r="P38" i="14"/>
  <c r="E38" i="14"/>
  <c r="S37" i="14"/>
  <c r="R37" i="14"/>
  <c r="Q37" i="14"/>
  <c r="P37" i="14"/>
  <c r="E37" i="14"/>
  <c r="U37" i="14" s="1"/>
  <c r="O35" i="14"/>
  <c r="N35" i="14"/>
  <c r="M35" i="14"/>
  <c r="S35" i="14" s="1"/>
  <c r="L35" i="14"/>
  <c r="R35" i="14" s="1"/>
  <c r="K35" i="14"/>
  <c r="J35" i="14"/>
  <c r="I35" i="14"/>
  <c r="Q35" i="14" s="1"/>
  <c r="H35" i="14"/>
  <c r="G35" i="14"/>
  <c r="F35" i="14"/>
  <c r="C35" i="14"/>
  <c r="B35" i="14"/>
  <c r="S34" i="14"/>
  <c r="R34" i="14"/>
  <c r="Q34" i="14"/>
  <c r="P34" i="14"/>
  <c r="E34" i="14"/>
  <c r="O32" i="14"/>
  <c r="N32" i="14"/>
  <c r="M32" i="14"/>
  <c r="S32" i="14" s="1"/>
  <c r="L32" i="14"/>
  <c r="R32" i="14" s="1"/>
  <c r="K32" i="14"/>
  <c r="J32" i="14"/>
  <c r="I32" i="14"/>
  <c r="H32" i="14"/>
  <c r="G32" i="14"/>
  <c r="F32" i="14"/>
  <c r="C32" i="14"/>
  <c r="B32" i="14"/>
  <c r="S31" i="14"/>
  <c r="R31" i="14"/>
  <c r="Q31" i="14"/>
  <c r="P31" i="14"/>
  <c r="E31" i="14"/>
  <c r="T31" i="14" s="1"/>
  <c r="S30" i="14"/>
  <c r="R30" i="14"/>
  <c r="Q30" i="14"/>
  <c r="P30" i="14"/>
  <c r="E30" i="14"/>
  <c r="T30" i="14" s="1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V26" i="14"/>
  <c r="O26" i="14"/>
  <c r="N26" i="14"/>
  <c r="M26" i="14"/>
  <c r="S26" i="14" s="1"/>
  <c r="L26" i="14"/>
  <c r="R26" i="14" s="1"/>
  <c r="K26" i="14"/>
  <c r="J26" i="14"/>
  <c r="I26" i="14"/>
  <c r="H26" i="14"/>
  <c r="G26" i="14"/>
  <c r="F26" i="14"/>
  <c r="C26" i="14"/>
  <c r="B26" i="14"/>
  <c r="U25" i="14"/>
  <c r="S25" i="14"/>
  <c r="R25" i="14"/>
  <c r="Q25" i="14"/>
  <c r="P25" i="14"/>
  <c r="E25" i="14"/>
  <c r="T25" i="14" s="1"/>
  <c r="S24" i="14"/>
  <c r="R24" i="14"/>
  <c r="Q24" i="14"/>
  <c r="P24" i="14"/>
  <c r="E24" i="14"/>
  <c r="U24" i="14" s="1"/>
  <c r="S23" i="14"/>
  <c r="R23" i="14"/>
  <c r="Q23" i="14"/>
  <c r="P23" i="14"/>
  <c r="E23" i="14"/>
  <c r="U23" i="14" s="1"/>
  <c r="U22" i="14"/>
  <c r="S22" i="14"/>
  <c r="R22" i="14"/>
  <c r="Q22" i="14"/>
  <c r="P22" i="14"/>
  <c r="E22" i="14"/>
  <c r="T22" i="14" s="1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T19" i="14" s="1"/>
  <c r="R17" i="14"/>
  <c r="O17" i="14"/>
  <c r="N17" i="14"/>
  <c r="M17" i="14"/>
  <c r="S17" i="14" s="1"/>
  <c r="L17" i="14"/>
  <c r="K17" i="14"/>
  <c r="J17" i="14"/>
  <c r="I17" i="14"/>
  <c r="Q17" i="14" s="1"/>
  <c r="H17" i="14"/>
  <c r="G17" i="14"/>
  <c r="F17" i="14"/>
  <c r="C17" i="14"/>
  <c r="B17" i="14"/>
  <c r="E17" i="14" s="1"/>
  <c r="S16" i="14"/>
  <c r="R16" i="14"/>
  <c r="Q16" i="14"/>
  <c r="P16" i="14"/>
  <c r="E16" i="14"/>
  <c r="U16" i="14" s="1"/>
  <c r="S15" i="14"/>
  <c r="R15" i="14"/>
  <c r="Q15" i="14"/>
  <c r="P15" i="14"/>
  <c r="E15" i="14"/>
  <c r="T14" i="14"/>
  <c r="S14" i="14"/>
  <c r="R14" i="14"/>
  <c r="Q14" i="14"/>
  <c r="P14" i="14"/>
  <c r="E14" i="14"/>
  <c r="U14" i="14" s="1"/>
  <c r="U13" i="14"/>
  <c r="S13" i="14"/>
  <c r="R13" i="14"/>
  <c r="Q13" i="14"/>
  <c r="P13" i="14"/>
  <c r="E13" i="14"/>
  <c r="T13" i="14" s="1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E10" i="14"/>
  <c r="S9" i="14"/>
  <c r="R9" i="14"/>
  <c r="Q9" i="14"/>
  <c r="P9" i="14"/>
  <c r="E9" i="14"/>
  <c r="S96" i="13"/>
  <c r="R96" i="13"/>
  <c r="Q96" i="13"/>
  <c r="P96" i="13"/>
  <c r="E96" i="13"/>
  <c r="S95" i="13"/>
  <c r="R95" i="13"/>
  <c r="Q95" i="13"/>
  <c r="P95" i="13"/>
  <c r="E95" i="13"/>
  <c r="U95" i="13" s="1"/>
  <c r="U94" i="13"/>
  <c r="S94" i="13"/>
  <c r="R94" i="13"/>
  <c r="Q94" i="13"/>
  <c r="P94" i="13"/>
  <c r="E94" i="13"/>
  <c r="T94" i="13" s="1"/>
  <c r="T93" i="13"/>
  <c r="S93" i="13"/>
  <c r="R93" i="13"/>
  <c r="Q93" i="13"/>
  <c r="P93" i="13"/>
  <c r="E93" i="13"/>
  <c r="U93" i="13" s="1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T91" i="13" s="1"/>
  <c r="S90" i="13"/>
  <c r="R90" i="13"/>
  <c r="Q90" i="13"/>
  <c r="P90" i="13"/>
  <c r="E90" i="13"/>
  <c r="S89" i="13"/>
  <c r="R89" i="13"/>
  <c r="Q89" i="13"/>
  <c r="P89" i="13"/>
  <c r="E89" i="13"/>
  <c r="S88" i="13"/>
  <c r="R88" i="13"/>
  <c r="Q88" i="13"/>
  <c r="P88" i="13"/>
  <c r="E88" i="13"/>
  <c r="U88" i="13" s="1"/>
  <c r="O75" i="13"/>
  <c r="N75" i="13"/>
  <c r="M75" i="13"/>
  <c r="L75" i="13"/>
  <c r="R75" i="13" s="1"/>
  <c r="K75" i="13"/>
  <c r="J75" i="13"/>
  <c r="I75" i="13"/>
  <c r="H75" i="13"/>
  <c r="G75" i="13"/>
  <c r="F75" i="13"/>
  <c r="C75" i="13"/>
  <c r="B75" i="13"/>
  <c r="O74" i="13"/>
  <c r="N74" i="13"/>
  <c r="M74" i="13"/>
  <c r="S74" i="13" s="1"/>
  <c r="L74" i="13"/>
  <c r="K74" i="13"/>
  <c r="J74" i="13"/>
  <c r="I74" i="13"/>
  <c r="H74" i="13"/>
  <c r="G74" i="13"/>
  <c r="F74" i="13"/>
  <c r="C74" i="13"/>
  <c r="B74" i="13"/>
  <c r="O73" i="13"/>
  <c r="N73" i="13"/>
  <c r="M73" i="13"/>
  <c r="L73" i="13"/>
  <c r="K73" i="13"/>
  <c r="J73" i="13"/>
  <c r="I73" i="13"/>
  <c r="Q73" i="13" s="1"/>
  <c r="H73" i="13"/>
  <c r="G73" i="13"/>
  <c r="F73" i="13"/>
  <c r="C73" i="13"/>
  <c r="E73" i="13" s="1"/>
  <c r="B73" i="13"/>
  <c r="S72" i="13"/>
  <c r="R72" i="13"/>
  <c r="Q72" i="13"/>
  <c r="P72" i="13"/>
  <c r="E72" i="13"/>
  <c r="S71" i="13"/>
  <c r="R71" i="13"/>
  <c r="Q71" i="13"/>
  <c r="P71" i="13"/>
  <c r="E71" i="13"/>
  <c r="O69" i="13"/>
  <c r="N69" i="13"/>
  <c r="M69" i="13"/>
  <c r="L69" i="13"/>
  <c r="K69" i="13"/>
  <c r="J69" i="13"/>
  <c r="I69" i="13"/>
  <c r="H69" i="13"/>
  <c r="G69" i="13"/>
  <c r="F69" i="13"/>
  <c r="C69" i="13"/>
  <c r="B69" i="13"/>
  <c r="E69" i="13" s="1"/>
  <c r="O68" i="13"/>
  <c r="N68" i="13"/>
  <c r="M68" i="13"/>
  <c r="S68" i="13" s="1"/>
  <c r="L68" i="13"/>
  <c r="R68" i="13" s="1"/>
  <c r="K68" i="13"/>
  <c r="J68" i="13"/>
  <c r="I68" i="13"/>
  <c r="H68" i="13"/>
  <c r="G68" i="13"/>
  <c r="F68" i="13"/>
  <c r="C68" i="13"/>
  <c r="E68" i="13" s="1"/>
  <c r="B68" i="13"/>
  <c r="T67" i="13"/>
  <c r="S67" i="13"/>
  <c r="R67" i="13"/>
  <c r="Q67" i="13"/>
  <c r="P67" i="13"/>
  <c r="E67" i="13"/>
  <c r="U67" i="13" s="1"/>
  <c r="S66" i="13"/>
  <c r="R66" i="13"/>
  <c r="Q66" i="13"/>
  <c r="P66" i="13"/>
  <c r="E66" i="13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O61" i="13"/>
  <c r="N61" i="13"/>
  <c r="M61" i="13"/>
  <c r="S61" i="13" s="1"/>
  <c r="L61" i="13"/>
  <c r="R61" i="13" s="1"/>
  <c r="K61" i="13"/>
  <c r="J61" i="13"/>
  <c r="I61" i="13"/>
  <c r="H61" i="13"/>
  <c r="C61" i="13"/>
  <c r="B61" i="13"/>
  <c r="S60" i="13"/>
  <c r="R60" i="13"/>
  <c r="Q60" i="13"/>
  <c r="P60" i="13"/>
  <c r="E60" i="13"/>
  <c r="U60" i="13" s="1"/>
  <c r="S59" i="13"/>
  <c r="R59" i="13"/>
  <c r="Q59" i="13"/>
  <c r="P59" i="13"/>
  <c r="E59" i="13"/>
  <c r="T59" i="13" s="1"/>
  <c r="U58" i="13"/>
  <c r="S58" i="13"/>
  <c r="R58" i="13"/>
  <c r="Q58" i="13"/>
  <c r="P58" i="13"/>
  <c r="E58" i="13"/>
  <c r="T58" i="13" s="1"/>
  <c r="T57" i="13"/>
  <c r="S57" i="13"/>
  <c r="R57" i="13"/>
  <c r="Q57" i="13"/>
  <c r="P57" i="13"/>
  <c r="E57" i="13"/>
  <c r="U57" i="13" s="1"/>
  <c r="O55" i="13"/>
  <c r="N55" i="13"/>
  <c r="M55" i="13"/>
  <c r="S55" i="13" s="1"/>
  <c r="L55" i="13"/>
  <c r="K55" i="13"/>
  <c r="J55" i="13"/>
  <c r="I55" i="13"/>
  <c r="H55" i="13"/>
  <c r="G55" i="13"/>
  <c r="F55" i="13"/>
  <c r="C55" i="13"/>
  <c r="B55" i="13"/>
  <c r="U54" i="13"/>
  <c r="S54" i="13"/>
  <c r="R54" i="13"/>
  <c r="Q54" i="13"/>
  <c r="P54" i="13"/>
  <c r="E54" i="13"/>
  <c r="T54" i="13" s="1"/>
  <c r="T53" i="13"/>
  <c r="S53" i="13"/>
  <c r="R53" i="13"/>
  <c r="Q53" i="13"/>
  <c r="P53" i="13"/>
  <c r="E53" i="13"/>
  <c r="U53" i="13" s="1"/>
  <c r="U52" i="13"/>
  <c r="S52" i="13"/>
  <c r="R52" i="13"/>
  <c r="Q52" i="13"/>
  <c r="P52" i="13"/>
  <c r="E52" i="13"/>
  <c r="T52" i="13" s="1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T48" i="13" s="1"/>
  <c r="S47" i="13"/>
  <c r="R47" i="13"/>
  <c r="Q47" i="13"/>
  <c r="P47" i="13"/>
  <c r="E47" i="13"/>
  <c r="U47" i="13" s="1"/>
  <c r="S46" i="13"/>
  <c r="R46" i="13"/>
  <c r="Q46" i="13"/>
  <c r="U46" i="13" s="1"/>
  <c r="P46" i="13"/>
  <c r="E46" i="13"/>
  <c r="T46" i="13" s="1"/>
  <c r="S45" i="13"/>
  <c r="R45" i="13"/>
  <c r="Q45" i="13"/>
  <c r="P45" i="13"/>
  <c r="E45" i="13"/>
  <c r="T45" i="13" s="1"/>
  <c r="S44" i="13"/>
  <c r="R44" i="13"/>
  <c r="Q44" i="13"/>
  <c r="P44" i="13"/>
  <c r="E44" i="13"/>
  <c r="U44" i="13" s="1"/>
  <c r="O42" i="13"/>
  <c r="N42" i="13"/>
  <c r="M42" i="13"/>
  <c r="S42" i="13" s="1"/>
  <c r="L42" i="13"/>
  <c r="R42" i="13" s="1"/>
  <c r="K42" i="13"/>
  <c r="J42" i="13"/>
  <c r="I42" i="13"/>
  <c r="H42" i="13"/>
  <c r="G42" i="13"/>
  <c r="F42" i="13"/>
  <c r="C42" i="13"/>
  <c r="B42" i="13"/>
  <c r="S41" i="13"/>
  <c r="R41" i="13"/>
  <c r="Q41" i="13"/>
  <c r="P41" i="13"/>
  <c r="E41" i="13"/>
  <c r="T41" i="13" s="1"/>
  <c r="T40" i="13"/>
  <c r="S40" i="13"/>
  <c r="R40" i="13"/>
  <c r="Q40" i="13"/>
  <c r="P40" i="13"/>
  <c r="E40" i="13"/>
  <c r="U40" i="13" s="1"/>
  <c r="S39" i="13"/>
  <c r="R39" i="13"/>
  <c r="Q39" i="13"/>
  <c r="P39" i="13"/>
  <c r="E39" i="13"/>
  <c r="T39" i="13" s="1"/>
  <c r="S38" i="13"/>
  <c r="R38" i="13"/>
  <c r="Q38" i="13"/>
  <c r="P38" i="13"/>
  <c r="E38" i="13"/>
  <c r="T38" i="13" s="1"/>
  <c r="S37" i="13"/>
  <c r="R37" i="13"/>
  <c r="Q37" i="13"/>
  <c r="P37" i="13"/>
  <c r="E37" i="13"/>
  <c r="U37" i="13" s="1"/>
  <c r="O35" i="13"/>
  <c r="N35" i="13"/>
  <c r="M35" i="13"/>
  <c r="S35" i="13" s="1"/>
  <c r="L35" i="13"/>
  <c r="K35" i="13"/>
  <c r="J35" i="13"/>
  <c r="I35" i="13"/>
  <c r="H35" i="13"/>
  <c r="P35" i="13" s="1"/>
  <c r="G35" i="13"/>
  <c r="F35" i="13"/>
  <c r="E35" i="13"/>
  <c r="C35" i="13"/>
  <c r="B35" i="13"/>
  <c r="S34" i="13"/>
  <c r="R34" i="13"/>
  <c r="Q34" i="13"/>
  <c r="P34" i="13"/>
  <c r="E34" i="13"/>
  <c r="O32" i="13"/>
  <c r="N32" i="13"/>
  <c r="M32" i="13"/>
  <c r="S32" i="13" s="1"/>
  <c r="L32" i="13"/>
  <c r="R32" i="13" s="1"/>
  <c r="K32" i="13"/>
  <c r="J32" i="13"/>
  <c r="I32" i="13"/>
  <c r="H32" i="13"/>
  <c r="G32" i="13"/>
  <c r="F32" i="13"/>
  <c r="C32" i="13"/>
  <c r="B32" i="13"/>
  <c r="E32" i="13" s="1"/>
  <c r="S31" i="13"/>
  <c r="R31" i="13"/>
  <c r="Q31" i="13"/>
  <c r="P31" i="13"/>
  <c r="E31" i="13"/>
  <c r="T31" i="13" s="1"/>
  <c r="S30" i="13"/>
  <c r="R30" i="13"/>
  <c r="Q30" i="13"/>
  <c r="P30" i="13"/>
  <c r="E30" i="13"/>
  <c r="S29" i="13"/>
  <c r="R29" i="13"/>
  <c r="Q29" i="13"/>
  <c r="P29" i="13"/>
  <c r="E29" i="13"/>
  <c r="T28" i="13"/>
  <c r="S28" i="13"/>
  <c r="R28" i="13"/>
  <c r="Q28" i="13"/>
  <c r="P28" i="13"/>
  <c r="E28" i="13"/>
  <c r="U28" i="13" s="1"/>
  <c r="R26" i="13"/>
  <c r="O26" i="13"/>
  <c r="N26" i="13"/>
  <c r="M26" i="13"/>
  <c r="S26" i="13" s="1"/>
  <c r="L26" i="13"/>
  <c r="K26" i="13"/>
  <c r="J26" i="13"/>
  <c r="I26" i="13"/>
  <c r="H26" i="13"/>
  <c r="G26" i="13"/>
  <c r="F26" i="13"/>
  <c r="C26" i="13"/>
  <c r="B26" i="13"/>
  <c r="E26" i="13" s="1"/>
  <c r="U25" i="13"/>
  <c r="T25" i="13"/>
  <c r="S25" i="13"/>
  <c r="R25" i="13"/>
  <c r="Q25" i="13"/>
  <c r="P25" i="13"/>
  <c r="E25" i="13"/>
  <c r="S24" i="13"/>
  <c r="R24" i="13"/>
  <c r="Q24" i="13"/>
  <c r="P24" i="13"/>
  <c r="E24" i="13"/>
  <c r="U24" i="13" s="1"/>
  <c r="U23" i="13"/>
  <c r="S23" i="13"/>
  <c r="R23" i="13"/>
  <c r="Q23" i="13"/>
  <c r="P23" i="13"/>
  <c r="E23" i="13"/>
  <c r="T23" i="13" s="1"/>
  <c r="S22" i="13"/>
  <c r="R22" i="13"/>
  <c r="Q22" i="13"/>
  <c r="P22" i="13"/>
  <c r="E22" i="13"/>
  <c r="T22" i="13" s="1"/>
  <c r="S21" i="13"/>
  <c r="R21" i="13"/>
  <c r="Q21" i="13"/>
  <c r="P21" i="13"/>
  <c r="E21" i="13"/>
  <c r="U21" i="13" s="1"/>
  <c r="S20" i="13"/>
  <c r="R20" i="13"/>
  <c r="Q20" i="13"/>
  <c r="P20" i="13"/>
  <c r="E20" i="13"/>
  <c r="T19" i="13"/>
  <c r="S19" i="13"/>
  <c r="R19" i="13"/>
  <c r="Q19" i="13"/>
  <c r="P19" i="13"/>
  <c r="E19" i="13"/>
  <c r="U19" i="13" s="1"/>
  <c r="O17" i="13"/>
  <c r="Q17" i="13" s="1"/>
  <c r="N17" i="13"/>
  <c r="R17" i="13" s="1"/>
  <c r="M17" i="13"/>
  <c r="L17" i="13"/>
  <c r="K17" i="13"/>
  <c r="J17" i="13"/>
  <c r="I17" i="13"/>
  <c r="H17" i="13"/>
  <c r="G17" i="13"/>
  <c r="F17" i="13"/>
  <c r="E17" i="13"/>
  <c r="C17" i="13"/>
  <c r="B17" i="13"/>
  <c r="S16" i="13"/>
  <c r="R16" i="13"/>
  <c r="Q16" i="13"/>
  <c r="P16" i="13"/>
  <c r="E16" i="13"/>
  <c r="S15" i="13"/>
  <c r="R15" i="13"/>
  <c r="Q15" i="13"/>
  <c r="P15" i="13"/>
  <c r="E15" i="13"/>
  <c r="U15" i="13" s="1"/>
  <c r="S14" i="13"/>
  <c r="R14" i="13"/>
  <c r="Q14" i="13"/>
  <c r="P14" i="13"/>
  <c r="E14" i="13"/>
  <c r="T14" i="13" s="1"/>
  <c r="S13" i="13"/>
  <c r="R13" i="13"/>
  <c r="Q13" i="13"/>
  <c r="P13" i="13"/>
  <c r="E13" i="13"/>
  <c r="U13" i="13" s="1"/>
  <c r="S12" i="13"/>
  <c r="R12" i="13"/>
  <c r="Q12" i="13"/>
  <c r="P12" i="13"/>
  <c r="E12" i="13"/>
  <c r="T12" i="13" s="1"/>
  <c r="T11" i="13"/>
  <c r="S11" i="13"/>
  <c r="R11" i="13"/>
  <c r="Q11" i="13"/>
  <c r="P11" i="13"/>
  <c r="E11" i="13"/>
  <c r="U11" i="13" s="1"/>
  <c r="T10" i="13"/>
  <c r="S10" i="13"/>
  <c r="R10" i="13"/>
  <c r="Q10" i="13"/>
  <c r="P10" i="13"/>
  <c r="E10" i="13"/>
  <c r="S9" i="13"/>
  <c r="R9" i="13"/>
  <c r="Q9" i="13"/>
  <c r="P9" i="13"/>
  <c r="E9" i="13"/>
  <c r="S96" i="12"/>
  <c r="R96" i="12"/>
  <c r="Q96" i="12"/>
  <c r="P96" i="12"/>
  <c r="E96" i="12"/>
  <c r="T96" i="12" s="1"/>
  <c r="S95" i="12"/>
  <c r="R95" i="12"/>
  <c r="Q95" i="12"/>
  <c r="P95" i="12"/>
  <c r="E95" i="12"/>
  <c r="U95" i="12" s="1"/>
  <c r="S94" i="12"/>
  <c r="R94" i="12"/>
  <c r="Q94" i="12"/>
  <c r="P94" i="12"/>
  <c r="E94" i="12"/>
  <c r="S93" i="12"/>
  <c r="R93" i="12"/>
  <c r="Q93" i="12"/>
  <c r="P93" i="12"/>
  <c r="E93" i="12"/>
  <c r="U93" i="12" s="1"/>
  <c r="S92" i="12"/>
  <c r="R92" i="12"/>
  <c r="Q92" i="12"/>
  <c r="P92" i="12"/>
  <c r="E92" i="12"/>
  <c r="T92" i="12" s="1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T89" i="12" s="1"/>
  <c r="U88" i="12"/>
  <c r="S88" i="12"/>
  <c r="R88" i="12"/>
  <c r="Q88" i="12"/>
  <c r="P88" i="12"/>
  <c r="E88" i="12"/>
  <c r="T88" i="12" s="1"/>
  <c r="V75" i="12"/>
  <c r="O75" i="12"/>
  <c r="N75" i="12"/>
  <c r="M75" i="12"/>
  <c r="S75" i="12" s="1"/>
  <c r="L75" i="12"/>
  <c r="K75" i="12"/>
  <c r="J75" i="12"/>
  <c r="I75" i="12"/>
  <c r="H75" i="12"/>
  <c r="G75" i="12"/>
  <c r="F75" i="12"/>
  <c r="C75" i="12"/>
  <c r="B75" i="12"/>
  <c r="V74" i="12"/>
  <c r="O74" i="12"/>
  <c r="N74" i="12"/>
  <c r="M74" i="12"/>
  <c r="S74" i="12" s="1"/>
  <c r="L74" i="12"/>
  <c r="R74" i="12" s="1"/>
  <c r="K74" i="12"/>
  <c r="J74" i="12"/>
  <c r="I74" i="12"/>
  <c r="H74" i="12"/>
  <c r="G74" i="12"/>
  <c r="F74" i="12"/>
  <c r="C74" i="12"/>
  <c r="E74" i="12" s="1"/>
  <c r="B74" i="12"/>
  <c r="V73" i="12"/>
  <c r="O73" i="12"/>
  <c r="N73" i="12"/>
  <c r="M73" i="12"/>
  <c r="S73" i="12" s="1"/>
  <c r="L73" i="12"/>
  <c r="R73" i="12" s="1"/>
  <c r="K73" i="12"/>
  <c r="J73" i="12"/>
  <c r="I73" i="12"/>
  <c r="H73" i="12"/>
  <c r="G73" i="12"/>
  <c r="F73" i="12"/>
  <c r="C73" i="12"/>
  <c r="B73" i="12"/>
  <c r="S72" i="12"/>
  <c r="R72" i="12"/>
  <c r="Q72" i="12"/>
  <c r="P72" i="12"/>
  <c r="E72" i="12"/>
  <c r="T72" i="12" s="1"/>
  <c r="S71" i="12"/>
  <c r="R71" i="12"/>
  <c r="Q71" i="12"/>
  <c r="P71" i="12"/>
  <c r="T71" i="12" s="1"/>
  <c r="E71" i="12"/>
  <c r="O69" i="12"/>
  <c r="N69" i="12"/>
  <c r="M69" i="12"/>
  <c r="L69" i="12"/>
  <c r="K69" i="12"/>
  <c r="J69" i="12"/>
  <c r="I69" i="12"/>
  <c r="H69" i="12"/>
  <c r="G69" i="12"/>
  <c r="F69" i="12"/>
  <c r="C69" i="12"/>
  <c r="B69" i="12"/>
  <c r="S68" i="12"/>
  <c r="O68" i="12"/>
  <c r="N68" i="12"/>
  <c r="M68" i="12"/>
  <c r="L68" i="12"/>
  <c r="R68" i="12" s="1"/>
  <c r="K68" i="12"/>
  <c r="J68" i="12"/>
  <c r="I68" i="12"/>
  <c r="H68" i="12"/>
  <c r="G68" i="12"/>
  <c r="F68" i="12"/>
  <c r="C68" i="12"/>
  <c r="B68" i="12"/>
  <c r="E68" i="12" s="1"/>
  <c r="S67" i="12"/>
  <c r="R67" i="12"/>
  <c r="Q67" i="12"/>
  <c r="P67" i="12"/>
  <c r="E67" i="12"/>
  <c r="U67" i="12" s="1"/>
  <c r="U66" i="12"/>
  <c r="S66" i="12"/>
  <c r="R66" i="12"/>
  <c r="Q66" i="12"/>
  <c r="P66" i="12"/>
  <c r="E66" i="12"/>
  <c r="T66" i="12" s="1"/>
  <c r="S65" i="12"/>
  <c r="R65" i="12"/>
  <c r="Q65" i="12"/>
  <c r="P65" i="12"/>
  <c r="E65" i="12"/>
  <c r="T65" i="12" s="1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O61" i="12"/>
  <c r="N61" i="12"/>
  <c r="M61" i="12"/>
  <c r="S61" i="12" s="1"/>
  <c r="L61" i="12"/>
  <c r="R61" i="12" s="1"/>
  <c r="K61" i="12"/>
  <c r="J61" i="12"/>
  <c r="I61" i="12"/>
  <c r="H61" i="12"/>
  <c r="C61" i="12"/>
  <c r="B61" i="12"/>
  <c r="E61" i="12" s="1"/>
  <c r="S60" i="12"/>
  <c r="R60" i="12"/>
  <c r="Q60" i="12"/>
  <c r="P60" i="12"/>
  <c r="E60" i="12"/>
  <c r="T60" i="12" s="1"/>
  <c r="T59" i="12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S57" i="12"/>
  <c r="R57" i="12"/>
  <c r="Q57" i="12"/>
  <c r="P57" i="12"/>
  <c r="E57" i="12"/>
  <c r="O55" i="12"/>
  <c r="N55" i="12"/>
  <c r="M55" i="12"/>
  <c r="S55" i="12" s="1"/>
  <c r="L55" i="12"/>
  <c r="R55" i="12" s="1"/>
  <c r="K55" i="12"/>
  <c r="J55" i="12"/>
  <c r="I55" i="12"/>
  <c r="H55" i="12"/>
  <c r="G55" i="12"/>
  <c r="F55" i="12"/>
  <c r="C55" i="12"/>
  <c r="B55" i="12"/>
  <c r="T54" i="12"/>
  <c r="S54" i="12"/>
  <c r="R54" i="12"/>
  <c r="Q54" i="12"/>
  <c r="P54" i="12"/>
  <c r="E54" i="12"/>
  <c r="U54" i="12" s="1"/>
  <c r="T53" i="12"/>
  <c r="S53" i="12"/>
  <c r="R53" i="12"/>
  <c r="Q53" i="12"/>
  <c r="P53" i="12"/>
  <c r="E53" i="12"/>
  <c r="U53" i="12" s="1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U48" i="12"/>
  <c r="T48" i="12"/>
  <c r="S48" i="12"/>
  <c r="R48" i="12"/>
  <c r="Q48" i="12"/>
  <c r="P48" i="12"/>
  <c r="E48" i="12"/>
  <c r="U47" i="12"/>
  <c r="S47" i="12"/>
  <c r="R47" i="12"/>
  <c r="Q47" i="12"/>
  <c r="P47" i="12"/>
  <c r="E47" i="12"/>
  <c r="T47" i="12" s="1"/>
  <c r="T46" i="12"/>
  <c r="S46" i="12"/>
  <c r="R46" i="12"/>
  <c r="Q46" i="12"/>
  <c r="P46" i="12"/>
  <c r="E46" i="12"/>
  <c r="U46" i="12" s="1"/>
  <c r="T45" i="12"/>
  <c r="S45" i="12"/>
  <c r="R45" i="12"/>
  <c r="Q45" i="12"/>
  <c r="P45" i="12"/>
  <c r="E45" i="12"/>
  <c r="S44" i="12"/>
  <c r="R44" i="12"/>
  <c r="Q44" i="12"/>
  <c r="P44" i="12"/>
  <c r="E44" i="12"/>
  <c r="U44" i="12" s="1"/>
  <c r="O42" i="12"/>
  <c r="N42" i="12"/>
  <c r="M42" i="12"/>
  <c r="S42" i="12" s="1"/>
  <c r="L42" i="12"/>
  <c r="R42" i="12" s="1"/>
  <c r="K42" i="12"/>
  <c r="J42" i="12"/>
  <c r="I42" i="12"/>
  <c r="H42" i="12"/>
  <c r="G42" i="12"/>
  <c r="F42" i="12"/>
  <c r="C42" i="12"/>
  <c r="E42" i="12" s="1"/>
  <c r="B42" i="12"/>
  <c r="S41" i="12"/>
  <c r="R41" i="12"/>
  <c r="Q41" i="12"/>
  <c r="P41" i="12"/>
  <c r="E41" i="12"/>
  <c r="U41" i="12" s="1"/>
  <c r="S40" i="12"/>
  <c r="R40" i="12"/>
  <c r="Q40" i="12"/>
  <c r="P40" i="12"/>
  <c r="E40" i="12"/>
  <c r="T40" i="12" s="1"/>
  <c r="S39" i="12"/>
  <c r="R39" i="12"/>
  <c r="Q39" i="12"/>
  <c r="P39" i="12"/>
  <c r="E39" i="12"/>
  <c r="U39" i="12" s="1"/>
  <c r="S38" i="12"/>
  <c r="R38" i="12"/>
  <c r="Q38" i="12"/>
  <c r="P38" i="12"/>
  <c r="E38" i="12"/>
  <c r="U37" i="12"/>
  <c r="T37" i="12"/>
  <c r="S37" i="12"/>
  <c r="R37" i="12"/>
  <c r="Q37" i="12"/>
  <c r="P37" i="12"/>
  <c r="E37" i="12"/>
  <c r="S35" i="12"/>
  <c r="O35" i="12"/>
  <c r="N35" i="12"/>
  <c r="M35" i="12"/>
  <c r="L35" i="12"/>
  <c r="R35" i="12" s="1"/>
  <c r="K35" i="12"/>
  <c r="J35" i="12"/>
  <c r="I35" i="12"/>
  <c r="H35" i="12"/>
  <c r="P35" i="12" s="1"/>
  <c r="G35" i="12"/>
  <c r="F35" i="12"/>
  <c r="C35" i="12"/>
  <c r="B35" i="12"/>
  <c r="E35" i="12" s="1"/>
  <c r="S34" i="12"/>
  <c r="R34" i="12"/>
  <c r="Q34" i="12"/>
  <c r="U34" i="12" s="1"/>
  <c r="P34" i="12"/>
  <c r="E34" i="12"/>
  <c r="T34" i="12" s="1"/>
  <c r="O32" i="12"/>
  <c r="N32" i="12"/>
  <c r="M32" i="12"/>
  <c r="S32" i="12" s="1"/>
  <c r="L32" i="12"/>
  <c r="R32" i="12" s="1"/>
  <c r="K32" i="12"/>
  <c r="J32" i="12"/>
  <c r="I32" i="12"/>
  <c r="H32" i="12"/>
  <c r="G32" i="12"/>
  <c r="F32" i="12"/>
  <c r="C32" i="12"/>
  <c r="B32" i="12"/>
  <c r="E32" i="12" s="1"/>
  <c r="U31" i="12"/>
  <c r="T31" i="12"/>
  <c r="S31" i="12"/>
  <c r="R31" i="12"/>
  <c r="Q31" i="12"/>
  <c r="P31" i="12"/>
  <c r="E31" i="12"/>
  <c r="U30" i="12"/>
  <c r="S30" i="12"/>
  <c r="R30" i="12"/>
  <c r="Q30" i="12"/>
  <c r="P30" i="12"/>
  <c r="E30" i="12"/>
  <c r="T30" i="12" s="1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O26" i="12"/>
  <c r="N26" i="12"/>
  <c r="M26" i="12"/>
  <c r="S26" i="12" s="1"/>
  <c r="L26" i="12"/>
  <c r="R26" i="12" s="1"/>
  <c r="K26" i="12"/>
  <c r="J26" i="12"/>
  <c r="I26" i="12"/>
  <c r="H26" i="12"/>
  <c r="G26" i="12"/>
  <c r="F26" i="12"/>
  <c r="C26" i="12"/>
  <c r="B26" i="12"/>
  <c r="E26" i="12" s="1"/>
  <c r="S25" i="12"/>
  <c r="R25" i="12"/>
  <c r="Q25" i="12"/>
  <c r="P25" i="12"/>
  <c r="E25" i="12"/>
  <c r="S24" i="12"/>
  <c r="R24" i="12"/>
  <c r="Q24" i="12"/>
  <c r="P24" i="12"/>
  <c r="E24" i="12"/>
  <c r="U24" i="12" s="1"/>
  <c r="S23" i="12"/>
  <c r="R23" i="12"/>
  <c r="Q23" i="12"/>
  <c r="P23" i="12"/>
  <c r="E23" i="12"/>
  <c r="T23" i="12" s="1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U20" i="12"/>
  <c r="S20" i="12"/>
  <c r="R20" i="12"/>
  <c r="Q20" i="12"/>
  <c r="P20" i="12"/>
  <c r="E20" i="12"/>
  <c r="T20" i="12" s="1"/>
  <c r="U19" i="12"/>
  <c r="T19" i="12"/>
  <c r="S19" i="12"/>
  <c r="R19" i="12"/>
  <c r="Q19" i="12"/>
  <c r="P19" i="12"/>
  <c r="E19" i="12"/>
  <c r="R17" i="12"/>
  <c r="O17" i="12"/>
  <c r="N17" i="12"/>
  <c r="M17" i="12"/>
  <c r="S17" i="12" s="1"/>
  <c r="L17" i="12"/>
  <c r="K17" i="12"/>
  <c r="J17" i="12"/>
  <c r="I17" i="12"/>
  <c r="H17" i="12"/>
  <c r="P17" i="12" s="1"/>
  <c r="G17" i="12"/>
  <c r="F17" i="12"/>
  <c r="C17" i="12"/>
  <c r="B17" i="12"/>
  <c r="S16" i="12"/>
  <c r="R16" i="12"/>
  <c r="Q16" i="12"/>
  <c r="P16" i="12"/>
  <c r="E16" i="12"/>
  <c r="S15" i="12"/>
  <c r="R15" i="12"/>
  <c r="Q15" i="12"/>
  <c r="P15" i="12"/>
  <c r="E15" i="12"/>
  <c r="U15" i="12" s="1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T12" i="12" s="1"/>
  <c r="S11" i="12"/>
  <c r="R11" i="12"/>
  <c r="Q11" i="12"/>
  <c r="P11" i="12"/>
  <c r="E11" i="12"/>
  <c r="U11" i="12" s="1"/>
  <c r="S10" i="12"/>
  <c r="R10" i="12"/>
  <c r="Q10" i="12"/>
  <c r="U10" i="12" s="1"/>
  <c r="P10" i="12"/>
  <c r="E10" i="12"/>
  <c r="T10" i="12" s="1"/>
  <c r="T9" i="12"/>
  <c r="S9" i="12"/>
  <c r="R9" i="12"/>
  <c r="Q9" i="12"/>
  <c r="P9" i="12"/>
  <c r="E9" i="12"/>
  <c r="U9" i="12" s="1"/>
  <c r="S96" i="11"/>
  <c r="R96" i="11"/>
  <c r="Q96" i="11"/>
  <c r="P96" i="11"/>
  <c r="E96" i="11"/>
  <c r="S95" i="11"/>
  <c r="R95" i="11"/>
  <c r="Q95" i="11"/>
  <c r="P95" i="11"/>
  <c r="E95" i="11"/>
  <c r="U95" i="11" s="1"/>
  <c r="T94" i="11"/>
  <c r="S94" i="11"/>
  <c r="R94" i="11"/>
  <c r="Q94" i="11"/>
  <c r="P94" i="11"/>
  <c r="E94" i="11"/>
  <c r="U94" i="11" s="1"/>
  <c r="S93" i="11"/>
  <c r="R93" i="11"/>
  <c r="Q93" i="11"/>
  <c r="P93" i="11"/>
  <c r="E93" i="11"/>
  <c r="U93" i="11" s="1"/>
  <c r="S92" i="11"/>
  <c r="R92" i="11"/>
  <c r="Q92" i="11"/>
  <c r="P92" i="11"/>
  <c r="E92" i="11"/>
  <c r="T92" i="11" s="1"/>
  <c r="S91" i="11"/>
  <c r="R91" i="11"/>
  <c r="Q91" i="11"/>
  <c r="P91" i="11"/>
  <c r="E91" i="11"/>
  <c r="U91" i="11" s="1"/>
  <c r="U90" i="11"/>
  <c r="S90" i="11"/>
  <c r="R90" i="11"/>
  <c r="Q90" i="11"/>
  <c r="P90" i="11"/>
  <c r="E90" i="11"/>
  <c r="T90" i="11" s="1"/>
  <c r="T89" i="11"/>
  <c r="S89" i="11"/>
  <c r="R89" i="11"/>
  <c r="Q89" i="11"/>
  <c r="P89" i="11"/>
  <c r="E89" i="11"/>
  <c r="U89" i="11" s="1"/>
  <c r="S88" i="11"/>
  <c r="R88" i="11"/>
  <c r="Q88" i="11"/>
  <c r="P88" i="11"/>
  <c r="E88" i="11"/>
  <c r="O75" i="11"/>
  <c r="N75" i="11"/>
  <c r="M75" i="11"/>
  <c r="S75" i="11" s="1"/>
  <c r="L75" i="11"/>
  <c r="K75" i="11"/>
  <c r="J75" i="11"/>
  <c r="I75" i="11"/>
  <c r="H75" i="11"/>
  <c r="G75" i="11"/>
  <c r="F75" i="11"/>
  <c r="C75" i="11"/>
  <c r="B75" i="11"/>
  <c r="S74" i="11"/>
  <c r="O74" i="11"/>
  <c r="N74" i="11"/>
  <c r="M74" i="11"/>
  <c r="L74" i="11"/>
  <c r="R74" i="11" s="1"/>
  <c r="K74" i="11"/>
  <c r="J74" i="11"/>
  <c r="I74" i="11"/>
  <c r="Q74" i="11" s="1"/>
  <c r="H74" i="11"/>
  <c r="G74" i="11"/>
  <c r="F74" i="11"/>
  <c r="C74" i="11"/>
  <c r="B74" i="11"/>
  <c r="E74" i="11" s="1"/>
  <c r="S73" i="11"/>
  <c r="R73" i="11"/>
  <c r="O73" i="11"/>
  <c r="N73" i="11"/>
  <c r="M73" i="11"/>
  <c r="L73" i="11"/>
  <c r="K73" i="11"/>
  <c r="J73" i="11"/>
  <c r="I73" i="11"/>
  <c r="Q73" i="11" s="1"/>
  <c r="H73" i="11"/>
  <c r="P73" i="11" s="1"/>
  <c r="G73" i="11"/>
  <c r="F73" i="11"/>
  <c r="C73" i="11"/>
  <c r="B73" i="11"/>
  <c r="S72" i="11"/>
  <c r="R72" i="11"/>
  <c r="Q72" i="11"/>
  <c r="P72" i="11"/>
  <c r="E72" i="11"/>
  <c r="T72" i="11" s="1"/>
  <c r="S71" i="11"/>
  <c r="R71" i="11"/>
  <c r="Q71" i="11"/>
  <c r="P71" i="11"/>
  <c r="E71" i="11"/>
  <c r="O69" i="11"/>
  <c r="N69" i="11"/>
  <c r="R69" i="11" s="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S68" i="11" s="1"/>
  <c r="L68" i="11"/>
  <c r="R68" i="11" s="1"/>
  <c r="K68" i="11"/>
  <c r="J68" i="11"/>
  <c r="I68" i="11"/>
  <c r="H68" i="11"/>
  <c r="G68" i="11"/>
  <c r="F68" i="11"/>
  <c r="C68" i="11"/>
  <c r="B68" i="11"/>
  <c r="S67" i="11"/>
  <c r="R67" i="11"/>
  <c r="Q67" i="11"/>
  <c r="P67" i="11"/>
  <c r="E67" i="11"/>
  <c r="T66" i="11"/>
  <c r="S66" i="11"/>
  <c r="R66" i="11"/>
  <c r="Q66" i="11"/>
  <c r="P66" i="11"/>
  <c r="E66" i="11"/>
  <c r="U66" i="11" s="1"/>
  <c r="U65" i="11"/>
  <c r="S65" i="11"/>
  <c r="R65" i="11"/>
  <c r="Q65" i="11"/>
  <c r="P65" i="11"/>
  <c r="E65" i="11"/>
  <c r="T65" i="11" s="1"/>
  <c r="S64" i="11"/>
  <c r="R64" i="11"/>
  <c r="Q64" i="11"/>
  <c r="P64" i="11"/>
  <c r="E64" i="11"/>
  <c r="S63" i="11"/>
  <c r="R63" i="11"/>
  <c r="Q63" i="11"/>
  <c r="P63" i="11"/>
  <c r="E63" i="11"/>
  <c r="T63" i="11" s="1"/>
  <c r="O61" i="11"/>
  <c r="N61" i="11"/>
  <c r="M61" i="11"/>
  <c r="S61" i="11" s="1"/>
  <c r="L61" i="11"/>
  <c r="R61" i="11" s="1"/>
  <c r="K61" i="11"/>
  <c r="J61" i="11"/>
  <c r="I61" i="11"/>
  <c r="H61" i="11"/>
  <c r="C61" i="11"/>
  <c r="B61" i="11"/>
  <c r="S60" i="11"/>
  <c r="R60" i="11"/>
  <c r="Q60" i="11"/>
  <c r="P60" i="11"/>
  <c r="E60" i="11"/>
  <c r="T60" i="11" s="1"/>
  <c r="S59" i="11"/>
  <c r="R59" i="11"/>
  <c r="Q59" i="11"/>
  <c r="P59" i="11"/>
  <c r="E59" i="11"/>
  <c r="U59" i="11" s="1"/>
  <c r="S58" i="11"/>
  <c r="R58" i="11"/>
  <c r="Q58" i="11"/>
  <c r="P58" i="11"/>
  <c r="E58" i="11"/>
  <c r="T58" i="11" s="1"/>
  <c r="S57" i="11"/>
  <c r="R57" i="11"/>
  <c r="Q57" i="11"/>
  <c r="P57" i="11"/>
  <c r="E57" i="11"/>
  <c r="O55" i="11"/>
  <c r="N55" i="11"/>
  <c r="M55" i="11"/>
  <c r="L55" i="11"/>
  <c r="R55" i="11" s="1"/>
  <c r="K55" i="11"/>
  <c r="J55" i="11"/>
  <c r="I55" i="11"/>
  <c r="H55" i="11"/>
  <c r="G55" i="11"/>
  <c r="F55" i="11"/>
  <c r="C55" i="11"/>
  <c r="B55" i="11"/>
  <c r="T54" i="11"/>
  <c r="S54" i="11"/>
  <c r="R54" i="11"/>
  <c r="Q54" i="11"/>
  <c r="P54" i="11"/>
  <c r="E54" i="11"/>
  <c r="U54" i="11" s="1"/>
  <c r="S53" i="11"/>
  <c r="R53" i="11"/>
  <c r="Q53" i="11"/>
  <c r="P53" i="11"/>
  <c r="E53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U46" i="11" s="1"/>
  <c r="S45" i="11"/>
  <c r="R45" i="11"/>
  <c r="Q45" i="11"/>
  <c r="P45" i="11"/>
  <c r="E45" i="11"/>
  <c r="T44" i="11"/>
  <c r="S44" i="11"/>
  <c r="R44" i="11"/>
  <c r="Q44" i="11"/>
  <c r="P44" i="11"/>
  <c r="E44" i="11"/>
  <c r="U44" i="11" s="1"/>
  <c r="O42" i="11"/>
  <c r="N42" i="11"/>
  <c r="M42" i="11"/>
  <c r="S42" i="11" s="1"/>
  <c r="L42" i="11"/>
  <c r="R42" i="11" s="1"/>
  <c r="K42" i="11"/>
  <c r="J42" i="11"/>
  <c r="I42" i="11"/>
  <c r="H42" i="11"/>
  <c r="G42" i="11"/>
  <c r="F42" i="11"/>
  <c r="C42" i="11"/>
  <c r="B42" i="11"/>
  <c r="S41" i="11"/>
  <c r="R41" i="11"/>
  <c r="Q41" i="11"/>
  <c r="P41" i="11"/>
  <c r="E41" i="11"/>
  <c r="S40" i="11"/>
  <c r="R40" i="11"/>
  <c r="Q40" i="11"/>
  <c r="P40" i="11"/>
  <c r="E40" i="11"/>
  <c r="S39" i="11"/>
  <c r="R39" i="11"/>
  <c r="Q39" i="11"/>
  <c r="P39" i="11"/>
  <c r="E39" i="11"/>
  <c r="U39" i="11" s="1"/>
  <c r="S38" i="11"/>
  <c r="R38" i="11"/>
  <c r="Q38" i="11"/>
  <c r="P38" i="11"/>
  <c r="E38" i="11"/>
  <c r="T38" i="11" s="1"/>
  <c r="S37" i="11"/>
  <c r="R37" i="11"/>
  <c r="Q37" i="11"/>
  <c r="P37" i="11"/>
  <c r="E37" i="11"/>
  <c r="U37" i="11" s="1"/>
  <c r="S35" i="11"/>
  <c r="O35" i="11"/>
  <c r="N35" i="11"/>
  <c r="M35" i="11"/>
  <c r="L35" i="11"/>
  <c r="R35" i="11" s="1"/>
  <c r="K35" i="11"/>
  <c r="J35" i="11"/>
  <c r="I35" i="11"/>
  <c r="Q35" i="11" s="1"/>
  <c r="H35" i="11"/>
  <c r="G35" i="11"/>
  <c r="F35" i="11"/>
  <c r="C35" i="11"/>
  <c r="B35" i="11"/>
  <c r="E35" i="11" s="1"/>
  <c r="S34" i="11"/>
  <c r="R34" i="11"/>
  <c r="Q34" i="11"/>
  <c r="P34" i="11"/>
  <c r="E34" i="11"/>
  <c r="S32" i="11"/>
  <c r="O32" i="11"/>
  <c r="N32" i="11"/>
  <c r="M32" i="11"/>
  <c r="L32" i="11"/>
  <c r="R32" i="11" s="1"/>
  <c r="K32" i="11"/>
  <c r="J32" i="11"/>
  <c r="I32" i="11"/>
  <c r="H32" i="11"/>
  <c r="G32" i="11"/>
  <c r="F32" i="11"/>
  <c r="C32" i="11"/>
  <c r="B32" i="11"/>
  <c r="S31" i="11"/>
  <c r="R31" i="11"/>
  <c r="Q31" i="11"/>
  <c r="P31" i="11"/>
  <c r="E31" i="11"/>
  <c r="U31" i="11" s="1"/>
  <c r="S30" i="11"/>
  <c r="R30" i="11"/>
  <c r="Q30" i="11"/>
  <c r="P30" i="11"/>
  <c r="E30" i="11"/>
  <c r="T30" i="11" s="1"/>
  <c r="S29" i="11"/>
  <c r="R29" i="11"/>
  <c r="Q29" i="11"/>
  <c r="P29" i="11"/>
  <c r="E29" i="11"/>
  <c r="U29" i="11" s="1"/>
  <c r="U28" i="11"/>
  <c r="T28" i="11"/>
  <c r="S28" i="11"/>
  <c r="R28" i="11"/>
  <c r="Q28" i="11"/>
  <c r="P28" i="11"/>
  <c r="E28" i="11"/>
  <c r="S26" i="11"/>
  <c r="R26" i="11"/>
  <c r="O26" i="11"/>
  <c r="N26" i="11"/>
  <c r="M26" i="11"/>
  <c r="L26" i="11"/>
  <c r="K26" i="11"/>
  <c r="J26" i="11"/>
  <c r="I26" i="11"/>
  <c r="H26" i="11"/>
  <c r="P26" i="11" s="1"/>
  <c r="G26" i="11"/>
  <c r="F26" i="11"/>
  <c r="C26" i="11"/>
  <c r="B26" i="11"/>
  <c r="S25" i="11"/>
  <c r="R25" i="11"/>
  <c r="Q25" i="11"/>
  <c r="P25" i="11"/>
  <c r="E25" i="11"/>
  <c r="U25" i="11" s="1"/>
  <c r="S24" i="11"/>
  <c r="R24" i="11"/>
  <c r="Q24" i="11"/>
  <c r="P24" i="11"/>
  <c r="E24" i="11"/>
  <c r="T24" i="11" s="1"/>
  <c r="S23" i="11"/>
  <c r="R23" i="11"/>
  <c r="Q23" i="11"/>
  <c r="P23" i="11"/>
  <c r="E23" i="11"/>
  <c r="S22" i="11"/>
  <c r="R22" i="11"/>
  <c r="Q22" i="11"/>
  <c r="P22" i="11"/>
  <c r="E22" i="11"/>
  <c r="U22" i="11" s="1"/>
  <c r="S21" i="11"/>
  <c r="R21" i="11"/>
  <c r="Q21" i="11"/>
  <c r="P21" i="11"/>
  <c r="E21" i="11"/>
  <c r="T21" i="11" s="1"/>
  <c r="S20" i="11"/>
  <c r="R20" i="11"/>
  <c r="Q20" i="11"/>
  <c r="P20" i="11"/>
  <c r="E20" i="11"/>
  <c r="U20" i="11" s="1"/>
  <c r="U19" i="11"/>
  <c r="S19" i="11"/>
  <c r="R19" i="11"/>
  <c r="Q19" i="11"/>
  <c r="P19" i="11"/>
  <c r="E19" i="11"/>
  <c r="T19" i="11" s="1"/>
  <c r="O17" i="11"/>
  <c r="N17" i="11"/>
  <c r="M17" i="11"/>
  <c r="S17" i="11" s="1"/>
  <c r="L17" i="11"/>
  <c r="R17" i="11" s="1"/>
  <c r="K17" i="11"/>
  <c r="J17" i="11"/>
  <c r="I17" i="11"/>
  <c r="H17" i="11"/>
  <c r="G17" i="11"/>
  <c r="F17" i="11"/>
  <c r="C17" i="11"/>
  <c r="B17" i="11"/>
  <c r="U16" i="11"/>
  <c r="S16" i="11"/>
  <c r="R16" i="11"/>
  <c r="Q16" i="11"/>
  <c r="P16" i="11"/>
  <c r="E16" i="11"/>
  <c r="T16" i="11" s="1"/>
  <c r="U15" i="11"/>
  <c r="S15" i="11"/>
  <c r="R15" i="11"/>
  <c r="Q15" i="11"/>
  <c r="P15" i="11"/>
  <c r="E15" i="11"/>
  <c r="T15" i="11" s="1"/>
  <c r="U14" i="11"/>
  <c r="T14" i="11"/>
  <c r="S14" i="11"/>
  <c r="R14" i="11"/>
  <c r="Q14" i="11"/>
  <c r="P14" i="11"/>
  <c r="E14" i="11"/>
  <c r="U13" i="11"/>
  <c r="T13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T10" i="11" s="1"/>
  <c r="S9" i="11"/>
  <c r="R9" i="11"/>
  <c r="Q9" i="11"/>
  <c r="P9" i="11"/>
  <c r="E9" i="11"/>
  <c r="U9" i="11" s="1"/>
  <c r="U96" i="10"/>
  <c r="S96" i="10"/>
  <c r="R96" i="10"/>
  <c r="Q96" i="10"/>
  <c r="P96" i="10"/>
  <c r="E96" i="10"/>
  <c r="T96" i="10" s="1"/>
  <c r="S95" i="10"/>
  <c r="R95" i="10"/>
  <c r="Q95" i="10"/>
  <c r="P95" i="10"/>
  <c r="E95" i="10"/>
  <c r="T95" i="10" s="1"/>
  <c r="U94" i="10"/>
  <c r="T94" i="10"/>
  <c r="S94" i="10"/>
  <c r="R94" i="10"/>
  <c r="Q94" i="10"/>
  <c r="P94" i="10"/>
  <c r="E94" i="10"/>
  <c r="U93" i="10"/>
  <c r="S93" i="10"/>
  <c r="R93" i="10"/>
  <c r="Q93" i="10"/>
  <c r="P93" i="10"/>
  <c r="E93" i="10"/>
  <c r="T93" i="10" s="1"/>
  <c r="S92" i="10"/>
  <c r="R92" i="10"/>
  <c r="Q92" i="10"/>
  <c r="P92" i="10"/>
  <c r="E92" i="10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S89" i="10"/>
  <c r="R89" i="10"/>
  <c r="Q89" i="10"/>
  <c r="P89" i="10"/>
  <c r="E89" i="10"/>
  <c r="U89" i="10" s="1"/>
  <c r="U88" i="10"/>
  <c r="S88" i="10"/>
  <c r="R88" i="10"/>
  <c r="Q88" i="10"/>
  <c r="P88" i="10"/>
  <c r="E88" i="10"/>
  <c r="T88" i="10" s="1"/>
  <c r="W75" i="10"/>
  <c r="V75" i="10"/>
  <c r="O75" i="10"/>
  <c r="N75" i="10"/>
  <c r="M75" i="10"/>
  <c r="L75" i="10"/>
  <c r="K75" i="10"/>
  <c r="J75" i="10"/>
  <c r="I75" i="10"/>
  <c r="H75" i="10"/>
  <c r="G75" i="10"/>
  <c r="F75" i="10"/>
  <c r="C75" i="10"/>
  <c r="B75" i="10"/>
  <c r="O74" i="10"/>
  <c r="N74" i="10"/>
  <c r="M74" i="10"/>
  <c r="S74" i="10" s="1"/>
  <c r="L74" i="10"/>
  <c r="R74" i="10" s="1"/>
  <c r="K74" i="10"/>
  <c r="J74" i="10"/>
  <c r="I74" i="10"/>
  <c r="H74" i="10"/>
  <c r="P74" i="10" s="1"/>
  <c r="G74" i="10"/>
  <c r="F74" i="10"/>
  <c r="E74" i="10"/>
  <c r="C74" i="10"/>
  <c r="B74" i="10"/>
  <c r="O73" i="10"/>
  <c r="N73" i="10"/>
  <c r="M73" i="10"/>
  <c r="S73" i="10" s="1"/>
  <c r="L73" i="10"/>
  <c r="R73" i="10" s="1"/>
  <c r="K73" i="10"/>
  <c r="J73" i="10"/>
  <c r="I73" i="10"/>
  <c r="Q73" i="10" s="1"/>
  <c r="H73" i="10"/>
  <c r="G73" i="10"/>
  <c r="F73" i="10"/>
  <c r="C73" i="10"/>
  <c r="E73" i="10" s="1"/>
  <c r="B73" i="10"/>
  <c r="T72" i="10"/>
  <c r="S72" i="10"/>
  <c r="R72" i="10"/>
  <c r="Q72" i="10"/>
  <c r="P72" i="10"/>
  <c r="E72" i="10"/>
  <c r="U72" i="10" s="1"/>
  <c r="S71" i="10"/>
  <c r="R71" i="10"/>
  <c r="Q71" i="10"/>
  <c r="P71" i="10"/>
  <c r="E71" i="10"/>
  <c r="W69" i="10"/>
  <c r="V69" i="10"/>
  <c r="O69" i="10"/>
  <c r="N69" i="10"/>
  <c r="M69" i="10"/>
  <c r="L69" i="10"/>
  <c r="R69" i="10" s="1"/>
  <c r="K69" i="10"/>
  <c r="J69" i="10"/>
  <c r="I69" i="10"/>
  <c r="H69" i="10"/>
  <c r="G69" i="10"/>
  <c r="F69" i="10"/>
  <c r="C69" i="10"/>
  <c r="B69" i="10"/>
  <c r="S68" i="10"/>
  <c r="R68" i="10"/>
  <c r="O68" i="10"/>
  <c r="N68" i="10"/>
  <c r="M68" i="10"/>
  <c r="L68" i="10"/>
  <c r="K68" i="10"/>
  <c r="J68" i="10"/>
  <c r="I68" i="10"/>
  <c r="H68" i="10"/>
  <c r="G68" i="10"/>
  <c r="F68" i="10"/>
  <c r="C68" i="10"/>
  <c r="B68" i="10"/>
  <c r="S67" i="10"/>
  <c r="R67" i="10"/>
  <c r="Q67" i="10"/>
  <c r="P67" i="10"/>
  <c r="E67" i="10"/>
  <c r="T67" i="10" s="1"/>
  <c r="T66" i="10"/>
  <c r="S66" i="10"/>
  <c r="R66" i="10"/>
  <c r="Q66" i="10"/>
  <c r="P66" i="10"/>
  <c r="E66" i="10"/>
  <c r="U66" i="10" s="1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O61" i="10"/>
  <c r="N61" i="10"/>
  <c r="M61" i="10"/>
  <c r="S61" i="10" s="1"/>
  <c r="L61" i="10"/>
  <c r="R61" i="10" s="1"/>
  <c r="K61" i="10"/>
  <c r="J61" i="10"/>
  <c r="I61" i="10"/>
  <c r="H61" i="10"/>
  <c r="C61" i="10"/>
  <c r="B61" i="10"/>
  <c r="S60" i="10"/>
  <c r="R60" i="10"/>
  <c r="Q60" i="10"/>
  <c r="P60" i="10"/>
  <c r="E60" i="10"/>
  <c r="T60" i="10" s="1"/>
  <c r="S59" i="10"/>
  <c r="R59" i="10"/>
  <c r="Q59" i="10"/>
  <c r="P59" i="10"/>
  <c r="E59" i="10"/>
  <c r="U59" i="10" s="1"/>
  <c r="U58" i="10"/>
  <c r="T58" i="10"/>
  <c r="S58" i="10"/>
  <c r="R58" i="10"/>
  <c r="Q58" i="10"/>
  <c r="P58" i="10"/>
  <c r="E58" i="10"/>
  <c r="S57" i="10"/>
  <c r="R57" i="10"/>
  <c r="Q57" i="10"/>
  <c r="P57" i="10"/>
  <c r="E57" i="10"/>
  <c r="T57" i="10" s="1"/>
  <c r="O55" i="10"/>
  <c r="N55" i="10"/>
  <c r="M55" i="10"/>
  <c r="S55" i="10" s="1"/>
  <c r="L55" i="10"/>
  <c r="R55" i="10" s="1"/>
  <c r="K55" i="10"/>
  <c r="J55" i="10"/>
  <c r="I55" i="10"/>
  <c r="H55" i="10"/>
  <c r="G55" i="10"/>
  <c r="F55" i="10"/>
  <c r="C55" i="10"/>
  <c r="B55" i="10"/>
  <c r="S54" i="10"/>
  <c r="R54" i="10"/>
  <c r="Q54" i="10"/>
  <c r="P54" i="10"/>
  <c r="E54" i="10"/>
  <c r="U54" i="10" s="1"/>
  <c r="S53" i="10"/>
  <c r="R53" i="10"/>
  <c r="Q53" i="10"/>
  <c r="P53" i="10"/>
  <c r="T53" i="10" s="1"/>
  <c r="E53" i="10"/>
  <c r="S52" i="10"/>
  <c r="R52" i="10"/>
  <c r="Q52" i="10"/>
  <c r="P52" i="10"/>
  <c r="E52" i="10"/>
  <c r="U52" i="10" s="1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S48" i="10"/>
  <c r="R48" i="10"/>
  <c r="Q48" i="10"/>
  <c r="P48" i="10"/>
  <c r="E48" i="10"/>
  <c r="U48" i="10" s="1"/>
  <c r="U47" i="10"/>
  <c r="S47" i="10"/>
  <c r="R47" i="10"/>
  <c r="Q47" i="10"/>
  <c r="P47" i="10"/>
  <c r="E47" i="10"/>
  <c r="T47" i="10" s="1"/>
  <c r="S46" i="10"/>
  <c r="R46" i="10"/>
  <c r="Q46" i="10"/>
  <c r="P46" i="10"/>
  <c r="E46" i="10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W42" i="10"/>
  <c r="V42" i="10"/>
  <c r="O42" i="10"/>
  <c r="N42" i="10"/>
  <c r="M42" i="10"/>
  <c r="S42" i="10" s="1"/>
  <c r="L42" i="10"/>
  <c r="R42" i="10" s="1"/>
  <c r="K42" i="10"/>
  <c r="J42" i="10"/>
  <c r="I42" i="10"/>
  <c r="H42" i="10"/>
  <c r="G42" i="10"/>
  <c r="F42" i="10"/>
  <c r="C42" i="10"/>
  <c r="E42" i="10" s="1"/>
  <c r="B42" i="10"/>
  <c r="S41" i="10"/>
  <c r="R41" i="10"/>
  <c r="Q41" i="10"/>
  <c r="P41" i="10"/>
  <c r="E41" i="10"/>
  <c r="T41" i="10" s="1"/>
  <c r="S40" i="10"/>
  <c r="R40" i="10"/>
  <c r="Q40" i="10"/>
  <c r="P40" i="10"/>
  <c r="E40" i="10"/>
  <c r="U40" i="10" s="1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S37" i="10"/>
  <c r="R37" i="10"/>
  <c r="Q37" i="10"/>
  <c r="P37" i="10"/>
  <c r="E37" i="10"/>
  <c r="O35" i="10"/>
  <c r="N35" i="10"/>
  <c r="M35" i="10"/>
  <c r="S35" i="10" s="1"/>
  <c r="L35" i="10"/>
  <c r="R35" i="10" s="1"/>
  <c r="K35" i="10"/>
  <c r="J35" i="10"/>
  <c r="I35" i="10"/>
  <c r="Q35" i="10" s="1"/>
  <c r="H35" i="10"/>
  <c r="P35" i="10" s="1"/>
  <c r="G35" i="10"/>
  <c r="F35" i="10"/>
  <c r="C35" i="10"/>
  <c r="E35" i="10" s="1"/>
  <c r="B35" i="10"/>
  <c r="S34" i="10"/>
  <c r="R34" i="10"/>
  <c r="Q34" i="10"/>
  <c r="P34" i="10"/>
  <c r="E34" i="10"/>
  <c r="U34" i="10" s="1"/>
  <c r="O32" i="10"/>
  <c r="N32" i="10"/>
  <c r="M32" i="10"/>
  <c r="S32" i="10" s="1"/>
  <c r="L32" i="10"/>
  <c r="R32" i="10" s="1"/>
  <c r="K32" i="10"/>
  <c r="J32" i="10"/>
  <c r="I32" i="10"/>
  <c r="H32" i="10"/>
  <c r="G32" i="10"/>
  <c r="F32" i="10"/>
  <c r="C32" i="10"/>
  <c r="B32" i="10"/>
  <c r="S31" i="10"/>
  <c r="R31" i="10"/>
  <c r="Q31" i="10"/>
  <c r="P31" i="10"/>
  <c r="E31" i="10"/>
  <c r="U31" i="10" s="1"/>
  <c r="S30" i="10"/>
  <c r="R30" i="10"/>
  <c r="Q30" i="10"/>
  <c r="P30" i="10"/>
  <c r="E30" i="10"/>
  <c r="U30" i="10" s="1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O26" i="10"/>
  <c r="N26" i="10"/>
  <c r="M26" i="10"/>
  <c r="S26" i="10" s="1"/>
  <c r="L26" i="10"/>
  <c r="R26" i="10" s="1"/>
  <c r="K26" i="10"/>
  <c r="J26" i="10"/>
  <c r="I26" i="10"/>
  <c r="H26" i="10"/>
  <c r="G26" i="10"/>
  <c r="F26" i="10"/>
  <c r="C26" i="10"/>
  <c r="B26" i="10"/>
  <c r="U25" i="10"/>
  <c r="S25" i="10"/>
  <c r="R25" i="10"/>
  <c r="Q25" i="10"/>
  <c r="P25" i="10"/>
  <c r="E25" i="10"/>
  <c r="T25" i="10" s="1"/>
  <c r="U24" i="10"/>
  <c r="T24" i="10"/>
  <c r="S24" i="10"/>
  <c r="R24" i="10"/>
  <c r="Q24" i="10"/>
  <c r="P24" i="10"/>
  <c r="E24" i="10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7" i="10"/>
  <c r="O17" i="10"/>
  <c r="N17" i="10"/>
  <c r="M17" i="10"/>
  <c r="L17" i="10"/>
  <c r="R17" i="10" s="1"/>
  <c r="K17" i="10"/>
  <c r="J17" i="10"/>
  <c r="I17" i="10"/>
  <c r="H17" i="10"/>
  <c r="P17" i="10" s="1"/>
  <c r="G17" i="10"/>
  <c r="F17" i="10"/>
  <c r="C17" i="10"/>
  <c r="B17" i="10"/>
  <c r="E17" i="10" s="1"/>
  <c r="S16" i="10"/>
  <c r="R16" i="10"/>
  <c r="Q16" i="10"/>
  <c r="P16" i="10"/>
  <c r="E16" i="10"/>
  <c r="U16" i="10" s="1"/>
  <c r="S15" i="10"/>
  <c r="R15" i="10"/>
  <c r="Q15" i="10"/>
  <c r="P15" i="10"/>
  <c r="E15" i="10"/>
  <c r="U14" i="10"/>
  <c r="S14" i="10"/>
  <c r="R14" i="10"/>
  <c r="Q14" i="10"/>
  <c r="P14" i="10"/>
  <c r="E14" i="10"/>
  <c r="T14" i="10" s="1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T10" i="10" s="1"/>
  <c r="S9" i="10"/>
  <c r="R9" i="10"/>
  <c r="Q9" i="10"/>
  <c r="P9" i="10"/>
  <c r="E9" i="10"/>
  <c r="U9" i="10" s="1"/>
  <c r="S96" i="9"/>
  <c r="R96" i="9"/>
  <c r="Q96" i="9"/>
  <c r="P96" i="9"/>
  <c r="E96" i="9"/>
  <c r="U96" i="9" s="1"/>
  <c r="U95" i="9"/>
  <c r="S95" i="9"/>
  <c r="R95" i="9"/>
  <c r="Q95" i="9"/>
  <c r="P95" i="9"/>
  <c r="E95" i="9"/>
  <c r="T95" i="9" s="1"/>
  <c r="S94" i="9"/>
  <c r="R94" i="9"/>
  <c r="Q94" i="9"/>
  <c r="P94" i="9"/>
  <c r="E94" i="9"/>
  <c r="T94" i="9" s="1"/>
  <c r="U93" i="9"/>
  <c r="T93" i="9"/>
  <c r="S93" i="9"/>
  <c r="R93" i="9"/>
  <c r="Q93" i="9"/>
  <c r="P93" i="9"/>
  <c r="E93" i="9"/>
  <c r="T92" i="9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T90" i="9" s="1"/>
  <c r="S89" i="9"/>
  <c r="R89" i="9"/>
  <c r="Q89" i="9"/>
  <c r="P89" i="9"/>
  <c r="E89" i="9"/>
  <c r="U89" i="9" s="1"/>
  <c r="S88" i="9"/>
  <c r="R88" i="9"/>
  <c r="Q88" i="9"/>
  <c r="P88" i="9"/>
  <c r="E88" i="9"/>
  <c r="U88" i="9" s="1"/>
  <c r="W75" i="9"/>
  <c r="V75" i="9"/>
  <c r="O75" i="9"/>
  <c r="N75" i="9"/>
  <c r="M75" i="9"/>
  <c r="L75" i="9"/>
  <c r="K75" i="9"/>
  <c r="J75" i="9"/>
  <c r="I75" i="9"/>
  <c r="H75" i="9"/>
  <c r="G75" i="9"/>
  <c r="F75" i="9"/>
  <c r="C75" i="9"/>
  <c r="B75" i="9"/>
  <c r="O74" i="9"/>
  <c r="N74" i="9"/>
  <c r="M74" i="9"/>
  <c r="S74" i="9" s="1"/>
  <c r="L74" i="9"/>
  <c r="R74" i="9" s="1"/>
  <c r="K74" i="9"/>
  <c r="J74" i="9"/>
  <c r="I74" i="9"/>
  <c r="H74" i="9"/>
  <c r="G74" i="9"/>
  <c r="F74" i="9"/>
  <c r="E74" i="9"/>
  <c r="C74" i="9"/>
  <c r="B74" i="9"/>
  <c r="O73" i="9"/>
  <c r="N73" i="9"/>
  <c r="M73" i="9"/>
  <c r="L73" i="9"/>
  <c r="R73" i="9" s="1"/>
  <c r="K73" i="9"/>
  <c r="J73" i="9"/>
  <c r="I73" i="9"/>
  <c r="Q73" i="9" s="1"/>
  <c r="H73" i="9"/>
  <c r="G73" i="9"/>
  <c r="F73" i="9"/>
  <c r="C73" i="9"/>
  <c r="B73" i="9"/>
  <c r="E73" i="9" s="1"/>
  <c r="T72" i="9"/>
  <c r="S72" i="9"/>
  <c r="R72" i="9"/>
  <c r="Q72" i="9"/>
  <c r="P72" i="9"/>
  <c r="E72" i="9"/>
  <c r="U72" i="9" s="1"/>
  <c r="S71" i="9"/>
  <c r="R71" i="9"/>
  <c r="Q71" i="9"/>
  <c r="P71" i="9"/>
  <c r="E71" i="9"/>
  <c r="W69" i="9"/>
  <c r="V69" i="9"/>
  <c r="O69" i="9"/>
  <c r="N69" i="9"/>
  <c r="M69" i="9"/>
  <c r="L69" i="9"/>
  <c r="K69" i="9"/>
  <c r="J69" i="9"/>
  <c r="I69" i="9"/>
  <c r="H69" i="9"/>
  <c r="G69" i="9"/>
  <c r="F69" i="9"/>
  <c r="C69" i="9"/>
  <c r="B69" i="9"/>
  <c r="S68" i="9"/>
  <c r="O68" i="9"/>
  <c r="N68" i="9"/>
  <c r="M68" i="9"/>
  <c r="L68" i="9"/>
  <c r="R68" i="9" s="1"/>
  <c r="K68" i="9"/>
  <c r="J68" i="9"/>
  <c r="I68" i="9"/>
  <c r="Q68" i="9" s="1"/>
  <c r="H68" i="9"/>
  <c r="G68" i="9"/>
  <c r="F68" i="9"/>
  <c r="C68" i="9"/>
  <c r="B68" i="9"/>
  <c r="U67" i="9"/>
  <c r="S67" i="9"/>
  <c r="R67" i="9"/>
  <c r="Q67" i="9"/>
  <c r="P67" i="9"/>
  <c r="E67" i="9"/>
  <c r="T67" i="9" s="1"/>
  <c r="T66" i="9"/>
  <c r="S66" i="9"/>
  <c r="R66" i="9"/>
  <c r="Q66" i="9"/>
  <c r="P66" i="9"/>
  <c r="E66" i="9"/>
  <c r="U66" i="9" s="1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U63" i="9" s="1"/>
  <c r="O61" i="9"/>
  <c r="N61" i="9"/>
  <c r="M61" i="9"/>
  <c r="S61" i="9" s="1"/>
  <c r="L61" i="9"/>
  <c r="R61" i="9" s="1"/>
  <c r="K61" i="9"/>
  <c r="J61" i="9"/>
  <c r="I61" i="9"/>
  <c r="H61" i="9"/>
  <c r="C61" i="9"/>
  <c r="B61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S58" i="9"/>
  <c r="R58" i="9"/>
  <c r="Q58" i="9"/>
  <c r="P58" i="9"/>
  <c r="E58" i="9"/>
  <c r="U58" i="9" s="1"/>
  <c r="S57" i="9"/>
  <c r="R57" i="9"/>
  <c r="Q57" i="9"/>
  <c r="P57" i="9"/>
  <c r="E57" i="9"/>
  <c r="U57" i="9" s="1"/>
  <c r="W55" i="9"/>
  <c r="V55" i="9"/>
  <c r="O55" i="9"/>
  <c r="N55" i="9"/>
  <c r="M55" i="9"/>
  <c r="S55" i="9" s="1"/>
  <c r="L55" i="9"/>
  <c r="K55" i="9"/>
  <c r="J55" i="9"/>
  <c r="I55" i="9"/>
  <c r="H55" i="9"/>
  <c r="G55" i="9"/>
  <c r="F55" i="9"/>
  <c r="C55" i="9"/>
  <c r="B55" i="9"/>
  <c r="S54" i="9"/>
  <c r="R54" i="9"/>
  <c r="Q54" i="9"/>
  <c r="P54" i="9"/>
  <c r="E54" i="9"/>
  <c r="U53" i="9"/>
  <c r="S53" i="9"/>
  <c r="R53" i="9"/>
  <c r="Q53" i="9"/>
  <c r="P53" i="9"/>
  <c r="E53" i="9"/>
  <c r="T53" i="9" s="1"/>
  <c r="S52" i="9"/>
  <c r="R52" i="9"/>
  <c r="Q52" i="9"/>
  <c r="P52" i="9"/>
  <c r="E52" i="9"/>
  <c r="T52" i="9" s="1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T49" i="9" s="1"/>
  <c r="S48" i="9"/>
  <c r="R48" i="9"/>
  <c r="Q48" i="9"/>
  <c r="P48" i="9"/>
  <c r="E48" i="9"/>
  <c r="U48" i="9" s="1"/>
  <c r="S47" i="9"/>
  <c r="R47" i="9"/>
  <c r="Q47" i="9"/>
  <c r="P47" i="9"/>
  <c r="E47" i="9"/>
  <c r="U47" i="9" s="1"/>
  <c r="U46" i="9"/>
  <c r="S46" i="9"/>
  <c r="R46" i="9"/>
  <c r="Q46" i="9"/>
  <c r="P46" i="9"/>
  <c r="E46" i="9"/>
  <c r="T46" i="9" s="1"/>
  <c r="U45" i="9"/>
  <c r="S45" i="9"/>
  <c r="R45" i="9"/>
  <c r="Q45" i="9"/>
  <c r="P45" i="9"/>
  <c r="E45" i="9"/>
  <c r="T45" i="9" s="1"/>
  <c r="U44" i="9"/>
  <c r="T44" i="9"/>
  <c r="S44" i="9"/>
  <c r="R44" i="9"/>
  <c r="Q44" i="9"/>
  <c r="P44" i="9"/>
  <c r="E44" i="9"/>
  <c r="O42" i="9"/>
  <c r="N42" i="9"/>
  <c r="M42" i="9"/>
  <c r="S42" i="9" s="1"/>
  <c r="L42" i="9"/>
  <c r="R42" i="9" s="1"/>
  <c r="K42" i="9"/>
  <c r="J42" i="9"/>
  <c r="I42" i="9"/>
  <c r="H42" i="9"/>
  <c r="G42" i="9"/>
  <c r="F42" i="9"/>
  <c r="C42" i="9"/>
  <c r="E42" i="9" s="1"/>
  <c r="B42" i="9"/>
  <c r="S41" i="9"/>
  <c r="R41" i="9"/>
  <c r="Q41" i="9"/>
  <c r="P41" i="9"/>
  <c r="E41" i="9"/>
  <c r="S40" i="9"/>
  <c r="R40" i="9"/>
  <c r="Q40" i="9"/>
  <c r="P40" i="9"/>
  <c r="E40" i="9"/>
  <c r="S39" i="9"/>
  <c r="R39" i="9"/>
  <c r="Q39" i="9"/>
  <c r="P39" i="9"/>
  <c r="E39" i="9"/>
  <c r="U39" i="9" s="1"/>
  <c r="S38" i="9"/>
  <c r="R38" i="9"/>
  <c r="Q38" i="9"/>
  <c r="P38" i="9"/>
  <c r="E38" i="9"/>
  <c r="T38" i="9" s="1"/>
  <c r="S37" i="9"/>
  <c r="R37" i="9"/>
  <c r="Q37" i="9"/>
  <c r="P37" i="9"/>
  <c r="E37" i="9"/>
  <c r="O35" i="9"/>
  <c r="N35" i="9"/>
  <c r="M35" i="9"/>
  <c r="S35" i="9" s="1"/>
  <c r="L35" i="9"/>
  <c r="R35" i="9" s="1"/>
  <c r="K35" i="9"/>
  <c r="J35" i="9"/>
  <c r="I35" i="9"/>
  <c r="H35" i="9"/>
  <c r="G35" i="9"/>
  <c r="F35" i="9"/>
  <c r="E35" i="9"/>
  <c r="C35" i="9"/>
  <c r="B35" i="9"/>
  <c r="S34" i="9"/>
  <c r="R34" i="9"/>
  <c r="Q34" i="9"/>
  <c r="P34" i="9"/>
  <c r="E34" i="9"/>
  <c r="U34" i="9" s="1"/>
  <c r="O32" i="9"/>
  <c r="N32" i="9"/>
  <c r="M32" i="9"/>
  <c r="S32" i="9" s="1"/>
  <c r="L32" i="9"/>
  <c r="R32" i="9" s="1"/>
  <c r="K32" i="9"/>
  <c r="J32" i="9"/>
  <c r="I32" i="9"/>
  <c r="H32" i="9"/>
  <c r="G32" i="9"/>
  <c r="F32" i="9"/>
  <c r="C32" i="9"/>
  <c r="B32" i="9"/>
  <c r="E32" i="9" s="1"/>
  <c r="S31" i="9"/>
  <c r="R31" i="9"/>
  <c r="Q31" i="9"/>
  <c r="P31" i="9"/>
  <c r="E31" i="9"/>
  <c r="U31" i="9" s="1"/>
  <c r="S30" i="9"/>
  <c r="R30" i="9"/>
  <c r="Q30" i="9"/>
  <c r="P30" i="9"/>
  <c r="E30" i="9"/>
  <c r="U29" i="9"/>
  <c r="T29" i="9"/>
  <c r="S29" i="9"/>
  <c r="R29" i="9"/>
  <c r="Q29" i="9"/>
  <c r="P29" i="9"/>
  <c r="E29" i="9"/>
  <c r="U28" i="9"/>
  <c r="S28" i="9"/>
  <c r="R28" i="9"/>
  <c r="Q28" i="9"/>
  <c r="P28" i="9"/>
  <c r="E28" i="9"/>
  <c r="T28" i="9" s="1"/>
  <c r="O26" i="9"/>
  <c r="N26" i="9"/>
  <c r="M26" i="9"/>
  <c r="S26" i="9" s="1"/>
  <c r="L26" i="9"/>
  <c r="R26" i="9" s="1"/>
  <c r="K26" i="9"/>
  <c r="J26" i="9"/>
  <c r="I26" i="9"/>
  <c r="H26" i="9"/>
  <c r="G26" i="9"/>
  <c r="F26" i="9"/>
  <c r="C26" i="9"/>
  <c r="B26" i="9"/>
  <c r="E26" i="9" s="1"/>
  <c r="S25" i="9"/>
  <c r="R25" i="9"/>
  <c r="Q25" i="9"/>
  <c r="P25" i="9"/>
  <c r="E25" i="9"/>
  <c r="U25" i="9" s="1"/>
  <c r="S24" i="9"/>
  <c r="R24" i="9"/>
  <c r="Q24" i="9"/>
  <c r="P24" i="9"/>
  <c r="E24" i="9"/>
  <c r="T24" i="9" s="1"/>
  <c r="S23" i="9"/>
  <c r="R23" i="9"/>
  <c r="Q23" i="9"/>
  <c r="P23" i="9"/>
  <c r="E23" i="9"/>
  <c r="S22" i="9"/>
  <c r="R22" i="9"/>
  <c r="Q22" i="9"/>
  <c r="P22" i="9"/>
  <c r="E22" i="9"/>
  <c r="U22" i="9" s="1"/>
  <c r="S21" i="9"/>
  <c r="R21" i="9"/>
  <c r="Q21" i="9"/>
  <c r="P21" i="9"/>
  <c r="E21" i="9"/>
  <c r="T21" i="9" s="1"/>
  <c r="S20" i="9"/>
  <c r="R20" i="9"/>
  <c r="Q20" i="9"/>
  <c r="P20" i="9"/>
  <c r="E20" i="9"/>
  <c r="S19" i="9"/>
  <c r="R19" i="9"/>
  <c r="Q19" i="9"/>
  <c r="P19" i="9"/>
  <c r="E19" i="9"/>
  <c r="O17" i="9"/>
  <c r="N17" i="9"/>
  <c r="M17" i="9"/>
  <c r="S17" i="9" s="1"/>
  <c r="L17" i="9"/>
  <c r="R17" i="9" s="1"/>
  <c r="K17" i="9"/>
  <c r="J17" i="9"/>
  <c r="I17" i="9"/>
  <c r="H17" i="9"/>
  <c r="G17" i="9"/>
  <c r="F17" i="9"/>
  <c r="C17" i="9"/>
  <c r="B17" i="9"/>
  <c r="S16" i="9"/>
  <c r="R16" i="9"/>
  <c r="Q16" i="9"/>
  <c r="P16" i="9"/>
  <c r="E16" i="9"/>
  <c r="U15" i="9"/>
  <c r="T15" i="9"/>
  <c r="S15" i="9"/>
  <c r="R15" i="9"/>
  <c r="Q15" i="9"/>
  <c r="P15" i="9"/>
  <c r="E15" i="9"/>
  <c r="U14" i="9"/>
  <c r="S14" i="9"/>
  <c r="R14" i="9"/>
  <c r="Q14" i="9"/>
  <c r="P14" i="9"/>
  <c r="E14" i="9"/>
  <c r="T14" i="9" s="1"/>
  <c r="T13" i="9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Q9" i="9"/>
  <c r="P9" i="9"/>
  <c r="E9" i="9"/>
  <c r="S96" i="8"/>
  <c r="R96" i="8"/>
  <c r="Q96" i="8"/>
  <c r="P96" i="8"/>
  <c r="E96" i="8"/>
  <c r="U95" i="8"/>
  <c r="T95" i="8"/>
  <c r="S95" i="8"/>
  <c r="R95" i="8"/>
  <c r="Q95" i="8"/>
  <c r="P95" i="8"/>
  <c r="E95" i="8"/>
  <c r="U94" i="8"/>
  <c r="S94" i="8"/>
  <c r="R94" i="8"/>
  <c r="Q94" i="8"/>
  <c r="P94" i="8"/>
  <c r="E94" i="8"/>
  <c r="T94" i="8" s="1"/>
  <c r="T93" i="8"/>
  <c r="S93" i="8"/>
  <c r="R93" i="8"/>
  <c r="Q93" i="8"/>
  <c r="P93" i="8"/>
  <c r="E93" i="8"/>
  <c r="U93" i="8" s="1"/>
  <c r="U92" i="8"/>
  <c r="S92" i="8"/>
  <c r="R92" i="8"/>
  <c r="Q92" i="8"/>
  <c r="P92" i="8"/>
  <c r="E92" i="8"/>
  <c r="T92" i="8" s="1"/>
  <c r="S91" i="8"/>
  <c r="R91" i="8"/>
  <c r="Q91" i="8"/>
  <c r="P91" i="8"/>
  <c r="E91" i="8"/>
  <c r="S90" i="8"/>
  <c r="R90" i="8"/>
  <c r="Q90" i="8"/>
  <c r="P90" i="8"/>
  <c r="E90" i="8"/>
  <c r="S89" i="8"/>
  <c r="R89" i="8"/>
  <c r="Q89" i="8"/>
  <c r="P89" i="8"/>
  <c r="E89" i="8"/>
  <c r="S88" i="8"/>
  <c r="R88" i="8"/>
  <c r="Q88" i="8"/>
  <c r="P88" i="8"/>
  <c r="E88" i="8"/>
  <c r="U88" i="8" s="1"/>
  <c r="O75" i="8"/>
  <c r="N75" i="8"/>
  <c r="M75" i="8"/>
  <c r="L75" i="8"/>
  <c r="K75" i="8"/>
  <c r="J75" i="8"/>
  <c r="I75" i="8"/>
  <c r="H75" i="8"/>
  <c r="G75" i="8"/>
  <c r="F75" i="8"/>
  <c r="C75" i="8"/>
  <c r="B75" i="8"/>
  <c r="O74" i="8"/>
  <c r="N74" i="8"/>
  <c r="M74" i="8"/>
  <c r="S74" i="8" s="1"/>
  <c r="L74" i="8"/>
  <c r="K74" i="8"/>
  <c r="J74" i="8"/>
  <c r="I74" i="8"/>
  <c r="H74" i="8"/>
  <c r="G74" i="8"/>
  <c r="F74" i="8"/>
  <c r="C74" i="8"/>
  <c r="B74" i="8"/>
  <c r="O73" i="8"/>
  <c r="N73" i="8"/>
  <c r="M73" i="8"/>
  <c r="L73" i="8"/>
  <c r="K73" i="8"/>
  <c r="J73" i="8"/>
  <c r="I73" i="8"/>
  <c r="H73" i="8"/>
  <c r="G73" i="8"/>
  <c r="F73" i="8"/>
  <c r="C73" i="8"/>
  <c r="B73" i="8"/>
  <c r="E73" i="8" s="1"/>
  <c r="S72" i="8"/>
  <c r="R72" i="8"/>
  <c r="Q72" i="8"/>
  <c r="P72" i="8"/>
  <c r="E72" i="8"/>
  <c r="S71" i="8"/>
  <c r="R71" i="8"/>
  <c r="Q71" i="8"/>
  <c r="P71" i="8"/>
  <c r="E71" i="8"/>
  <c r="O69" i="8"/>
  <c r="N69" i="8"/>
  <c r="M69" i="8"/>
  <c r="L69" i="8"/>
  <c r="K69" i="8"/>
  <c r="J69" i="8"/>
  <c r="I69" i="8"/>
  <c r="H69" i="8"/>
  <c r="G69" i="8"/>
  <c r="F69" i="8"/>
  <c r="C69" i="8"/>
  <c r="B69" i="8"/>
  <c r="O68" i="8"/>
  <c r="N68" i="8"/>
  <c r="M68" i="8"/>
  <c r="S68" i="8" s="1"/>
  <c r="L68" i="8"/>
  <c r="R68" i="8" s="1"/>
  <c r="K68" i="8"/>
  <c r="J68" i="8"/>
  <c r="I68" i="8"/>
  <c r="H68" i="8"/>
  <c r="G68" i="8"/>
  <c r="F68" i="8"/>
  <c r="C68" i="8"/>
  <c r="B68" i="8"/>
  <c r="S67" i="8"/>
  <c r="R67" i="8"/>
  <c r="Q67" i="8"/>
  <c r="P67" i="8"/>
  <c r="E67" i="8"/>
  <c r="S66" i="8"/>
  <c r="R66" i="8"/>
  <c r="Q66" i="8"/>
  <c r="P66" i="8"/>
  <c r="E66" i="8"/>
  <c r="S65" i="8"/>
  <c r="R65" i="8"/>
  <c r="Q65" i="8"/>
  <c r="P65" i="8"/>
  <c r="E65" i="8"/>
  <c r="T65" i="8" s="1"/>
  <c r="S64" i="8"/>
  <c r="R64" i="8"/>
  <c r="Q64" i="8"/>
  <c r="P64" i="8"/>
  <c r="E64" i="8"/>
  <c r="T64" i="8" s="1"/>
  <c r="S63" i="8"/>
  <c r="R63" i="8"/>
  <c r="Q63" i="8"/>
  <c r="P63" i="8"/>
  <c r="E63" i="8"/>
  <c r="U63" i="8" s="1"/>
  <c r="O61" i="8"/>
  <c r="N61" i="8"/>
  <c r="M61" i="8"/>
  <c r="S61" i="8" s="1"/>
  <c r="L61" i="8"/>
  <c r="R61" i="8" s="1"/>
  <c r="K61" i="8"/>
  <c r="J61" i="8"/>
  <c r="I61" i="8"/>
  <c r="H61" i="8"/>
  <c r="C61" i="8"/>
  <c r="B61" i="8"/>
  <c r="E61" i="8" s="1"/>
  <c r="T60" i="8"/>
  <c r="S60" i="8"/>
  <c r="R60" i="8"/>
  <c r="Q60" i="8"/>
  <c r="P60" i="8"/>
  <c r="E60" i="8"/>
  <c r="U60" i="8" s="1"/>
  <c r="S59" i="8"/>
  <c r="R59" i="8"/>
  <c r="Q59" i="8"/>
  <c r="P59" i="8"/>
  <c r="E59" i="8"/>
  <c r="U59" i="8" s="1"/>
  <c r="S58" i="8"/>
  <c r="R58" i="8"/>
  <c r="Q58" i="8"/>
  <c r="P58" i="8"/>
  <c r="E58" i="8"/>
  <c r="S57" i="8"/>
  <c r="R57" i="8"/>
  <c r="Q57" i="8"/>
  <c r="P57" i="8"/>
  <c r="E57" i="8"/>
  <c r="O55" i="8"/>
  <c r="N55" i="8"/>
  <c r="M55" i="8"/>
  <c r="L55" i="8"/>
  <c r="K55" i="8"/>
  <c r="J55" i="8"/>
  <c r="I55" i="8"/>
  <c r="H55" i="8"/>
  <c r="G55" i="8"/>
  <c r="F55" i="8"/>
  <c r="C55" i="8"/>
  <c r="B55" i="8"/>
  <c r="E55" i="8" s="1"/>
  <c r="S54" i="8"/>
  <c r="R54" i="8"/>
  <c r="Q54" i="8"/>
  <c r="P54" i="8"/>
  <c r="E54" i="8"/>
  <c r="S53" i="8"/>
  <c r="R53" i="8"/>
  <c r="Q53" i="8"/>
  <c r="P53" i="8"/>
  <c r="E53" i="8"/>
  <c r="U53" i="8" s="1"/>
  <c r="S52" i="8"/>
  <c r="R52" i="8"/>
  <c r="Q52" i="8"/>
  <c r="P52" i="8"/>
  <c r="E52" i="8"/>
  <c r="U52" i="8" s="1"/>
  <c r="U51" i="8"/>
  <c r="S51" i="8"/>
  <c r="R51" i="8"/>
  <c r="Q51" i="8"/>
  <c r="P51" i="8"/>
  <c r="E51" i="8"/>
  <c r="T51" i="8" s="1"/>
  <c r="U50" i="8"/>
  <c r="S50" i="8"/>
  <c r="R50" i="8"/>
  <c r="Q50" i="8"/>
  <c r="P50" i="8"/>
  <c r="E50" i="8"/>
  <c r="T50" i="8" s="1"/>
  <c r="T49" i="8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U45" i="8" s="1"/>
  <c r="S44" i="8"/>
  <c r="R44" i="8"/>
  <c r="Q44" i="8"/>
  <c r="P44" i="8"/>
  <c r="E44" i="8"/>
  <c r="T44" i="8" s="1"/>
  <c r="R42" i="8"/>
  <c r="O42" i="8"/>
  <c r="N42" i="8"/>
  <c r="M42" i="8"/>
  <c r="S42" i="8" s="1"/>
  <c r="L42" i="8"/>
  <c r="K42" i="8"/>
  <c r="J42" i="8"/>
  <c r="I42" i="8"/>
  <c r="H42" i="8"/>
  <c r="G42" i="8"/>
  <c r="F42" i="8"/>
  <c r="C42" i="8"/>
  <c r="B42" i="8"/>
  <c r="U41" i="8"/>
  <c r="S41" i="8"/>
  <c r="R41" i="8"/>
  <c r="Q41" i="8"/>
  <c r="P41" i="8"/>
  <c r="E41" i="8"/>
  <c r="T41" i="8" s="1"/>
  <c r="S40" i="8"/>
  <c r="R40" i="8"/>
  <c r="Q40" i="8"/>
  <c r="P40" i="8"/>
  <c r="E40" i="8"/>
  <c r="U40" i="8" s="1"/>
  <c r="S39" i="8"/>
  <c r="R39" i="8"/>
  <c r="Q39" i="8"/>
  <c r="P39" i="8"/>
  <c r="E39" i="8"/>
  <c r="T39" i="8" s="1"/>
  <c r="T38" i="8"/>
  <c r="S38" i="8"/>
  <c r="R38" i="8"/>
  <c r="Q38" i="8"/>
  <c r="U38" i="8" s="1"/>
  <c r="P38" i="8"/>
  <c r="E38" i="8"/>
  <c r="S37" i="8"/>
  <c r="R37" i="8"/>
  <c r="Q37" i="8"/>
  <c r="P37" i="8"/>
  <c r="E37" i="8"/>
  <c r="O35" i="8"/>
  <c r="N35" i="8"/>
  <c r="M35" i="8"/>
  <c r="L35" i="8"/>
  <c r="R35" i="8" s="1"/>
  <c r="K35" i="8"/>
  <c r="J35" i="8"/>
  <c r="I35" i="8"/>
  <c r="H35" i="8"/>
  <c r="G35" i="8"/>
  <c r="F35" i="8"/>
  <c r="C35" i="8"/>
  <c r="B35" i="8"/>
  <c r="E35" i="8" s="1"/>
  <c r="S34" i="8"/>
  <c r="R34" i="8"/>
  <c r="Q34" i="8"/>
  <c r="P34" i="8"/>
  <c r="E34" i="8"/>
  <c r="U34" i="8" s="1"/>
  <c r="O32" i="8"/>
  <c r="N32" i="8"/>
  <c r="M32" i="8"/>
  <c r="S32" i="8" s="1"/>
  <c r="L32" i="8"/>
  <c r="R32" i="8" s="1"/>
  <c r="K32" i="8"/>
  <c r="J32" i="8"/>
  <c r="I32" i="8"/>
  <c r="H32" i="8"/>
  <c r="G32" i="8"/>
  <c r="F32" i="8"/>
  <c r="C32" i="8"/>
  <c r="B32" i="8"/>
  <c r="E32" i="8" s="1"/>
  <c r="S31" i="8"/>
  <c r="R31" i="8"/>
  <c r="Q31" i="8"/>
  <c r="P31" i="8"/>
  <c r="E31" i="8"/>
  <c r="U31" i="8" s="1"/>
  <c r="S30" i="8"/>
  <c r="R30" i="8"/>
  <c r="Q30" i="8"/>
  <c r="P30" i="8"/>
  <c r="E30" i="8"/>
  <c r="S29" i="8"/>
  <c r="R29" i="8"/>
  <c r="Q29" i="8"/>
  <c r="P29" i="8"/>
  <c r="E29" i="8"/>
  <c r="U28" i="8"/>
  <c r="S28" i="8"/>
  <c r="R28" i="8"/>
  <c r="Q28" i="8"/>
  <c r="P28" i="8"/>
  <c r="E28" i="8"/>
  <c r="T28" i="8" s="1"/>
  <c r="O26" i="8"/>
  <c r="N26" i="8"/>
  <c r="M26" i="8"/>
  <c r="S26" i="8" s="1"/>
  <c r="L26" i="8"/>
  <c r="R26" i="8" s="1"/>
  <c r="K26" i="8"/>
  <c r="J26" i="8"/>
  <c r="I26" i="8"/>
  <c r="H26" i="8"/>
  <c r="G26" i="8"/>
  <c r="F26" i="8"/>
  <c r="E26" i="8"/>
  <c r="C26" i="8"/>
  <c r="B26" i="8"/>
  <c r="S25" i="8"/>
  <c r="R25" i="8"/>
  <c r="Q25" i="8"/>
  <c r="P25" i="8"/>
  <c r="E25" i="8"/>
  <c r="T25" i="8" s="1"/>
  <c r="S24" i="8"/>
  <c r="R24" i="8"/>
  <c r="Q24" i="8"/>
  <c r="P24" i="8"/>
  <c r="E24" i="8"/>
  <c r="T24" i="8" s="1"/>
  <c r="T23" i="8"/>
  <c r="S23" i="8"/>
  <c r="R23" i="8"/>
  <c r="Q23" i="8"/>
  <c r="P23" i="8"/>
  <c r="E23" i="8"/>
  <c r="U23" i="8" s="1"/>
  <c r="U22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O17" i="8"/>
  <c r="N17" i="8"/>
  <c r="M17" i="8"/>
  <c r="S17" i="8" s="1"/>
  <c r="L17" i="8"/>
  <c r="R17" i="8" s="1"/>
  <c r="K17" i="8"/>
  <c r="J17" i="8"/>
  <c r="I17" i="8"/>
  <c r="H17" i="8"/>
  <c r="G17" i="8"/>
  <c r="F17" i="8"/>
  <c r="C17" i="8"/>
  <c r="B17" i="8"/>
  <c r="E17" i="8" s="1"/>
  <c r="S16" i="8"/>
  <c r="R16" i="8"/>
  <c r="Q16" i="8"/>
  <c r="P16" i="8"/>
  <c r="E16" i="8"/>
  <c r="S15" i="8"/>
  <c r="R15" i="8"/>
  <c r="Q15" i="8"/>
  <c r="P15" i="8"/>
  <c r="E15" i="8"/>
  <c r="S14" i="8"/>
  <c r="R14" i="8"/>
  <c r="Q14" i="8"/>
  <c r="P14" i="8"/>
  <c r="E14" i="8"/>
  <c r="T14" i="8" s="1"/>
  <c r="S13" i="8"/>
  <c r="R13" i="8"/>
  <c r="Q13" i="8"/>
  <c r="P13" i="8"/>
  <c r="E13" i="8"/>
  <c r="U12" i="8"/>
  <c r="S12" i="8"/>
  <c r="R12" i="8"/>
  <c r="Q12" i="8"/>
  <c r="P12" i="8"/>
  <c r="E12" i="8"/>
  <c r="T12" i="8" s="1"/>
  <c r="S11" i="8"/>
  <c r="R11" i="8"/>
  <c r="Q11" i="8"/>
  <c r="P11" i="8"/>
  <c r="E11" i="8"/>
  <c r="T11" i="8" s="1"/>
  <c r="S10" i="8"/>
  <c r="R10" i="8"/>
  <c r="Q10" i="8"/>
  <c r="P10" i="8"/>
  <c r="E10" i="8"/>
  <c r="T10" i="8" s="1"/>
  <c r="S9" i="8"/>
  <c r="R9" i="8"/>
  <c r="Q9" i="8"/>
  <c r="P9" i="8"/>
  <c r="E9" i="8"/>
  <c r="T9" i="8" s="1"/>
  <c r="S96" i="7"/>
  <c r="R96" i="7"/>
  <c r="Q96" i="7"/>
  <c r="P96" i="7"/>
  <c r="E96" i="7"/>
  <c r="S95" i="7"/>
  <c r="R95" i="7"/>
  <c r="Q95" i="7"/>
  <c r="P95" i="7"/>
  <c r="E95" i="7"/>
  <c r="S94" i="7"/>
  <c r="R94" i="7"/>
  <c r="Q94" i="7"/>
  <c r="P94" i="7"/>
  <c r="E94" i="7"/>
  <c r="T94" i="7" s="1"/>
  <c r="S93" i="7"/>
  <c r="R93" i="7"/>
  <c r="Q93" i="7"/>
  <c r="P93" i="7"/>
  <c r="E93" i="7"/>
  <c r="U93" i="7" s="1"/>
  <c r="S92" i="7"/>
  <c r="R92" i="7"/>
  <c r="Q92" i="7"/>
  <c r="P92" i="7"/>
  <c r="E92" i="7"/>
  <c r="U91" i="7"/>
  <c r="S91" i="7"/>
  <c r="R91" i="7"/>
  <c r="Q91" i="7"/>
  <c r="P91" i="7"/>
  <c r="E91" i="7"/>
  <c r="S90" i="7"/>
  <c r="R90" i="7"/>
  <c r="Q90" i="7"/>
  <c r="P90" i="7"/>
  <c r="E90" i="7"/>
  <c r="T90" i="7" s="1"/>
  <c r="S89" i="7"/>
  <c r="R89" i="7"/>
  <c r="Q89" i="7"/>
  <c r="P89" i="7"/>
  <c r="E89" i="7"/>
  <c r="U89" i="7" s="1"/>
  <c r="S88" i="7"/>
  <c r="R88" i="7"/>
  <c r="R87" i="7" s="1"/>
  <c r="Q88" i="7"/>
  <c r="P88" i="7"/>
  <c r="E88" i="7"/>
  <c r="O75" i="7"/>
  <c r="N75" i="7"/>
  <c r="M75" i="7"/>
  <c r="S75" i="7" s="1"/>
  <c r="L75" i="7"/>
  <c r="K75" i="7"/>
  <c r="J75" i="7"/>
  <c r="I75" i="7"/>
  <c r="H75" i="7"/>
  <c r="G75" i="7"/>
  <c r="F75" i="7"/>
  <c r="C75" i="7"/>
  <c r="B75" i="7"/>
  <c r="O74" i="7"/>
  <c r="N74" i="7"/>
  <c r="M74" i="7"/>
  <c r="S74" i="7" s="1"/>
  <c r="L74" i="7"/>
  <c r="R74" i="7" s="1"/>
  <c r="K74" i="7"/>
  <c r="J74" i="7"/>
  <c r="I74" i="7"/>
  <c r="H74" i="7"/>
  <c r="G74" i="7"/>
  <c r="F74" i="7"/>
  <c r="E74" i="7"/>
  <c r="C74" i="7"/>
  <c r="B74" i="7"/>
  <c r="O73" i="7"/>
  <c r="N73" i="7"/>
  <c r="M73" i="7"/>
  <c r="S73" i="7" s="1"/>
  <c r="L73" i="7"/>
  <c r="K73" i="7"/>
  <c r="J73" i="7"/>
  <c r="I73" i="7"/>
  <c r="Q73" i="7" s="1"/>
  <c r="H73" i="7"/>
  <c r="G73" i="7"/>
  <c r="F73" i="7"/>
  <c r="C73" i="7"/>
  <c r="E73" i="7" s="1"/>
  <c r="B73" i="7"/>
  <c r="S72" i="7"/>
  <c r="R72" i="7"/>
  <c r="Q72" i="7"/>
  <c r="P72" i="7"/>
  <c r="E72" i="7"/>
  <c r="T72" i="7" s="1"/>
  <c r="S71" i="7"/>
  <c r="R71" i="7"/>
  <c r="Q71" i="7"/>
  <c r="P71" i="7"/>
  <c r="E71" i="7"/>
  <c r="O69" i="7"/>
  <c r="N69" i="7"/>
  <c r="M69" i="7"/>
  <c r="S69" i="7" s="1"/>
  <c r="L69" i="7"/>
  <c r="K69" i="7"/>
  <c r="J69" i="7"/>
  <c r="I69" i="7"/>
  <c r="H69" i="7"/>
  <c r="G69" i="7"/>
  <c r="F69" i="7"/>
  <c r="C69" i="7"/>
  <c r="B69" i="7"/>
  <c r="R68" i="7"/>
  <c r="O68" i="7"/>
  <c r="N68" i="7"/>
  <c r="M68" i="7"/>
  <c r="S68" i="7" s="1"/>
  <c r="L68" i="7"/>
  <c r="K68" i="7"/>
  <c r="J68" i="7"/>
  <c r="I68" i="7"/>
  <c r="H68" i="7"/>
  <c r="P68" i="7" s="1"/>
  <c r="G68" i="7"/>
  <c r="F68" i="7"/>
  <c r="C68" i="7"/>
  <c r="B68" i="7"/>
  <c r="E68" i="7" s="1"/>
  <c r="T67" i="7"/>
  <c r="S67" i="7"/>
  <c r="R67" i="7"/>
  <c r="Q67" i="7"/>
  <c r="P67" i="7"/>
  <c r="E67" i="7"/>
  <c r="U67" i="7" s="1"/>
  <c r="T66" i="7"/>
  <c r="S66" i="7"/>
  <c r="R66" i="7"/>
  <c r="Q66" i="7"/>
  <c r="P66" i="7"/>
  <c r="E66" i="7"/>
  <c r="U66" i="7" s="1"/>
  <c r="S65" i="7"/>
  <c r="R65" i="7"/>
  <c r="Q65" i="7"/>
  <c r="P65" i="7"/>
  <c r="E65" i="7"/>
  <c r="S64" i="7"/>
  <c r="R64" i="7"/>
  <c r="Q64" i="7"/>
  <c r="P64" i="7"/>
  <c r="E64" i="7"/>
  <c r="S63" i="7"/>
  <c r="R63" i="7"/>
  <c r="Q63" i="7"/>
  <c r="P63" i="7"/>
  <c r="E63" i="7"/>
  <c r="U63" i="7" s="1"/>
  <c r="O61" i="7"/>
  <c r="N61" i="7"/>
  <c r="M61" i="7"/>
  <c r="S61" i="7" s="1"/>
  <c r="L61" i="7"/>
  <c r="R61" i="7" s="1"/>
  <c r="K61" i="7"/>
  <c r="J61" i="7"/>
  <c r="I61" i="7"/>
  <c r="H61" i="7"/>
  <c r="C61" i="7"/>
  <c r="B61" i="7"/>
  <c r="T60" i="7"/>
  <c r="S60" i="7"/>
  <c r="R60" i="7"/>
  <c r="Q60" i="7"/>
  <c r="P60" i="7"/>
  <c r="E60" i="7"/>
  <c r="U60" i="7" s="1"/>
  <c r="S59" i="7"/>
  <c r="R59" i="7"/>
  <c r="Q59" i="7"/>
  <c r="P59" i="7"/>
  <c r="E59" i="7"/>
  <c r="U59" i="7" s="1"/>
  <c r="S58" i="7"/>
  <c r="R58" i="7"/>
  <c r="Q58" i="7"/>
  <c r="P58" i="7"/>
  <c r="E58" i="7"/>
  <c r="T58" i="7" s="1"/>
  <c r="T57" i="7"/>
  <c r="S57" i="7"/>
  <c r="R57" i="7"/>
  <c r="Q57" i="7"/>
  <c r="P57" i="7"/>
  <c r="E57" i="7"/>
  <c r="U57" i="7" s="1"/>
  <c r="O55" i="7"/>
  <c r="N55" i="7"/>
  <c r="M55" i="7"/>
  <c r="S55" i="7" s="1"/>
  <c r="L55" i="7"/>
  <c r="R55" i="7" s="1"/>
  <c r="K55" i="7"/>
  <c r="J55" i="7"/>
  <c r="I55" i="7"/>
  <c r="H55" i="7"/>
  <c r="G55" i="7"/>
  <c r="F55" i="7"/>
  <c r="C55" i="7"/>
  <c r="B55" i="7"/>
  <c r="T54" i="7"/>
  <c r="S54" i="7"/>
  <c r="R54" i="7"/>
  <c r="Q54" i="7"/>
  <c r="P54" i="7"/>
  <c r="E54" i="7"/>
  <c r="U54" i="7" s="1"/>
  <c r="S53" i="7"/>
  <c r="R53" i="7"/>
  <c r="Q53" i="7"/>
  <c r="P53" i="7"/>
  <c r="E53" i="7"/>
  <c r="S52" i="7"/>
  <c r="R52" i="7"/>
  <c r="Q52" i="7"/>
  <c r="P52" i="7"/>
  <c r="E52" i="7"/>
  <c r="S51" i="7"/>
  <c r="R51" i="7"/>
  <c r="Q51" i="7"/>
  <c r="P51" i="7"/>
  <c r="E51" i="7"/>
  <c r="T51" i="7" s="1"/>
  <c r="S50" i="7"/>
  <c r="R50" i="7"/>
  <c r="Q50" i="7"/>
  <c r="P50" i="7"/>
  <c r="E50" i="7"/>
  <c r="U49" i="7"/>
  <c r="S49" i="7"/>
  <c r="R49" i="7"/>
  <c r="Q49" i="7"/>
  <c r="P49" i="7"/>
  <c r="E49" i="7"/>
  <c r="T49" i="7" s="1"/>
  <c r="S48" i="7"/>
  <c r="R48" i="7"/>
  <c r="Q48" i="7"/>
  <c r="P48" i="7"/>
  <c r="E48" i="7"/>
  <c r="T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S44" i="7"/>
  <c r="R44" i="7"/>
  <c r="Q44" i="7"/>
  <c r="P44" i="7"/>
  <c r="E44" i="7"/>
  <c r="O42" i="7"/>
  <c r="N42" i="7"/>
  <c r="M42" i="7"/>
  <c r="S42" i="7" s="1"/>
  <c r="L42" i="7"/>
  <c r="R42" i="7" s="1"/>
  <c r="K42" i="7"/>
  <c r="J42" i="7"/>
  <c r="I42" i="7"/>
  <c r="H42" i="7"/>
  <c r="G42" i="7"/>
  <c r="F42" i="7"/>
  <c r="C42" i="7"/>
  <c r="B42" i="7"/>
  <c r="S41" i="7"/>
  <c r="R41" i="7"/>
  <c r="Q41" i="7"/>
  <c r="P41" i="7"/>
  <c r="E41" i="7"/>
  <c r="U40" i="7"/>
  <c r="S40" i="7"/>
  <c r="R40" i="7"/>
  <c r="Q40" i="7"/>
  <c r="P40" i="7"/>
  <c r="E40" i="7"/>
  <c r="S39" i="7"/>
  <c r="R39" i="7"/>
  <c r="Q39" i="7"/>
  <c r="P39" i="7"/>
  <c r="E39" i="7"/>
  <c r="U38" i="7"/>
  <c r="S38" i="7"/>
  <c r="R38" i="7"/>
  <c r="Q38" i="7"/>
  <c r="P38" i="7"/>
  <c r="E38" i="7"/>
  <c r="U37" i="7"/>
  <c r="S37" i="7"/>
  <c r="R37" i="7"/>
  <c r="Q37" i="7"/>
  <c r="P37" i="7"/>
  <c r="E37" i="7"/>
  <c r="T37" i="7" s="1"/>
  <c r="R35" i="7"/>
  <c r="O35" i="7"/>
  <c r="N35" i="7"/>
  <c r="M35" i="7"/>
  <c r="S35" i="7" s="1"/>
  <c r="L35" i="7"/>
  <c r="K35" i="7"/>
  <c r="J35" i="7"/>
  <c r="I35" i="7"/>
  <c r="H35" i="7"/>
  <c r="P35" i="7" s="1"/>
  <c r="G35" i="7"/>
  <c r="F35" i="7"/>
  <c r="C35" i="7"/>
  <c r="B35" i="7"/>
  <c r="E35" i="7" s="1"/>
  <c r="T34" i="7"/>
  <c r="S34" i="7"/>
  <c r="R34" i="7"/>
  <c r="Q34" i="7"/>
  <c r="P34" i="7"/>
  <c r="E34" i="7"/>
  <c r="U34" i="7" s="1"/>
  <c r="O32" i="7"/>
  <c r="N32" i="7"/>
  <c r="M32" i="7"/>
  <c r="S32" i="7" s="1"/>
  <c r="L32" i="7"/>
  <c r="R32" i="7" s="1"/>
  <c r="K32" i="7"/>
  <c r="J32" i="7"/>
  <c r="I32" i="7"/>
  <c r="H32" i="7"/>
  <c r="G32" i="7"/>
  <c r="F32" i="7"/>
  <c r="C32" i="7"/>
  <c r="B32" i="7"/>
  <c r="S31" i="7"/>
  <c r="R31" i="7"/>
  <c r="Q31" i="7"/>
  <c r="P31" i="7"/>
  <c r="E31" i="7"/>
  <c r="T31" i="7" s="1"/>
  <c r="U30" i="7"/>
  <c r="T30" i="7"/>
  <c r="S30" i="7"/>
  <c r="R30" i="7"/>
  <c r="Q30" i="7"/>
  <c r="P30" i="7"/>
  <c r="E30" i="7"/>
  <c r="T29" i="7"/>
  <c r="S29" i="7"/>
  <c r="R29" i="7"/>
  <c r="Q29" i="7"/>
  <c r="P29" i="7"/>
  <c r="E29" i="7"/>
  <c r="U29" i="7" s="1"/>
  <c r="S28" i="7"/>
  <c r="R28" i="7"/>
  <c r="Q28" i="7"/>
  <c r="P28" i="7"/>
  <c r="E28" i="7"/>
  <c r="O26" i="7"/>
  <c r="N26" i="7"/>
  <c r="M26" i="7"/>
  <c r="S26" i="7" s="1"/>
  <c r="L26" i="7"/>
  <c r="R26" i="7" s="1"/>
  <c r="K26" i="7"/>
  <c r="J26" i="7"/>
  <c r="I26" i="7"/>
  <c r="H26" i="7"/>
  <c r="G26" i="7"/>
  <c r="F26" i="7"/>
  <c r="C26" i="7"/>
  <c r="B26" i="7"/>
  <c r="S25" i="7"/>
  <c r="R25" i="7"/>
  <c r="Q25" i="7"/>
  <c r="P25" i="7"/>
  <c r="E25" i="7"/>
  <c r="S24" i="7"/>
  <c r="R24" i="7"/>
  <c r="Q24" i="7"/>
  <c r="P24" i="7"/>
  <c r="E24" i="7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U21" i="7"/>
  <c r="T21" i="7"/>
  <c r="S21" i="7"/>
  <c r="R21" i="7"/>
  <c r="Q21" i="7"/>
  <c r="P21" i="7"/>
  <c r="E21" i="7"/>
  <c r="T20" i="7"/>
  <c r="S20" i="7"/>
  <c r="R20" i="7"/>
  <c r="Q20" i="7"/>
  <c r="P20" i="7"/>
  <c r="E20" i="7"/>
  <c r="U20" i="7" s="1"/>
  <c r="S19" i="7"/>
  <c r="R19" i="7"/>
  <c r="Q19" i="7"/>
  <c r="P19" i="7"/>
  <c r="E19" i="7"/>
  <c r="O17" i="7"/>
  <c r="N17" i="7"/>
  <c r="M17" i="7"/>
  <c r="S17" i="7" s="1"/>
  <c r="L17" i="7"/>
  <c r="K17" i="7"/>
  <c r="J17" i="7"/>
  <c r="I17" i="7"/>
  <c r="Q17" i="7" s="1"/>
  <c r="H17" i="7"/>
  <c r="G17" i="7"/>
  <c r="F17" i="7"/>
  <c r="C17" i="7"/>
  <c r="E17" i="7" s="1"/>
  <c r="B17" i="7"/>
  <c r="U16" i="7"/>
  <c r="S16" i="7"/>
  <c r="R16" i="7"/>
  <c r="Q16" i="7"/>
  <c r="P16" i="7"/>
  <c r="E16" i="7"/>
  <c r="T16" i="7" s="1"/>
  <c r="S15" i="7"/>
  <c r="R15" i="7"/>
  <c r="Q15" i="7"/>
  <c r="P15" i="7"/>
  <c r="E15" i="7"/>
  <c r="U15" i="7" s="1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T12" i="7" s="1"/>
  <c r="T11" i="7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P9" i="7"/>
  <c r="E9" i="7"/>
  <c r="U9" i="7" s="1"/>
  <c r="S96" i="6"/>
  <c r="R96" i="6"/>
  <c r="Q96" i="6"/>
  <c r="P96" i="6"/>
  <c r="E96" i="6"/>
  <c r="T96" i="6" s="1"/>
  <c r="S95" i="6"/>
  <c r="R95" i="6"/>
  <c r="Q95" i="6"/>
  <c r="P95" i="6"/>
  <c r="E95" i="6"/>
  <c r="U95" i="6" s="1"/>
  <c r="S94" i="6"/>
  <c r="R94" i="6"/>
  <c r="Q94" i="6"/>
  <c r="P94" i="6"/>
  <c r="E94" i="6"/>
  <c r="S93" i="6"/>
  <c r="R93" i="6"/>
  <c r="Q93" i="6"/>
  <c r="P93" i="6"/>
  <c r="E93" i="6"/>
  <c r="S92" i="6"/>
  <c r="R92" i="6"/>
  <c r="Q92" i="6"/>
  <c r="P92" i="6"/>
  <c r="E92" i="6"/>
  <c r="T92" i="6" s="1"/>
  <c r="S91" i="6"/>
  <c r="R91" i="6"/>
  <c r="Q91" i="6"/>
  <c r="P91" i="6"/>
  <c r="E91" i="6"/>
  <c r="T91" i="6" s="1"/>
  <c r="S90" i="6"/>
  <c r="R90" i="6"/>
  <c r="Q90" i="6"/>
  <c r="P90" i="6"/>
  <c r="E90" i="6"/>
  <c r="U89" i="6"/>
  <c r="S89" i="6"/>
  <c r="R89" i="6"/>
  <c r="Q89" i="6"/>
  <c r="P89" i="6"/>
  <c r="E89" i="6"/>
  <c r="T89" i="6" s="1"/>
  <c r="U88" i="6"/>
  <c r="S88" i="6"/>
  <c r="R88" i="6"/>
  <c r="Q88" i="6"/>
  <c r="P88" i="6"/>
  <c r="E88" i="6"/>
  <c r="T88" i="6" s="1"/>
  <c r="O75" i="6"/>
  <c r="N75" i="6"/>
  <c r="M75" i="6"/>
  <c r="L75" i="6"/>
  <c r="K75" i="6"/>
  <c r="J75" i="6"/>
  <c r="I75" i="6"/>
  <c r="H75" i="6"/>
  <c r="G75" i="6"/>
  <c r="F75" i="6"/>
  <c r="C75" i="6"/>
  <c r="B75" i="6"/>
  <c r="O74" i="6"/>
  <c r="N74" i="6"/>
  <c r="M74" i="6"/>
  <c r="S74" i="6" s="1"/>
  <c r="L74" i="6"/>
  <c r="K74" i="6"/>
  <c r="J74" i="6"/>
  <c r="I74" i="6"/>
  <c r="H74" i="6"/>
  <c r="G74" i="6"/>
  <c r="F74" i="6"/>
  <c r="C74" i="6"/>
  <c r="B74" i="6"/>
  <c r="E74" i="6" s="1"/>
  <c r="S73" i="6"/>
  <c r="O73" i="6"/>
  <c r="N73" i="6"/>
  <c r="M73" i="6"/>
  <c r="L73" i="6"/>
  <c r="R73" i="6" s="1"/>
  <c r="K73" i="6"/>
  <c r="J73" i="6"/>
  <c r="I73" i="6"/>
  <c r="Q73" i="6" s="1"/>
  <c r="H73" i="6"/>
  <c r="G73" i="6"/>
  <c r="F73" i="6"/>
  <c r="C73" i="6"/>
  <c r="B73" i="6"/>
  <c r="U72" i="6"/>
  <c r="T72" i="6"/>
  <c r="S72" i="6"/>
  <c r="R72" i="6"/>
  <c r="Q72" i="6"/>
  <c r="P72" i="6"/>
  <c r="E72" i="6"/>
  <c r="U71" i="6"/>
  <c r="T71" i="6"/>
  <c r="S71" i="6"/>
  <c r="R71" i="6"/>
  <c r="Q71" i="6"/>
  <c r="P71" i="6"/>
  <c r="E71" i="6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S68" i="6" s="1"/>
  <c r="L68" i="6"/>
  <c r="R68" i="6" s="1"/>
  <c r="K68" i="6"/>
  <c r="J68" i="6"/>
  <c r="I68" i="6"/>
  <c r="H68" i="6"/>
  <c r="G68" i="6"/>
  <c r="F68" i="6"/>
  <c r="C68" i="6"/>
  <c r="B68" i="6"/>
  <c r="S67" i="6"/>
  <c r="R67" i="6"/>
  <c r="Q67" i="6"/>
  <c r="P67" i="6"/>
  <c r="E67" i="6"/>
  <c r="T67" i="6" s="1"/>
  <c r="S66" i="6"/>
  <c r="R66" i="6"/>
  <c r="Q66" i="6"/>
  <c r="P66" i="6"/>
  <c r="E66" i="6"/>
  <c r="S65" i="6"/>
  <c r="R65" i="6"/>
  <c r="Q65" i="6"/>
  <c r="P65" i="6"/>
  <c r="E65" i="6"/>
  <c r="S64" i="6"/>
  <c r="R64" i="6"/>
  <c r="Q64" i="6"/>
  <c r="P64" i="6"/>
  <c r="E64" i="6"/>
  <c r="U64" i="6" s="1"/>
  <c r="S63" i="6"/>
  <c r="R63" i="6"/>
  <c r="Q63" i="6"/>
  <c r="P63" i="6"/>
  <c r="E63" i="6"/>
  <c r="O61" i="6"/>
  <c r="N61" i="6"/>
  <c r="M61" i="6"/>
  <c r="S61" i="6" s="1"/>
  <c r="L61" i="6"/>
  <c r="R61" i="6" s="1"/>
  <c r="K61" i="6"/>
  <c r="J61" i="6"/>
  <c r="I61" i="6"/>
  <c r="H61" i="6"/>
  <c r="C61" i="6"/>
  <c r="B61" i="6"/>
  <c r="S60" i="6"/>
  <c r="R60" i="6"/>
  <c r="Q60" i="6"/>
  <c r="P60" i="6"/>
  <c r="E60" i="6"/>
  <c r="U60" i="6" s="1"/>
  <c r="S59" i="6"/>
  <c r="R59" i="6"/>
  <c r="Q59" i="6"/>
  <c r="P59" i="6"/>
  <c r="E59" i="6"/>
  <c r="U59" i="6" s="1"/>
  <c r="T58" i="6"/>
  <c r="S58" i="6"/>
  <c r="R58" i="6"/>
  <c r="Q58" i="6"/>
  <c r="P58" i="6"/>
  <c r="E58" i="6"/>
  <c r="U58" i="6" s="1"/>
  <c r="U57" i="6"/>
  <c r="S57" i="6"/>
  <c r="R57" i="6"/>
  <c r="Q57" i="6"/>
  <c r="P57" i="6"/>
  <c r="E57" i="6"/>
  <c r="T57" i="6" s="1"/>
  <c r="O55" i="6"/>
  <c r="N55" i="6"/>
  <c r="M55" i="6"/>
  <c r="S55" i="6" s="1"/>
  <c r="L55" i="6"/>
  <c r="R55" i="6" s="1"/>
  <c r="K55" i="6"/>
  <c r="J55" i="6"/>
  <c r="I55" i="6"/>
  <c r="H55" i="6"/>
  <c r="G55" i="6"/>
  <c r="F55" i="6"/>
  <c r="C55" i="6"/>
  <c r="B55" i="6"/>
  <c r="U54" i="6"/>
  <c r="T54" i="6"/>
  <c r="S54" i="6"/>
  <c r="R54" i="6"/>
  <c r="Q54" i="6"/>
  <c r="P54" i="6"/>
  <c r="E54" i="6"/>
  <c r="U53" i="6"/>
  <c r="S53" i="6"/>
  <c r="R53" i="6"/>
  <c r="Q53" i="6"/>
  <c r="P53" i="6"/>
  <c r="E53" i="6"/>
  <c r="T53" i="6" s="1"/>
  <c r="T52" i="6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T50" i="6" s="1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T46" i="6"/>
  <c r="S46" i="6"/>
  <c r="R46" i="6"/>
  <c r="Q46" i="6"/>
  <c r="P46" i="6"/>
  <c r="E46" i="6"/>
  <c r="U46" i="6" s="1"/>
  <c r="U45" i="6"/>
  <c r="S45" i="6"/>
  <c r="R45" i="6"/>
  <c r="Q45" i="6"/>
  <c r="P45" i="6"/>
  <c r="E45" i="6"/>
  <c r="T45" i="6" s="1"/>
  <c r="U44" i="6"/>
  <c r="T44" i="6"/>
  <c r="S44" i="6"/>
  <c r="R44" i="6"/>
  <c r="Q44" i="6"/>
  <c r="P44" i="6"/>
  <c r="E44" i="6"/>
  <c r="O42" i="6"/>
  <c r="N42" i="6"/>
  <c r="M42" i="6"/>
  <c r="S42" i="6" s="1"/>
  <c r="L42" i="6"/>
  <c r="R42" i="6" s="1"/>
  <c r="K42" i="6"/>
  <c r="J42" i="6"/>
  <c r="I42" i="6"/>
  <c r="H42" i="6"/>
  <c r="G42" i="6"/>
  <c r="F42" i="6"/>
  <c r="C42" i="6"/>
  <c r="B42" i="6"/>
  <c r="S41" i="6"/>
  <c r="R41" i="6"/>
  <c r="Q41" i="6"/>
  <c r="P41" i="6"/>
  <c r="E41" i="6"/>
  <c r="T41" i="6" s="1"/>
  <c r="U40" i="6"/>
  <c r="T40" i="6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S37" i="6"/>
  <c r="R37" i="6"/>
  <c r="Q37" i="6"/>
  <c r="P37" i="6"/>
  <c r="E37" i="6"/>
  <c r="U37" i="6" s="1"/>
  <c r="O35" i="6"/>
  <c r="N35" i="6"/>
  <c r="M35" i="6"/>
  <c r="S35" i="6" s="1"/>
  <c r="L35" i="6"/>
  <c r="R35" i="6" s="1"/>
  <c r="K35" i="6"/>
  <c r="J35" i="6"/>
  <c r="I35" i="6"/>
  <c r="Q35" i="6" s="1"/>
  <c r="H35" i="6"/>
  <c r="G35" i="6"/>
  <c r="F35" i="6"/>
  <c r="C35" i="6"/>
  <c r="B35" i="6"/>
  <c r="S34" i="6"/>
  <c r="R34" i="6"/>
  <c r="Q34" i="6"/>
  <c r="P34" i="6"/>
  <c r="E34" i="6"/>
  <c r="O32" i="6"/>
  <c r="N32" i="6"/>
  <c r="M32" i="6"/>
  <c r="S32" i="6" s="1"/>
  <c r="L32" i="6"/>
  <c r="K32" i="6"/>
  <c r="J32" i="6"/>
  <c r="I32" i="6"/>
  <c r="H32" i="6"/>
  <c r="G32" i="6"/>
  <c r="F32" i="6"/>
  <c r="C32" i="6"/>
  <c r="B32" i="6"/>
  <c r="S31" i="6"/>
  <c r="R31" i="6"/>
  <c r="Q31" i="6"/>
  <c r="P31" i="6"/>
  <c r="E31" i="6"/>
  <c r="U31" i="6" s="1"/>
  <c r="S30" i="6"/>
  <c r="R30" i="6"/>
  <c r="Q30" i="6"/>
  <c r="P30" i="6"/>
  <c r="E30" i="6"/>
  <c r="U30" i="6" s="1"/>
  <c r="U29" i="6"/>
  <c r="S29" i="6"/>
  <c r="R29" i="6"/>
  <c r="Q29" i="6"/>
  <c r="P29" i="6"/>
  <c r="E29" i="6"/>
  <c r="T29" i="6" s="1"/>
  <c r="S28" i="6"/>
  <c r="R28" i="6"/>
  <c r="Q28" i="6"/>
  <c r="P28" i="6"/>
  <c r="E28" i="6"/>
  <c r="U28" i="6" s="1"/>
  <c r="R26" i="6"/>
  <c r="O26" i="6"/>
  <c r="N26" i="6"/>
  <c r="M26" i="6"/>
  <c r="S26" i="6" s="1"/>
  <c r="L26" i="6"/>
  <c r="K26" i="6"/>
  <c r="J26" i="6"/>
  <c r="I26" i="6"/>
  <c r="H26" i="6"/>
  <c r="G26" i="6"/>
  <c r="F26" i="6"/>
  <c r="C26" i="6"/>
  <c r="B26" i="6"/>
  <c r="E26" i="6" s="1"/>
  <c r="T25" i="6"/>
  <c r="S25" i="6"/>
  <c r="R25" i="6"/>
  <c r="Q25" i="6"/>
  <c r="P25" i="6"/>
  <c r="E25" i="6"/>
  <c r="U25" i="6" s="1"/>
  <c r="T24" i="6"/>
  <c r="S24" i="6"/>
  <c r="R24" i="6"/>
  <c r="Q24" i="6"/>
  <c r="P24" i="6"/>
  <c r="E24" i="6"/>
  <c r="U24" i="6" s="1"/>
  <c r="S23" i="6"/>
  <c r="R23" i="6"/>
  <c r="Q23" i="6"/>
  <c r="P23" i="6"/>
  <c r="E23" i="6"/>
  <c r="S22" i="6"/>
  <c r="R22" i="6"/>
  <c r="Q22" i="6"/>
  <c r="P22" i="6"/>
  <c r="E22" i="6"/>
  <c r="S21" i="6"/>
  <c r="R21" i="6"/>
  <c r="Q21" i="6"/>
  <c r="P21" i="6"/>
  <c r="E21" i="6"/>
  <c r="T21" i="6" s="1"/>
  <c r="S20" i="6"/>
  <c r="R20" i="6"/>
  <c r="Q20" i="6"/>
  <c r="P20" i="6"/>
  <c r="E20" i="6"/>
  <c r="U20" i="6" s="1"/>
  <c r="S19" i="6"/>
  <c r="R19" i="6"/>
  <c r="Q19" i="6"/>
  <c r="P19" i="6"/>
  <c r="E19" i="6"/>
  <c r="U19" i="6" s="1"/>
  <c r="S17" i="6"/>
  <c r="O17" i="6"/>
  <c r="N17" i="6"/>
  <c r="M17" i="6"/>
  <c r="L17" i="6"/>
  <c r="K17" i="6"/>
  <c r="J17" i="6"/>
  <c r="I17" i="6"/>
  <c r="H17" i="6"/>
  <c r="G17" i="6"/>
  <c r="F17" i="6"/>
  <c r="C17" i="6"/>
  <c r="B17" i="6"/>
  <c r="S16" i="6"/>
  <c r="R16" i="6"/>
  <c r="Q16" i="6"/>
  <c r="P16" i="6"/>
  <c r="E16" i="6"/>
  <c r="U16" i="6" s="1"/>
  <c r="S15" i="6"/>
  <c r="R15" i="6"/>
  <c r="Q15" i="6"/>
  <c r="P15" i="6"/>
  <c r="E15" i="6"/>
  <c r="T15" i="6" s="1"/>
  <c r="U14" i="6"/>
  <c r="T14" i="6"/>
  <c r="S14" i="6"/>
  <c r="R14" i="6"/>
  <c r="Q14" i="6"/>
  <c r="P14" i="6"/>
  <c r="E14" i="6"/>
  <c r="U13" i="6"/>
  <c r="S13" i="6"/>
  <c r="R13" i="6"/>
  <c r="Q13" i="6"/>
  <c r="P13" i="6"/>
  <c r="E13" i="6"/>
  <c r="T13" i="6" s="1"/>
  <c r="T12" i="6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T10" i="6" s="1"/>
  <c r="S9" i="6"/>
  <c r="R9" i="6"/>
  <c r="Q9" i="6"/>
  <c r="P9" i="6"/>
  <c r="E9" i="6"/>
  <c r="U9" i="6" s="1"/>
  <c r="S96" i="5"/>
  <c r="R96" i="5"/>
  <c r="Q96" i="5"/>
  <c r="P96" i="5"/>
  <c r="E96" i="5"/>
  <c r="U96" i="5" s="1"/>
  <c r="S95" i="5"/>
  <c r="R95" i="5"/>
  <c r="Q95" i="5"/>
  <c r="P95" i="5"/>
  <c r="E95" i="5"/>
  <c r="U95" i="5" s="1"/>
  <c r="S94" i="5"/>
  <c r="R94" i="5"/>
  <c r="Q94" i="5"/>
  <c r="P94" i="5"/>
  <c r="E94" i="5"/>
  <c r="T94" i="5" s="1"/>
  <c r="U93" i="5"/>
  <c r="T93" i="5"/>
  <c r="S93" i="5"/>
  <c r="R93" i="5"/>
  <c r="Q93" i="5"/>
  <c r="P93" i="5"/>
  <c r="E93" i="5"/>
  <c r="U92" i="5"/>
  <c r="S92" i="5"/>
  <c r="R92" i="5"/>
  <c r="Q92" i="5"/>
  <c r="P92" i="5"/>
  <c r="E92" i="5"/>
  <c r="T92" i="5" s="1"/>
  <c r="S91" i="5"/>
  <c r="R91" i="5"/>
  <c r="Q91" i="5"/>
  <c r="P91" i="5"/>
  <c r="T91" i="5" s="1"/>
  <c r="E91" i="5"/>
  <c r="U91" i="5" s="1"/>
  <c r="S90" i="5"/>
  <c r="R90" i="5"/>
  <c r="Q90" i="5"/>
  <c r="P90" i="5"/>
  <c r="E90" i="5"/>
  <c r="T90" i="5" s="1"/>
  <c r="S89" i="5"/>
  <c r="R89" i="5"/>
  <c r="Q89" i="5"/>
  <c r="P89" i="5"/>
  <c r="E89" i="5"/>
  <c r="U89" i="5" s="1"/>
  <c r="S88" i="5"/>
  <c r="R88" i="5"/>
  <c r="Q88" i="5"/>
  <c r="P88" i="5"/>
  <c r="E88" i="5"/>
  <c r="U88" i="5" s="1"/>
  <c r="O75" i="5"/>
  <c r="N75" i="5"/>
  <c r="M75" i="5"/>
  <c r="S75" i="5" s="1"/>
  <c r="L75" i="5"/>
  <c r="K75" i="5"/>
  <c r="J75" i="5"/>
  <c r="I75" i="5"/>
  <c r="H75" i="5"/>
  <c r="G75" i="5"/>
  <c r="F75" i="5"/>
  <c r="C75" i="5"/>
  <c r="B75" i="5"/>
  <c r="O74" i="5"/>
  <c r="N74" i="5"/>
  <c r="M74" i="5"/>
  <c r="S74" i="5" s="1"/>
  <c r="L74" i="5"/>
  <c r="R74" i="5" s="1"/>
  <c r="K74" i="5"/>
  <c r="J74" i="5"/>
  <c r="I74" i="5"/>
  <c r="Q74" i="5" s="1"/>
  <c r="H74" i="5"/>
  <c r="G74" i="5"/>
  <c r="F74" i="5"/>
  <c r="C74" i="5"/>
  <c r="B74" i="5"/>
  <c r="O73" i="5"/>
  <c r="N73" i="5"/>
  <c r="M73" i="5"/>
  <c r="S73" i="5" s="1"/>
  <c r="L73" i="5"/>
  <c r="R73" i="5" s="1"/>
  <c r="K73" i="5"/>
  <c r="J73" i="5"/>
  <c r="I73" i="5"/>
  <c r="H73" i="5"/>
  <c r="P73" i="5" s="1"/>
  <c r="G73" i="5"/>
  <c r="F73" i="5"/>
  <c r="C73" i="5"/>
  <c r="E73" i="5" s="1"/>
  <c r="B73" i="5"/>
  <c r="S72" i="5"/>
  <c r="R72" i="5"/>
  <c r="Q72" i="5"/>
  <c r="P72" i="5"/>
  <c r="E72" i="5"/>
  <c r="T72" i="5" s="1"/>
  <c r="S71" i="5"/>
  <c r="R71" i="5"/>
  <c r="Q71" i="5"/>
  <c r="P71" i="5"/>
  <c r="E71" i="5"/>
  <c r="U71" i="5" s="1"/>
  <c r="O69" i="5"/>
  <c r="N69" i="5"/>
  <c r="M69" i="5"/>
  <c r="S69" i="5" s="1"/>
  <c r="L69" i="5"/>
  <c r="K69" i="5"/>
  <c r="J69" i="5"/>
  <c r="I69" i="5"/>
  <c r="H69" i="5"/>
  <c r="G69" i="5"/>
  <c r="F69" i="5"/>
  <c r="C69" i="5"/>
  <c r="B69" i="5"/>
  <c r="O68" i="5"/>
  <c r="N68" i="5"/>
  <c r="M68" i="5"/>
  <c r="S68" i="5" s="1"/>
  <c r="L68" i="5"/>
  <c r="R68" i="5" s="1"/>
  <c r="K68" i="5"/>
  <c r="J68" i="5"/>
  <c r="I68" i="5"/>
  <c r="H68" i="5"/>
  <c r="G68" i="5"/>
  <c r="F68" i="5"/>
  <c r="C68" i="5"/>
  <c r="B68" i="5"/>
  <c r="S67" i="5"/>
  <c r="R67" i="5"/>
  <c r="Q67" i="5"/>
  <c r="P67" i="5"/>
  <c r="E67" i="5"/>
  <c r="T67" i="5" s="1"/>
  <c r="S66" i="5"/>
  <c r="R66" i="5"/>
  <c r="Q66" i="5"/>
  <c r="P66" i="5"/>
  <c r="E66" i="5"/>
  <c r="U66" i="5" s="1"/>
  <c r="S65" i="5"/>
  <c r="R65" i="5"/>
  <c r="Q65" i="5"/>
  <c r="P65" i="5"/>
  <c r="E65" i="5"/>
  <c r="U65" i="5" s="1"/>
  <c r="U64" i="5"/>
  <c r="T64" i="5"/>
  <c r="S64" i="5"/>
  <c r="R64" i="5"/>
  <c r="Q64" i="5"/>
  <c r="P64" i="5"/>
  <c r="E64" i="5"/>
  <c r="T63" i="5"/>
  <c r="S63" i="5"/>
  <c r="R63" i="5"/>
  <c r="Q63" i="5"/>
  <c r="P63" i="5"/>
  <c r="E63" i="5"/>
  <c r="U63" i="5" s="1"/>
  <c r="O61" i="5"/>
  <c r="N61" i="5"/>
  <c r="M61" i="5"/>
  <c r="S61" i="5" s="1"/>
  <c r="L61" i="5"/>
  <c r="R61" i="5" s="1"/>
  <c r="K61" i="5"/>
  <c r="J61" i="5"/>
  <c r="I61" i="5"/>
  <c r="H61" i="5"/>
  <c r="C61" i="5"/>
  <c r="B61" i="5"/>
  <c r="U60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T58" i="5" s="1"/>
  <c r="S57" i="5"/>
  <c r="R57" i="5"/>
  <c r="Q57" i="5"/>
  <c r="P57" i="5"/>
  <c r="E57" i="5"/>
  <c r="U57" i="5" s="1"/>
  <c r="O55" i="5"/>
  <c r="N55" i="5"/>
  <c r="M55" i="5"/>
  <c r="S55" i="5" s="1"/>
  <c r="L55" i="5"/>
  <c r="K55" i="5"/>
  <c r="J55" i="5"/>
  <c r="I55" i="5"/>
  <c r="H55" i="5"/>
  <c r="G55" i="5"/>
  <c r="F55" i="5"/>
  <c r="C55" i="5"/>
  <c r="B55" i="5"/>
  <c r="S54" i="5"/>
  <c r="R54" i="5"/>
  <c r="Q54" i="5"/>
  <c r="P54" i="5"/>
  <c r="E54" i="5"/>
  <c r="U54" i="5" s="1"/>
  <c r="S53" i="5"/>
  <c r="R53" i="5"/>
  <c r="Q53" i="5"/>
  <c r="P53" i="5"/>
  <c r="E53" i="5"/>
  <c r="S52" i="5"/>
  <c r="R52" i="5"/>
  <c r="Q52" i="5"/>
  <c r="P52" i="5"/>
  <c r="E52" i="5"/>
  <c r="U52" i="5" s="1"/>
  <c r="U51" i="5"/>
  <c r="S51" i="5"/>
  <c r="R51" i="5"/>
  <c r="Q51" i="5"/>
  <c r="P51" i="5"/>
  <c r="E51" i="5"/>
  <c r="T51" i="5" s="1"/>
  <c r="U50" i="5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S44" i="5"/>
  <c r="R44" i="5"/>
  <c r="Q44" i="5"/>
  <c r="P44" i="5"/>
  <c r="E44" i="5"/>
  <c r="T44" i="5" s="1"/>
  <c r="O42" i="5"/>
  <c r="N42" i="5"/>
  <c r="M42" i="5"/>
  <c r="S42" i="5" s="1"/>
  <c r="L42" i="5"/>
  <c r="R42" i="5" s="1"/>
  <c r="K42" i="5"/>
  <c r="J42" i="5"/>
  <c r="I42" i="5"/>
  <c r="H42" i="5"/>
  <c r="G42" i="5"/>
  <c r="F42" i="5"/>
  <c r="C42" i="5"/>
  <c r="B42" i="5"/>
  <c r="E42" i="5" s="1"/>
  <c r="T41" i="5"/>
  <c r="S41" i="5"/>
  <c r="R41" i="5"/>
  <c r="Q41" i="5"/>
  <c r="P41" i="5"/>
  <c r="E41" i="5"/>
  <c r="U41" i="5" s="1"/>
  <c r="S40" i="5"/>
  <c r="R40" i="5"/>
  <c r="Q40" i="5"/>
  <c r="P40" i="5"/>
  <c r="E40" i="5"/>
  <c r="T40" i="5" s="1"/>
  <c r="U39" i="5"/>
  <c r="T39" i="5"/>
  <c r="S39" i="5"/>
  <c r="R39" i="5"/>
  <c r="Q39" i="5"/>
  <c r="P39" i="5"/>
  <c r="E39" i="5"/>
  <c r="T38" i="5"/>
  <c r="S38" i="5"/>
  <c r="R38" i="5"/>
  <c r="Q38" i="5"/>
  <c r="P38" i="5"/>
  <c r="E38" i="5"/>
  <c r="S37" i="5"/>
  <c r="R37" i="5"/>
  <c r="Q37" i="5"/>
  <c r="P37" i="5"/>
  <c r="E37" i="5"/>
  <c r="O35" i="5"/>
  <c r="N35" i="5"/>
  <c r="M35" i="5"/>
  <c r="S35" i="5" s="1"/>
  <c r="L35" i="5"/>
  <c r="R35" i="5" s="1"/>
  <c r="K35" i="5"/>
  <c r="J35" i="5"/>
  <c r="I35" i="5"/>
  <c r="Q35" i="5" s="1"/>
  <c r="H35" i="5"/>
  <c r="P35" i="5" s="1"/>
  <c r="G35" i="5"/>
  <c r="F35" i="5"/>
  <c r="C35" i="5"/>
  <c r="E35" i="5" s="1"/>
  <c r="B35" i="5"/>
  <c r="S34" i="5"/>
  <c r="R34" i="5"/>
  <c r="Q34" i="5"/>
  <c r="P34" i="5"/>
  <c r="E34" i="5"/>
  <c r="O32" i="5"/>
  <c r="N32" i="5"/>
  <c r="M32" i="5"/>
  <c r="S32" i="5" s="1"/>
  <c r="L32" i="5"/>
  <c r="R32" i="5" s="1"/>
  <c r="K32" i="5"/>
  <c r="J32" i="5"/>
  <c r="I32" i="5"/>
  <c r="H32" i="5"/>
  <c r="G32" i="5"/>
  <c r="F32" i="5"/>
  <c r="C32" i="5"/>
  <c r="B32" i="5"/>
  <c r="E32" i="5" s="1"/>
  <c r="S31" i="5"/>
  <c r="R31" i="5"/>
  <c r="Q31" i="5"/>
  <c r="P31" i="5"/>
  <c r="E31" i="5"/>
  <c r="U31" i="5" s="1"/>
  <c r="S30" i="5"/>
  <c r="R30" i="5"/>
  <c r="Q30" i="5"/>
  <c r="P30" i="5"/>
  <c r="E30" i="5"/>
  <c r="T30" i="5" s="1"/>
  <c r="S29" i="5"/>
  <c r="R29" i="5"/>
  <c r="Q29" i="5"/>
  <c r="P29" i="5"/>
  <c r="E29" i="5"/>
  <c r="U29" i="5" s="1"/>
  <c r="S28" i="5"/>
  <c r="R28" i="5"/>
  <c r="Q28" i="5"/>
  <c r="P28" i="5"/>
  <c r="E28" i="5"/>
  <c r="U28" i="5" s="1"/>
  <c r="O26" i="5"/>
  <c r="N26" i="5"/>
  <c r="M26" i="5"/>
  <c r="S26" i="5" s="1"/>
  <c r="L26" i="5"/>
  <c r="R26" i="5" s="1"/>
  <c r="K26" i="5"/>
  <c r="J26" i="5"/>
  <c r="I26" i="5"/>
  <c r="H26" i="5"/>
  <c r="G26" i="5"/>
  <c r="F26" i="5"/>
  <c r="C26" i="5"/>
  <c r="B26" i="5"/>
  <c r="S25" i="5"/>
  <c r="R25" i="5"/>
  <c r="Q25" i="5"/>
  <c r="P25" i="5"/>
  <c r="E25" i="5"/>
  <c r="U25" i="5" s="1"/>
  <c r="S24" i="5"/>
  <c r="R24" i="5"/>
  <c r="Q24" i="5"/>
  <c r="P24" i="5"/>
  <c r="E24" i="5"/>
  <c r="U24" i="5" s="1"/>
  <c r="T23" i="5"/>
  <c r="S23" i="5"/>
  <c r="R23" i="5"/>
  <c r="Q23" i="5"/>
  <c r="P23" i="5"/>
  <c r="E23" i="5"/>
  <c r="U23" i="5" s="1"/>
  <c r="S22" i="5"/>
  <c r="R22" i="5"/>
  <c r="Q22" i="5"/>
  <c r="P22" i="5"/>
  <c r="E22" i="5"/>
  <c r="S21" i="5"/>
  <c r="R21" i="5"/>
  <c r="Q21" i="5"/>
  <c r="P21" i="5"/>
  <c r="E21" i="5"/>
  <c r="U21" i="5" s="1"/>
  <c r="T20" i="5"/>
  <c r="S20" i="5"/>
  <c r="R20" i="5"/>
  <c r="Q20" i="5"/>
  <c r="P20" i="5"/>
  <c r="E20" i="5"/>
  <c r="U20" i="5" s="1"/>
  <c r="S19" i="5"/>
  <c r="R19" i="5"/>
  <c r="Q19" i="5"/>
  <c r="P19" i="5"/>
  <c r="E19" i="5"/>
  <c r="T19" i="5" s="1"/>
  <c r="O17" i="5"/>
  <c r="N17" i="5"/>
  <c r="M17" i="5"/>
  <c r="S17" i="5" s="1"/>
  <c r="L17" i="5"/>
  <c r="R17" i="5" s="1"/>
  <c r="K17" i="5"/>
  <c r="J17" i="5"/>
  <c r="I17" i="5"/>
  <c r="Q17" i="5" s="1"/>
  <c r="H17" i="5"/>
  <c r="G17" i="5"/>
  <c r="F17" i="5"/>
  <c r="C17" i="5"/>
  <c r="B17" i="5"/>
  <c r="S16" i="5"/>
  <c r="R16" i="5"/>
  <c r="Q16" i="5"/>
  <c r="P16" i="5"/>
  <c r="E16" i="5"/>
  <c r="T16" i="5" s="1"/>
  <c r="S15" i="5"/>
  <c r="R15" i="5"/>
  <c r="Q15" i="5"/>
  <c r="P15" i="5"/>
  <c r="E15" i="5"/>
  <c r="U15" i="5" s="1"/>
  <c r="S14" i="5"/>
  <c r="R14" i="5"/>
  <c r="Q14" i="5"/>
  <c r="P14" i="5"/>
  <c r="E14" i="5"/>
  <c r="U14" i="5" s="1"/>
  <c r="U13" i="5"/>
  <c r="T13" i="5"/>
  <c r="S13" i="5"/>
  <c r="R13" i="5"/>
  <c r="Q13" i="5"/>
  <c r="P13" i="5"/>
  <c r="E13" i="5"/>
  <c r="U12" i="5"/>
  <c r="S12" i="5"/>
  <c r="R12" i="5"/>
  <c r="Q12" i="5"/>
  <c r="P12" i="5"/>
  <c r="E12" i="5"/>
  <c r="T12" i="5" s="1"/>
  <c r="T11" i="5"/>
  <c r="S11" i="5"/>
  <c r="R11" i="5"/>
  <c r="Q11" i="5"/>
  <c r="P11" i="5"/>
  <c r="E11" i="5"/>
  <c r="U11" i="5" s="1"/>
  <c r="S10" i="5"/>
  <c r="R10" i="5"/>
  <c r="Q10" i="5"/>
  <c r="P10" i="5"/>
  <c r="E10" i="5"/>
  <c r="T10" i="5" s="1"/>
  <c r="T9" i="5"/>
  <c r="S9" i="5"/>
  <c r="R9" i="5"/>
  <c r="Q9" i="5"/>
  <c r="P9" i="5"/>
  <c r="E9" i="5"/>
  <c r="S96" i="4"/>
  <c r="R96" i="4"/>
  <c r="Q96" i="4"/>
  <c r="P96" i="4"/>
  <c r="E96" i="4"/>
  <c r="T96" i="4" s="1"/>
  <c r="S95" i="4"/>
  <c r="R95" i="4"/>
  <c r="Q95" i="4"/>
  <c r="P95" i="4"/>
  <c r="E95" i="4"/>
  <c r="U95" i="4" s="1"/>
  <c r="S94" i="4"/>
  <c r="R94" i="4"/>
  <c r="Q94" i="4"/>
  <c r="P94" i="4"/>
  <c r="E94" i="4"/>
  <c r="U94" i="4" s="1"/>
  <c r="U93" i="4"/>
  <c r="T93" i="4"/>
  <c r="S93" i="4"/>
  <c r="R93" i="4"/>
  <c r="Q93" i="4"/>
  <c r="P93" i="4"/>
  <c r="E93" i="4"/>
  <c r="U92" i="4"/>
  <c r="S92" i="4"/>
  <c r="R92" i="4"/>
  <c r="Q92" i="4"/>
  <c r="P92" i="4"/>
  <c r="E92" i="4"/>
  <c r="T92" i="4" s="1"/>
  <c r="T91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S88" i="4"/>
  <c r="R88" i="4"/>
  <c r="Q88" i="4"/>
  <c r="P88" i="4"/>
  <c r="E88" i="4"/>
  <c r="O75" i="4"/>
  <c r="N75" i="4"/>
  <c r="M75" i="4"/>
  <c r="S75" i="4" s="1"/>
  <c r="L75" i="4"/>
  <c r="K75" i="4"/>
  <c r="J75" i="4"/>
  <c r="I75" i="4"/>
  <c r="H75" i="4"/>
  <c r="G75" i="4"/>
  <c r="F75" i="4"/>
  <c r="C75" i="4"/>
  <c r="B75" i="4"/>
  <c r="O74" i="4"/>
  <c r="N74" i="4"/>
  <c r="M74" i="4"/>
  <c r="S74" i="4" s="1"/>
  <c r="L74" i="4"/>
  <c r="R74" i="4" s="1"/>
  <c r="K74" i="4"/>
  <c r="J74" i="4"/>
  <c r="I74" i="4"/>
  <c r="Q74" i="4" s="1"/>
  <c r="H74" i="4"/>
  <c r="P74" i="4" s="1"/>
  <c r="G74" i="4"/>
  <c r="F74" i="4"/>
  <c r="C74" i="4"/>
  <c r="B74" i="4"/>
  <c r="E74" i="4" s="1"/>
  <c r="O73" i="4"/>
  <c r="N73" i="4"/>
  <c r="R73" i="4" s="1"/>
  <c r="M73" i="4"/>
  <c r="S73" i="4" s="1"/>
  <c r="L73" i="4"/>
  <c r="K73" i="4"/>
  <c r="J73" i="4"/>
  <c r="I73" i="4"/>
  <c r="H73" i="4"/>
  <c r="G73" i="4"/>
  <c r="F73" i="4"/>
  <c r="E73" i="4"/>
  <c r="C73" i="4"/>
  <c r="B73" i="4"/>
  <c r="T72" i="4"/>
  <c r="S72" i="4"/>
  <c r="R72" i="4"/>
  <c r="Q72" i="4"/>
  <c r="P72" i="4"/>
  <c r="E72" i="4"/>
  <c r="U72" i="4" s="1"/>
  <c r="S71" i="4"/>
  <c r="R71" i="4"/>
  <c r="Q71" i="4"/>
  <c r="P71" i="4"/>
  <c r="T71" i="4" s="1"/>
  <c r="E71" i="4"/>
  <c r="O69" i="4"/>
  <c r="N69" i="4"/>
  <c r="M69" i="4"/>
  <c r="S69" i="4" s="1"/>
  <c r="L69" i="4"/>
  <c r="K69" i="4"/>
  <c r="J69" i="4"/>
  <c r="I69" i="4"/>
  <c r="H69" i="4"/>
  <c r="G69" i="4"/>
  <c r="F69" i="4"/>
  <c r="C69" i="4"/>
  <c r="B69" i="4"/>
  <c r="O68" i="4"/>
  <c r="N68" i="4"/>
  <c r="M68" i="4"/>
  <c r="S68" i="4" s="1"/>
  <c r="L68" i="4"/>
  <c r="R68" i="4" s="1"/>
  <c r="K68" i="4"/>
  <c r="J68" i="4"/>
  <c r="I68" i="4"/>
  <c r="H68" i="4"/>
  <c r="G68" i="4"/>
  <c r="F68" i="4"/>
  <c r="C68" i="4"/>
  <c r="B68" i="4"/>
  <c r="U67" i="4"/>
  <c r="S67" i="4"/>
  <c r="R67" i="4"/>
  <c r="Q67" i="4"/>
  <c r="P67" i="4"/>
  <c r="E67" i="4"/>
  <c r="T67" i="4" s="1"/>
  <c r="T66" i="4"/>
  <c r="S66" i="4"/>
  <c r="R66" i="4"/>
  <c r="Q66" i="4"/>
  <c r="P66" i="4"/>
  <c r="E66" i="4"/>
  <c r="U66" i="4" s="1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O61" i="4"/>
  <c r="N61" i="4"/>
  <c r="M61" i="4"/>
  <c r="S61" i="4" s="1"/>
  <c r="L61" i="4"/>
  <c r="R61" i="4" s="1"/>
  <c r="K61" i="4"/>
  <c r="J61" i="4"/>
  <c r="I61" i="4"/>
  <c r="H61" i="4"/>
  <c r="C61" i="4"/>
  <c r="B61" i="4"/>
  <c r="U60" i="4"/>
  <c r="T60" i="4"/>
  <c r="S60" i="4"/>
  <c r="R60" i="4"/>
  <c r="Q60" i="4"/>
  <c r="P60" i="4"/>
  <c r="E60" i="4"/>
  <c r="U59" i="4"/>
  <c r="T59" i="4"/>
  <c r="S59" i="4"/>
  <c r="R59" i="4"/>
  <c r="Q59" i="4"/>
  <c r="P59" i="4"/>
  <c r="E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O55" i="4"/>
  <c r="N55" i="4"/>
  <c r="M55" i="4"/>
  <c r="S55" i="4" s="1"/>
  <c r="L55" i="4"/>
  <c r="R55" i="4" s="1"/>
  <c r="K55" i="4"/>
  <c r="J55" i="4"/>
  <c r="I55" i="4"/>
  <c r="H55" i="4"/>
  <c r="G55" i="4"/>
  <c r="F55" i="4"/>
  <c r="C55" i="4"/>
  <c r="B55" i="4"/>
  <c r="E55" i="4" s="1"/>
  <c r="S54" i="4"/>
  <c r="R54" i="4"/>
  <c r="Q54" i="4"/>
  <c r="P54" i="4"/>
  <c r="E54" i="4"/>
  <c r="U54" i="4" s="1"/>
  <c r="S53" i="4"/>
  <c r="R53" i="4"/>
  <c r="Q53" i="4"/>
  <c r="P53" i="4"/>
  <c r="E53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T50" i="4" s="1"/>
  <c r="U49" i="4"/>
  <c r="S49" i="4"/>
  <c r="R49" i="4"/>
  <c r="Q49" i="4"/>
  <c r="P49" i="4"/>
  <c r="E49" i="4"/>
  <c r="T49" i="4" s="1"/>
  <c r="U48" i="4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O42" i="4"/>
  <c r="N42" i="4"/>
  <c r="M42" i="4"/>
  <c r="S42" i="4" s="1"/>
  <c r="L42" i="4"/>
  <c r="R42" i="4" s="1"/>
  <c r="K42" i="4"/>
  <c r="J42" i="4"/>
  <c r="I42" i="4"/>
  <c r="H42" i="4"/>
  <c r="G42" i="4"/>
  <c r="F42" i="4"/>
  <c r="C42" i="4"/>
  <c r="B42" i="4"/>
  <c r="E42" i="4" s="1"/>
  <c r="S41" i="4"/>
  <c r="R41" i="4"/>
  <c r="Q41" i="4"/>
  <c r="P41" i="4"/>
  <c r="E41" i="4"/>
  <c r="U41" i="4" s="1"/>
  <c r="S40" i="4"/>
  <c r="R40" i="4"/>
  <c r="Q40" i="4"/>
  <c r="P40" i="4"/>
  <c r="E40" i="4"/>
  <c r="U40" i="4" s="1"/>
  <c r="S39" i="4"/>
  <c r="R39" i="4"/>
  <c r="Q39" i="4"/>
  <c r="P39" i="4"/>
  <c r="E39" i="4"/>
  <c r="U39" i="4" s="1"/>
  <c r="U38" i="4"/>
  <c r="T38" i="4"/>
  <c r="S38" i="4"/>
  <c r="R38" i="4"/>
  <c r="Q38" i="4"/>
  <c r="P38" i="4"/>
  <c r="E38" i="4"/>
  <c r="T37" i="4"/>
  <c r="S37" i="4"/>
  <c r="R37" i="4"/>
  <c r="Q37" i="4"/>
  <c r="P37" i="4"/>
  <c r="E37" i="4"/>
  <c r="U37" i="4" s="1"/>
  <c r="O35" i="4"/>
  <c r="N35" i="4"/>
  <c r="M35" i="4"/>
  <c r="S35" i="4" s="1"/>
  <c r="L35" i="4"/>
  <c r="R35" i="4" s="1"/>
  <c r="K35" i="4"/>
  <c r="J35" i="4"/>
  <c r="I35" i="4"/>
  <c r="H35" i="4"/>
  <c r="G35" i="4"/>
  <c r="F35" i="4"/>
  <c r="C35" i="4"/>
  <c r="B35" i="4"/>
  <c r="S34" i="4"/>
  <c r="R34" i="4"/>
  <c r="Q34" i="4"/>
  <c r="P34" i="4"/>
  <c r="E34" i="4"/>
  <c r="S32" i="4"/>
  <c r="O32" i="4"/>
  <c r="N32" i="4"/>
  <c r="M32" i="4"/>
  <c r="L32" i="4"/>
  <c r="R32" i="4" s="1"/>
  <c r="K32" i="4"/>
  <c r="J32" i="4"/>
  <c r="I32" i="4"/>
  <c r="Q32" i="4" s="1"/>
  <c r="H32" i="4"/>
  <c r="G32" i="4"/>
  <c r="F32" i="4"/>
  <c r="C32" i="4"/>
  <c r="B32" i="4"/>
  <c r="E32" i="4" s="1"/>
  <c r="U31" i="4"/>
  <c r="T31" i="4"/>
  <c r="S31" i="4"/>
  <c r="R31" i="4"/>
  <c r="Q31" i="4"/>
  <c r="P31" i="4"/>
  <c r="E31" i="4"/>
  <c r="U30" i="4"/>
  <c r="T30" i="4"/>
  <c r="S30" i="4"/>
  <c r="R30" i="4"/>
  <c r="Q30" i="4"/>
  <c r="P30" i="4"/>
  <c r="E30" i="4"/>
  <c r="S29" i="4"/>
  <c r="R29" i="4"/>
  <c r="Q29" i="4"/>
  <c r="P29" i="4"/>
  <c r="E29" i="4"/>
  <c r="U29" i="4" s="1"/>
  <c r="S28" i="4"/>
  <c r="R28" i="4"/>
  <c r="Q28" i="4"/>
  <c r="P28" i="4"/>
  <c r="E28" i="4"/>
  <c r="T28" i="4" s="1"/>
  <c r="O26" i="4"/>
  <c r="N26" i="4"/>
  <c r="M26" i="4"/>
  <c r="S26" i="4" s="1"/>
  <c r="L26" i="4"/>
  <c r="R26" i="4" s="1"/>
  <c r="K26" i="4"/>
  <c r="J26" i="4"/>
  <c r="I26" i="4"/>
  <c r="H26" i="4"/>
  <c r="G26" i="4"/>
  <c r="F26" i="4"/>
  <c r="E26" i="4"/>
  <c r="C26" i="4"/>
  <c r="B26" i="4"/>
  <c r="S25" i="4"/>
  <c r="R25" i="4"/>
  <c r="Q25" i="4"/>
  <c r="P25" i="4"/>
  <c r="E25" i="4"/>
  <c r="T25" i="4" s="1"/>
  <c r="S24" i="4"/>
  <c r="R24" i="4"/>
  <c r="Q24" i="4"/>
  <c r="P24" i="4"/>
  <c r="E24" i="4"/>
  <c r="U24" i="4" s="1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T20" i="4" s="1"/>
  <c r="T19" i="4"/>
  <c r="S19" i="4"/>
  <c r="R19" i="4"/>
  <c r="Q19" i="4"/>
  <c r="P19" i="4"/>
  <c r="E19" i="4"/>
  <c r="U19" i="4" s="1"/>
  <c r="O17" i="4"/>
  <c r="N17" i="4"/>
  <c r="M17" i="4"/>
  <c r="S17" i="4" s="1"/>
  <c r="L17" i="4"/>
  <c r="K17" i="4"/>
  <c r="J17" i="4"/>
  <c r="I17" i="4"/>
  <c r="H17" i="4"/>
  <c r="P17" i="4" s="1"/>
  <c r="G17" i="4"/>
  <c r="F17" i="4"/>
  <c r="C17" i="4"/>
  <c r="E17" i="4" s="1"/>
  <c r="B17" i="4"/>
  <c r="S16" i="4"/>
  <c r="R16" i="4"/>
  <c r="Q16" i="4"/>
  <c r="P16" i="4"/>
  <c r="E16" i="4"/>
  <c r="S15" i="4"/>
  <c r="R15" i="4"/>
  <c r="Q15" i="4"/>
  <c r="P15" i="4"/>
  <c r="E15" i="4"/>
  <c r="S14" i="4"/>
  <c r="R14" i="4"/>
  <c r="Q14" i="4"/>
  <c r="P14" i="4"/>
  <c r="E14" i="4"/>
  <c r="T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U11" i="4"/>
  <c r="S11" i="4"/>
  <c r="R11" i="4"/>
  <c r="Q11" i="4"/>
  <c r="P11" i="4"/>
  <c r="E11" i="4"/>
  <c r="T11" i="4" s="1"/>
  <c r="U10" i="4"/>
  <c r="T10" i="4"/>
  <c r="S10" i="4"/>
  <c r="R10" i="4"/>
  <c r="Q10" i="4"/>
  <c r="P10" i="4"/>
  <c r="E10" i="4"/>
  <c r="U9" i="4"/>
  <c r="T9" i="4"/>
  <c r="S9" i="4"/>
  <c r="R9" i="4"/>
  <c r="Q9" i="4"/>
  <c r="P9" i="4"/>
  <c r="E9" i="4"/>
  <c r="U96" i="3"/>
  <c r="S96" i="3"/>
  <c r="R96" i="3"/>
  <c r="Q96" i="3"/>
  <c r="P96" i="3"/>
  <c r="E96" i="3"/>
  <c r="T96" i="3" s="1"/>
  <c r="S95" i="3"/>
  <c r="R95" i="3"/>
  <c r="Q95" i="3"/>
  <c r="P95" i="3"/>
  <c r="E95" i="3"/>
  <c r="U95" i="3" s="1"/>
  <c r="S94" i="3"/>
  <c r="R94" i="3"/>
  <c r="Q94" i="3"/>
  <c r="P94" i="3"/>
  <c r="E94" i="3"/>
  <c r="T94" i="3" s="1"/>
  <c r="S93" i="3"/>
  <c r="R93" i="3"/>
  <c r="Q93" i="3"/>
  <c r="P93" i="3"/>
  <c r="E93" i="3"/>
  <c r="U93" i="3" s="1"/>
  <c r="S92" i="3"/>
  <c r="R92" i="3"/>
  <c r="Q92" i="3"/>
  <c r="P92" i="3"/>
  <c r="E92" i="3"/>
  <c r="U92" i="3" s="1"/>
  <c r="T91" i="3"/>
  <c r="S91" i="3"/>
  <c r="R91" i="3"/>
  <c r="Q91" i="3"/>
  <c r="P91" i="3"/>
  <c r="E91" i="3"/>
  <c r="U91" i="3" s="1"/>
  <c r="U90" i="3"/>
  <c r="S90" i="3"/>
  <c r="R90" i="3"/>
  <c r="Q90" i="3"/>
  <c r="P90" i="3"/>
  <c r="E90" i="3"/>
  <c r="T90" i="3" s="1"/>
  <c r="T89" i="3"/>
  <c r="S89" i="3"/>
  <c r="R89" i="3"/>
  <c r="Q89" i="3"/>
  <c r="P89" i="3"/>
  <c r="E89" i="3"/>
  <c r="U89" i="3" s="1"/>
  <c r="U88" i="3"/>
  <c r="T88" i="3"/>
  <c r="S88" i="3"/>
  <c r="R88" i="3"/>
  <c r="Q88" i="3"/>
  <c r="P88" i="3"/>
  <c r="E88" i="3"/>
  <c r="O75" i="3"/>
  <c r="N75" i="3"/>
  <c r="M75" i="3"/>
  <c r="S75" i="3" s="1"/>
  <c r="L75" i="3"/>
  <c r="K75" i="3"/>
  <c r="J75" i="3"/>
  <c r="I75" i="3"/>
  <c r="H75" i="3"/>
  <c r="G75" i="3"/>
  <c r="F75" i="3"/>
  <c r="C75" i="3"/>
  <c r="B75" i="3"/>
  <c r="R74" i="3"/>
  <c r="O74" i="3"/>
  <c r="N74" i="3"/>
  <c r="M74" i="3"/>
  <c r="S74" i="3" s="1"/>
  <c r="L74" i="3"/>
  <c r="K74" i="3"/>
  <c r="J74" i="3"/>
  <c r="I74" i="3"/>
  <c r="H74" i="3"/>
  <c r="P74" i="3" s="1"/>
  <c r="G74" i="3"/>
  <c r="F74" i="3"/>
  <c r="C74" i="3"/>
  <c r="B74" i="3"/>
  <c r="E74" i="3" s="1"/>
  <c r="S73" i="3"/>
  <c r="O73" i="3"/>
  <c r="N73" i="3"/>
  <c r="R73" i="3" s="1"/>
  <c r="M73" i="3"/>
  <c r="L73" i="3"/>
  <c r="K73" i="3"/>
  <c r="J73" i="3"/>
  <c r="I73" i="3"/>
  <c r="Q73" i="3" s="1"/>
  <c r="H73" i="3"/>
  <c r="G73" i="3"/>
  <c r="F73" i="3"/>
  <c r="C73" i="3"/>
  <c r="B73" i="3"/>
  <c r="E73" i="3" s="1"/>
  <c r="U72" i="3"/>
  <c r="T72" i="3"/>
  <c r="S72" i="3"/>
  <c r="R72" i="3"/>
  <c r="Q72" i="3"/>
  <c r="P72" i="3"/>
  <c r="E72" i="3"/>
  <c r="S71" i="3"/>
  <c r="R71" i="3"/>
  <c r="Q71" i="3"/>
  <c r="P71" i="3"/>
  <c r="E71" i="3"/>
  <c r="O69" i="3"/>
  <c r="N69" i="3"/>
  <c r="M69" i="3"/>
  <c r="S69" i="3" s="1"/>
  <c r="L69" i="3"/>
  <c r="K69" i="3"/>
  <c r="J69" i="3"/>
  <c r="I69" i="3"/>
  <c r="H69" i="3"/>
  <c r="G69" i="3"/>
  <c r="F69" i="3"/>
  <c r="C69" i="3"/>
  <c r="B69" i="3"/>
  <c r="R68" i="3"/>
  <c r="O68" i="3"/>
  <c r="N68" i="3"/>
  <c r="M68" i="3"/>
  <c r="S68" i="3" s="1"/>
  <c r="L68" i="3"/>
  <c r="K68" i="3"/>
  <c r="J68" i="3"/>
  <c r="I68" i="3"/>
  <c r="H68" i="3"/>
  <c r="G68" i="3"/>
  <c r="F68" i="3"/>
  <c r="C68" i="3"/>
  <c r="B68" i="3"/>
  <c r="S67" i="3"/>
  <c r="R67" i="3"/>
  <c r="Q67" i="3"/>
  <c r="P67" i="3"/>
  <c r="E67" i="3"/>
  <c r="T66" i="3"/>
  <c r="S66" i="3"/>
  <c r="R66" i="3"/>
  <c r="Q66" i="3"/>
  <c r="P66" i="3"/>
  <c r="E66" i="3"/>
  <c r="U66" i="3" s="1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O61" i="3"/>
  <c r="N61" i="3"/>
  <c r="M61" i="3"/>
  <c r="S61" i="3" s="1"/>
  <c r="L61" i="3"/>
  <c r="R61" i="3" s="1"/>
  <c r="K61" i="3"/>
  <c r="J61" i="3"/>
  <c r="I61" i="3"/>
  <c r="H61" i="3"/>
  <c r="C61" i="3"/>
  <c r="B61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T58" i="3"/>
  <c r="S58" i="3"/>
  <c r="R58" i="3"/>
  <c r="Q58" i="3"/>
  <c r="P58" i="3"/>
  <c r="E58" i="3"/>
  <c r="U58" i="3" s="1"/>
  <c r="U57" i="3"/>
  <c r="S57" i="3"/>
  <c r="R57" i="3"/>
  <c r="Q57" i="3"/>
  <c r="P57" i="3"/>
  <c r="E57" i="3"/>
  <c r="T57" i="3" s="1"/>
  <c r="O55" i="3"/>
  <c r="N55" i="3"/>
  <c r="M55" i="3"/>
  <c r="S55" i="3" s="1"/>
  <c r="L55" i="3"/>
  <c r="R55" i="3" s="1"/>
  <c r="K55" i="3"/>
  <c r="J55" i="3"/>
  <c r="I55" i="3"/>
  <c r="H55" i="3"/>
  <c r="G55" i="3"/>
  <c r="F55" i="3"/>
  <c r="C55" i="3"/>
  <c r="B55" i="3"/>
  <c r="U54" i="3"/>
  <c r="S54" i="3"/>
  <c r="R54" i="3"/>
  <c r="Q54" i="3"/>
  <c r="P54" i="3"/>
  <c r="E54" i="3"/>
  <c r="T54" i="3" s="1"/>
  <c r="T53" i="3"/>
  <c r="S53" i="3"/>
  <c r="R53" i="3"/>
  <c r="Q53" i="3"/>
  <c r="U53" i="3" s="1"/>
  <c r="P53" i="3"/>
  <c r="E53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U47" i="3"/>
  <c r="T47" i="3"/>
  <c r="S47" i="3"/>
  <c r="R47" i="3"/>
  <c r="Q47" i="3"/>
  <c r="P47" i="3"/>
  <c r="E47" i="3"/>
  <c r="U46" i="3"/>
  <c r="T46" i="3"/>
  <c r="S46" i="3"/>
  <c r="R46" i="3"/>
  <c r="Q46" i="3"/>
  <c r="P46" i="3"/>
  <c r="E46" i="3"/>
  <c r="U45" i="3"/>
  <c r="T45" i="3"/>
  <c r="S45" i="3"/>
  <c r="R45" i="3"/>
  <c r="Q45" i="3"/>
  <c r="P45" i="3"/>
  <c r="E45" i="3"/>
  <c r="S44" i="3"/>
  <c r="R44" i="3"/>
  <c r="Q44" i="3"/>
  <c r="P44" i="3"/>
  <c r="E44" i="3"/>
  <c r="U44" i="3" s="1"/>
  <c r="O42" i="3"/>
  <c r="N42" i="3"/>
  <c r="M42" i="3"/>
  <c r="S42" i="3" s="1"/>
  <c r="L42" i="3"/>
  <c r="R42" i="3" s="1"/>
  <c r="K42" i="3"/>
  <c r="J42" i="3"/>
  <c r="I42" i="3"/>
  <c r="H42" i="3"/>
  <c r="G42" i="3"/>
  <c r="F42" i="3"/>
  <c r="C42" i="3"/>
  <c r="B42" i="3"/>
  <c r="E42" i="3" s="1"/>
  <c r="T41" i="3"/>
  <c r="S41" i="3"/>
  <c r="R41" i="3"/>
  <c r="Q41" i="3"/>
  <c r="P41" i="3"/>
  <c r="E41" i="3"/>
  <c r="U41" i="3" s="1"/>
  <c r="S40" i="3"/>
  <c r="R40" i="3"/>
  <c r="Q40" i="3"/>
  <c r="P40" i="3"/>
  <c r="E40" i="3"/>
  <c r="T40" i="3" s="1"/>
  <c r="S39" i="3"/>
  <c r="R39" i="3"/>
  <c r="Q39" i="3"/>
  <c r="P39" i="3"/>
  <c r="E39" i="3"/>
  <c r="U39" i="3" s="1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S35" i="3"/>
  <c r="O35" i="3"/>
  <c r="N35" i="3"/>
  <c r="M35" i="3"/>
  <c r="L35" i="3"/>
  <c r="R35" i="3" s="1"/>
  <c r="K35" i="3"/>
  <c r="J35" i="3"/>
  <c r="I35" i="3"/>
  <c r="Q35" i="3" s="1"/>
  <c r="H35" i="3"/>
  <c r="G35" i="3"/>
  <c r="F35" i="3"/>
  <c r="C35" i="3"/>
  <c r="B35" i="3"/>
  <c r="U34" i="3"/>
  <c r="S34" i="3"/>
  <c r="R34" i="3"/>
  <c r="Q34" i="3"/>
  <c r="P34" i="3"/>
  <c r="E34" i="3"/>
  <c r="T34" i="3" s="1"/>
  <c r="O32" i="3"/>
  <c r="N32" i="3"/>
  <c r="M32" i="3"/>
  <c r="S32" i="3" s="1"/>
  <c r="L32" i="3"/>
  <c r="R32" i="3" s="1"/>
  <c r="K32" i="3"/>
  <c r="J32" i="3"/>
  <c r="I32" i="3"/>
  <c r="H32" i="3"/>
  <c r="G32" i="3"/>
  <c r="F32" i="3"/>
  <c r="C32" i="3"/>
  <c r="B32" i="3"/>
  <c r="U31" i="3"/>
  <c r="S31" i="3"/>
  <c r="R31" i="3"/>
  <c r="Q31" i="3"/>
  <c r="P31" i="3"/>
  <c r="E31" i="3"/>
  <c r="T31" i="3" s="1"/>
  <c r="S30" i="3"/>
  <c r="R30" i="3"/>
  <c r="Q30" i="3"/>
  <c r="P30" i="3"/>
  <c r="E30" i="3"/>
  <c r="T30" i="3" s="1"/>
  <c r="S29" i="3"/>
  <c r="R29" i="3"/>
  <c r="Q29" i="3"/>
  <c r="P29" i="3"/>
  <c r="E29" i="3"/>
  <c r="T29" i="3" s="1"/>
  <c r="S28" i="3"/>
  <c r="R28" i="3"/>
  <c r="Q28" i="3"/>
  <c r="P28" i="3"/>
  <c r="E28" i="3"/>
  <c r="U28" i="3" s="1"/>
  <c r="O26" i="3"/>
  <c r="N26" i="3"/>
  <c r="M26" i="3"/>
  <c r="S26" i="3" s="1"/>
  <c r="L26" i="3"/>
  <c r="R26" i="3" s="1"/>
  <c r="K26" i="3"/>
  <c r="J26" i="3"/>
  <c r="I26" i="3"/>
  <c r="H26" i="3"/>
  <c r="G26" i="3"/>
  <c r="F26" i="3"/>
  <c r="C26" i="3"/>
  <c r="E26" i="3" s="1"/>
  <c r="B26" i="3"/>
  <c r="T25" i="3"/>
  <c r="S25" i="3"/>
  <c r="R25" i="3"/>
  <c r="Q25" i="3"/>
  <c r="P25" i="3"/>
  <c r="E25" i="3"/>
  <c r="U25" i="3" s="1"/>
  <c r="S24" i="3"/>
  <c r="R24" i="3"/>
  <c r="Q24" i="3"/>
  <c r="P24" i="3"/>
  <c r="E24" i="3"/>
  <c r="U24" i="3" s="1"/>
  <c r="S23" i="3"/>
  <c r="R23" i="3"/>
  <c r="Q23" i="3"/>
  <c r="P23" i="3"/>
  <c r="E23" i="3"/>
  <c r="T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U20" i="3"/>
  <c r="S20" i="3"/>
  <c r="R20" i="3"/>
  <c r="Q20" i="3"/>
  <c r="P20" i="3"/>
  <c r="E20" i="3"/>
  <c r="T20" i="3" s="1"/>
  <c r="T19" i="3"/>
  <c r="S19" i="3"/>
  <c r="R19" i="3"/>
  <c r="Q19" i="3"/>
  <c r="P19" i="3"/>
  <c r="E19" i="3"/>
  <c r="U19" i="3" s="1"/>
  <c r="S17" i="3"/>
  <c r="O17" i="3"/>
  <c r="N17" i="3"/>
  <c r="M17" i="3"/>
  <c r="L17" i="3"/>
  <c r="R17" i="3" s="1"/>
  <c r="K17" i="3"/>
  <c r="J17" i="3"/>
  <c r="I17" i="3"/>
  <c r="Q17" i="3" s="1"/>
  <c r="H17" i="3"/>
  <c r="G17" i="3"/>
  <c r="F17" i="3"/>
  <c r="C17" i="3"/>
  <c r="B17" i="3"/>
  <c r="E17" i="3" s="1"/>
  <c r="U16" i="3"/>
  <c r="T16" i="3"/>
  <c r="S16" i="3"/>
  <c r="R16" i="3"/>
  <c r="Q16" i="3"/>
  <c r="P16" i="3"/>
  <c r="E16" i="3"/>
  <c r="U15" i="3"/>
  <c r="T15" i="3"/>
  <c r="S15" i="3"/>
  <c r="R15" i="3"/>
  <c r="Q15" i="3"/>
  <c r="P15" i="3"/>
  <c r="E15" i="3"/>
  <c r="S14" i="3"/>
  <c r="R14" i="3"/>
  <c r="Q14" i="3"/>
  <c r="P14" i="3"/>
  <c r="E14" i="3"/>
  <c r="U14" i="3" s="1"/>
  <c r="S13" i="3"/>
  <c r="R13" i="3"/>
  <c r="Q13" i="3"/>
  <c r="P13" i="3"/>
  <c r="E13" i="3"/>
  <c r="U13" i="3" s="1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U9" i="3"/>
  <c r="T9" i="3"/>
  <c r="S9" i="3"/>
  <c r="R9" i="3"/>
  <c r="Q9" i="3"/>
  <c r="P9" i="3"/>
  <c r="E9" i="3"/>
  <c r="S96" i="2"/>
  <c r="R96" i="2"/>
  <c r="Q96" i="2"/>
  <c r="P96" i="2"/>
  <c r="E96" i="2"/>
  <c r="U96" i="2" s="1"/>
  <c r="S95" i="2"/>
  <c r="R95" i="2"/>
  <c r="Q95" i="2"/>
  <c r="P95" i="2"/>
  <c r="E95" i="2"/>
  <c r="S94" i="2"/>
  <c r="R94" i="2"/>
  <c r="Q94" i="2"/>
  <c r="P94" i="2"/>
  <c r="E94" i="2"/>
  <c r="S93" i="2"/>
  <c r="R93" i="2"/>
  <c r="Q93" i="2"/>
  <c r="P93" i="2"/>
  <c r="E93" i="2"/>
  <c r="S92" i="2"/>
  <c r="R92" i="2"/>
  <c r="Q92" i="2"/>
  <c r="P92" i="2"/>
  <c r="E92" i="2"/>
  <c r="T92" i="2" s="1"/>
  <c r="S91" i="2"/>
  <c r="R91" i="2"/>
  <c r="Q91" i="2"/>
  <c r="P91" i="2"/>
  <c r="E91" i="2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W75" i="2"/>
  <c r="V75" i="2"/>
  <c r="O75" i="2"/>
  <c r="N75" i="2"/>
  <c r="M75" i="2"/>
  <c r="S75" i="2" s="1"/>
  <c r="L75" i="2"/>
  <c r="R75" i="2" s="1"/>
  <c r="K75" i="2"/>
  <c r="J75" i="2"/>
  <c r="I75" i="2"/>
  <c r="H75" i="2"/>
  <c r="G75" i="2"/>
  <c r="F75" i="2"/>
  <c r="C75" i="2"/>
  <c r="B75" i="2"/>
  <c r="O74" i="2"/>
  <c r="N74" i="2"/>
  <c r="M74" i="2"/>
  <c r="S74" i="2" s="1"/>
  <c r="L74" i="2"/>
  <c r="R74" i="2" s="1"/>
  <c r="K74" i="2"/>
  <c r="J74" i="2"/>
  <c r="I74" i="2"/>
  <c r="Q74" i="2" s="1"/>
  <c r="H74" i="2"/>
  <c r="P74" i="2" s="1"/>
  <c r="G74" i="2"/>
  <c r="F74" i="2"/>
  <c r="C74" i="2"/>
  <c r="E74" i="2" s="1"/>
  <c r="B74" i="2"/>
  <c r="O73" i="2"/>
  <c r="N73" i="2"/>
  <c r="M73" i="2"/>
  <c r="S73" i="2" s="1"/>
  <c r="L73" i="2"/>
  <c r="R73" i="2" s="1"/>
  <c r="K73" i="2"/>
  <c r="J73" i="2"/>
  <c r="I73" i="2"/>
  <c r="H73" i="2"/>
  <c r="G73" i="2"/>
  <c r="F73" i="2"/>
  <c r="E73" i="2"/>
  <c r="C73" i="2"/>
  <c r="B73" i="2"/>
  <c r="S72" i="2"/>
  <c r="R72" i="2"/>
  <c r="Q72" i="2"/>
  <c r="P72" i="2"/>
  <c r="E72" i="2"/>
  <c r="T72" i="2" s="1"/>
  <c r="S71" i="2"/>
  <c r="R71" i="2"/>
  <c r="Q71" i="2"/>
  <c r="P71" i="2"/>
  <c r="E71" i="2"/>
  <c r="U71" i="2" s="1"/>
  <c r="W69" i="2"/>
  <c r="V69" i="2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S68" i="2" s="1"/>
  <c r="L68" i="2"/>
  <c r="R68" i="2" s="1"/>
  <c r="K68" i="2"/>
  <c r="J68" i="2"/>
  <c r="I68" i="2"/>
  <c r="H68" i="2"/>
  <c r="G68" i="2"/>
  <c r="F68" i="2"/>
  <c r="C68" i="2"/>
  <c r="B68" i="2"/>
  <c r="E68" i="2" s="1"/>
  <c r="T67" i="2"/>
  <c r="S67" i="2"/>
  <c r="R67" i="2"/>
  <c r="Q67" i="2"/>
  <c r="P67" i="2"/>
  <c r="E67" i="2"/>
  <c r="S66" i="2"/>
  <c r="R66" i="2"/>
  <c r="Q66" i="2"/>
  <c r="P66" i="2"/>
  <c r="E66" i="2"/>
  <c r="U66" i="2" s="1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O61" i="2"/>
  <c r="N61" i="2"/>
  <c r="M61" i="2"/>
  <c r="S61" i="2" s="1"/>
  <c r="L61" i="2"/>
  <c r="R61" i="2" s="1"/>
  <c r="K61" i="2"/>
  <c r="J61" i="2"/>
  <c r="I61" i="2"/>
  <c r="H61" i="2"/>
  <c r="C61" i="2"/>
  <c r="B61" i="2"/>
  <c r="T60" i="2"/>
  <c r="S60" i="2"/>
  <c r="R60" i="2"/>
  <c r="Q60" i="2"/>
  <c r="P60" i="2"/>
  <c r="E60" i="2"/>
  <c r="U60" i="2" s="1"/>
  <c r="S59" i="2"/>
  <c r="R59" i="2"/>
  <c r="Q59" i="2"/>
  <c r="P59" i="2"/>
  <c r="E59" i="2"/>
  <c r="T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O55" i="2"/>
  <c r="N55" i="2"/>
  <c r="M55" i="2"/>
  <c r="S55" i="2" s="1"/>
  <c r="L55" i="2"/>
  <c r="R55" i="2" s="1"/>
  <c r="K55" i="2"/>
  <c r="J55" i="2"/>
  <c r="I55" i="2"/>
  <c r="H55" i="2"/>
  <c r="G55" i="2"/>
  <c r="F55" i="2"/>
  <c r="C55" i="2"/>
  <c r="B55" i="2"/>
  <c r="S54" i="2"/>
  <c r="R54" i="2"/>
  <c r="Q54" i="2"/>
  <c r="P54" i="2"/>
  <c r="E54" i="2"/>
  <c r="U54" i="2" s="1"/>
  <c r="S53" i="2"/>
  <c r="R53" i="2"/>
  <c r="Q53" i="2"/>
  <c r="P53" i="2"/>
  <c r="E53" i="2"/>
  <c r="T53" i="2" s="1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T50" i="2"/>
  <c r="S50" i="2"/>
  <c r="R50" i="2"/>
  <c r="Q50" i="2"/>
  <c r="P50" i="2"/>
  <c r="E50" i="2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U44" i="2" s="1"/>
  <c r="S42" i="2"/>
  <c r="O42" i="2"/>
  <c r="N42" i="2"/>
  <c r="M42" i="2"/>
  <c r="L42" i="2"/>
  <c r="R42" i="2" s="1"/>
  <c r="K42" i="2"/>
  <c r="J42" i="2"/>
  <c r="I42" i="2"/>
  <c r="H42" i="2"/>
  <c r="G42" i="2"/>
  <c r="F42" i="2"/>
  <c r="C42" i="2"/>
  <c r="B42" i="2"/>
  <c r="E42" i="2" s="1"/>
  <c r="S41" i="2"/>
  <c r="R41" i="2"/>
  <c r="Q41" i="2"/>
  <c r="P41" i="2"/>
  <c r="E41" i="2"/>
  <c r="U41" i="2" s="1"/>
  <c r="S40" i="2"/>
  <c r="R40" i="2"/>
  <c r="Q40" i="2"/>
  <c r="P40" i="2"/>
  <c r="E40" i="2"/>
  <c r="T40" i="2" s="1"/>
  <c r="U39" i="2"/>
  <c r="S39" i="2"/>
  <c r="R39" i="2"/>
  <c r="Q39" i="2"/>
  <c r="P39" i="2"/>
  <c r="E39" i="2"/>
  <c r="T39" i="2" s="1"/>
  <c r="S38" i="2"/>
  <c r="R38" i="2"/>
  <c r="Q38" i="2"/>
  <c r="P38" i="2"/>
  <c r="E38" i="2"/>
  <c r="T38" i="2" s="1"/>
  <c r="T37" i="2"/>
  <c r="S37" i="2"/>
  <c r="R37" i="2"/>
  <c r="Q37" i="2"/>
  <c r="P37" i="2"/>
  <c r="E37" i="2"/>
  <c r="U37" i="2" s="1"/>
  <c r="O35" i="2"/>
  <c r="N35" i="2"/>
  <c r="R35" i="2" s="1"/>
  <c r="M35" i="2"/>
  <c r="S35" i="2" s="1"/>
  <c r="L35" i="2"/>
  <c r="K35" i="2"/>
  <c r="J35" i="2"/>
  <c r="I35" i="2"/>
  <c r="H35" i="2"/>
  <c r="G35" i="2"/>
  <c r="F35" i="2"/>
  <c r="E35" i="2"/>
  <c r="C35" i="2"/>
  <c r="B35" i="2"/>
  <c r="S34" i="2"/>
  <c r="R34" i="2"/>
  <c r="Q34" i="2"/>
  <c r="P34" i="2"/>
  <c r="E34" i="2"/>
  <c r="U34" i="2" s="1"/>
  <c r="R32" i="2"/>
  <c r="O32" i="2"/>
  <c r="N32" i="2"/>
  <c r="M32" i="2"/>
  <c r="S32" i="2" s="1"/>
  <c r="L32" i="2"/>
  <c r="K32" i="2"/>
  <c r="J32" i="2"/>
  <c r="I32" i="2"/>
  <c r="H32" i="2"/>
  <c r="G32" i="2"/>
  <c r="F32" i="2"/>
  <c r="C32" i="2"/>
  <c r="B32" i="2"/>
  <c r="S31" i="2"/>
  <c r="R31" i="2"/>
  <c r="Q31" i="2"/>
  <c r="P31" i="2"/>
  <c r="E31" i="2"/>
  <c r="T31" i="2" s="1"/>
  <c r="S30" i="2"/>
  <c r="R30" i="2"/>
  <c r="Q30" i="2"/>
  <c r="P30" i="2"/>
  <c r="E30" i="2"/>
  <c r="T30" i="2" s="1"/>
  <c r="S29" i="2"/>
  <c r="R29" i="2"/>
  <c r="Q29" i="2"/>
  <c r="P29" i="2"/>
  <c r="E29" i="2"/>
  <c r="U29" i="2" s="1"/>
  <c r="S28" i="2"/>
  <c r="R28" i="2"/>
  <c r="Q28" i="2"/>
  <c r="P28" i="2"/>
  <c r="E28" i="2"/>
  <c r="T28" i="2" s="1"/>
  <c r="W26" i="2"/>
  <c r="V26" i="2"/>
  <c r="O26" i="2"/>
  <c r="N26" i="2"/>
  <c r="M26" i="2"/>
  <c r="S26" i="2" s="1"/>
  <c r="L26" i="2"/>
  <c r="R26" i="2" s="1"/>
  <c r="K26" i="2"/>
  <c r="J26" i="2"/>
  <c r="I26" i="2"/>
  <c r="H26" i="2"/>
  <c r="G26" i="2"/>
  <c r="F26" i="2"/>
  <c r="C26" i="2"/>
  <c r="B26" i="2"/>
  <c r="S25" i="2"/>
  <c r="R25" i="2"/>
  <c r="Q25" i="2"/>
  <c r="P25" i="2"/>
  <c r="E25" i="2"/>
  <c r="U25" i="2" s="1"/>
  <c r="S24" i="2"/>
  <c r="R24" i="2"/>
  <c r="Q24" i="2"/>
  <c r="P24" i="2"/>
  <c r="E24" i="2"/>
  <c r="U24" i="2" s="1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T20" i="2"/>
  <c r="S20" i="2"/>
  <c r="R20" i="2"/>
  <c r="Q20" i="2"/>
  <c r="P20" i="2"/>
  <c r="E20" i="2"/>
  <c r="U20" i="2" s="1"/>
  <c r="U19" i="2"/>
  <c r="S19" i="2"/>
  <c r="R19" i="2"/>
  <c r="Q19" i="2"/>
  <c r="P19" i="2"/>
  <c r="E19" i="2"/>
  <c r="T19" i="2" s="1"/>
  <c r="O17" i="2"/>
  <c r="N17" i="2"/>
  <c r="R17" i="2" s="1"/>
  <c r="M17" i="2"/>
  <c r="S17" i="2" s="1"/>
  <c r="L17" i="2"/>
  <c r="K17" i="2"/>
  <c r="J17" i="2"/>
  <c r="I17" i="2"/>
  <c r="H17" i="2"/>
  <c r="G17" i="2"/>
  <c r="F17" i="2"/>
  <c r="C17" i="2"/>
  <c r="B17" i="2"/>
  <c r="T16" i="2"/>
  <c r="S16" i="2"/>
  <c r="R16" i="2"/>
  <c r="Q16" i="2"/>
  <c r="P16" i="2"/>
  <c r="E16" i="2"/>
  <c r="U16" i="2" s="1"/>
  <c r="S15" i="2"/>
  <c r="R15" i="2"/>
  <c r="Q15" i="2"/>
  <c r="P15" i="2"/>
  <c r="E15" i="2"/>
  <c r="S14" i="2"/>
  <c r="R14" i="2"/>
  <c r="Q14" i="2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T12" i="2" s="1"/>
  <c r="S11" i="2"/>
  <c r="R11" i="2"/>
  <c r="Q11" i="2"/>
  <c r="P11" i="2"/>
  <c r="E11" i="2"/>
  <c r="U11" i="2" s="1"/>
  <c r="U10" i="2"/>
  <c r="S10" i="2"/>
  <c r="R10" i="2"/>
  <c r="Q10" i="2"/>
  <c r="P10" i="2"/>
  <c r="E10" i="2"/>
  <c r="T10" i="2" s="1"/>
  <c r="S9" i="2"/>
  <c r="R9" i="2"/>
  <c r="Q9" i="2"/>
  <c r="U9" i="2" s="1"/>
  <c r="P9" i="2"/>
  <c r="E9" i="2"/>
  <c r="T9" i="2" s="1"/>
  <c r="S96" i="1"/>
  <c r="R96" i="1"/>
  <c r="Q96" i="1"/>
  <c r="P96" i="1"/>
  <c r="E96" i="1"/>
  <c r="U96" i="1" s="1"/>
  <c r="S95" i="1"/>
  <c r="R95" i="1"/>
  <c r="Q95" i="1"/>
  <c r="P95" i="1"/>
  <c r="E95" i="1"/>
  <c r="S94" i="1"/>
  <c r="R94" i="1"/>
  <c r="Q94" i="1"/>
  <c r="P94" i="1"/>
  <c r="E94" i="1"/>
  <c r="S93" i="1"/>
  <c r="R93" i="1"/>
  <c r="Q93" i="1"/>
  <c r="P93" i="1"/>
  <c r="E93" i="1"/>
  <c r="U93" i="1" s="1"/>
  <c r="S92" i="1"/>
  <c r="R92" i="1"/>
  <c r="Q92" i="1"/>
  <c r="P92" i="1"/>
  <c r="E92" i="1"/>
  <c r="T92" i="1" s="1"/>
  <c r="S91" i="1"/>
  <c r="R91" i="1"/>
  <c r="Q91" i="1"/>
  <c r="P91" i="1"/>
  <c r="E91" i="1"/>
  <c r="U90" i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U88" i="1"/>
  <c r="S88" i="1"/>
  <c r="R88" i="1"/>
  <c r="Q88" i="1"/>
  <c r="P88" i="1"/>
  <c r="E88" i="1"/>
  <c r="T88" i="1" s="1"/>
  <c r="W75" i="1"/>
  <c r="V75" i="1"/>
  <c r="O75" i="1"/>
  <c r="N75" i="1"/>
  <c r="M75" i="1"/>
  <c r="L75" i="1"/>
  <c r="K75" i="1"/>
  <c r="J75" i="1"/>
  <c r="I75" i="1"/>
  <c r="H75" i="1"/>
  <c r="G75" i="1"/>
  <c r="F75" i="1"/>
  <c r="C75" i="1"/>
  <c r="B75" i="1"/>
  <c r="W74" i="1"/>
  <c r="V74" i="1"/>
  <c r="O74" i="1"/>
  <c r="N74" i="1"/>
  <c r="M74" i="1"/>
  <c r="S74" i="1" s="1"/>
  <c r="L74" i="1"/>
  <c r="R74" i="1" s="1"/>
  <c r="K74" i="1"/>
  <c r="J74" i="1"/>
  <c r="I74" i="1"/>
  <c r="H74" i="1"/>
  <c r="G74" i="1"/>
  <c r="F74" i="1"/>
  <c r="C74" i="1"/>
  <c r="B74" i="1"/>
  <c r="E74" i="1" s="1"/>
  <c r="W73" i="1"/>
  <c r="V73" i="1"/>
  <c r="O73" i="1"/>
  <c r="N73" i="1"/>
  <c r="M73" i="1"/>
  <c r="S73" i="1" s="1"/>
  <c r="L73" i="1"/>
  <c r="R73" i="1" s="1"/>
  <c r="K73" i="1"/>
  <c r="J73" i="1"/>
  <c r="I73" i="1"/>
  <c r="H73" i="1"/>
  <c r="G73" i="1"/>
  <c r="F73" i="1"/>
  <c r="C73" i="1"/>
  <c r="B73" i="1"/>
  <c r="E73" i="1" s="1"/>
  <c r="T72" i="1"/>
  <c r="S72" i="1"/>
  <c r="R72" i="1"/>
  <c r="Q72" i="1"/>
  <c r="P72" i="1"/>
  <c r="E72" i="1"/>
  <c r="U72" i="1" s="1"/>
  <c r="U71" i="1"/>
  <c r="S71" i="1"/>
  <c r="R71" i="1"/>
  <c r="Q71" i="1"/>
  <c r="P71" i="1"/>
  <c r="E71" i="1"/>
  <c r="T71" i="1" s="1"/>
  <c r="W69" i="1"/>
  <c r="V69" i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S68" i="1" s="1"/>
  <c r="L68" i="1"/>
  <c r="R68" i="1" s="1"/>
  <c r="K68" i="1"/>
  <c r="J68" i="1"/>
  <c r="I68" i="1"/>
  <c r="H68" i="1"/>
  <c r="G68" i="1"/>
  <c r="F68" i="1"/>
  <c r="C68" i="1"/>
  <c r="B68" i="1"/>
  <c r="E68" i="1" s="1"/>
  <c r="S67" i="1"/>
  <c r="R67" i="1"/>
  <c r="Q67" i="1"/>
  <c r="P67" i="1"/>
  <c r="E67" i="1"/>
  <c r="T66" i="1"/>
  <c r="S66" i="1"/>
  <c r="R66" i="1"/>
  <c r="Q66" i="1"/>
  <c r="P66" i="1"/>
  <c r="E66" i="1"/>
  <c r="U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O61" i="1"/>
  <c r="N61" i="1"/>
  <c r="M61" i="1"/>
  <c r="S61" i="1" s="1"/>
  <c r="L61" i="1"/>
  <c r="R61" i="1" s="1"/>
  <c r="K61" i="1"/>
  <c r="J61" i="1"/>
  <c r="I61" i="1"/>
  <c r="H61" i="1"/>
  <c r="C61" i="1"/>
  <c r="B61" i="1"/>
  <c r="S60" i="1"/>
  <c r="R60" i="1"/>
  <c r="Q60" i="1"/>
  <c r="P60" i="1"/>
  <c r="E60" i="1"/>
  <c r="T60" i="1" s="1"/>
  <c r="S59" i="1"/>
  <c r="R59" i="1"/>
  <c r="Q59" i="1"/>
  <c r="P59" i="1"/>
  <c r="E59" i="1"/>
  <c r="U59" i="1" s="1"/>
  <c r="S58" i="1"/>
  <c r="R58" i="1"/>
  <c r="Q58" i="1"/>
  <c r="P58" i="1"/>
  <c r="E58" i="1"/>
  <c r="T58" i="1" s="1"/>
  <c r="S57" i="1"/>
  <c r="R57" i="1"/>
  <c r="Q57" i="1"/>
  <c r="P57" i="1"/>
  <c r="E57" i="1"/>
  <c r="T57" i="1" s="1"/>
  <c r="W55" i="1"/>
  <c r="V55" i="1"/>
  <c r="O55" i="1"/>
  <c r="N55" i="1"/>
  <c r="M55" i="1"/>
  <c r="S55" i="1" s="1"/>
  <c r="L55" i="1"/>
  <c r="K55" i="1"/>
  <c r="J55" i="1"/>
  <c r="I55" i="1"/>
  <c r="H55" i="1"/>
  <c r="G55" i="1"/>
  <c r="F55" i="1"/>
  <c r="C55" i="1"/>
  <c r="B55" i="1"/>
  <c r="S54" i="1"/>
  <c r="R54" i="1"/>
  <c r="Q54" i="1"/>
  <c r="P54" i="1"/>
  <c r="E54" i="1"/>
  <c r="U54" i="1" s="1"/>
  <c r="U53" i="1"/>
  <c r="S53" i="1"/>
  <c r="R53" i="1"/>
  <c r="Q53" i="1"/>
  <c r="P53" i="1"/>
  <c r="E53" i="1"/>
  <c r="S52" i="1"/>
  <c r="R52" i="1"/>
  <c r="Q52" i="1"/>
  <c r="P52" i="1"/>
  <c r="E52" i="1"/>
  <c r="T52" i="1" s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S44" i="1"/>
  <c r="R44" i="1"/>
  <c r="Q44" i="1"/>
  <c r="P44" i="1"/>
  <c r="E44" i="1"/>
  <c r="W42" i="1"/>
  <c r="V42" i="1"/>
  <c r="O42" i="1"/>
  <c r="S42" i="1" s="1"/>
  <c r="N42" i="1"/>
  <c r="M42" i="1"/>
  <c r="L42" i="1"/>
  <c r="K42" i="1"/>
  <c r="J42" i="1"/>
  <c r="I42" i="1"/>
  <c r="H42" i="1"/>
  <c r="G42" i="1"/>
  <c r="F42" i="1"/>
  <c r="C42" i="1"/>
  <c r="B42" i="1"/>
  <c r="S41" i="1"/>
  <c r="R41" i="1"/>
  <c r="Q41" i="1"/>
  <c r="P41" i="1"/>
  <c r="E41" i="1"/>
  <c r="U41" i="1" s="1"/>
  <c r="S40" i="1"/>
  <c r="R40" i="1"/>
  <c r="Q40" i="1"/>
  <c r="P40" i="1"/>
  <c r="E40" i="1"/>
  <c r="T40" i="1" s="1"/>
  <c r="S39" i="1"/>
  <c r="R39" i="1"/>
  <c r="Q39" i="1"/>
  <c r="P39" i="1"/>
  <c r="E39" i="1"/>
  <c r="T39" i="1" s="1"/>
  <c r="S38" i="1"/>
  <c r="R38" i="1"/>
  <c r="Q38" i="1"/>
  <c r="U38" i="1" s="1"/>
  <c r="P38" i="1"/>
  <c r="E38" i="1"/>
  <c r="T38" i="1" s="1"/>
  <c r="S37" i="1"/>
  <c r="R37" i="1"/>
  <c r="Q37" i="1"/>
  <c r="P37" i="1"/>
  <c r="E37" i="1"/>
  <c r="T37" i="1" s="1"/>
  <c r="O35" i="1"/>
  <c r="N35" i="1"/>
  <c r="M35" i="1"/>
  <c r="L35" i="1"/>
  <c r="K35" i="1"/>
  <c r="J35" i="1"/>
  <c r="I35" i="1"/>
  <c r="H35" i="1"/>
  <c r="P35" i="1" s="1"/>
  <c r="G35" i="1"/>
  <c r="F35" i="1"/>
  <c r="C35" i="1"/>
  <c r="E35" i="1" s="1"/>
  <c r="B35" i="1"/>
  <c r="T34" i="1"/>
  <c r="S34" i="1"/>
  <c r="R34" i="1"/>
  <c r="Q34" i="1"/>
  <c r="U34" i="1" s="1"/>
  <c r="P34" i="1"/>
  <c r="E34" i="1"/>
  <c r="V32" i="1"/>
  <c r="O32" i="1"/>
  <c r="N32" i="1"/>
  <c r="M32" i="1"/>
  <c r="L32" i="1"/>
  <c r="R32" i="1" s="1"/>
  <c r="K32" i="1"/>
  <c r="J32" i="1"/>
  <c r="I32" i="1"/>
  <c r="H32" i="1"/>
  <c r="G32" i="1"/>
  <c r="F32" i="1"/>
  <c r="C32" i="1"/>
  <c r="B32" i="1"/>
  <c r="S31" i="1"/>
  <c r="R31" i="1"/>
  <c r="Q31" i="1"/>
  <c r="P31" i="1"/>
  <c r="E31" i="1"/>
  <c r="U31" i="1" s="1"/>
  <c r="S30" i="1"/>
  <c r="R30" i="1"/>
  <c r="Q30" i="1"/>
  <c r="P30" i="1"/>
  <c r="E30" i="1"/>
  <c r="T30" i="1" s="1"/>
  <c r="S29" i="1"/>
  <c r="R29" i="1"/>
  <c r="Q29" i="1"/>
  <c r="P29" i="1"/>
  <c r="E29" i="1"/>
  <c r="T29" i="1" s="1"/>
  <c r="S28" i="1"/>
  <c r="R28" i="1"/>
  <c r="Q28" i="1"/>
  <c r="P28" i="1"/>
  <c r="E28" i="1"/>
  <c r="U28" i="1" s="1"/>
  <c r="W26" i="1"/>
  <c r="V26" i="1"/>
  <c r="O26" i="1"/>
  <c r="N26" i="1"/>
  <c r="M26" i="1"/>
  <c r="S26" i="1" s="1"/>
  <c r="L26" i="1"/>
  <c r="R26" i="1" s="1"/>
  <c r="K26" i="1"/>
  <c r="J26" i="1"/>
  <c r="I26" i="1"/>
  <c r="H26" i="1"/>
  <c r="G26" i="1"/>
  <c r="F26" i="1"/>
  <c r="C26" i="1"/>
  <c r="B26" i="1"/>
  <c r="U25" i="1"/>
  <c r="S25" i="1"/>
  <c r="R25" i="1"/>
  <c r="Q25" i="1"/>
  <c r="P25" i="1"/>
  <c r="E25" i="1"/>
  <c r="T25" i="1" s="1"/>
  <c r="S24" i="1"/>
  <c r="R24" i="1"/>
  <c r="Q24" i="1"/>
  <c r="P24" i="1"/>
  <c r="E24" i="1"/>
  <c r="U24" i="1" s="1"/>
  <c r="S23" i="1"/>
  <c r="R23" i="1"/>
  <c r="Q23" i="1"/>
  <c r="P23" i="1"/>
  <c r="E23" i="1"/>
  <c r="U23" i="1" s="1"/>
  <c r="S22" i="1"/>
  <c r="R22" i="1"/>
  <c r="Q22" i="1"/>
  <c r="P22" i="1"/>
  <c r="E22" i="1"/>
  <c r="S21" i="1"/>
  <c r="R21" i="1"/>
  <c r="Q21" i="1"/>
  <c r="P21" i="1"/>
  <c r="E21" i="1"/>
  <c r="S20" i="1"/>
  <c r="R20" i="1"/>
  <c r="Q20" i="1"/>
  <c r="P20" i="1"/>
  <c r="E20" i="1"/>
  <c r="T20" i="1" s="1"/>
  <c r="U19" i="1"/>
  <c r="S19" i="1"/>
  <c r="R19" i="1"/>
  <c r="Q19" i="1"/>
  <c r="P19" i="1"/>
  <c r="E19" i="1"/>
  <c r="T19" i="1" s="1"/>
  <c r="S17" i="1"/>
  <c r="R17" i="1"/>
  <c r="O17" i="1"/>
  <c r="N17" i="1"/>
  <c r="M17" i="1"/>
  <c r="L17" i="1"/>
  <c r="K17" i="1"/>
  <c r="J17" i="1"/>
  <c r="I17" i="1"/>
  <c r="Q17" i="1" s="1"/>
  <c r="H17" i="1"/>
  <c r="P17" i="1" s="1"/>
  <c r="G17" i="1"/>
  <c r="F17" i="1"/>
  <c r="C17" i="1"/>
  <c r="B17" i="1"/>
  <c r="U16" i="1"/>
  <c r="S16" i="1"/>
  <c r="R16" i="1"/>
  <c r="Q16" i="1"/>
  <c r="P16" i="1"/>
  <c r="E16" i="1"/>
  <c r="T16" i="1" s="1"/>
  <c r="T15" i="1"/>
  <c r="S15" i="1"/>
  <c r="R15" i="1"/>
  <c r="Q15" i="1"/>
  <c r="P15" i="1"/>
  <c r="E15" i="1"/>
  <c r="U15" i="1" s="1"/>
  <c r="S14" i="1"/>
  <c r="R14" i="1"/>
  <c r="Q14" i="1"/>
  <c r="P14" i="1"/>
  <c r="E14" i="1"/>
  <c r="T14" i="1" s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P10" i="1"/>
  <c r="E10" i="1"/>
  <c r="U9" i="1"/>
  <c r="S9" i="1"/>
  <c r="R9" i="1"/>
  <c r="Q9" i="1"/>
  <c r="P9" i="1"/>
  <c r="E9" i="1"/>
  <c r="U16" i="4" l="1"/>
  <c r="T16" i="4"/>
  <c r="U54" i="9"/>
  <c r="T54" i="9"/>
  <c r="T46" i="10"/>
  <c r="U46" i="10"/>
  <c r="T45" i="11"/>
  <c r="U45" i="11"/>
  <c r="T71" i="11"/>
  <c r="U71" i="11"/>
  <c r="U28" i="15"/>
  <c r="T28" i="15"/>
  <c r="U90" i="16"/>
  <c r="T90" i="16"/>
  <c r="U54" i="17"/>
  <c r="T54" i="17"/>
  <c r="U14" i="1"/>
  <c r="E26" i="1"/>
  <c r="Q35" i="1"/>
  <c r="T45" i="1"/>
  <c r="U95" i="1"/>
  <c r="T95" i="1"/>
  <c r="P17" i="2"/>
  <c r="U31" i="2"/>
  <c r="P35" i="2"/>
  <c r="S87" i="3"/>
  <c r="E17" i="5"/>
  <c r="P17" i="6"/>
  <c r="U22" i="6"/>
  <c r="T22" i="6"/>
  <c r="U41" i="6"/>
  <c r="U90" i="6"/>
  <c r="T90" i="6"/>
  <c r="U39" i="7"/>
  <c r="T39" i="7"/>
  <c r="U72" i="7"/>
  <c r="U52" i="9"/>
  <c r="U15" i="2"/>
  <c r="T15" i="2"/>
  <c r="P73" i="3"/>
  <c r="U72" i="17"/>
  <c r="T72" i="17"/>
  <c r="T30" i="18"/>
  <c r="U30" i="18"/>
  <c r="U10" i="1"/>
  <c r="E17" i="1"/>
  <c r="T22" i="1"/>
  <c r="P32" i="1"/>
  <c r="Q74" i="1"/>
  <c r="U94" i="2"/>
  <c r="T94" i="2"/>
  <c r="U15" i="4"/>
  <c r="T15" i="4"/>
  <c r="U46" i="4"/>
  <c r="T46" i="4"/>
  <c r="P73" i="4"/>
  <c r="T65" i="6"/>
  <c r="U65" i="6"/>
  <c r="P17" i="7"/>
  <c r="U19" i="7"/>
  <c r="T19" i="7"/>
  <c r="T38" i="7"/>
  <c r="U23" i="9"/>
  <c r="T23" i="9"/>
  <c r="U15" i="10"/>
  <c r="T15" i="10"/>
  <c r="U12" i="11"/>
  <c r="T12" i="11"/>
  <c r="U23" i="11"/>
  <c r="T23" i="11"/>
  <c r="Q42" i="1"/>
  <c r="U71" i="3"/>
  <c r="T71" i="3"/>
  <c r="T96" i="8"/>
  <c r="U96" i="8"/>
  <c r="Q32" i="1"/>
  <c r="U44" i="1"/>
  <c r="T44" i="1"/>
  <c r="U67" i="3"/>
  <c r="T67" i="3"/>
  <c r="U20" i="4"/>
  <c r="U96" i="6"/>
  <c r="U13" i="8"/>
  <c r="T13" i="8"/>
  <c r="U13" i="10"/>
  <c r="T53" i="14"/>
  <c r="U53" i="14"/>
  <c r="U95" i="2"/>
  <c r="T95" i="2"/>
  <c r="U89" i="4"/>
  <c r="T89" i="4"/>
  <c r="U66" i="6"/>
  <c r="T66" i="6"/>
  <c r="Q32" i="9"/>
  <c r="U10" i="17"/>
  <c r="T10" i="17"/>
  <c r="U94" i="1"/>
  <c r="T94" i="1"/>
  <c r="P26" i="1"/>
  <c r="T67" i="1"/>
  <c r="U67" i="1"/>
  <c r="U14" i="2"/>
  <c r="T14" i="2"/>
  <c r="U38" i="2"/>
  <c r="U88" i="2"/>
  <c r="T88" i="2"/>
  <c r="U65" i="3"/>
  <c r="U22" i="5"/>
  <c r="T22" i="5"/>
  <c r="U94" i="5"/>
  <c r="U51" i="6"/>
  <c r="T51" i="6"/>
  <c r="R74" i="6"/>
  <c r="U31" i="7"/>
  <c r="T50" i="7"/>
  <c r="U50" i="7"/>
  <c r="U92" i="7"/>
  <c r="T92" i="7"/>
  <c r="U11" i="8"/>
  <c r="U44" i="8"/>
  <c r="U29" i="13"/>
  <c r="T29" i="13"/>
  <c r="U34" i="4"/>
  <c r="T34" i="4"/>
  <c r="U37" i="1"/>
  <c r="U40" i="9"/>
  <c r="T40" i="9"/>
  <c r="U30" i="1"/>
  <c r="U49" i="2"/>
  <c r="T49" i="2"/>
  <c r="U20" i="1"/>
  <c r="T31" i="1"/>
  <c r="S35" i="1"/>
  <c r="U21" i="1"/>
  <c r="Q26" i="1"/>
  <c r="R35" i="1"/>
  <c r="T21" i="2"/>
  <c r="U21" i="2"/>
  <c r="P68" i="2"/>
  <c r="U30" i="3"/>
  <c r="U40" i="5"/>
  <c r="U23" i="6"/>
  <c r="T23" i="6"/>
  <c r="U48" i="7"/>
  <c r="U90" i="7"/>
  <c r="U22" i="4"/>
  <c r="T22" i="4"/>
  <c r="U10" i="7"/>
  <c r="T10" i="7"/>
  <c r="E32" i="1"/>
  <c r="U32" i="1" s="1"/>
  <c r="U40" i="1"/>
  <c r="U51" i="1"/>
  <c r="T51" i="1"/>
  <c r="U59" i="2"/>
  <c r="U15" i="6"/>
  <c r="T91" i="7"/>
  <c r="U41" i="9"/>
  <c r="T41" i="9"/>
  <c r="U94" i="9"/>
  <c r="U29" i="10"/>
  <c r="T57" i="11"/>
  <c r="U57" i="11"/>
  <c r="T38" i="12"/>
  <c r="U38" i="12"/>
  <c r="E32" i="2"/>
  <c r="T58" i="2"/>
  <c r="Q68" i="2"/>
  <c r="P17" i="3"/>
  <c r="U29" i="3"/>
  <c r="U48" i="3"/>
  <c r="T64" i="3"/>
  <c r="Q74" i="3"/>
  <c r="R87" i="3"/>
  <c r="R17" i="4"/>
  <c r="T53" i="4"/>
  <c r="U10" i="5"/>
  <c r="T31" i="5"/>
  <c r="T37" i="5"/>
  <c r="E68" i="5"/>
  <c r="Q73" i="5"/>
  <c r="E74" i="5"/>
  <c r="E35" i="6"/>
  <c r="T35" i="6" s="1"/>
  <c r="T95" i="6"/>
  <c r="U23" i="7"/>
  <c r="E32" i="7"/>
  <c r="Q35" i="7"/>
  <c r="T46" i="7"/>
  <c r="Q68" i="7"/>
  <c r="T89" i="7"/>
  <c r="P73" i="8"/>
  <c r="E74" i="8"/>
  <c r="P32" i="9"/>
  <c r="T51" i="9"/>
  <c r="T12" i="10"/>
  <c r="Q17" i="10"/>
  <c r="E26" i="10"/>
  <c r="U41" i="10"/>
  <c r="U67" i="10"/>
  <c r="U41" i="11"/>
  <c r="T41" i="11"/>
  <c r="U53" i="11"/>
  <c r="T53" i="11"/>
  <c r="U16" i="12"/>
  <c r="T16" i="12"/>
  <c r="T94" i="12"/>
  <c r="U94" i="12"/>
  <c r="P17" i="14"/>
  <c r="U66" i="14"/>
  <c r="T66" i="14"/>
  <c r="T91" i="14"/>
  <c r="U30" i="16"/>
  <c r="T30" i="16"/>
  <c r="U47" i="16"/>
  <c r="T47" i="16"/>
  <c r="T59" i="16"/>
  <c r="U59" i="16"/>
  <c r="U40" i="18"/>
  <c r="T40" i="18"/>
  <c r="U91" i="21"/>
  <c r="T91" i="21"/>
  <c r="U20" i="24"/>
  <c r="T20" i="24"/>
  <c r="S87" i="1"/>
  <c r="U91" i="1"/>
  <c r="Q17" i="2"/>
  <c r="T34" i="2"/>
  <c r="Q35" i="2"/>
  <c r="U51" i="2"/>
  <c r="E55" i="2"/>
  <c r="U91" i="2"/>
  <c r="E35" i="3"/>
  <c r="P35" i="4"/>
  <c r="T47" i="4"/>
  <c r="T54" i="4"/>
  <c r="Q73" i="4"/>
  <c r="E87" i="4"/>
  <c r="E115" i="4" s="1"/>
  <c r="T90" i="4"/>
  <c r="T24" i="5"/>
  <c r="U45" i="5"/>
  <c r="T59" i="5"/>
  <c r="Q17" i="6"/>
  <c r="U34" i="6"/>
  <c r="U12" i="7"/>
  <c r="T15" i="7"/>
  <c r="E55" i="7"/>
  <c r="P74" i="7"/>
  <c r="U94" i="7"/>
  <c r="S35" i="8"/>
  <c r="E68" i="8"/>
  <c r="P17" i="9"/>
  <c r="P35" i="9"/>
  <c r="U37" i="9"/>
  <c r="S73" i="9"/>
  <c r="P74" i="9"/>
  <c r="R75" i="9"/>
  <c r="U57" i="10"/>
  <c r="T47" i="11"/>
  <c r="U47" i="11"/>
  <c r="Q35" i="12"/>
  <c r="U92" i="12"/>
  <c r="P26" i="13"/>
  <c r="E74" i="13"/>
  <c r="R74" i="13"/>
  <c r="U15" i="14"/>
  <c r="T15" i="14"/>
  <c r="U30" i="14"/>
  <c r="U58" i="14"/>
  <c r="T66" i="15"/>
  <c r="U66" i="15"/>
  <c r="U95" i="15"/>
  <c r="T95" i="15"/>
  <c r="U16" i="16"/>
  <c r="T16" i="16"/>
  <c r="U50" i="21"/>
  <c r="T50" i="21"/>
  <c r="U45" i="1"/>
  <c r="U52" i="1"/>
  <c r="P68" i="1"/>
  <c r="T68" i="1" s="1"/>
  <c r="T96" i="1"/>
  <c r="U30" i="2"/>
  <c r="U40" i="2"/>
  <c r="T89" i="2"/>
  <c r="T96" i="2"/>
  <c r="Q17" i="4"/>
  <c r="Q35" i="4"/>
  <c r="P87" i="4"/>
  <c r="P114" i="4" s="1"/>
  <c r="P42" i="5"/>
  <c r="P74" i="5"/>
  <c r="T11" i="6"/>
  <c r="Q32" i="6"/>
  <c r="P35" i="6"/>
  <c r="P74" i="6"/>
  <c r="U91" i="6"/>
  <c r="R73" i="7"/>
  <c r="Q74" i="7"/>
  <c r="T93" i="7"/>
  <c r="U14" i="8"/>
  <c r="T21" i="8"/>
  <c r="T40" i="8"/>
  <c r="T63" i="8"/>
  <c r="T12" i="9"/>
  <c r="Q17" i="9"/>
  <c r="U17" i="9" s="1"/>
  <c r="Q35" i="9"/>
  <c r="T59" i="9"/>
  <c r="T65" i="9"/>
  <c r="Q74" i="9"/>
  <c r="U95" i="10"/>
  <c r="U24" i="11"/>
  <c r="P35" i="11"/>
  <c r="U40" i="11"/>
  <c r="T40" i="11"/>
  <c r="U52" i="11"/>
  <c r="T52" i="11"/>
  <c r="U64" i="11"/>
  <c r="T64" i="11"/>
  <c r="U88" i="11"/>
  <c r="T88" i="11"/>
  <c r="T57" i="12"/>
  <c r="U57" i="12"/>
  <c r="U91" i="13"/>
  <c r="U45" i="18"/>
  <c r="T45" i="18"/>
  <c r="U23" i="19"/>
  <c r="T23" i="19"/>
  <c r="T53" i="1"/>
  <c r="P32" i="2"/>
  <c r="T32" i="2" s="1"/>
  <c r="P73" i="2"/>
  <c r="U93" i="2"/>
  <c r="Q68" i="4"/>
  <c r="Q87" i="4"/>
  <c r="Q74" i="6"/>
  <c r="R87" i="6"/>
  <c r="E26" i="7"/>
  <c r="R75" i="8"/>
  <c r="P73" i="10"/>
  <c r="U92" i="10"/>
  <c r="T92" i="10"/>
  <c r="T67" i="11"/>
  <c r="U67" i="11"/>
  <c r="U25" i="12"/>
  <c r="T25" i="12"/>
  <c r="S17" i="13"/>
  <c r="T11" i="14"/>
  <c r="U11" i="14"/>
  <c r="U47" i="17"/>
  <c r="T47" i="17"/>
  <c r="T50" i="1"/>
  <c r="P73" i="1"/>
  <c r="E17" i="2"/>
  <c r="Q32" i="2"/>
  <c r="U32" i="2" s="1"/>
  <c r="P42" i="2"/>
  <c r="U67" i="2"/>
  <c r="Q73" i="2"/>
  <c r="T14" i="3"/>
  <c r="T44" i="3"/>
  <c r="R69" i="3"/>
  <c r="T95" i="3"/>
  <c r="T21" i="4"/>
  <c r="U50" i="4"/>
  <c r="T57" i="4"/>
  <c r="P17" i="5"/>
  <c r="T21" i="5"/>
  <c r="Q26" i="5"/>
  <c r="U34" i="5"/>
  <c r="U53" i="5"/>
  <c r="T95" i="5"/>
  <c r="E17" i="6"/>
  <c r="R17" i="6"/>
  <c r="Q42" i="6"/>
  <c r="P73" i="6"/>
  <c r="S87" i="6"/>
  <c r="T9" i="7"/>
  <c r="R17" i="7"/>
  <c r="E61" i="7"/>
  <c r="T61" i="7" s="1"/>
  <c r="T71" i="7"/>
  <c r="P73" i="7"/>
  <c r="U10" i="8"/>
  <c r="T20" i="8"/>
  <c r="P35" i="8"/>
  <c r="U39" i="8"/>
  <c r="T52" i="8"/>
  <c r="P61" i="8"/>
  <c r="P73" i="9"/>
  <c r="Q73" i="12"/>
  <c r="U12" i="13"/>
  <c r="U16" i="13"/>
  <c r="T16" i="13"/>
  <c r="T20" i="13"/>
  <c r="U20" i="13"/>
  <c r="T96" i="13"/>
  <c r="U96" i="13"/>
  <c r="U54" i="16"/>
  <c r="T54" i="16"/>
  <c r="U90" i="17"/>
  <c r="T90" i="17"/>
  <c r="U48" i="22"/>
  <c r="T48" i="22"/>
  <c r="Q73" i="1"/>
  <c r="P74" i="1"/>
  <c r="Q42" i="2"/>
  <c r="P35" i="3"/>
  <c r="E68" i="3"/>
  <c r="E35" i="4"/>
  <c r="Q32" i="5"/>
  <c r="T34" i="5"/>
  <c r="U38" i="5"/>
  <c r="R32" i="6"/>
  <c r="E17" i="9"/>
  <c r="E55" i="9"/>
  <c r="U96" i="11"/>
  <c r="T96" i="11"/>
  <c r="U30" i="13"/>
  <c r="T30" i="13"/>
  <c r="U10" i="18"/>
  <c r="T10" i="18"/>
  <c r="U22" i="18"/>
  <c r="T22" i="18"/>
  <c r="U52" i="18"/>
  <c r="T52" i="18"/>
  <c r="U89" i="18"/>
  <c r="T89" i="18"/>
  <c r="P17" i="11"/>
  <c r="T17" i="11" s="1"/>
  <c r="Q68" i="12"/>
  <c r="P74" i="12"/>
  <c r="T72" i="14"/>
  <c r="T11" i="15"/>
  <c r="U38" i="15"/>
  <c r="R42" i="15"/>
  <c r="T44" i="15"/>
  <c r="T51" i="15"/>
  <c r="T88" i="15"/>
  <c r="U9" i="16"/>
  <c r="U12" i="16"/>
  <c r="T25" i="16"/>
  <c r="U37" i="16"/>
  <c r="T19" i="17"/>
  <c r="U20" i="17"/>
  <c r="T31" i="17"/>
  <c r="T37" i="17"/>
  <c r="U38" i="17"/>
  <c r="U49" i="17"/>
  <c r="T59" i="17"/>
  <c r="T92" i="17"/>
  <c r="T12" i="18"/>
  <c r="T23" i="18"/>
  <c r="T41" i="18"/>
  <c r="T54" i="18"/>
  <c r="T90" i="18"/>
  <c r="U91" i="18"/>
  <c r="U22" i="19"/>
  <c r="T22" i="19"/>
  <c r="T34" i="20"/>
  <c r="U48" i="20"/>
  <c r="T48" i="20"/>
  <c r="T64" i="22"/>
  <c r="S74" i="22"/>
  <c r="T46" i="23"/>
  <c r="T67" i="23"/>
  <c r="U67" i="23"/>
  <c r="T54" i="10"/>
  <c r="P61" i="10"/>
  <c r="Q74" i="10"/>
  <c r="Q17" i="11"/>
  <c r="T25" i="11"/>
  <c r="U30" i="11"/>
  <c r="T46" i="11"/>
  <c r="U58" i="11"/>
  <c r="U72" i="11"/>
  <c r="T95" i="11"/>
  <c r="T15" i="12"/>
  <c r="Q74" i="12"/>
  <c r="T93" i="12"/>
  <c r="R35" i="13"/>
  <c r="T95" i="13"/>
  <c r="T23" i="14"/>
  <c r="U31" i="14"/>
  <c r="T54" i="14"/>
  <c r="T65" i="14"/>
  <c r="R17" i="15"/>
  <c r="T23" i="15"/>
  <c r="U29" i="15"/>
  <c r="Q73" i="15"/>
  <c r="T96" i="15"/>
  <c r="U10" i="16"/>
  <c r="Q17" i="16"/>
  <c r="U31" i="16"/>
  <c r="P35" i="16"/>
  <c r="U38" i="16"/>
  <c r="U48" i="16"/>
  <c r="P74" i="16"/>
  <c r="U11" i="17"/>
  <c r="T30" i="17"/>
  <c r="P35" i="17"/>
  <c r="R42" i="17"/>
  <c r="T48" i="17"/>
  <c r="T58" i="17"/>
  <c r="P73" i="17"/>
  <c r="T91" i="17"/>
  <c r="T11" i="18"/>
  <c r="E17" i="18"/>
  <c r="Q26" i="18"/>
  <c r="T46" i="18"/>
  <c r="T53" i="18"/>
  <c r="U91" i="20"/>
  <c r="T91" i="20"/>
  <c r="U93" i="21"/>
  <c r="T93" i="21"/>
  <c r="T41" i="23"/>
  <c r="U30" i="24"/>
  <c r="T30" i="24"/>
  <c r="U100" i="1"/>
  <c r="T100" i="1"/>
  <c r="M114" i="4"/>
  <c r="S114" i="4" s="1"/>
  <c r="S97" i="4"/>
  <c r="U37" i="10"/>
  <c r="Q61" i="10"/>
  <c r="E73" i="11"/>
  <c r="E17" i="12"/>
  <c r="P73" i="12"/>
  <c r="E32" i="14"/>
  <c r="E73" i="14"/>
  <c r="Q74" i="16"/>
  <c r="R87" i="16"/>
  <c r="E32" i="17"/>
  <c r="Q73" i="17"/>
  <c r="E42" i="18"/>
  <c r="P74" i="18"/>
  <c r="T21" i="19"/>
  <c r="U31" i="20"/>
  <c r="T31" i="20"/>
  <c r="U67" i="20"/>
  <c r="T67" i="20"/>
  <c r="U93" i="23"/>
  <c r="T93" i="23"/>
  <c r="U14" i="24"/>
  <c r="T14" i="24"/>
  <c r="U37" i="24"/>
  <c r="T37" i="24"/>
  <c r="P73" i="16"/>
  <c r="S87" i="16"/>
  <c r="Q17" i="17"/>
  <c r="R55" i="17"/>
  <c r="S74" i="17"/>
  <c r="P87" i="17"/>
  <c r="S55" i="18"/>
  <c r="P68" i="18"/>
  <c r="P73" i="18"/>
  <c r="Q74" i="18"/>
  <c r="U10" i="19"/>
  <c r="S73" i="20"/>
  <c r="T90" i="23"/>
  <c r="U90" i="23"/>
  <c r="R115" i="1"/>
  <c r="N115" i="1"/>
  <c r="N114" i="1"/>
  <c r="O115" i="22"/>
  <c r="O114" i="22"/>
  <c r="O115" i="14"/>
  <c r="O114" i="14"/>
  <c r="E55" i="10"/>
  <c r="E17" i="11"/>
  <c r="U34" i="11"/>
  <c r="P74" i="11"/>
  <c r="U49" i="12"/>
  <c r="U60" i="12"/>
  <c r="T41" i="14"/>
  <c r="T52" i="14"/>
  <c r="T57" i="14"/>
  <c r="E73" i="15"/>
  <c r="E17" i="16"/>
  <c r="T29" i="16"/>
  <c r="U34" i="16"/>
  <c r="E55" i="16"/>
  <c r="T91" i="16"/>
  <c r="Q87" i="17"/>
  <c r="E26" i="18"/>
  <c r="U44" i="18"/>
  <c r="T51" i="18"/>
  <c r="T40" i="22"/>
  <c r="T64" i="23"/>
  <c r="U105" i="19"/>
  <c r="T105" i="19"/>
  <c r="T40" i="10"/>
  <c r="U49" i="10"/>
  <c r="U53" i="10"/>
  <c r="E68" i="10"/>
  <c r="T21" i="12"/>
  <c r="U71" i="12"/>
  <c r="R73" i="13"/>
  <c r="T12" i="14"/>
  <c r="E26" i="14"/>
  <c r="T34" i="14"/>
  <c r="U40" i="14"/>
  <c r="T44" i="14"/>
  <c r="U51" i="14"/>
  <c r="P73" i="14"/>
  <c r="E35" i="15"/>
  <c r="T38" i="15"/>
  <c r="E42" i="15"/>
  <c r="U46" i="15"/>
  <c r="U71" i="15"/>
  <c r="Q74" i="15"/>
  <c r="T13" i="16"/>
  <c r="U20" i="16"/>
  <c r="T66" i="16"/>
  <c r="T95" i="16"/>
  <c r="T15" i="17"/>
  <c r="T21" i="17"/>
  <c r="Q35" i="18"/>
  <c r="T71" i="18"/>
  <c r="T92" i="18"/>
  <c r="T11" i="19"/>
  <c r="U94" i="19"/>
  <c r="T94" i="19"/>
  <c r="U37" i="20"/>
  <c r="T37" i="20"/>
  <c r="T24" i="22"/>
  <c r="U23" i="23"/>
  <c r="T23" i="23"/>
  <c r="U95" i="24"/>
  <c r="T95" i="24"/>
  <c r="D114" i="20"/>
  <c r="U103" i="19"/>
  <c r="T103" i="19"/>
  <c r="U103" i="18"/>
  <c r="T103" i="18"/>
  <c r="N115" i="17"/>
  <c r="I114" i="16"/>
  <c r="S87" i="11"/>
  <c r="Q17" i="12"/>
  <c r="U17" i="12" s="1"/>
  <c r="P35" i="14"/>
  <c r="Q73" i="14"/>
  <c r="P26" i="16"/>
  <c r="U57" i="16"/>
  <c r="Q74" i="17"/>
  <c r="U93" i="17"/>
  <c r="U13" i="18"/>
  <c r="T16" i="18"/>
  <c r="U28" i="18"/>
  <c r="E68" i="18"/>
  <c r="U20" i="20"/>
  <c r="T20" i="20"/>
  <c r="U9" i="21"/>
  <c r="T9" i="21"/>
  <c r="T58" i="21"/>
  <c r="U13" i="23"/>
  <c r="T13" i="23"/>
  <c r="U99" i="11"/>
  <c r="T99" i="11"/>
  <c r="G114" i="22"/>
  <c r="P73" i="19"/>
  <c r="S87" i="19"/>
  <c r="P73" i="20"/>
  <c r="Q74" i="20"/>
  <c r="S87" i="20"/>
  <c r="E42" i="21"/>
  <c r="S42" i="21"/>
  <c r="U45" i="21"/>
  <c r="P35" i="22"/>
  <c r="Q73" i="22"/>
  <c r="U34" i="23"/>
  <c r="Q17" i="24"/>
  <c r="U17" i="24" s="1"/>
  <c r="B114" i="1"/>
  <c r="K114" i="1"/>
  <c r="B114" i="18"/>
  <c r="K114" i="18"/>
  <c r="F114" i="17"/>
  <c r="N114" i="16"/>
  <c r="C114" i="15"/>
  <c r="C114" i="14"/>
  <c r="J114" i="12"/>
  <c r="R115" i="6"/>
  <c r="E26" i="19"/>
  <c r="U26" i="19" s="1"/>
  <c r="Q73" i="19"/>
  <c r="E74" i="19"/>
  <c r="E35" i="20"/>
  <c r="Q73" i="20"/>
  <c r="P17" i="21"/>
  <c r="Q32" i="21"/>
  <c r="R35" i="21"/>
  <c r="T49" i="21"/>
  <c r="R74" i="21"/>
  <c r="P17" i="22"/>
  <c r="Q35" i="22"/>
  <c r="T37" i="22"/>
  <c r="E55" i="22"/>
  <c r="T91" i="22"/>
  <c r="P35" i="23"/>
  <c r="E42" i="23"/>
  <c r="E35" i="24"/>
  <c r="P68" i="24"/>
  <c r="E69" i="24"/>
  <c r="E73" i="24"/>
  <c r="E74" i="24"/>
  <c r="F114" i="24"/>
  <c r="S97" i="24"/>
  <c r="T102" i="24"/>
  <c r="D114" i="19"/>
  <c r="M114" i="19"/>
  <c r="S114" i="19" s="1"/>
  <c r="U24" i="19"/>
  <c r="T38" i="19"/>
  <c r="T60" i="19"/>
  <c r="U63" i="19"/>
  <c r="U21" i="20"/>
  <c r="E42" i="20"/>
  <c r="T54" i="20"/>
  <c r="T71" i="20"/>
  <c r="T10" i="21"/>
  <c r="T20" i="21"/>
  <c r="E26" i="21"/>
  <c r="T26" i="21" s="1"/>
  <c r="P35" i="21"/>
  <c r="U53" i="21"/>
  <c r="E68" i="21"/>
  <c r="R69" i="21"/>
  <c r="P74" i="21"/>
  <c r="U94" i="21"/>
  <c r="T9" i="22"/>
  <c r="T20" i="22"/>
  <c r="R73" i="22"/>
  <c r="P74" i="22"/>
  <c r="T14" i="23"/>
  <c r="E32" i="23"/>
  <c r="T15" i="24"/>
  <c r="E17" i="24"/>
  <c r="U38" i="24"/>
  <c r="S87" i="24"/>
  <c r="E82" i="21"/>
  <c r="E82" i="13"/>
  <c r="F114" i="1"/>
  <c r="N115" i="24"/>
  <c r="I114" i="23"/>
  <c r="U98" i="23"/>
  <c r="G114" i="21"/>
  <c r="S97" i="21"/>
  <c r="T107" i="21"/>
  <c r="U102" i="15"/>
  <c r="G114" i="14"/>
  <c r="T102" i="12"/>
  <c r="U99" i="10"/>
  <c r="U103" i="6"/>
  <c r="T108" i="6"/>
  <c r="U100" i="3"/>
  <c r="T98" i="2"/>
  <c r="Q42" i="19"/>
  <c r="R69" i="20"/>
  <c r="E73" i="20"/>
  <c r="S74" i="20"/>
  <c r="P75" i="20"/>
  <c r="E32" i="21"/>
  <c r="Q35" i="21"/>
  <c r="U35" i="21" s="1"/>
  <c r="R73" i="21"/>
  <c r="Q74" i="21"/>
  <c r="S73" i="22"/>
  <c r="Q74" i="22"/>
  <c r="T10" i="23"/>
  <c r="P26" i="23"/>
  <c r="T88" i="24"/>
  <c r="E82" i="9"/>
  <c r="E82" i="7"/>
  <c r="E82" i="5"/>
  <c r="E82" i="4"/>
  <c r="I114" i="24"/>
  <c r="C114" i="22"/>
  <c r="U100" i="20"/>
  <c r="T105" i="20"/>
  <c r="H114" i="19"/>
  <c r="T111" i="17"/>
  <c r="U110" i="15"/>
  <c r="T103" i="14"/>
  <c r="T98" i="13"/>
  <c r="U100" i="13"/>
  <c r="U101" i="11"/>
  <c r="T41" i="19"/>
  <c r="P74" i="19"/>
  <c r="T19" i="20"/>
  <c r="Q26" i="20"/>
  <c r="T30" i="20"/>
  <c r="P35" i="20"/>
  <c r="T47" i="20"/>
  <c r="T66" i="20"/>
  <c r="T90" i="20"/>
  <c r="R17" i="21"/>
  <c r="T54" i="21"/>
  <c r="U25" i="22"/>
  <c r="P32" i="22"/>
  <c r="U88" i="22"/>
  <c r="T12" i="23"/>
  <c r="U19" i="23"/>
  <c r="T22" i="23"/>
  <c r="U30" i="23"/>
  <c r="R35" i="23"/>
  <c r="T66" i="23"/>
  <c r="P74" i="23"/>
  <c r="T89" i="23"/>
  <c r="U91" i="23"/>
  <c r="U10" i="24"/>
  <c r="T13" i="24"/>
  <c r="R32" i="24"/>
  <c r="P35" i="24"/>
  <c r="T54" i="24"/>
  <c r="U71" i="24"/>
  <c r="P73" i="24"/>
  <c r="P74" i="24"/>
  <c r="T96" i="24"/>
  <c r="H114" i="18"/>
  <c r="B114" i="17"/>
  <c r="K114" i="17"/>
  <c r="J114" i="13"/>
  <c r="Q74" i="19"/>
  <c r="P17" i="20"/>
  <c r="E32" i="20"/>
  <c r="Q35" i="20"/>
  <c r="T38" i="20"/>
  <c r="E68" i="20"/>
  <c r="Q87" i="20"/>
  <c r="E17" i="21"/>
  <c r="S17" i="21"/>
  <c r="P73" i="21"/>
  <c r="E26" i="22"/>
  <c r="T53" i="22"/>
  <c r="U96" i="22"/>
  <c r="P17" i="23"/>
  <c r="T17" i="23" s="1"/>
  <c r="U47" i="23"/>
  <c r="P73" i="23"/>
  <c r="Q74" i="23"/>
  <c r="S87" i="23"/>
  <c r="T19" i="24"/>
  <c r="T21" i="24"/>
  <c r="T29" i="24"/>
  <c r="Q35" i="24"/>
  <c r="Q73" i="24"/>
  <c r="Q74" i="24"/>
  <c r="E82" i="1"/>
  <c r="U98" i="1"/>
  <c r="C114" i="23"/>
  <c r="L114" i="23"/>
  <c r="R114" i="23" s="1"/>
  <c r="J114" i="21"/>
  <c r="T101" i="19"/>
  <c r="T111" i="3"/>
  <c r="T57" i="24"/>
  <c r="S69" i="24"/>
  <c r="S75" i="24"/>
  <c r="T52" i="24"/>
  <c r="U48" i="24"/>
  <c r="T47" i="24"/>
  <c r="T44" i="24"/>
  <c r="Q42" i="24"/>
  <c r="P42" i="24"/>
  <c r="T28" i="24"/>
  <c r="P32" i="24"/>
  <c r="Q32" i="24"/>
  <c r="U24" i="24"/>
  <c r="P26" i="24"/>
  <c r="Q26" i="24"/>
  <c r="T25" i="24"/>
  <c r="P55" i="24"/>
  <c r="Q55" i="24"/>
  <c r="E75" i="24"/>
  <c r="E55" i="24"/>
  <c r="U49" i="24"/>
  <c r="R69" i="24"/>
  <c r="E61" i="24"/>
  <c r="T61" i="24" s="1"/>
  <c r="P69" i="24"/>
  <c r="Q69" i="24"/>
  <c r="U69" i="24" s="1"/>
  <c r="T59" i="24"/>
  <c r="P61" i="24"/>
  <c r="P75" i="24"/>
  <c r="T75" i="24" s="1"/>
  <c r="Q61" i="24"/>
  <c r="Q75" i="24"/>
  <c r="U75" i="24" s="1"/>
  <c r="T101" i="24"/>
  <c r="T63" i="23"/>
  <c r="P68" i="23"/>
  <c r="Q68" i="23"/>
  <c r="E61" i="23"/>
  <c r="T51" i="23"/>
  <c r="T50" i="23"/>
  <c r="R75" i="23"/>
  <c r="S55" i="23"/>
  <c r="T44" i="23"/>
  <c r="P42" i="23"/>
  <c r="Q42" i="23"/>
  <c r="U42" i="23" s="1"/>
  <c r="S42" i="23"/>
  <c r="T28" i="23"/>
  <c r="P32" i="23"/>
  <c r="R69" i="23"/>
  <c r="Q32" i="23"/>
  <c r="Q26" i="23"/>
  <c r="T25" i="23"/>
  <c r="T24" i="23"/>
  <c r="E26" i="23"/>
  <c r="E55" i="23"/>
  <c r="E69" i="23"/>
  <c r="P75" i="23"/>
  <c r="T75" i="23" s="1"/>
  <c r="P55" i="23"/>
  <c r="T55" i="23" s="1"/>
  <c r="Q55" i="23"/>
  <c r="U55" i="23" s="1"/>
  <c r="Q69" i="23"/>
  <c r="U69" i="23" s="1"/>
  <c r="S75" i="23"/>
  <c r="Q75" i="23"/>
  <c r="U75" i="23" s="1"/>
  <c r="P69" i="23"/>
  <c r="T69" i="23" s="1"/>
  <c r="P61" i="23"/>
  <c r="E75" i="23"/>
  <c r="Q61" i="23"/>
  <c r="S69" i="23"/>
  <c r="T106" i="23"/>
  <c r="T99" i="23"/>
  <c r="T111" i="23"/>
  <c r="P68" i="22"/>
  <c r="Q68" i="22"/>
  <c r="E68" i="22"/>
  <c r="S75" i="22"/>
  <c r="Q61" i="22"/>
  <c r="U50" i="22"/>
  <c r="T52" i="22"/>
  <c r="S69" i="22"/>
  <c r="Q42" i="22"/>
  <c r="Q75" i="22"/>
  <c r="U75" i="22" s="1"/>
  <c r="Q69" i="22"/>
  <c r="U69" i="22" s="1"/>
  <c r="E42" i="22"/>
  <c r="Q26" i="22"/>
  <c r="S55" i="22"/>
  <c r="T49" i="22"/>
  <c r="P61" i="22"/>
  <c r="P69" i="22"/>
  <c r="T69" i="22" s="1"/>
  <c r="P75" i="22"/>
  <c r="T75" i="22" s="1"/>
  <c r="T60" i="22"/>
  <c r="E69" i="22"/>
  <c r="R69" i="22"/>
  <c r="E75" i="22"/>
  <c r="T59" i="22"/>
  <c r="E61" i="22"/>
  <c r="T112" i="22"/>
  <c r="T110" i="22"/>
  <c r="T104" i="22"/>
  <c r="T106" i="22"/>
  <c r="T102" i="22"/>
  <c r="P68" i="21"/>
  <c r="Q68" i="21"/>
  <c r="T48" i="21"/>
  <c r="R42" i="21"/>
  <c r="T39" i="21"/>
  <c r="P42" i="21"/>
  <c r="Q42" i="21"/>
  <c r="U42" i="21" s="1"/>
  <c r="P32" i="21"/>
  <c r="P26" i="21"/>
  <c r="Q26" i="21"/>
  <c r="E69" i="21"/>
  <c r="Q55" i="21"/>
  <c r="E75" i="21"/>
  <c r="R55" i="21"/>
  <c r="P55" i="21"/>
  <c r="P69" i="21"/>
  <c r="T69" i="21" s="1"/>
  <c r="Q69" i="21"/>
  <c r="U69" i="21" s="1"/>
  <c r="P75" i="21"/>
  <c r="T75" i="21" s="1"/>
  <c r="E61" i="21"/>
  <c r="U110" i="21"/>
  <c r="U103" i="21"/>
  <c r="U101" i="21"/>
  <c r="P68" i="20"/>
  <c r="Q68" i="20"/>
  <c r="T58" i="20"/>
  <c r="T57" i="20"/>
  <c r="E55" i="20"/>
  <c r="P42" i="20"/>
  <c r="Q42" i="20"/>
  <c r="P32" i="20"/>
  <c r="Q32" i="20"/>
  <c r="E26" i="20"/>
  <c r="R75" i="20"/>
  <c r="P26" i="20"/>
  <c r="U49" i="20"/>
  <c r="P55" i="20"/>
  <c r="E69" i="20"/>
  <c r="P61" i="20"/>
  <c r="P69" i="20"/>
  <c r="T69" i="20" s="1"/>
  <c r="Q75" i="20"/>
  <c r="U75" i="20" s="1"/>
  <c r="Q61" i="20"/>
  <c r="Q69" i="20"/>
  <c r="E75" i="20"/>
  <c r="S75" i="20"/>
  <c r="U60" i="20"/>
  <c r="S69" i="20"/>
  <c r="U98" i="20"/>
  <c r="T111" i="20"/>
  <c r="P68" i="19"/>
  <c r="Q68" i="19"/>
  <c r="U50" i="19"/>
  <c r="T52" i="19"/>
  <c r="T51" i="19"/>
  <c r="E55" i="19"/>
  <c r="T44" i="19"/>
  <c r="R75" i="19"/>
  <c r="T39" i="19"/>
  <c r="R69" i="19"/>
  <c r="P42" i="19"/>
  <c r="P32" i="19"/>
  <c r="Q32" i="19"/>
  <c r="R32" i="19"/>
  <c r="E32" i="19"/>
  <c r="U32" i="19" s="1"/>
  <c r="E75" i="19"/>
  <c r="P75" i="19"/>
  <c r="T75" i="19" s="1"/>
  <c r="P55" i="19"/>
  <c r="Q75" i="19"/>
  <c r="U75" i="19" s="1"/>
  <c r="Q55" i="19"/>
  <c r="T49" i="19"/>
  <c r="P61" i="19"/>
  <c r="P69" i="19"/>
  <c r="T69" i="19" s="1"/>
  <c r="Q61" i="19"/>
  <c r="Q69" i="19"/>
  <c r="U69" i="19" s="1"/>
  <c r="E69" i="19"/>
  <c r="E61" i="19"/>
  <c r="S97" i="19"/>
  <c r="T111" i="19"/>
  <c r="T109" i="19"/>
  <c r="T65" i="18"/>
  <c r="E61" i="18"/>
  <c r="U47" i="18"/>
  <c r="Q55" i="18"/>
  <c r="U55" i="18" s="1"/>
  <c r="E55" i="18"/>
  <c r="P42" i="18"/>
  <c r="Q42" i="18"/>
  <c r="S69" i="18"/>
  <c r="P69" i="18"/>
  <c r="T69" i="18" s="1"/>
  <c r="T24" i="18"/>
  <c r="E69" i="18"/>
  <c r="Q69" i="18"/>
  <c r="U69" i="18" s="1"/>
  <c r="P75" i="18"/>
  <c r="P61" i="18"/>
  <c r="Q61" i="18"/>
  <c r="E75" i="18"/>
  <c r="T99" i="18"/>
  <c r="T111" i="18"/>
  <c r="R97" i="18"/>
  <c r="T107" i="18"/>
  <c r="E68" i="17"/>
  <c r="P68" i="17"/>
  <c r="Q68" i="17"/>
  <c r="T57" i="17"/>
  <c r="U50" i="17"/>
  <c r="R75" i="17"/>
  <c r="E55" i="17"/>
  <c r="U39" i="17"/>
  <c r="P42" i="17"/>
  <c r="Q42" i="17"/>
  <c r="P32" i="17"/>
  <c r="Q32" i="17"/>
  <c r="P26" i="17"/>
  <c r="P55" i="17"/>
  <c r="T55" i="17" s="1"/>
  <c r="Q55" i="17"/>
  <c r="E75" i="17"/>
  <c r="S55" i="17"/>
  <c r="E69" i="17"/>
  <c r="P69" i="17"/>
  <c r="Q69" i="17"/>
  <c r="U69" i="17" s="1"/>
  <c r="S75" i="17"/>
  <c r="P61" i="17"/>
  <c r="Q61" i="17"/>
  <c r="R69" i="17"/>
  <c r="P75" i="17"/>
  <c r="T75" i="17" s="1"/>
  <c r="S69" i="17"/>
  <c r="Q75" i="17"/>
  <c r="T105" i="17"/>
  <c r="T107" i="17"/>
  <c r="L114" i="17"/>
  <c r="R114" i="17" s="1"/>
  <c r="M114" i="17"/>
  <c r="S114" i="17" s="1"/>
  <c r="T99" i="17"/>
  <c r="P68" i="16"/>
  <c r="Q68" i="16"/>
  <c r="T65" i="16"/>
  <c r="T64" i="16"/>
  <c r="P61" i="16"/>
  <c r="T58" i="16"/>
  <c r="Q61" i="16"/>
  <c r="T52" i="16"/>
  <c r="T44" i="16"/>
  <c r="Q42" i="16"/>
  <c r="E42" i="16"/>
  <c r="Q32" i="16"/>
  <c r="E32" i="16"/>
  <c r="T32" i="16" s="1"/>
  <c r="Q26" i="16"/>
  <c r="T24" i="16"/>
  <c r="P55" i="16"/>
  <c r="Q55" i="16"/>
  <c r="R75" i="16"/>
  <c r="E75" i="16"/>
  <c r="S75" i="16"/>
  <c r="P69" i="16"/>
  <c r="T69" i="16" s="1"/>
  <c r="P75" i="16"/>
  <c r="T75" i="16" s="1"/>
  <c r="Q69" i="16"/>
  <c r="U69" i="16" s="1"/>
  <c r="Q75" i="16"/>
  <c r="U75" i="16" s="1"/>
  <c r="T101" i="16"/>
  <c r="T110" i="16"/>
  <c r="T112" i="16"/>
  <c r="U99" i="16"/>
  <c r="T108" i="16"/>
  <c r="T104" i="16"/>
  <c r="T65" i="15"/>
  <c r="P68" i="15"/>
  <c r="P61" i="15"/>
  <c r="T50" i="15"/>
  <c r="P42" i="15"/>
  <c r="Q42" i="15"/>
  <c r="U42" i="15" s="1"/>
  <c r="T39" i="15"/>
  <c r="E32" i="15"/>
  <c r="T24" i="15"/>
  <c r="Q75" i="15"/>
  <c r="U75" i="15" s="1"/>
  <c r="U49" i="15"/>
  <c r="R69" i="15"/>
  <c r="E75" i="15"/>
  <c r="E55" i="15"/>
  <c r="Q61" i="15"/>
  <c r="P69" i="15"/>
  <c r="T69" i="15" s="1"/>
  <c r="Q69" i="15"/>
  <c r="U69" i="15" s="1"/>
  <c r="U60" i="15"/>
  <c r="E69" i="15"/>
  <c r="P75" i="15"/>
  <c r="U112" i="15"/>
  <c r="U108" i="15"/>
  <c r="T106" i="15"/>
  <c r="U104" i="15"/>
  <c r="E82" i="15"/>
  <c r="Q68" i="14"/>
  <c r="T47" i="14"/>
  <c r="P42" i="14"/>
  <c r="E42" i="14"/>
  <c r="T29" i="14"/>
  <c r="T28" i="14"/>
  <c r="T24" i="14"/>
  <c r="P69" i="14"/>
  <c r="P26" i="14"/>
  <c r="T26" i="14" s="1"/>
  <c r="Q26" i="14"/>
  <c r="E75" i="14"/>
  <c r="P55" i="14"/>
  <c r="Q55" i="14"/>
  <c r="U55" i="14" s="1"/>
  <c r="E55" i="14"/>
  <c r="Q69" i="14"/>
  <c r="E61" i="14"/>
  <c r="U61" i="14" s="1"/>
  <c r="P61" i="14"/>
  <c r="U99" i="14"/>
  <c r="U107" i="14"/>
  <c r="L114" i="14"/>
  <c r="R114" i="14" s="1"/>
  <c r="P68" i="13"/>
  <c r="Q68" i="13"/>
  <c r="T64" i="13"/>
  <c r="T63" i="13"/>
  <c r="R69" i="13"/>
  <c r="S75" i="13"/>
  <c r="E61" i="13"/>
  <c r="T51" i="13"/>
  <c r="E55" i="13"/>
  <c r="R55" i="13"/>
  <c r="S69" i="13"/>
  <c r="U48" i="13"/>
  <c r="T47" i="13"/>
  <c r="U39" i="13"/>
  <c r="P42" i="13"/>
  <c r="Q42" i="13"/>
  <c r="P32" i="13"/>
  <c r="Q26" i="13"/>
  <c r="T24" i="13"/>
  <c r="E75" i="13"/>
  <c r="P55" i="13"/>
  <c r="T55" i="13" s="1"/>
  <c r="Q55" i="13"/>
  <c r="P61" i="13"/>
  <c r="P69" i="13"/>
  <c r="P75" i="13"/>
  <c r="T75" i="13" s="1"/>
  <c r="Q61" i="13"/>
  <c r="Q75" i="13"/>
  <c r="U110" i="13"/>
  <c r="U65" i="12"/>
  <c r="P68" i="12"/>
  <c r="T58" i="12"/>
  <c r="E55" i="12"/>
  <c r="P42" i="12"/>
  <c r="Q42" i="12"/>
  <c r="T29" i="12"/>
  <c r="T28" i="12"/>
  <c r="P32" i="12"/>
  <c r="T32" i="12" s="1"/>
  <c r="Q32" i="12"/>
  <c r="E75" i="12"/>
  <c r="P26" i="12"/>
  <c r="Q26" i="12"/>
  <c r="P55" i="12"/>
  <c r="Q55" i="12"/>
  <c r="E69" i="12"/>
  <c r="S69" i="12"/>
  <c r="R75" i="12"/>
  <c r="R69" i="12"/>
  <c r="P69" i="12"/>
  <c r="P61" i="12"/>
  <c r="Q69" i="12"/>
  <c r="P75" i="12"/>
  <c r="T98" i="12"/>
  <c r="T100" i="12"/>
  <c r="L114" i="12"/>
  <c r="R114" i="12" s="1"/>
  <c r="E82" i="12"/>
  <c r="E68" i="11"/>
  <c r="E75" i="11"/>
  <c r="P68" i="11"/>
  <c r="Q68" i="11"/>
  <c r="S55" i="11"/>
  <c r="T51" i="11"/>
  <c r="E42" i="11"/>
  <c r="P42" i="11"/>
  <c r="Q42" i="11"/>
  <c r="T29" i="11"/>
  <c r="P32" i="11"/>
  <c r="Q75" i="11"/>
  <c r="Q32" i="11"/>
  <c r="S69" i="11"/>
  <c r="E32" i="11"/>
  <c r="U32" i="11" s="1"/>
  <c r="E69" i="11"/>
  <c r="Q26" i="11"/>
  <c r="P69" i="11"/>
  <c r="T69" i="11" s="1"/>
  <c r="R75" i="11"/>
  <c r="E26" i="11"/>
  <c r="Q69" i="11"/>
  <c r="P55" i="11"/>
  <c r="T55" i="11" s="1"/>
  <c r="Q55" i="11"/>
  <c r="E55" i="11"/>
  <c r="E61" i="11"/>
  <c r="T61" i="11" s="1"/>
  <c r="P61" i="11"/>
  <c r="Q61" i="11"/>
  <c r="P75" i="11"/>
  <c r="S97" i="11"/>
  <c r="T109" i="11"/>
  <c r="U102" i="11"/>
  <c r="T107" i="11"/>
  <c r="E82" i="11"/>
  <c r="P68" i="10"/>
  <c r="Q68" i="10"/>
  <c r="T65" i="10"/>
  <c r="T48" i="10"/>
  <c r="Q69" i="10"/>
  <c r="U69" i="10" s="1"/>
  <c r="S75" i="10"/>
  <c r="P42" i="10"/>
  <c r="Q42" i="10"/>
  <c r="E32" i="10"/>
  <c r="U32" i="10" s="1"/>
  <c r="P32" i="10"/>
  <c r="T28" i="10"/>
  <c r="Q32" i="10"/>
  <c r="P69" i="10"/>
  <c r="T69" i="10" s="1"/>
  <c r="R75" i="10"/>
  <c r="P26" i="10"/>
  <c r="Q26" i="10"/>
  <c r="P55" i="10"/>
  <c r="Q55" i="10"/>
  <c r="U55" i="10" s="1"/>
  <c r="E75" i="10"/>
  <c r="P75" i="10"/>
  <c r="T75" i="10" s="1"/>
  <c r="U60" i="10"/>
  <c r="E69" i="10"/>
  <c r="S69" i="10"/>
  <c r="Q75" i="10"/>
  <c r="U75" i="10" s="1"/>
  <c r="T59" i="10"/>
  <c r="E61" i="10"/>
  <c r="U61" i="10" s="1"/>
  <c r="R97" i="10"/>
  <c r="U107" i="10"/>
  <c r="U105" i="10"/>
  <c r="E68" i="9"/>
  <c r="P68" i="9"/>
  <c r="T58" i="9"/>
  <c r="P61" i="9"/>
  <c r="T57" i="9"/>
  <c r="R55" i="9"/>
  <c r="E75" i="9"/>
  <c r="P42" i="9"/>
  <c r="T42" i="9" s="1"/>
  <c r="Q42" i="9"/>
  <c r="R69" i="9"/>
  <c r="U24" i="9"/>
  <c r="P75" i="9"/>
  <c r="T75" i="9" s="1"/>
  <c r="Q26" i="9"/>
  <c r="T25" i="9"/>
  <c r="E69" i="9"/>
  <c r="S69" i="9"/>
  <c r="P55" i="9"/>
  <c r="P69" i="9"/>
  <c r="T69" i="9" s="1"/>
  <c r="Q55" i="9"/>
  <c r="E61" i="9"/>
  <c r="T61" i="9" s="1"/>
  <c r="Q75" i="9"/>
  <c r="U75" i="9" s="1"/>
  <c r="Q61" i="9"/>
  <c r="Q69" i="9"/>
  <c r="S75" i="9"/>
  <c r="M114" i="9"/>
  <c r="S114" i="9" s="1"/>
  <c r="U104" i="9"/>
  <c r="U65" i="8"/>
  <c r="P42" i="8"/>
  <c r="Q42" i="8"/>
  <c r="E42" i="8"/>
  <c r="P32" i="8"/>
  <c r="Q32" i="8"/>
  <c r="U24" i="8"/>
  <c r="S75" i="8"/>
  <c r="E75" i="8"/>
  <c r="S69" i="8"/>
  <c r="S55" i="8"/>
  <c r="Q61" i="8"/>
  <c r="E69" i="8"/>
  <c r="P69" i="8"/>
  <c r="T69" i="8" s="1"/>
  <c r="U99" i="8"/>
  <c r="S97" i="8"/>
  <c r="U107" i="8"/>
  <c r="U58" i="7"/>
  <c r="T47" i="7"/>
  <c r="E42" i="7"/>
  <c r="P32" i="7"/>
  <c r="Q32" i="7"/>
  <c r="P26" i="7"/>
  <c r="Q26" i="7"/>
  <c r="E69" i="7"/>
  <c r="R75" i="7"/>
  <c r="P55" i="7"/>
  <c r="T55" i="7" s="1"/>
  <c r="T59" i="7"/>
  <c r="R69" i="7"/>
  <c r="P61" i="7"/>
  <c r="Q61" i="7"/>
  <c r="E75" i="7"/>
  <c r="P69" i="7"/>
  <c r="T69" i="7" s="1"/>
  <c r="M114" i="7"/>
  <c r="S114" i="7" s="1"/>
  <c r="T64" i="6"/>
  <c r="P68" i="6"/>
  <c r="Q68" i="6"/>
  <c r="P61" i="6"/>
  <c r="U50" i="6"/>
  <c r="E75" i="6"/>
  <c r="P55" i="6"/>
  <c r="P42" i="6"/>
  <c r="E42" i="6"/>
  <c r="T39" i="6"/>
  <c r="T28" i="6"/>
  <c r="E32" i="6"/>
  <c r="U32" i="6" s="1"/>
  <c r="P32" i="6"/>
  <c r="P26" i="6"/>
  <c r="Q26" i="6"/>
  <c r="E69" i="6"/>
  <c r="R69" i="6"/>
  <c r="Q55" i="6"/>
  <c r="Q75" i="6"/>
  <c r="U75" i="6" s="1"/>
  <c r="P69" i="6"/>
  <c r="T69" i="6" s="1"/>
  <c r="E55" i="6"/>
  <c r="Q69" i="6"/>
  <c r="U69" i="6" s="1"/>
  <c r="T60" i="6"/>
  <c r="T59" i="6"/>
  <c r="R75" i="6"/>
  <c r="E61" i="6"/>
  <c r="T61" i="6" s="1"/>
  <c r="S69" i="6"/>
  <c r="P75" i="6"/>
  <c r="T75" i="6" s="1"/>
  <c r="T100" i="6"/>
  <c r="T102" i="6"/>
  <c r="U109" i="6"/>
  <c r="U111" i="6"/>
  <c r="P68" i="5"/>
  <c r="Q68" i="5"/>
  <c r="T52" i="5"/>
  <c r="T48" i="5"/>
  <c r="U44" i="5"/>
  <c r="Q42" i="5"/>
  <c r="R69" i="5"/>
  <c r="P32" i="5"/>
  <c r="E26" i="5"/>
  <c r="T26" i="5" s="1"/>
  <c r="P26" i="5"/>
  <c r="T49" i="5"/>
  <c r="R55" i="5"/>
  <c r="E55" i="5"/>
  <c r="P55" i="5"/>
  <c r="T55" i="5" s="1"/>
  <c r="Q55" i="5"/>
  <c r="U55" i="5" s="1"/>
  <c r="E69" i="5"/>
  <c r="E61" i="5"/>
  <c r="U61" i="5" s="1"/>
  <c r="P75" i="5"/>
  <c r="T75" i="5" s="1"/>
  <c r="P61" i="5"/>
  <c r="P69" i="5"/>
  <c r="T69" i="5" s="1"/>
  <c r="Q75" i="5"/>
  <c r="U75" i="5" s="1"/>
  <c r="Q61" i="5"/>
  <c r="Q69" i="5"/>
  <c r="U69" i="5" s="1"/>
  <c r="E75" i="5"/>
  <c r="R75" i="5"/>
  <c r="T99" i="5"/>
  <c r="T101" i="5"/>
  <c r="T103" i="5"/>
  <c r="U106" i="5"/>
  <c r="U98" i="5"/>
  <c r="P68" i="4"/>
  <c r="E68" i="4"/>
  <c r="T58" i="4"/>
  <c r="E61" i="4"/>
  <c r="E75" i="4"/>
  <c r="T39" i="4"/>
  <c r="P42" i="4"/>
  <c r="Q42" i="4"/>
  <c r="P32" i="4"/>
  <c r="T29" i="4"/>
  <c r="Q75" i="4"/>
  <c r="U75" i="4" s="1"/>
  <c r="R69" i="4"/>
  <c r="P26" i="4"/>
  <c r="Q26" i="4"/>
  <c r="E69" i="4"/>
  <c r="P55" i="4"/>
  <c r="R75" i="4"/>
  <c r="Q55" i="4"/>
  <c r="U55" i="4" s="1"/>
  <c r="P69" i="4"/>
  <c r="T69" i="4" s="1"/>
  <c r="P61" i="4"/>
  <c r="Q69" i="4"/>
  <c r="U69" i="4" s="1"/>
  <c r="Q61" i="4"/>
  <c r="P75" i="4"/>
  <c r="T75" i="4" s="1"/>
  <c r="T98" i="4"/>
  <c r="T100" i="4"/>
  <c r="U105" i="4"/>
  <c r="P68" i="3"/>
  <c r="Q68" i="3"/>
  <c r="T52" i="3"/>
  <c r="P55" i="3"/>
  <c r="P42" i="3"/>
  <c r="Q42" i="3"/>
  <c r="E32" i="3"/>
  <c r="T28" i="3"/>
  <c r="P32" i="3"/>
  <c r="Q32" i="3"/>
  <c r="P26" i="3"/>
  <c r="Q26" i="3"/>
  <c r="P75" i="3"/>
  <c r="P69" i="3"/>
  <c r="T69" i="3" s="1"/>
  <c r="Q69" i="3"/>
  <c r="U69" i="3" s="1"/>
  <c r="Q75" i="3"/>
  <c r="U75" i="3" s="1"/>
  <c r="Q55" i="3"/>
  <c r="U55" i="3" s="1"/>
  <c r="E75" i="3"/>
  <c r="E55" i="3"/>
  <c r="Q61" i="3"/>
  <c r="E61" i="3"/>
  <c r="E69" i="3"/>
  <c r="T59" i="3"/>
  <c r="P61" i="3"/>
  <c r="R75" i="3"/>
  <c r="T109" i="3"/>
  <c r="T99" i="3"/>
  <c r="T101" i="3"/>
  <c r="T103" i="3"/>
  <c r="T105" i="3"/>
  <c r="T107" i="3"/>
  <c r="E61" i="2"/>
  <c r="U61" i="2" s="1"/>
  <c r="T48" i="2"/>
  <c r="T47" i="2"/>
  <c r="E69" i="2"/>
  <c r="T25" i="2"/>
  <c r="P26" i="2"/>
  <c r="Q26" i="2"/>
  <c r="E26" i="2"/>
  <c r="U26" i="2" s="1"/>
  <c r="S69" i="2"/>
  <c r="E75" i="2"/>
  <c r="P55" i="2"/>
  <c r="Q55" i="2"/>
  <c r="P69" i="2"/>
  <c r="T69" i="2" s="1"/>
  <c r="P75" i="2"/>
  <c r="T75" i="2" s="1"/>
  <c r="Q69" i="2"/>
  <c r="U69" i="2" s="1"/>
  <c r="P61" i="2"/>
  <c r="Q75" i="2"/>
  <c r="U75" i="2" s="1"/>
  <c r="Q61" i="2"/>
  <c r="R69" i="2"/>
  <c r="U110" i="2"/>
  <c r="U108" i="2"/>
  <c r="E82" i="2"/>
  <c r="Q68" i="1"/>
  <c r="U68" i="1" s="1"/>
  <c r="T65" i="1"/>
  <c r="T64" i="1"/>
  <c r="U57" i="1"/>
  <c r="Q61" i="1"/>
  <c r="U58" i="1"/>
  <c r="E55" i="1"/>
  <c r="R55" i="1"/>
  <c r="P42" i="1"/>
  <c r="U39" i="1"/>
  <c r="E42" i="1"/>
  <c r="R42" i="1"/>
  <c r="E69" i="1"/>
  <c r="R69" i="1"/>
  <c r="R75" i="1"/>
  <c r="S32" i="1"/>
  <c r="S75" i="1"/>
  <c r="S69" i="1"/>
  <c r="P55" i="1"/>
  <c r="T55" i="1" s="1"/>
  <c r="Q55" i="1"/>
  <c r="U55" i="1" s="1"/>
  <c r="P69" i="1"/>
  <c r="Q69" i="1"/>
  <c r="U69" i="1" s="1"/>
  <c r="E75" i="1"/>
  <c r="E61" i="1"/>
  <c r="P75" i="1"/>
  <c r="T75" i="1" s="1"/>
  <c r="P61" i="1"/>
  <c r="Q75" i="1"/>
  <c r="U75" i="1" s="1"/>
  <c r="T112" i="1"/>
  <c r="T108" i="1"/>
  <c r="U110" i="1"/>
  <c r="U106" i="1"/>
  <c r="T104" i="1"/>
  <c r="U61" i="1"/>
  <c r="T61" i="1"/>
  <c r="T35" i="4"/>
  <c r="U35" i="4"/>
  <c r="U32" i="3"/>
  <c r="T32" i="3"/>
  <c r="U61" i="3"/>
  <c r="T61" i="3"/>
  <c r="U26" i="6"/>
  <c r="T26" i="6"/>
  <c r="U35" i="6"/>
  <c r="U26" i="7"/>
  <c r="T26" i="7"/>
  <c r="U26" i="3"/>
  <c r="T26" i="3"/>
  <c r="T32" i="4"/>
  <c r="U32" i="4"/>
  <c r="T61" i="4"/>
  <c r="U61" i="4"/>
  <c r="U35" i="3"/>
  <c r="T35" i="3"/>
  <c r="U26" i="5"/>
  <c r="U61" i="6"/>
  <c r="T69" i="1"/>
  <c r="T17" i="1"/>
  <c r="U17" i="1"/>
  <c r="T10" i="1"/>
  <c r="U11" i="1"/>
  <c r="T21" i="1"/>
  <c r="U22" i="1"/>
  <c r="T26" i="1"/>
  <c r="U26" i="1"/>
  <c r="U35" i="1"/>
  <c r="T35" i="1"/>
  <c r="T41" i="1"/>
  <c r="T46" i="1"/>
  <c r="U47" i="1"/>
  <c r="T54" i="1"/>
  <c r="T59" i="1"/>
  <c r="U60" i="1"/>
  <c r="Q87" i="1"/>
  <c r="T91" i="1"/>
  <c r="U92" i="1"/>
  <c r="T11" i="2"/>
  <c r="U12" i="2"/>
  <c r="T22" i="2"/>
  <c r="U23" i="2"/>
  <c r="U28" i="2"/>
  <c r="U35" i="2"/>
  <c r="T35" i="2"/>
  <c r="T41" i="2"/>
  <c r="T44" i="2"/>
  <c r="T52" i="2"/>
  <c r="U53" i="2"/>
  <c r="T64" i="2"/>
  <c r="U65" i="2"/>
  <c r="T71" i="2"/>
  <c r="U72" i="2"/>
  <c r="Q87" i="2"/>
  <c r="T91" i="2"/>
  <c r="U92" i="2"/>
  <c r="T11" i="3"/>
  <c r="U12" i="3"/>
  <c r="T22" i="3"/>
  <c r="U23" i="3"/>
  <c r="T39" i="3"/>
  <c r="U40" i="3"/>
  <c r="T55" i="3"/>
  <c r="T50" i="3"/>
  <c r="U51" i="3"/>
  <c r="E87" i="3"/>
  <c r="E115" i="3" s="1"/>
  <c r="T87" i="3"/>
  <c r="T93" i="3"/>
  <c r="U94" i="3"/>
  <c r="T13" i="4"/>
  <c r="U14" i="4"/>
  <c r="T24" i="4"/>
  <c r="U25" i="4"/>
  <c r="U28" i="4"/>
  <c r="T41" i="4"/>
  <c r="T44" i="4"/>
  <c r="T52" i="4"/>
  <c r="U53" i="4"/>
  <c r="T64" i="4"/>
  <c r="U65" i="4"/>
  <c r="U88" i="4"/>
  <c r="T95" i="4"/>
  <c r="U96" i="4"/>
  <c r="T15" i="5"/>
  <c r="U16" i="5"/>
  <c r="U19" i="5"/>
  <c r="T29" i="5"/>
  <c r="U30" i="5"/>
  <c r="T46" i="5"/>
  <c r="U47" i="5"/>
  <c r="T54" i="5"/>
  <c r="T57" i="5"/>
  <c r="U58" i="5"/>
  <c r="T66" i="5"/>
  <c r="U67" i="5"/>
  <c r="T71" i="5"/>
  <c r="U72" i="5"/>
  <c r="S87" i="5"/>
  <c r="T89" i="5"/>
  <c r="U90" i="5"/>
  <c r="T9" i="6"/>
  <c r="U10" i="6"/>
  <c r="T20" i="6"/>
  <c r="U21" i="6"/>
  <c r="T31" i="6"/>
  <c r="T34" i="6"/>
  <c r="T37" i="6"/>
  <c r="U38" i="6"/>
  <c r="T48" i="6"/>
  <c r="U49" i="6"/>
  <c r="U67" i="6"/>
  <c r="U92" i="6"/>
  <c r="T14" i="7"/>
  <c r="U14" i="7"/>
  <c r="T25" i="7"/>
  <c r="U25" i="7"/>
  <c r="Q42" i="7"/>
  <c r="U44" i="7"/>
  <c r="T44" i="7"/>
  <c r="U51" i="7"/>
  <c r="Q75" i="7"/>
  <c r="U75" i="7" s="1"/>
  <c r="P87" i="7"/>
  <c r="U25" i="8"/>
  <c r="U64" i="8"/>
  <c r="S73" i="8"/>
  <c r="P74" i="8"/>
  <c r="E87" i="8"/>
  <c r="E115" i="8" s="1"/>
  <c r="T88" i="8"/>
  <c r="U91" i="8"/>
  <c r="U20" i="9"/>
  <c r="T20" i="9"/>
  <c r="U26" i="10"/>
  <c r="T26" i="10"/>
  <c r="U35" i="10"/>
  <c r="T35" i="10"/>
  <c r="U32" i="14"/>
  <c r="T32" i="14"/>
  <c r="U35" i="15"/>
  <c r="T9" i="1"/>
  <c r="R87" i="1"/>
  <c r="T63" i="2"/>
  <c r="R87" i="2"/>
  <c r="T90" i="2"/>
  <c r="T10" i="3"/>
  <c r="T21" i="3"/>
  <c r="T38" i="3"/>
  <c r="T49" i="3"/>
  <c r="T60" i="3"/>
  <c r="P87" i="3"/>
  <c r="T92" i="3"/>
  <c r="T12" i="4"/>
  <c r="T23" i="4"/>
  <c r="T40" i="4"/>
  <c r="T51" i="4"/>
  <c r="T63" i="4"/>
  <c r="U74" i="4"/>
  <c r="T74" i="4"/>
  <c r="U73" i="4"/>
  <c r="T73" i="4"/>
  <c r="T94" i="4"/>
  <c r="T17" i="5"/>
  <c r="U17" i="5"/>
  <c r="T14" i="5"/>
  <c r="T25" i="5"/>
  <c r="T28" i="5"/>
  <c r="U42" i="5"/>
  <c r="T42" i="5"/>
  <c r="T45" i="5"/>
  <c r="T53" i="5"/>
  <c r="T65" i="5"/>
  <c r="T88" i="5"/>
  <c r="T96" i="5"/>
  <c r="T16" i="6"/>
  <c r="T19" i="6"/>
  <c r="T30" i="6"/>
  <c r="T47" i="6"/>
  <c r="Q61" i="6"/>
  <c r="U68" i="6"/>
  <c r="T68" i="6"/>
  <c r="T63" i="6"/>
  <c r="U63" i="6"/>
  <c r="E68" i="6"/>
  <c r="S75" i="6"/>
  <c r="Q87" i="6"/>
  <c r="U93" i="6"/>
  <c r="T93" i="6"/>
  <c r="U52" i="7"/>
  <c r="T52" i="7"/>
  <c r="T65" i="7"/>
  <c r="U65" i="7"/>
  <c r="Q69" i="7"/>
  <c r="U69" i="7" s="1"/>
  <c r="Q87" i="7"/>
  <c r="T96" i="7"/>
  <c r="U96" i="7"/>
  <c r="R55" i="8"/>
  <c r="T72" i="8"/>
  <c r="U72" i="8"/>
  <c r="Q74" i="8"/>
  <c r="U16" i="9"/>
  <c r="T16" i="9"/>
  <c r="T61" i="12"/>
  <c r="U61" i="12"/>
  <c r="U32" i="13"/>
  <c r="T32" i="13"/>
  <c r="U55" i="2"/>
  <c r="T55" i="2"/>
  <c r="S87" i="2"/>
  <c r="U68" i="3"/>
  <c r="T68" i="3"/>
  <c r="Q87" i="3"/>
  <c r="T55" i="4"/>
  <c r="U115" i="4"/>
  <c r="U32" i="5"/>
  <c r="T32" i="5"/>
  <c r="U35" i="5"/>
  <c r="T35" i="5"/>
  <c r="T28" i="7"/>
  <c r="U28" i="7"/>
  <c r="U35" i="7"/>
  <c r="T35" i="7"/>
  <c r="U61" i="7"/>
  <c r="T16" i="8"/>
  <c r="U16" i="8"/>
  <c r="T35" i="8"/>
  <c r="U46" i="8"/>
  <c r="T46" i="8"/>
  <c r="U32" i="12"/>
  <c r="T73" i="2"/>
  <c r="U74" i="2"/>
  <c r="T74" i="2"/>
  <c r="U73" i="2"/>
  <c r="T26" i="4"/>
  <c r="U26" i="4"/>
  <c r="P115" i="4"/>
  <c r="T115" i="4" s="1"/>
  <c r="T74" i="5"/>
  <c r="U73" i="5"/>
  <c r="T73" i="5"/>
  <c r="U74" i="5"/>
  <c r="U17" i="6"/>
  <c r="T17" i="6"/>
  <c r="U42" i="6"/>
  <c r="T42" i="6"/>
  <c r="U13" i="7"/>
  <c r="T13" i="7"/>
  <c r="U24" i="7"/>
  <c r="T24" i="7"/>
  <c r="U32" i="7"/>
  <c r="T32" i="7"/>
  <c r="T26" i="8"/>
  <c r="U26" i="8"/>
  <c r="T30" i="8"/>
  <c r="U30" i="8"/>
  <c r="U54" i="8"/>
  <c r="T54" i="8"/>
  <c r="T58" i="8"/>
  <c r="U58" i="8"/>
  <c r="T90" i="8"/>
  <c r="U90" i="8"/>
  <c r="U19" i="9"/>
  <c r="T19" i="9"/>
  <c r="U26" i="9"/>
  <c r="T26" i="9"/>
  <c r="U68" i="4"/>
  <c r="T68" i="4"/>
  <c r="U87" i="4"/>
  <c r="Q115" i="4"/>
  <c r="Q114" i="4"/>
  <c r="E87" i="5"/>
  <c r="E115" i="5" s="1"/>
  <c r="T87" i="5"/>
  <c r="U64" i="7"/>
  <c r="T64" i="7"/>
  <c r="U95" i="7"/>
  <c r="T95" i="7"/>
  <c r="P17" i="8"/>
  <c r="T19" i="8"/>
  <c r="U19" i="8"/>
  <c r="T55" i="8"/>
  <c r="T45" i="8"/>
  <c r="T67" i="8"/>
  <c r="U67" i="8"/>
  <c r="Q69" i="8"/>
  <c r="U69" i="8" s="1"/>
  <c r="U74" i="8"/>
  <c r="T74" i="8"/>
  <c r="U73" i="8"/>
  <c r="T73" i="8"/>
  <c r="U71" i="8"/>
  <c r="T71" i="8"/>
  <c r="Q73" i="8"/>
  <c r="R74" i="8"/>
  <c r="T10" i="9"/>
  <c r="U10" i="9"/>
  <c r="T13" i="1"/>
  <c r="U17" i="2"/>
  <c r="T17" i="2"/>
  <c r="T75" i="3"/>
  <c r="U17" i="3"/>
  <c r="T17" i="3"/>
  <c r="U42" i="3"/>
  <c r="T42" i="3"/>
  <c r="R87" i="4"/>
  <c r="P87" i="5"/>
  <c r="U41" i="7"/>
  <c r="T41" i="7"/>
  <c r="T45" i="7"/>
  <c r="U45" i="7"/>
  <c r="U15" i="8"/>
  <c r="T15" i="8"/>
  <c r="Q17" i="8"/>
  <c r="U17" i="8" s="1"/>
  <c r="T53" i="8"/>
  <c r="P55" i="8"/>
  <c r="U26" i="11"/>
  <c r="T26" i="11"/>
  <c r="U68" i="2"/>
  <c r="T68" i="2"/>
  <c r="T49" i="1"/>
  <c r="T23" i="1"/>
  <c r="U29" i="1"/>
  <c r="T13" i="2"/>
  <c r="T24" i="2"/>
  <c r="T29" i="2"/>
  <c r="T46" i="2"/>
  <c r="T57" i="2"/>
  <c r="T66" i="2"/>
  <c r="T13" i="3"/>
  <c r="T24" i="3"/>
  <c r="S87" i="4"/>
  <c r="U68" i="5"/>
  <c r="T68" i="5"/>
  <c r="Q87" i="5"/>
  <c r="U55" i="6"/>
  <c r="T55" i="6"/>
  <c r="T94" i="6"/>
  <c r="U94" i="6"/>
  <c r="T53" i="7"/>
  <c r="U53" i="7"/>
  <c r="U68" i="7"/>
  <c r="T68" i="7"/>
  <c r="T63" i="7"/>
  <c r="P26" i="8"/>
  <c r="U29" i="8"/>
  <c r="T29" i="8"/>
  <c r="Q35" i="8"/>
  <c r="U35" i="8" s="1"/>
  <c r="Q55" i="8"/>
  <c r="U55" i="8" s="1"/>
  <c r="U57" i="8"/>
  <c r="T57" i="8"/>
  <c r="P68" i="8"/>
  <c r="P75" i="8"/>
  <c r="T75" i="8" s="1"/>
  <c r="U89" i="8"/>
  <c r="T89" i="8"/>
  <c r="U35" i="11"/>
  <c r="T35" i="11"/>
  <c r="T24" i="1"/>
  <c r="T63" i="1"/>
  <c r="T12" i="1"/>
  <c r="T28" i="1"/>
  <c r="T48" i="1"/>
  <c r="U63" i="1"/>
  <c r="U87" i="1"/>
  <c r="E87" i="1"/>
  <c r="E115" i="1" s="1"/>
  <c r="T93" i="1"/>
  <c r="T54" i="2"/>
  <c r="E87" i="2"/>
  <c r="E115" i="2" s="1"/>
  <c r="T93" i="2"/>
  <c r="U42" i="1"/>
  <c r="T42" i="1"/>
  <c r="T74" i="1"/>
  <c r="U73" i="1"/>
  <c r="T73" i="1"/>
  <c r="U74" i="1"/>
  <c r="P87" i="1"/>
  <c r="U42" i="2"/>
  <c r="T42" i="2"/>
  <c r="T45" i="2"/>
  <c r="P87" i="2"/>
  <c r="T63" i="3"/>
  <c r="U74" i="3"/>
  <c r="T74" i="3"/>
  <c r="U73" i="3"/>
  <c r="T73" i="3"/>
  <c r="U17" i="4"/>
  <c r="T17" i="4"/>
  <c r="T42" i="4"/>
  <c r="U42" i="4"/>
  <c r="T45" i="4"/>
  <c r="U71" i="4"/>
  <c r="T88" i="4"/>
  <c r="U9" i="5"/>
  <c r="U37" i="5"/>
  <c r="R87" i="5"/>
  <c r="E73" i="6"/>
  <c r="T40" i="7"/>
  <c r="P42" i="7"/>
  <c r="T42" i="7" s="1"/>
  <c r="Q55" i="7"/>
  <c r="U55" i="7" s="1"/>
  <c r="P75" i="7"/>
  <c r="T75" i="7" s="1"/>
  <c r="U87" i="7"/>
  <c r="E87" i="7"/>
  <c r="E115" i="7" s="1"/>
  <c r="T87" i="7"/>
  <c r="T88" i="7"/>
  <c r="U88" i="7"/>
  <c r="Q26" i="8"/>
  <c r="T32" i="8"/>
  <c r="U32" i="8"/>
  <c r="T47" i="8"/>
  <c r="U47" i="8"/>
  <c r="U66" i="8"/>
  <c r="T66" i="8"/>
  <c r="Q68" i="8"/>
  <c r="R69" i="8"/>
  <c r="R73" i="8"/>
  <c r="Q75" i="8"/>
  <c r="U75" i="8" s="1"/>
  <c r="U69" i="9"/>
  <c r="T17" i="9"/>
  <c r="U9" i="9"/>
  <c r="T9" i="9"/>
  <c r="P26" i="9"/>
  <c r="U30" i="9"/>
  <c r="T30" i="9"/>
  <c r="U61" i="9"/>
  <c r="U61" i="11"/>
  <c r="T35" i="12"/>
  <c r="U35" i="12"/>
  <c r="U32" i="15"/>
  <c r="T32" i="15"/>
  <c r="E87" i="6"/>
  <c r="E115" i="6" s="1"/>
  <c r="S87" i="8"/>
  <c r="U21" i="9"/>
  <c r="T31" i="9"/>
  <c r="T34" i="9"/>
  <c r="T37" i="9"/>
  <c r="U38" i="9"/>
  <c r="T48" i="9"/>
  <c r="U49" i="9"/>
  <c r="S87" i="9"/>
  <c r="T89" i="9"/>
  <c r="U90" i="9"/>
  <c r="T9" i="10"/>
  <c r="U10" i="10"/>
  <c r="T20" i="10"/>
  <c r="U21" i="10"/>
  <c r="T31" i="10"/>
  <c r="T34" i="10"/>
  <c r="T37" i="10"/>
  <c r="U38" i="10"/>
  <c r="T55" i="10"/>
  <c r="T50" i="10"/>
  <c r="U51" i="10"/>
  <c r="S87" i="10"/>
  <c r="T89" i="10"/>
  <c r="U90" i="10"/>
  <c r="T9" i="11"/>
  <c r="U10" i="11"/>
  <c r="T20" i="11"/>
  <c r="U21" i="11"/>
  <c r="T31" i="11"/>
  <c r="T34" i="11"/>
  <c r="T37" i="11"/>
  <c r="U38" i="11"/>
  <c r="T48" i="11"/>
  <c r="U49" i="11"/>
  <c r="T59" i="11"/>
  <c r="U60" i="11"/>
  <c r="U68" i="11"/>
  <c r="T68" i="11"/>
  <c r="Q87" i="11"/>
  <c r="T91" i="11"/>
  <c r="U92" i="11"/>
  <c r="T11" i="12"/>
  <c r="U12" i="12"/>
  <c r="T22" i="12"/>
  <c r="U23" i="12"/>
  <c r="T39" i="12"/>
  <c r="U40" i="12"/>
  <c r="T55" i="12"/>
  <c r="U55" i="12"/>
  <c r="T50" i="12"/>
  <c r="U51" i="12"/>
  <c r="T67" i="12"/>
  <c r="U72" i="12"/>
  <c r="U89" i="12"/>
  <c r="T95" i="12"/>
  <c r="U96" i="12"/>
  <c r="T13" i="13"/>
  <c r="U14" i="13"/>
  <c r="U22" i="13"/>
  <c r="U26" i="13"/>
  <c r="T26" i="13"/>
  <c r="Q32" i="13"/>
  <c r="U42" i="13"/>
  <c r="T42" i="13"/>
  <c r="T37" i="13"/>
  <c r="U41" i="13"/>
  <c r="U55" i="13"/>
  <c r="T49" i="13"/>
  <c r="U59" i="13"/>
  <c r="Q32" i="14"/>
  <c r="T39" i="14"/>
  <c r="U39" i="14"/>
  <c r="U49" i="14"/>
  <c r="T49" i="14"/>
  <c r="U60" i="14"/>
  <c r="T60" i="14"/>
  <c r="P17" i="15"/>
  <c r="T17" i="15" s="1"/>
  <c r="P26" i="15"/>
  <c r="U30" i="15"/>
  <c r="T30" i="15"/>
  <c r="Q32" i="15"/>
  <c r="T48" i="15"/>
  <c r="U48" i="15"/>
  <c r="P55" i="15"/>
  <c r="T55" i="15" s="1"/>
  <c r="U58" i="15"/>
  <c r="T58" i="15"/>
  <c r="T35" i="16"/>
  <c r="U35" i="16"/>
  <c r="T61" i="16"/>
  <c r="U61" i="16"/>
  <c r="P87" i="6"/>
  <c r="U74" i="7"/>
  <c r="T74" i="7"/>
  <c r="U73" i="7"/>
  <c r="T73" i="7"/>
  <c r="T17" i="8"/>
  <c r="T42" i="8"/>
  <c r="U42" i="8"/>
  <c r="T61" i="8"/>
  <c r="U61" i="8"/>
  <c r="T47" i="9"/>
  <c r="T60" i="9"/>
  <c r="T74" i="9"/>
  <c r="U73" i="9"/>
  <c r="T73" i="9"/>
  <c r="U74" i="9"/>
  <c r="T88" i="9"/>
  <c r="T96" i="9"/>
  <c r="T16" i="10"/>
  <c r="T19" i="10"/>
  <c r="T30" i="10"/>
  <c r="T73" i="10"/>
  <c r="U74" i="10"/>
  <c r="T74" i="10"/>
  <c r="U73" i="10"/>
  <c r="R87" i="11"/>
  <c r="T26" i="12"/>
  <c r="U26" i="12"/>
  <c r="U68" i="12"/>
  <c r="T68" i="12"/>
  <c r="T63" i="12"/>
  <c r="E73" i="12"/>
  <c r="Q75" i="12"/>
  <c r="U75" i="12" s="1"/>
  <c r="T69" i="13"/>
  <c r="U75" i="13"/>
  <c r="U17" i="13"/>
  <c r="T9" i="13"/>
  <c r="T21" i="13"/>
  <c r="U31" i="13"/>
  <c r="E42" i="13"/>
  <c r="U61" i="13"/>
  <c r="T61" i="13"/>
  <c r="U65" i="13"/>
  <c r="Q69" i="13"/>
  <c r="U69" i="13" s="1"/>
  <c r="P73" i="13"/>
  <c r="T90" i="13"/>
  <c r="U90" i="13"/>
  <c r="T10" i="14"/>
  <c r="U10" i="14"/>
  <c r="U19" i="14"/>
  <c r="Q61" i="14"/>
  <c r="R74" i="14"/>
  <c r="R75" i="14"/>
  <c r="T10" i="15"/>
  <c r="Q17" i="15"/>
  <c r="U19" i="15"/>
  <c r="T19" i="15"/>
  <c r="P35" i="15"/>
  <c r="T35" i="15" s="1"/>
  <c r="T42" i="15"/>
  <c r="T37" i="15"/>
  <c r="U37" i="15"/>
  <c r="Q55" i="15"/>
  <c r="U55" i="15" s="1"/>
  <c r="U32" i="17"/>
  <c r="T32" i="17"/>
  <c r="U68" i="9"/>
  <c r="T68" i="9"/>
  <c r="U68" i="10"/>
  <c r="T68" i="10"/>
  <c r="T34" i="13"/>
  <c r="T35" i="13"/>
  <c r="U66" i="13"/>
  <c r="T66" i="13"/>
  <c r="T74" i="13"/>
  <c r="U73" i="13"/>
  <c r="T73" i="13"/>
  <c r="U74" i="13"/>
  <c r="U71" i="13"/>
  <c r="T71" i="13"/>
  <c r="U20" i="14"/>
  <c r="T20" i="14"/>
  <c r="U42" i="9"/>
  <c r="U17" i="10"/>
  <c r="T17" i="10"/>
  <c r="U42" i="10"/>
  <c r="T42" i="10"/>
  <c r="U75" i="11"/>
  <c r="T75" i="11"/>
  <c r="U69" i="11"/>
  <c r="U17" i="11"/>
  <c r="U42" i="11"/>
  <c r="T42" i="11"/>
  <c r="U38" i="14"/>
  <c r="T38" i="14"/>
  <c r="T89" i="14"/>
  <c r="U89" i="14"/>
  <c r="U47" i="15"/>
  <c r="T47" i="15"/>
  <c r="U32" i="9"/>
  <c r="T32" i="9"/>
  <c r="U35" i="9"/>
  <c r="T35" i="9"/>
  <c r="E87" i="9"/>
  <c r="E115" i="9" s="1"/>
  <c r="E87" i="10"/>
  <c r="E115" i="10" s="1"/>
  <c r="U87" i="12"/>
  <c r="E87" i="12"/>
  <c r="E115" i="12" s="1"/>
  <c r="T87" i="12"/>
  <c r="P17" i="13"/>
  <c r="T17" i="13" s="1"/>
  <c r="U89" i="13"/>
  <c r="T89" i="13"/>
  <c r="U69" i="14"/>
  <c r="T69" i="14"/>
  <c r="U17" i="14"/>
  <c r="T17" i="14"/>
  <c r="U9" i="14"/>
  <c r="T9" i="14"/>
  <c r="T75" i="15"/>
  <c r="U17" i="15"/>
  <c r="T9" i="15"/>
  <c r="U9" i="15"/>
  <c r="E17" i="15"/>
  <c r="U26" i="15"/>
  <c r="T26" i="15"/>
  <c r="U32" i="18"/>
  <c r="T32" i="18"/>
  <c r="P87" i="8"/>
  <c r="P87" i="9"/>
  <c r="P87" i="10"/>
  <c r="U74" i="11"/>
  <c r="T74" i="11"/>
  <c r="U73" i="11"/>
  <c r="T73" i="11"/>
  <c r="T75" i="12"/>
  <c r="U69" i="12"/>
  <c r="T69" i="12"/>
  <c r="T17" i="12"/>
  <c r="T42" i="12"/>
  <c r="U42" i="12"/>
  <c r="P87" i="12"/>
  <c r="U42" i="14"/>
  <c r="T42" i="14"/>
  <c r="T37" i="14"/>
  <c r="T50" i="14"/>
  <c r="U50" i="14"/>
  <c r="P75" i="14"/>
  <c r="T75" i="14" s="1"/>
  <c r="T31" i="15"/>
  <c r="U31" i="15"/>
  <c r="U35" i="18"/>
  <c r="T35" i="18"/>
  <c r="S87" i="7"/>
  <c r="T31" i="8"/>
  <c r="T34" i="8"/>
  <c r="T37" i="8"/>
  <c r="T48" i="8"/>
  <c r="T59" i="8"/>
  <c r="U68" i="8"/>
  <c r="T68" i="8"/>
  <c r="Q87" i="8"/>
  <c r="T91" i="8"/>
  <c r="T11" i="9"/>
  <c r="T22" i="9"/>
  <c r="T39" i="9"/>
  <c r="U55" i="9"/>
  <c r="T55" i="9"/>
  <c r="T50" i="9"/>
  <c r="T64" i="9"/>
  <c r="T71" i="9"/>
  <c r="Q87" i="9"/>
  <c r="U87" i="9" s="1"/>
  <c r="T91" i="9"/>
  <c r="T11" i="10"/>
  <c r="T22" i="10"/>
  <c r="T39" i="10"/>
  <c r="T44" i="10"/>
  <c r="U45" i="10"/>
  <c r="T52" i="10"/>
  <c r="T64" i="10"/>
  <c r="T71" i="10"/>
  <c r="Q87" i="10"/>
  <c r="T91" i="10"/>
  <c r="T11" i="11"/>
  <c r="T22" i="11"/>
  <c r="T39" i="11"/>
  <c r="U55" i="11"/>
  <c r="T50" i="11"/>
  <c r="U63" i="11"/>
  <c r="U87" i="11"/>
  <c r="E87" i="11"/>
  <c r="E115" i="11" s="1"/>
  <c r="T93" i="11"/>
  <c r="T13" i="12"/>
  <c r="T24" i="12"/>
  <c r="T41" i="12"/>
  <c r="T44" i="12"/>
  <c r="U45" i="12"/>
  <c r="T52" i="12"/>
  <c r="U63" i="12"/>
  <c r="Q87" i="12"/>
  <c r="T90" i="12"/>
  <c r="U9" i="13"/>
  <c r="T15" i="13"/>
  <c r="Q35" i="13"/>
  <c r="U35" i="13" s="1"/>
  <c r="U38" i="13"/>
  <c r="T44" i="13"/>
  <c r="U45" i="13"/>
  <c r="T50" i="13"/>
  <c r="T60" i="13"/>
  <c r="S73" i="13"/>
  <c r="P74" i="13"/>
  <c r="E87" i="13"/>
  <c r="E115" i="13" s="1"/>
  <c r="T88" i="13"/>
  <c r="U26" i="14"/>
  <c r="U34" i="14"/>
  <c r="Q42" i="14"/>
  <c r="P68" i="14"/>
  <c r="Q74" i="14"/>
  <c r="Q75" i="14"/>
  <c r="U75" i="14" s="1"/>
  <c r="E87" i="14"/>
  <c r="E115" i="14" s="1"/>
  <c r="U88" i="14"/>
  <c r="T88" i="14"/>
  <c r="U91" i="14"/>
  <c r="U95" i="14"/>
  <c r="T20" i="15"/>
  <c r="U20" i="15"/>
  <c r="U35" i="17"/>
  <c r="T35" i="17"/>
  <c r="T73" i="6"/>
  <c r="U74" i="6"/>
  <c r="T74" i="6"/>
  <c r="U73" i="6"/>
  <c r="U17" i="7"/>
  <c r="T17" i="7"/>
  <c r="U42" i="7"/>
  <c r="U71" i="7"/>
  <c r="U9" i="8"/>
  <c r="U37" i="8"/>
  <c r="R87" i="8"/>
  <c r="T63" i="9"/>
  <c r="U71" i="9"/>
  <c r="R87" i="9"/>
  <c r="T63" i="10"/>
  <c r="U71" i="10"/>
  <c r="R87" i="10"/>
  <c r="P87" i="11"/>
  <c r="T87" i="11" s="1"/>
  <c r="Q61" i="12"/>
  <c r="R87" i="12"/>
  <c r="U10" i="13"/>
  <c r="U34" i="13"/>
  <c r="T72" i="13"/>
  <c r="U72" i="13"/>
  <c r="Q74" i="13"/>
  <c r="P87" i="13"/>
  <c r="T16" i="14"/>
  <c r="T21" i="14"/>
  <c r="U21" i="14"/>
  <c r="P32" i="14"/>
  <c r="E35" i="14"/>
  <c r="U48" i="14"/>
  <c r="U59" i="14"/>
  <c r="P87" i="14"/>
  <c r="U96" i="14"/>
  <c r="T96" i="14"/>
  <c r="U16" i="15"/>
  <c r="T16" i="15"/>
  <c r="P32" i="15"/>
  <c r="T34" i="15"/>
  <c r="U34" i="15"/>
  <c r="U61" i="17"/>
  <c r="T61" i="17"/>
  <c r="S87" i="13"/>
  <c r="U59" i="15"/>
  <c r="T67" i="15"/>
  <c r="T72" i="15"/>
  <c r="R87" i="15"/>
  <c r="T90" i="15"/>
  <c r="U91" i="15"/>
  <c r="T10" i="16"/>
  <c r="U11" i="16"/>
  <c r="T21" i="16"/>
  <c r="U22" i="16"/>
  <c r="T26" i="16"/>
  <c r="U26" i="16"/>
  <c r="T38" i="16"/>
  <c r="U39" i="16"/>
  <c r="T49" i="16"/>
  <c r="U50" i="16"/>
  <c r="T60" i="16"/>
  <c r="P87" i="16"/>
  <c r="T92" i="16"/>
  <c r="U93" i="16"/>
  <c r="T12" i="17"/>
  <c r="U13" i="17"/>
  <c r="T23" i="17"/>
  <c r="U24" i="17"/>
  <c r="T40" i="17"/>
  <c r="U41" i="17"/>
  <c r="U44" i="17"/>
  <c r="T51" i="17"/>
  <c r="U52" i="17"/>
  <c r="T63" i="17"/>
  <c r="U64" i="17"/>
  <c r="T74" i="17"/>
  <c r="U73" i="17"/>
  <c r="T73" i="17"/>
  <c r="U74" i="17"/>
  <c r="T94" i="17"/>
  <c r="U95" i="17"/>
  <c r="T75" i="18"/>
  <c r="U17" i="18"/>
  <c r="T17" i="18"/>
  <c r="T14" i="18"/>
  <c r="T25" i="18"/>
  <c r="P32" i="18"/>
  <c r="T49" i="18"/>
  <c r="U49" i="18"/>
  <c r="U59" i="18"/>
  <c r="U61" i="18"/>
  <c r="T61" i="18"/>
  <c r="S75" i="18"/>
  <c r="R87" i="18"/>
  <c r="T95" i="18"/>
  <c r="U95" i="18"/>
  <c r="T15" i="19"/>
  <c r="U15" i="19"/>
  <c r="Q17" i="19"/>
  <c r="Q26" i="19"/>
  <c r="U28" i="19"/>
  <c r="T28" i="19"/>
  <c r="U68" i="14"/>
  <c r="T68" i="14"/>
  <c r="S87" i="15"/>
  <c r="U68" i="16"/>
  <c r="T68" i="16"/>
  <c r="Q87" i="16"/>
  <c r="U55" i="17"/>
  <c r="U87" i="17"/>
  <c r="E87" i="17"/>
  <c r="E115" i="17" s="1"/>
  <c r="T87" i="17"/>
  <c r="Q32" i="18"/>
  <c r="U34" i="18"/>
  <c r="T34" i="18"/>
  <c r="T38" i="18"/>
  <c r="U38" i="18"/>
  <c r="P55" i="18"/>
  <c r="T55" i="18" s="1"/>
  <c r="U60" i="18"/>
  <c r="T60" i="18"/>
  <c r="S74" i="18"/>
  <c r="R35" i="19"/>
  <c r="U26" i="20"/>
  <c r="T26" i="20"/>
  <c r="U61" i="15"/>
  <c r="T61" i="15"/>
  <c r="U26" i="17"/>
  <c r="T26" i="17"/>
  <c r="P115" i="17"/>
  <c r="P114" i="17"/>
  <c r="U26" i="18"/>
  <c r="U68" i="17"/>
  <c r="T68" i="17"/>
  <c r="Q115" i="17"/>
  <c r="Q114" i="17"/>
  <c r="T20" i="18"/>
  <c r="U20" i="18"/>
  <c r="U48" i="18"/>
  <c r="T48" i="18"/>
  <c r="U94" i="18"/>
  <c r="T94" i="18"/>
  <c r="U14" i="19"/>
  <c r="T14" i="19"/>
  <c r="T35" i="20"/>
  <c r="U35" i="20"/>
  <c r="T61" i="20"/>
  <c r="U61" i="20"/>
  <c r="U26" i="22"/>
  <c r="U74" i="15"/>
  <c r="T74" i="15"/>
  <c r="U73" i="15"/>
  <c r="T73" i="15"/>
  <c r="U17" i="16"/>
  <c r="T17" i="16"/>
  <c r="T42" i="16"/>
  <c r="U42" i="16"/>
  <c r="R87" i="17"/>
  <c r="U42" i="18"/>
  <c r="T42" i="18"/>
  <c r="U37" i="18"/>
  <c r="T37" i="18"/>
  <c r="Q75" i="18"/>
  <c r="U75" i="18" s="1"/>
  <c r="Q87" i="14"/>
  <c r="E87" i="15"/>
  <c r="E115" i="15" s="1"/>
  <c r="S87" i="17"/>
  <c r="U25" i="19"/>
  <c r="T25" i="19"/>
  <c r="T29" i="19"/>
  <c r="U29" i="19"/>
  <c r="P35" i="19"/>
  <c r="T35" i="19" s="1"/>
  <c r="U74" i="12"/>
  <c r="T74" i="12"/>
  <c r="U73" i="12"/>
  <c r="T73" i="12"/>
  <c r="S87" i="12"/>
  <c r="U68" i="13"/>
  <c r="T68" i="13"/>
  <c r="Q87" i="13"/>
  <c r="T63" i="14"/>
  <c r="R87" i="14"/>
  <c r="P87" i="15"/>
  <c r="T87" i="15" s="1"/>
  <c r="T23" i="16"/>
  <c r="T40" i="16"/>
  <c r="T51" i="16"/>
  <c r="T63" i="16"/>
  <c r="U74" i="16"/>
  <c r="T74" i="16"/>
  <c r="U73" i="16"/>
  <c r="T73" i="16"/>
  <c r="T94" i="16"/>
  <c r="T69" i="17"/>
  <c r="U75" i="17"/>
  <c r="T17" i="17"/>
  <c r="U17" i="17"/>
  <c r="T14" i="17"/>
  <c r="T25" i="17"/>
  <c r="T28" i="17"/>
  <c r="U42" i="17"/>
  <c r="T42" i="17"/>
  <c r="T45" i="17"/>
  <c r="T53" i="17"/>
  <c r="T65" i="17"/>
  <c r="U71" i="17"/>
  <c r="T88" i="17"/>
  <c r="T96" i="17"/>
  <c r="U9" i="18"/>
  <c r="U19" i="18"/>
  <c r="T19" i="18"/>
  <c r="P26" i="18"/>
  <c r="T26" i="18" s="1"/>
  <c r="T29" i="18"/>
  <c r="U31" i="18"/>
  <c r="T31" i="18"/>
  <c r="P87" i="18"/>
  <c r="Q35" i="19"/>
  <c r="U35" i="19" s="1"/>
  <c r="U61" i="19"/>
  <c r="T61" i="19"/>
  <c r="T32" i="20"/>
  <c r="U32" i="20"/>
  <c r="R87" i="13"/>
  <c r="T55" i="14"/>
  <c r="T73" i="14"/>
  <c r="U74" i="14"/>
  <c r="T74" i="14"/>
  <c r="U73" i="14"/>
  <c r="S87" i="14"/>
  <c r="U68" i="15"/>
  <c r="T68" i="15"/>
  <c r="Q87" i="15"/>
  <c r="U87" i="15" s="1"/>
  <c r="T55" i="16"/>
  <c r="U55" i="16"/>
  <c r="U63" i="16"/>
  <c r="E87" i="16"/>
  <c r="E115" i="16" s="1"/>
  <c r="U45" i="17"/>
  <c r="U88" i="17"/>
  <c r="U15" i="18"/>
  <c r="R35" i="18"/>
  <c r="R75" i="18"/>
  <c r="Q87" i="18"/>
  <c r="P17" i="19"/>
  <c r="T17" i="19" s="1"/>
  <c r="P26" i="19"/>
  <c r="U31" i="19"/>
  <c r="U17" i="19"/>
  <c r="T46" i="19"/>
  <c r="U47" i="19"/>
  <c r="T54" i="19"/>
  <c r="T57" i="19"/>
  <c r="U58" i="19"/>
  <c r="T66" i="19"/>
  <c r="U67" i="19"/>
  <c r="T72" i="19"/>
  <c r="Q87" i="19"/>
  <c r="T91" i="19"/>
  <c r="U92" i="19"/>
  <c r="T11" i="20"/>
  <c r="U12" i="20"/>
  <c r="T22" i="20"/>
  <c r="U23" i="20"/>
  <c r="T39" i="20"/>
  <c r="U40" i="20"/>
  <c r="T55" i="20"/>
  <c r="U55" i="20"/>
  <c r="T50" i="20"/>
  <c r="U51" i="20"/>
  <c r="E87" i="20"/>
  <c r="E115" i="20" s="1"/>
  <c r="T93" i="20"/>
  <c r="U94" i="20"/>
  <c r="T13" i="21"/>
  <c r="U14" i="21"/>
  <c r="T24" i="21"/>
  <c r="U25" i="21"/>
  <c r="U28" i="21"/>
  <c r="U32" i="21"/>
  <c r="T32" i="21"/>
  <c r="T35" i="21"/>
  <c r="T41" i="21"/>
  <c r="T44" i="21"/>
  <c r="T52" i="21"/>
  <c r="R75" i="21"/>
  <c r="R87" i="21"/>
  <c r="T96" i="21"/>
  <c r="U96" i="21"/>
  <c r="U12" i="22"/>
  <c r="U28" i="22"/>
  <c r="Q32" i="22"/>
  <c r="U35" i="23"/>
  <c r="T35" i="23"/>
  <c r="T32" i="24"/>
  <c r="U32" i="24"/>
  <c r="U68" i="18"/>
  <c r="T68" i="18"/>
  <c r="E87" i="18"/>
  <c r="E115" i="18" s="1"/>
  <c r="U42" i="19"/>
  <c r="T42" i="19"/>
  <c r="T45" i="19"/>
  <c r="T53" i="19"/>
  <c r="T65" i="19"/>
  <c r="T71" i="19"/>
  <c r="R87" i="19"/>
  <c r="P87" i="20"/>
  <c r="T92" i="20"/>
  <c r="T12" i="21"/>
  <c r="T23" i="21"/>
  <c r="T40" i="21"/>
  <c r="T51" i="21"/>
  <c r="S55" i="21"/>
  <c r="T60" i="21"/>
  <c r="S75" i="21"/>
  <c r="S87" i="21"/>
  <c r="R17" i="22"/>
  <c r="P26" i="22"/>
  <c r="T26" i="22" s="1"/>
  <c r="U29" i="22"/>
  <c r="T29" i="22"/>
  <c r="T45" i="22"/>
  <c r="U68" i="20"/>
  <c r="T68" i="20"/>
  <c r="U87" i="20"/>
  <c r="Q115" i="20"/>
  <c r="Q114" i="20"/>
  <c r="U55" i="21"/>
  <c r="T55" i="21"/>
  <c r="T65" i="21"/>
  <c r="U65" i="21"/>
  <c r="S74" i="21"/>
  <c r="S17" i="22"/>
  <c r="U54" i="22"/>
  <c r="T54" i="22"/>
  <c r="T58" i="22"/>
  <c r="U58" i="22"/>
  <c r="U61" i="21"/>
  <c r="T61" i="21"/>
  <c r="U95" i="21"/>
  <c r="T95" i="21"/>
  <c r="T16" i="22"/>
  <c r="U16" i="22"/>
  <c r="U55" i="19"/>
  <c r="T55" i="19"/>
  <c r="U74" i="19"/>
  <c r="T74" i="19"/>
  <c r="U73" i="19"/>
  <c r="T73" i="19"/>
  <c r="U32" i="22"/>
  <c r="T32" i="22"/>
  <c r="T47" i="22"/>
  <c r="U47" i="22"/>
  <c r="P55" i="22"/>
  <c r="T55" i="22" s="1"/>
  <c r="T67" i="22"/>
  <c r="U67" i="22"/>
  <c r="S87" i="18"/>
  <c r="T75" i="20"/>
  <c r="U69" i="20"/>
  <c r="U17" i="20"/>
  <c r="T17" i="20"/>
  <c r="T14" i="20"/>
  <c r="T25" i="20"/>
  <c r="T28" i="20"/>
  <c r="T42" i="20"/>
  <c r="U42" i="20"/>
  <c r="T45" i="20"/>
  <c r="T53" i="20"/>
  <c r="T65" i="20"/>
  <c r="T88" i="20"/>
  <c r="T96" i="20"/>
  <c r="T16" i="21"/>
  <c r="T19" i="21"/>
  <c r="T30" i="21"/>
  <c r="T47" i="21"/>
  <c r="P61" i="21"/>
  <c r="U64" i="21"/>
  <c r="T64" i="21"/>
  <c r="Q75" i="21"/>
  <c r="U75" i="21" s="1"/>
  <c r="E87" i="21"/>
  <c r="E115" i="21" s="1"/>
  <c r="T88" i="21"/>
  <c r="U88" i="21"/>
  <c r="U14" i="22"/>
  <c r="Q55" i="22"/>
  <c r="U55" i="22" s="1"/>
  <c r="U57" i="22"/>
  <c r="T57" i="22"/>
  <c r="U61" i="22"/>
  <c r="T61" i="22"/>
  <c r="T35" i="24"/>
  <c r="U35" i="24"/>
  <c r="T39" i="18"/>
  <c r="T50" i="18"/>
  <c r="T63" i="18"/>
  <c r="T88" i="18"/>
  <c r="T96" i="18"/>
  <c r="U9" i="19"/>
  <c r="T16" i="19"/>
  <c r="T19" i="19"/>
  <c r="T30" i="19"/>
  <c r="T34" i="19"/>
  <c r="T37" i="19"/>
  <c r="T48" i="19"/>
  <c r="T59" i="19"/>
  <c r="U68" i="19"/>
  <c r="T68" i="19"/>
  <c r="U87" i="19"/>
  <c r="E87" i="19"/>
  <c r="E115" i="19" s="1"/>
  <c r="T115" i="19" s="1"/>
  <c r="T87" i="19"/>
  <c r="T93" i="19"/>
  <c r="T13" i="20"/>
  <c r="T24" i="20"/>
  <c r="T41" i="20"/>
  <c r="T44" i="20"/>
  <c r="U45" i="20"/>
  <c r="T52" i="20"/>
  <c r="T64" i="20"/>
  <c r="U88" i="20"/>
  <c r="T95" i="20"/>
  <c r="T15" i="21"/>
  <c r="T29" i="21"/>
  <c r="T46" i="21"/>
  <c r="Q61" i="21"/>
  <c r="P87" i="21"/>
  <c r="T87" i="21" s="1"/>
  <c r="T13" i="22"/>
  <c r="U15" i="22"/>
  <c r="T15" i="22"/>
  <c r="Q17" i="22"/>
  <c r="U17" i="22" s="1"/>
  <c r="T19" i="22"/>
  <c r="U19" i="22"/>
  <c r="T30" i="22"/>
  <c r="U30" i="22"/>
  <c r="U45" i="22"/>
  <c r="U32" i="23"/>
  <c r="T32" i="23"/>
  <c r="U63" i="18"/>
  <c r="T73" i="18"/>
  <c r="U74" i="18"/>
  <c r="T74" i="18"/>
  <c r="U73" i="18"/>
  <c r="U88" i="18"/>
  <c r="U37" i="19"/>
  <c r="P87" i="19"/>
  <c r="T63" i="20"/>
  <c r="U74" i="20"/>
  <c r="T74" i="20"/>
  <c r="U73" i="20"/>
  <c r="T73" i="20"/>
  <c r="T17" i="21"/>
  <c r="U17" i="21"/>
  <c r="T42" i="21"/>
  <c r="T45" i="21"/>
  <c r="T53" i="21"/>
  <c r="U68" i="21"/>
  <c r="T68" i="21"/>
  <c r="T63" i="21"/>
  <c r="S69" i="21"/>
  <c r="Q87" i="21"/>
  <c r="U87" i="21" s="1"/>
  <c r="U35" i="22"/>
  <c r="T35" i="22"/>
  <c r="S35" i="22"/>
  <c r="P42" i="22"/>
  <c r="T42" i="22" s="1"/>
  <c r="U46" i="22"/>
  <c r="T46" i="22"/>
  <c r="U66" i="22"/>
  <c r="T66" i="22"/>
  <c r="U26" i="23"/>
  <c r="T26" i="23"/>
  <c r="U61" i="23"/>
  <c r="T61" i="23"/>
  <c r="U26" i="24"/>
  <c r="T26" i="24"/>
  <c r="T71" i="22"/>
  <c r="U72" i="22"/>
  <c r="S87" i="22"/>
  <c r="T89" i="22"/>
  <c r="U90" i="22"/>
  <c r="T9" i="23"/>
  <c r="U10" i="23"/>
  <c r="T20" i="23"/>
  <c r="U21" i="23"/>
  <c r="T31" i="23"/>
  <c r="T34" i="23"/>
  <c r="T37" i="23"/>
  <c r="U38" i="23"/>
  <c r="T48" i="23"/>
  <c r="U49" i="23"/>
  <c r="T59" i="23"/>
  <c r="U60" i="23"/>
  <c r="U68" i="23"/>
  <c r="T68" i="23"/>
  <c r="Q87" i="23"/>
  <c r="T91" i="23"/>
  <c r="U92" i="23"/>
  <c r="T11" i="24"/>
  <c r="U12" i="24"/>
  <c r="T22" i="24"/>
  <c r="U23" i="24"/>
  <c r="T39" i="24"/>
  <c r="U40" i="24"/>
  <c r="T55" i="24"/>
  <c r="U55" i="24"/>
  <c r="T50" i="24"/>
  <c r="U51" i="24"/>
  <c r="Q87" i="24"/>
  <c r="T91" i="24"/>
  <c r="U92" i="24"/>
  <c r="T107" i="24"/>
  <c r="U111" i="24"/>
  <c r="U101" i="23"/>
  <c r="U107" i="23"/>
  <c r="T74" i="21"/>
  <c r="U73" i="21"/>
  <c r="T73" i="21"/>
  <c r="U74" i="21"/>
  <c r="T17" i="22"/>
  <c r="U42" i="22"/>
  <c r="R87" i="23"/>
  <c r="T60" i="24"/>
  <c r="R87" i="24"/>
  <c r="T90" i="24"/>
  <c r="E82" i="22"/>
  <c r="M114" i="20"/>
  <c r="S114" i="20" s="1"/>
  <c r="S97" i="20"/>
  <c r="U98" i="19"/>
  <c r="T98" i="19"/>
  <c r="U68" i="24"/>
  <c r="T68" i="24"/>
  <c r="E82" i="23"/>
  <c r="E82" i="20"/>
  <c r="E82" i="19"/>
  <c r="U103" i="22"/>
  <c r="T103" i="22"/>
  <c r="T111" i="22"/>
  <c r="U111" i="21"/>
  <c r="T111" i="21"/>
  <c r="R97" i="20"/>
  <c r="T73" i="22"/>
  <c r="U74" i="22"/>
  <c r="T74" i="22"/>
  <c r="U73" i="22"/>
  <c r="U17" i="23"/>
  <c r="T42" i="23"/>
  <c r="T58" i="24"/>
  <c r="T67" i="24"/>
  <c r="E82" i="24"/>
  <c r="E82" i="17"/>
  <c r="E82" i="14"/>
  <c r="L114" i="1"/>
  <c r="R114" i="1" s="1"/>
  <c r="E87" i="22"/>
  <c r="E115" i="22" s="1"/>
  <c r="T66" i="24"/>
  <c r="M114" i="1"/>
  <c r="S114" i="1" s="1"/>
  <c r="T106" i="24"/>
  <c r="T108" i="24"/>
  <c r="T112" i="24"/>
  <c r="T102" i="23"/>
  <c r="P87" i="22"/>
  <c r="U74" i="23"/>
  <c r="T74" i="23"/>
  <c r="U73" i="23"/>
  <c r="T73" i="23"/>
  <c r="T69" i="24"/>
  <c r="T17" i="24"/>
  <c r="T42" i="24"/>
  <c r="U42" i="24"/>
  <c r="E82" i="16"/>
  <c r="E82" i="6"/>
  <c r="T103" i="1"/>
  <c r="L114" i="22"/>
  <c r="R114" i="22" s="1"/>
  <c r="R97" i="22"/>
  <c r="U99" i="22"/>
  <c r="T101" i="22"/>
  <c r="E97" i="21"/>
  <c r="U97" i="21" s="1"/>
  <c r="U98" i="21"/>
  <c r="T98" i="21"/>
  <c r="U109" i="21"/>
  <c r="U68" i="22"/>
  <c r="T68" i="22"/>
  <c r="Q87" i="22"/>
  <c r="E87" i="23"/>
  <c r="E115" i="23" s="1"/>
  <c r="T87" i="23"/>
  <c r="U87" i="24"/>
  <c r="E87" i="24"/>
  <c r="E115" i="24" s="1"/>
  <c r="U115" i="24" s="1"/>
  <c r="T87" i="24"/>
  <c r="E82" i="8"/>
  <c r="E82" i="3"/>
  <c r="T99" i="1"/>
  <c r="U105" i="1"/>
  <c r="T107" i="1"/>
  <c r="U111" i="1"/>
  <c r="L114" i="24"/>
  <c r="R114" i="24" s="1"/>
  <c r="R97" i="23"/>
  <c r="U102" i="19"/>
  <c r="T102" i="19"/>
  <c r="R87" i="22"/>
  <c r="P87" i="23"/>
  <c r="T63" i="24"/>
  <c r="U74" i="24"/>
  <c r="T74" i="24"/>
  <c r="U73" i="24"/>
  <c r="T73" i="24"/>
  <c r="P87" i="24"/>
  <c r="U104" i="20"/>
  <c r="T104" i="20"/>
  <c r="U100" i="21"/>
  <c r="U108" i="21"/>
  <c r="U106" i="20"/>
  <c r="U108" i="20"/>
  <c r="U102" i="16"/>
  <c r="U102" i="8"/>
  <c r="U110" i="8"/>
  <c r="U99" i="7"/>
  <c r="U107" i="7"/>
  <c r="U104" i="4"/>
  <c r="U112" i="4"/>
  <c r="U103" i="2"/>
  <c r="L114" i="16"/>
  <c r="R114" i="16" s="1"/>
  <c r="M114" i="15"/>
  <c r="S114" i="15" s="1"/>
  <c r="L114" i="4"/>
  <c r="R114" i="4" s="1"/>
  <c r="M114" i="16"/>
  <c r="S114" i="16" s="1"/>
  <c r="U101" i="8"/>
  <c r="U109" i="8"/>
  <c r="U98" i="7"/>
  <c r="U106" i="7"/>
  <c r="U103" i="4"/>
  <c r="U111" i="4"/>
  <c r="T106" i="2"/>
  <c r="U103" i="16"/>
  <c r="U107" i="16"/>
  <c r="T109" i="16"/>
  <c r="T101" i="15"/>
  <c r="T105" i="15"/>
  <c r="T107" i="15"/>
  <c r="T102" i="14"/>
  <c r="T104" i="14"/>
  <c r="T106" i="14"/>
  <c r="R97" i="13"/>
  <c r="T111" i="13"/>
  <c r="T103" i="11"/>
  <c r="T105" i="11"/>
  <c r="T111" i="11"/>
  <c r="T98" i="10"/>
  <c r="T104" i="10"/>
  <c r="T106" i="10"/>
  <c r="T112" i="10"/>
  <c r="T101" i="9"/>
  <c r="T103" i="9"/>
  <c r="T109" i="9"/>
  <c r="T111" i="9"/>
  <c r="U108" i="19"/>
  <c r="T110" i="19"/>
  <c r="T98" i="18"/>
  <c r="T100" i="18"/>
  <c r="T102" i="18"/>
  <c r="T106" i="18"/>
  <c r="T108" i="18"/>
  <c r="T110" i="18"/>
  <c r="T105" i="16"/>
  <c r="T109" i="15"/>
  <c r="T98" i="14"/>
  <c r="T99" i="13"/>
  <c r="U105" i="12"/>
  <c r="T100" i="10"/>
  <c r="T102" i="10"/>
  <c r="T108" i="10"/>
  <c r="T110" i="10"/>
  <c r="T99" i="9"/>
  <c r="T105" i="9"/>
  <c r="T107" i="9"/>
  <c r="T98" i="6"/>
  <c r="T104" i="6"/>
  <c r="T106" i="6"/>
  <c r="T112" i="6"/>
  <c r="U100" i="5"/>
  <c r="U108" i="5"/>
  <c r="U108" i="3"/>
  <c r="T110" i="3"/>
  <c r="T106" i="19"/>
  <c r="U112" i="19"/>
  <c r="T100" i="17"/>
  <c r="U102" i="17"/>
  <c r="T104" i="17"/>
  <c r="T100" i="16"/>
  <c r="T101" i="13"/>
  <c r="S97" i="12"/>
  <c r="U107" i="12"/>
  <c r="T98" i="8"/>
  <c r="T100" i="8"/>
  <c r="T106" i="8"/>
  <c r="T108" i="8"/>
  <c r="T103" i="7"/>
  <c r="T105" i="7"/>
  <c r="T111" i="7"/>
  <c r="M114" i="3"/>
  <c r="S114" i="3" s="1"/>
  <c r="R97" i="2"/>
  <c r="T99" i="2"/>
  <c r="U106" i="21"/>
  <c r="T112" i="20"/>
  <c r="U106" i="17"/>
  <c r="T112" i="17"/>
  <c r="T98" i="15"/>
  <c r="T111" i="14"/>
  <c r="U108" i="13"/>
  <c r="U100" i="11"/>
  <c r="U108" i="11"/>
  <c r="T104" i="8"/>
  <c r="T112" i="8"/>
  <c r="L114" i="8"/>
  <c r="R114" i="8" s="1"/>
  <c r="T101" i="7"/>
  <c r="T109" i="7"/>
  <c r="T102" i="4"/>
  <c r="T110" i="4"/>
  <c r="U105" i="2"/>
  <c r="T107" i="2"/>
  <c r="R115" i="2"/>
  <c r="R114" i="2"/>
  <c r="R115" i="9"/>
  <c r="E114" i="21"/>
  <c r="U107" i="22"/>
  <c r="T107" i="22"/>
  <c r="T99" i="20"/>
  <c r="E97" i="20"/>
  <c r="R97" i="15"/>
  <c r="L114" i="15"/>
  <c r="R114" i="15" s="1"/>
  <c r="U104" i="13"/>
  <c r="T104" i="13"/>
  <c r="E97" i="12"/>
  <c r="T99" i="12"/>
  <c r="U99" i="12"/>
  <c r="U112" i="18"/>
  <c r="T112" i="18"/>
  <c r="U101" i="10"/>
  <c r="E97" i="10"/>
  <c r="T101" i="10"/>
  <c r="T98" i="24"/>
  <c r="U103" i="24"/>
  <c r="T103" i="23"/>
  <c r="U108" i="23"/>
  <c r="T98" i="22"/>
  <c r="U110" i="17"/>
  <c r="U111" i="16"/>
  <c r="U106" i="13"/>
  <c r="T102" i="1"/>
  <c r="E97" i="24"/>
  <c r="T100" i="24"/>
  <c r="T105" i="24"/>
  <c r="E97" i="23"/>
  <c r="T105" i="23"/>
  <c r="T110" i="23"/>
  <c r="E97" i="22"/>
  <c r="U105" i="22"/>
  <c r="T109" i="22"/>
  <c r="U102" i="21"/>
  <c r="T103" i="20"/>
  <c r="U101" i="18"/>
  <c r="T102" i="13"/>
  <c r="U102" i="13"/>
  <c r="E97" i="13"/>
  <c r="U112" i="3"/>
  <c r="T112" i="3"/>
  <c r="U101" i="12"/>
  <c r="T101" i="12"/>
  <c r="M114" i="23"/>
  <c r="S114" i="23" s="1"/>
  <c r="U105" i="21"/>
  <c r="T105" i="21"/>
  <c r="U99" i="20"/>
  <c r="T100" i="19"/>
  <c r="T105" i="18"/>
  <c r="T98" i="17"/>
  <c r="E97" i="17"/>
  <c r="U105" i="13"/>
  <c r="T105" i="13"/>
  <c r="U105" i="6"/>
  <c r="T105" i="6"/>
  <c r="E97" i="6"/>
  <c r="U109" i="10"/>
  <c r="T109" i="10"/>
  <c r="S97" i="22"/>
  <c r="U102" i="20"/>
  <c r="T102" i="20"/>
  <c r="L114" i="19"/>
  <c r="R114" i="19" s="1"/>
  <c r="R97" i="19"/>
  <c r="T100" i="15"/>
  <c r="E97" i="15"/>
  <c r="E97" i="14"/>
  <c r="S97" i="14"/>
  <c r="M114" i="14"/>
  <c r="S114" i="14" s="1"/>
  <c r="U107" i="19"/>
  <c r="T107" i="19"/>
  <c r="T101" i="1"/>
  <c r="T109" i="1"/>
  <c r="T99" i="24"/>
  <c r="T104" i="24"/>
  <c r="T109" i="24"/>
  <c r="T104" i="23"/>
  <c r="T109" i="23"/>
  <c r="U107" i="20"/>
  <c r="U99" i="19"/>
  <c r="T99" i="19"/>
  <c r="E97" i="19"/>
  <c r="U104" i="19"/>
  <c r="U104" i="18"/>
  <c r="T104" i="18"/>
  <c r="U109" i="18"/>
  <c r="U101" i="14"/>
  <c r="U103" i="13"/>
  <c r="T103" i="13"/>
  <c r="E97" i="1"/>
  <c r="T108" i="22"/>
  <c r="U110" i="20"/>
  <c r="T110" i="20"/>
  <c r="E97" i="18"/>
  <c r="M114" i="18"/>
  <c r="S114" i="18" s="1"/>
  <c r="S97" i="18"/>
  <c r="U105" i="14"/>
  <c r="U109" i="14"/>
  <c r="T111" i="12"/>
  <c r="U111" i="12"/>
  <c r="T104" i="21"/>
  <c r="T112" i="21"/>
  <c r="T101" i="20"/>
  <c r="T109" i="20"/>
  <c r="U98" i="11"/>
  <c r="T98" i="11"/>
  <c r="E97" i="11"/>
  <c r="U106" i="11"/>
  <c r="T106" i="11"/>
  <c r="M114" i="6"/>
  <c r="S114" i="6" s="1"/>
  <c r="S97" i="6"/>
  <c r="U101" i="2"/>
  <c r="E97" i="2"/>
  <c r="T101" i="2"/>
  <c r="U104" i="11"/>
  <c r="T104" i="11"/>
  <c r="U112" i="11"/>
  <c r="T112" i="11"/>
  <c r="U98" i="9"/>
  <c r="T98" i="9"/>
  <c r="E97" i="9"/>
  <c r="U106" i="9"/>
  <c r="T106" i="9"/>
  <c r="U109" i="2"/>
  <c r="T109" i="2"/>
  <c r="L114" i="7"/>
  <c r="R114" i="7" s="1"/>
  <c r="R97" i="7"/>
  <c r="U109" i="12"/>
  <c r="T109" i="12"/>
  <c r="U102" i="5"/>
  <c r="T102" i="5"/>
  <c r="U110" i="5"/>
  <c r="T110" i="5"/>
  <c r="E97" i="4"/>
  <c r="U99" i="4"/>
  <c r="T99" i="4"/>
  <c r="U107" i="4"/>
  <c r="T107" i="4"/>
  <c r="T101" i="17"/>
  <c r="T109" i="17"/>
  <c r="E97" i="16"/>
  <c r="T98" i="16"/>
  <c r="T106" i="16"/>
  <c r="T103" i="15"/>
  <c r="T111" i="15"/>
  <c r="T100" i="14"/>
  <c r="T108" i="14"/>
  <c r="M114" i="13"/>
  <c r="S114" i="13" s="1"/>
  <c r="S97" i="13"/>
  <c r="U103" i="12"/>
  <c r="U103" i="8"/>
  <c r="T103" i="8"/>
  <c r="U111" i="8"/>
  <c r="T111" i="8"/>
  <c r="U112" i="13"/>
  <c r="T112" i="13"/>
  <c r="U100" i="7"/>
  <c r="T100" i="7"/>
  <c r="U108" i="7"/>
  <c r="T108" i="7"/>
  <c r="U104" i="3"/>
  <c r="T104" i="3"/>
  <c r="L114" i="9"/>
  <c r="R114" i="9" s="1"/>
  <c r="E97" i="7"/>
  <c r="R97" i="6"/>
  <c r="S97" i="5"/>
  <c r="E97" i="8"/>
  <c r="T104" i="2"/>
  <c r="T112" i="2"/>
  <c r="L114" i="11"/>
  <c r="R114" i="11" s="1"/>
  <c r="M114" i="10"/>
  <c r="S114" i="10" s="1"/>
  <c r="L114" i="3"/>
  <c r="R114" i="3" s="1"/>
  <c r="M114" i="2"/>
  <c r="S114" i="2" s="1"/>
  <c r="T103" i="10"/>
  <c r="T111" i="10"/>
  <c r="T100" i="9"/>
  <c r="T108" i="9"/>
  <c r="T105" i="8"/>
  <c r="T102" i="7"/>
  <c r="T110" i="7"/>
  <c r="T99" i="6"/>
  <c r="T107" i="6"/>
  <c r="T104" i="5"/>
  <c r="T112" i="5"/>
  <c r="T101" i="4"/>
  <c r="T109" i="4"/>
  <c r="E97" i="3"/>
  <c r="T98" i="3"/>
  <c r="T106" i="3"/>
  <c r="E97" i="5"/>
  <c r="U26" i="21" l="1"/>
  <c r="T32" i="19"/>
  <c r="T26" i="19"/>
  <c r="T87" i="4"/>
  <c r="T32" i="10"/>
  <c r="U61" i="24"/>
  <c r="U32" i="16"/>
  <c r="T32" i="1"/>
  <c r="T61" i="2"/>
  <c r="T32" i="6"/>
  <c r="T61" i="14"/>
  <c r="T32" i="11"/>
  <c r="T61" i="10"/>
  <c r="T61" i="5"/>
  <c r="T26" i="2"/>
  <c r="P115" i="24"/>
  <c r="P114" i="24"/>
  <c r="T87" i="18"/>
  <c r="P115" i="18"/>
  <c r="P114" i="18"/>
  <c r="U87" i="14"/>
  <c r="Q115" i="14"/>
  <c r="Q114" i="14"/>
  <c r="U87" i="16"/>
  <c r="Q115" i="16"/>
  <c r="Q114" i="16"/>
  <c r="U35" i="14"/>
  <c r="T35" i="14"/>
  <c r="P115" i="12"/>
  <c r="P114" i="12"/>
  <c r="Q114" i="23"/>
  <c r="Q115" i="23"/>
  <c r="U115" i="23" s="1"/>
  <c r="P115" i="19"/>
  <c r="P114" i="19"/>
  <c r="T87" i="20"/>
  <c r="P114" i="20"/>
  <c r="P115" i="20"/>
  <c r="T115" i="18"/>
  <c r="T87" i="16"/>
  <c r="P115" i="16"/>
  <c r="P114" i="16"/>
  <c r="Q115" i="9"/>
  <c r="U115" i="9" s="1"/>
  <c r="Q114" i="9"/>
  <c r="Q115" i="5"/>
  <c r="U115" i="5" s="1"/>
  <c r="Q114" i="5"/>
  <c r="U87" i="2"/>
  <c r="Q115" i="2"/>
  <c r="Q114" i="2"/>
  <c r="U87" i="22"/>
  <c r="Q114" i="22"/>
  <c r="Q115" i="22"/>
  <c r="U115" i="22" s="1"/>
  <c r="Q115" i="19"/>
  <c r="Q114" i="19"/>
  <c r="U115" i="16"/>
  <c r="T115" i="16"/>
  <c r="P115" i="15"/>
  <c r="T115" i="15" s="1"/>
  <c r="P114" i="15"/>
  <c r="T87" i="2"/>
  <c r="P115" i="2"/>
  <c r="T115" i="2" s="1"/>
  <c r="P114" i="2"/>
  <c r="Q115" i="12"/>
  <c r="Q114" i="12"/>
  <c r="U87" i="8"/>
  <c r="Q115" i="8"/>
  <c r="U115" i="8" s="1"/>
  <c r="Q114" i="8"/>
  <c r="U115" i="12"/>
  <c r="T115" i="12"/>
  <c r="Q115" i="11"/>
  <c r="U115" i="11" s="1"/>
  <c r="Q114" i="11"/>
  <c r="U87" i="5"/>
  <c r="P115" i="7"/>
  <c r="T115" i="7" s="1"/>
  <c r="P114" i="7"/>
  <c r="T87" i="22"/>
  <c r="P114" i="22"/>
  <c r="P115" i="22"/>
  <c r="T115" i="22" s="1"/>
  <c r="Q115" i="24"/>
  <c r="Q114" i="24"/>
  <c r="P115" i="21"/>
  <c r="T115" i="21" s="1"/>
  <c r="P114" i="21"/>
  <c r="T114" i="21" s="1"/>
  <c r="U87" i="18"/>
  <c r="Q115" i="18"/>
  <c r="U115" i="18" s="1"/>
  <c r="Q114" i="18"/>
  <c r="U115" i="15"/>
  <c r="U115" i="17"/>
  <c r="T115" i="17"/>
  <c r="U115" i="14"/>
  <c r="U115" i="6"/>
  <c r="Q115" i="3"/>
  <c r="U115" i="3" s="1"/>
  <c r="Q114" i="3"/>
  <c r="U87" i="3"/>
  <c r="Q115" i="21"/>
  <c r="U115" i="21" s="1"/>
  <c r="Q114" i="21"/>
  <c r="U115" i="20"/>
  <c r="T115" i="20"/>
  <c r="Q115" i="13"/>
  <c r="U115" i="13" s="1"/>
  <c r="Q114" i="13"/>
  <c r="T87" i="14"/>
  <c r="P115" i="14"/>
  <c r="T115" i="14" s="1"/>
  <c r="P114" i="14"/>
  <c r="P115" i="13"/>
  <c r="T115" i="13" s="1"/>
  <c r="P114" i="13"/>
  <c r="P115" i="11"/>
  <c r="T115" i="11" s="1"/>
  <c r="P114" i="11"/>
  <c r="T87" i="13"/>
  <c r="T87" i="10"/>
  <c r="P115" i="10"/>
  <c r="P114" i="10"/>
  <c r="T115" i="10"/>
  <c r="P115" i="3"/>
  <c r="T115" i="3" s="1"/>
  <c r="P114" i="3"/>
  <c r="Q115" i="1"/>
  <c r="U115" i="1" s="1"/>
  <c r="Q114" i="1"/>
  <c r="T97" i="21"/>
  <c r="U115" i="19"/>
  <c r="P114" i="23"/>
  <c r="P115" i="23"/>
  <c r="T115" i="23" s="1"/>
  <c r="Q115" i="15"/>
  <c r="Q114" i="15"/>
  <c r="P115" i="9"/>
  <c r="T115" i="9" s="1"/>
  <c r="P114" i="9"/>
  <c r="T87" i="9"/>
  <c r="T87" i="6"/>
  <c r="P115" i="6"/>
  <c r="T115" i="6" s="1"/>
  <c r="P114" i="6"/>
  <c r="T87" i="1"/>
  <c r="P115" i="1"/>
  <c r="T115" i="1" s="1"/>
  <c r="P114" i="1"/>
  <c r="U115" i="2"/>
  <c r="Q115" i="7"/>
  <c r="U115" i="7" s="1"/>
  <c r="Q114" i="7"/>
  <c r="U87" i="6"/>
  <c r="Q115" i="6"/>
  <c r="Q114" i="6"/>
  <c r="T115" i="24"/>
  <c r="U87" i="23"/>
  <c r="U87" i="13"/>
  <c r="U87" i="10"/>
  <c r="Q115" i="10"/>
  <c r="U115" i="10" s="1"/>
  <c r="Q114" i="10"/>
  <c r="T87" i="8"/>
  <c r="P115" i="8"/>
  <c r="T115" i="8" s="1"/>
  <c r="P114" i="8"/>
  <c r="P115" i="5"/>
  <c r="T115" i="5" s="1"/>
  <c r="P114" i="5"/>
  <c r="E114" i="1"/>
  <c r="U97" i="1"/>
  <c r="T97" i="1"/>
  <c r="U97" i="19"/>
  <c r="E114" i="19"/>
  <c r="T97" i="19"/>
  <c r="U97" i="23"/>
  <c r="E114" i="23"/>
  <c r="T97" i="23"/>
  <c r="E114" i="3"/>
  <c r="U97" i="3"/>
  <c r="T97" i="3"/>
  <c r="T97" i="14"/>
  <c r="E114" i="14"/>
  <c r="U97" i="14"/>
  <c r="E114" i="17"/>
  <c r="T97" i="17"/>
  <c r="U97" i="17"/>
  <c r="U97" i="20"/>
  <c r="T97" i="20"/>
  <c r="E114" i="20"/>
  <c r="U97" i="7"/>
  <c r="T97" i="7"/>
  <c r="E114" i="7"/>
  <c r="E114" i="16"/>
  <c r="U97" i="16"/>
  <c r="T97" i="16"/>
  <c r="E114" i="18"/>
  <c r="U97" i="18"/>
  <c r="T97" i="18"/>
  <c r="U97" i="24"/>
  <c r="E114" i="24"/>
  <c r="T97" i="24"/>
  <c r="U97" i="15"/>
  <c r="E114" i="15"/>
  <c r="T97" i="15"/>
  <c r="E114" i="6"/>
  <c r="U97" i="6"/>
  <c r="T97" i="6"/>
  <c r="E114" i="12"/>
  <c r="T97" i="12"/>
  <c r="U97" i="12"/>
  <c r="E114" i="4"/>
  <c r="U97" i="4"/>
  <c r="T97" i="4"/>
  <c r="E114" i="13"/>
  <c r="U97" i="13"/>
  <c r="T97" i="13"/>
  <c r="T97" i="22"/>
  <c r="U97" i="22"/>
  <c r="E114" i="22"/>
  <c r="U114" i="21"/>
  <c r="T97" i="10"/>
  <c r="E114" i="10"/>
  <c r="U97" i="10"/>
  <c r="E114" i="11"/>
  <c r="U97" i="11"/>
  <c r="T97" i="11"/>
  <c r="E114" i="5"/>
  <c r="U97" i="5"/>
  <c r="T97" i="5"/>
  <c r="U97" i="8"/>
  <c r="T97" i="8"/>
  <c r="E114" i="8"/>
  <c r="U97" i="9"/>
  <c r="T97" i="9"/>
  <c r="E114" i="9"/>
  <c r="T97" i="2"/>
  <c r="E114" i="2"/>
  <c r="U97" i="2"/>
  <c r="U114" i="24" l="1"/>
  <c r="T114" i="24"/>
  <c r="T114" i="7"/>
  <c r="U114" i="7"/>
  <c r="U114" i="17"/>
  <c r="T114" i="17"/>
  <c r="U114" i="23"/>
  <c r="T114" i="23"/>
  <c r="U114" i="10"/>
  <c r="T114" i="10"/>
  <c r="U114" i="13"/>
  <c r="T114" i="13"/>
  <c r="T114" i="14"/>
  <c r="U114" i="14"/>
  <c r="U114" i="6"/>
  <c r="T114" i="6"/>
  <c r="U114" i="20"/>
  <c r="T114" i="20"/>
  <c r="T114" i="19"/>
  <c r="U114" i="19"/>
  <c r="U114" i="9"/>
  <c r="T114" i="9"/>
  <c r="U114" i="5"/>
  <c r="T114" i="5"/>
  <c r="U114" i="18"/>
  <c r="T114" i="18"/>
  <c r="U114" i="2"/>
  <c r="T114" i="2"/>
  <c r="T114" i="22"/>
  <c r="U114" i="22"/>
  <c r="U114" i="4"/>
  <c r="T114" i="4"/>
  <c r="T114" i="15"/>
  <c r="U114" i="15"/>
  <c r="U114" i="12"/>
  <c r="T114" i="12"/>
  <c r="U114" i="3"/>
  <c r="T114" i="3"/>
  <c r="U114" i="8"/>
  <c r="T114" i="8"/>
  <c r="U114" i="11"/>
  <c r="T114" i="11"/>
  <c r="U114" i="16"/>
  <c r="T114" i="16"/>
  <c r="U114" i="1"/>
  <c r="T114" i="1"/>
</calcChain>
</file>

<file path=xl/sharedStrings.xml><?xml version="1.0" encoding="utf-8"?>
<sst xmlns="http://schemas.openxmlformats.org/spreadsheetml/2006/main" count="8255" uniqueCount="150">
  <si>
    <t>Figures Finalised as at 2025/08/08</t>
  </si>
  <si>
    <t/>
  </si>
  <si>
    <t>4th Quarter Ended 30 June 2025</t>
  </si>
  <si>
    <t>CONDITIONAL GRANTS TRANSFERRED FROM NATIONAL DEPARTMENTS AND ACTUAL PAYMENTS MADE BY MUNICIPALITIES: PRELIMINARY RESULTS</t>
  </si>
  <si>
    <t>AGGREGRATED INFORMATION FOR FREE STATE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</si>
  <si>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</si>
  <si>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</si>
  <si>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</si>
  <si>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</si>
  <si>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</si>
  <si>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</si>
  <si>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</si>
  <si>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</si>
  <si>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</si>
  <si>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</si>
  <si>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</si>
  <si>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</si>
  <si>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</si>
  <si>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</si>
  <si>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</si>
  <si>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</si>
  <si>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</si>
  <si>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</si>
  <si>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</si>
  <si>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</si>
  <si>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</si>
  <si>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</si>
  <si>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</si>
  <si>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</si>
  <si>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</si>
  <si>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</si>
  <si>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</si>
  <si>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</si>
  <si>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</si>
  <si>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</si>
  <si>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</si>
  <si>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</si>
  <si>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</si>
  <si>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</si>
  <si>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</si>
  <si>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 xml:space="preserve"> 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</si>
  <si>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</si>
  <si>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</si>
  <si>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</si>
  <si>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</si>
  <si>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</si>
  <si>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</si>
  <si>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</si>
  <si>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</si>
  <si>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</si>
  <si>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</si>
  <si>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</si>
  <si>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</si>
  <si>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</si>
  <si>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</si>
  <si>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</si>
  <si>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</si>
  <si>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</si>
  <si>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</si>
  <si>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</si>
  <si>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</si>
  <si>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</si>
  <si>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</si>
  <si>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</si>
  <si>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</si>
  <si>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</si>
  <si>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</si>
  <si>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</si>
  <si>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</si>
  <si>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</si>
  <si>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</si>
  <si>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</si>
  <si>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</si>
  <si>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</si>
  <si>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</si>
  <si>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</si>
  <si>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</si>
  <si>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</si>
  <si>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</si>
  <si>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</si>
  <si>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</si>
  <si>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</si>
  <si>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</si>
  <si>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</si>
  <si>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</si>
  <si>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</si>
  <si>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</si>
  <si>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</si>
  <si>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</si>
  <si>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</si>
  <si>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</si>
  <si>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</si>
  <si>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</si>
  <si>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</si>
  <si>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</si>
  <si>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</si>
  <si>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</si>
  <si>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</si>
  <si>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</si>
  <si>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</si>
  <si>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</si>
  <si>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</si>
  <si>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</si>
  <si>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</si>
  <si>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</si>
  <si>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</si>
  <si>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</si>
  <si>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</si>
  <si>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</si>
  <si>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</si>
  <si>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</si>
  <si>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</si>
  <si>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</si>
  <si>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MANGAUNG (MAN)</t>
  </si>
  <si>
    <t>FREE STATE: LETSEMENG (FS161)</t>
  </si>
  <si>
    <t>FREE STATE: KOPANONG (FS162)</t>
  </si>
  <si>
    <t>FREE STATE: MOHOKARE (FS163)</t>
  </si>
  <si>
    <t>FREE STATE: XHARIEP (DC16)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</si>
  <si>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</si>
  <si>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</si>
  <si>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</si>
  <si>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</si>
  <si>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</si>
  <si>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LEJWELEPUTSWA (DC18)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</si>
  <si>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</si>
  <si>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</si>
  <si>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</si>
  <si>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</si>
  <si>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</si>
  <si>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</si>
  <si>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THABO MOFUTSANYANA (DC19)</t>
  </si>
  <si>
    <t>FREE STATE: MOQHAKA (FS201)</t>
  </si>
  <si>
    <t>FREE STATE: NGWATHE (FS203)</t>
  </si>
  <si>
    <t>FREE STATE: METSIMAHOLO (FS204)</t>
  </si>
  <si>
    <t>FREE STATE: MAFUBE (FS205)</t>
  </si>
  <si>
    <t>FREE STATE: FEZILE DABI (DC20)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</si>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</sst>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>
        <v>10000000</v>
      </c>
      <c r="C9" s="108"/>
      <c r="D9" s="108"/>
      <c r="E9" s="108">
        <f>$B9       +$C9       +$D9</f>
        <v>10000000</v>
      </c>
      <c r="F9" s="109">
        <v>10000000</v>
      </c>
      <c r="G9" s="110">
        <v>10000000</v>
      </c>
      <c r="H9" s="109"/>
      <c r="I9" s="110"/>
      <c r="J9" s="109"/>
      <c r="K9" s="110"/>
      <c r="L9" s="109">
        <v>3092000</v>
      </c>
      <c r="M9" s="110">
        <v>1366225</v>
      </c>
      <c r="N9" s="109">
        <v>2015000</v>
      </c>
      <c r="O9" s="110">
        <v>447205</v>
      </c>
      <c r="P9" s="109">
        <f>$H9       +$J9       +$L9       +$N9</f>
        <v>5107000</v>
      </c>
      <c r="Q9" s="110">
        <f>$I9       +$K9       +$M9       +$O9</f>
        <v>1813430</v>
      </c>
      <c r="R9" s="54">
        <f>IF(($L9       =0),0,((($N9       -$L9       )/$L9       )*100))</f>
        <v>-34.831824062095727</v>
      </c>
      <c r="S9" s="55">
        <f>IF(($M9       =0),0,((($O9       -$M9       )/$M9       )*100))</f>
        <v>-67.267104613076185</v>
      </c>
      <c r="T9" s="54">
        <f>IF(($E9       =0),0,(($P9       /$E9       )*100))</f>
        <v>51.070000000000007</v>
      </c>
      <c r="U9" s="56">
        <f>IF(($E9       =0),0,(($Q9       /$E9       )*100))</f>
        <v>18.1343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57800000</v>
      </c>
      <c r="C10" s="108"/>
      <c r="D10" s="108"/>
      <c r="E10" s="108">
        <f t="shared" ref="E10:E17" si="0">$B10      +$C10      +$D10</f>
        <v>57800000</v>
      </c>
      <c r="F10" s="109">
        <v>57800000</v>
      </c>
      <c r="G10" s="110">
        <v>57800000</v>
      </c>
      <c r="H10" s="109">
        <v>19689000</v>
      </c>
      <c r="I10" s="110">
        <v>982607</v>
      </c>
      <c r="J10" s="109">
        <v>7776000</v>
      </c>
      <c r="K10" s="110">
        <v>1314952</v>
      </c>
      <c r="L10" s="109">
        <v>7997000</v>
      </c>
      <c r="M10" s="110">
        <v>9063453</v>
      </c>
      <c r="N10" s="109"/>
      <c r="O10" s="110">
        <v>10736998</v>
      </c>
      <c r="P10" s="109">
        <f t="shared" ref="P10:P17" si="1">$H10      +$J10      +$L10      +$N10</f>
        <v>35462000</v>
      </c>
      <c r="Q10" s="110">
        <f t="shared" ref="Q10:Q17" si="2">$I10      +$K10      +$M10      +$O10</f>
        <v>22098010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18.464761719402087</v>
      </c>
      <c r="T10" s="54">
        <f t="shared" ref="T10:T16" si="5">IF(($E10      =0),0,(($P10      /$E10      )*100))</f>
        <v>61.352941176470587</v>
      </c>
      <c r="U10" s="56">
        <f t="shared" ref="U10:U16" si="6">IF(($E10      =0),0,(($Q10      /$E10      )*100))</f>
        <v>38.231851211072666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42042000</v>
      </c>
      <c r="C14" s="108">
        <v>-2000000</v>
      </c>
      <c r="D14" s="108"/>
      <c r="E14" s="108">
        <f t="shared" si="0"/>
        <v>40042000</v>
      </c>
      <c r="F14" s="109">
        <v>40042000</v>
      </c>
      <c r="G14" s="110">
        <v>40042000</v>
      </c>
      <c r="H14" s="109">
        <v>5041000</v>
      </c>
      <c r="I14" s="110">
        <v>1754169</v>
      </c>
      <c r="J14" s="109">
        <v>8928000</v>
      </c>
      <c r="K14" s="110">
        <v>6840184</v>
      </c>
      <c r="L14" s="109">
        <v>10979000</v>
      </c>
      <c r="M14" s="110">
        <v>9760784</v>
      </c>
      <c r="N14" s="109">
        <v>8227000</v>
      </c>
      <c r="O14" s="110">
        <v>14626714</v>
      </c>
      <c r="P14" s="109">
        <f t="shared" si="1"/>
        <v>33175000</v>
      </c>
      <c r="Q14" s="110">
        <f t="shared" si="2"/>
        <v>32981851</v>
      </c>
      <c r="R14" s="54">
        <f t="shared" si="3"/>
        <v>-25.066035158028967</v>
      </c>
      <c r="S14" s="55">
        <f t="shared" si="4"/>
        <v>49.851835672216495</v>
      </c>
      <c r="T14" s="54">
        <f t="shared" si="5"/>
        <v>82.850506967683941</v>
      </c>
      <c r="U14" s="56">
        <f t="shared" si="6"/>
        <v>82.368140952000402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4500000</v>
      </c>
      <c r="C15" s="108">
        <v>-4500000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49963000</v>
      </c>
      <c r="D16" s="108"/>
      <c r="E16" s="108">
        <f t="shared" si="0"/>
        <v>49963000</v>
      </c>
      <c r="F16" s="109">
        <v>49963000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114342000</v>
      </c>
      <c r="C17" s="111">
        <f>SUM(C9:C16)</f>
        <v>43463000</v>
      </c>
      <c r="D17" s="111"/>
      <c r="E17" s="111">
        <f t="shared" si="0"/>
        <v>157805000</v>
      </c>
      <c r="F17" s="112">
        <f t="shared" ref="F17:O17" si="7">SUM(F9:F16)</f>
        <v>157805000</v>
      </c>
      <c r="G17" s="113">
        <f t="shared" si="7"/>
        <v>107842000</v>
      </c>
      <c r="H17" s="112">
        <f t="shared" si="7"/>
        <v>24730000</v>
      </c>
      <c r="I17" s="113">
        <f t="shared" si="7"/>
        <v>2736776</v>
      </c>
      <c r="J17" s="112">
        <f t="shared" si="7"/>
        <v>16704000</v>
      </c>
      <c r="K17" s="113">
        <f t="shared" si="7"/>
        <v>8155136</v>
      </c>
      <c r="L17" s="112">
        <f t="shared" si="7"/>
        <v>22068000</v>
      </c>
      <c r="M17" s="113">
        <f t="shared" si="7"/>
        <v>20190462</v>
      </c>
      <c r="N17" s="112">
        <f t="shared" si="7"/>
        <v>10242000</v>
      </c>
      <c r="O17" s="113">
        <f t="shared" si="7"/>
        <v>25810917</v>
      </c>
      <c r="P17" s="112">
        <f t="shared" si="1"/>
        <v>73744000</v>
      </c>
      <c r="Q17" s="113">
        <f t="shared" si="2"/>
        <v>56893291</v>
      </c>
      <c r="R17" s="58">
        <f t="shared" si="3"/>
        <v>-53.588907014681894</v>
      </c>
      <c r="S17" s="59">
        <f t="shared" si="4"/>
        <v>27.837178762922811</v>
      </c>
      <c r="T17" s="58">
        <f>IF((SUM($E9:$E14))=0,0,(P17/(SUM($E9:$E14))*100))</f>
        <v>68.38152111422265</v>
      </c>
      <c r="U17" s="60">
        <f>IF((SUM($E9:$E14))=0,0,(Q17/(SUM($E9:$E14))*100))</f>
        <v>52.756153446709078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12342000</v>
      </c>
      <c r="C21" s="108"/>
      <c r="D21" s="108"/>
      <c r="E21" s="108">
        <f t="shared" si="8"/>
        <v>12342000</v>
      </c>
      <c r="F21" s="109">
        <v>12342000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10000000</v>
      </c>
      <c r="D22" s="108"/>
      <c r="E22" s="108">
        <f t="shared" si="8"/>
        <v>10000000</v>
      </c>
      <c r="F22" s="109">
        <v>10000000</v>
      </c>
      <c r="G22" s="110">
        <v>10000000</v>
      </c>
      <c r="H22" s="109"/>
      <c r="I22" s="110"/>
      <c r="J22" s="109"/>
      <c r="K22" s="110"/>
      <c r="L22" s="109"/>
      <c r="M22" s="110"/>
      <c r="N22" s="109">
        <v>647000</v>
      </c>
      <c r="O22" s="110">
        <v>647928</v>
      </c>
      <c r="P22" s="109">
        <f t="shared" si="9"/>
        <v>647000</v>
      </c>
      <c r="Q22" s="110">
        <f t="shared" si="10"/>
        <v>647928</v>
      </c>
      <c r="R22" s="54">
        <f t="shared" si="11"/>
        <v>0</v>
      </c>
      <c r="S22" s="55">
        <f t="shared" si="12"/>
        <v>0</v>
      </c>
      <c r="T22" s="54">
        <f t="shared" si="13"/>
        <v>6.47</v>
      </c>
      <c r="U22" s="56">
        <f t="shared" si="14"/>
        <v>6.4792800000000002</v>
      </c>
      <c r="V22" s="109">
        <v>37864000</v>
      </c>
      <c r="W22" s="110">
        <v>0</v>
      </c>
    </row>
    <row r="23" spans="1:23" ht="13" customHeight="1" x14ac:dyDescent="0.3">
      <c r="A23" s="53" t="s">
        <v>50</v>
      </c>
      <c r="B23" s="108"/>
      <c r="C23" s="108">
        <v>48056000</v>
      </c>
      <c r="D23" s="108"/>
      <c r="E23" s="108">
        <f t="shared" si="8"/>
        <v>48056000</v>
      </c>
      <c r="F23" s="109">
        <v>48056000</v>
      </c>
      <c r="G23" s="110">
        <v>48056000</v>
      </c>
      <c r="H23" s="109"/>
      <c r="I23" s="110"/>
      <c r="J23" s="109"/>
      <c r="K23" s="110"/>
      <c r="L23" s="109"/>
      <c r="M23" s="110"/>
      <c r="N23" s="109">
        <v>869000</v>
      </c>
      <c r="O23" s="110"/>
      <c r="P23" s="109">
        <f t="shared" si="9"/>
        <v>869000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1.8083069751956049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12342000</v>
      </c>
      <c r="C26" s="111">
        <f>SUM(C19:C25)</f>
        <v>58056000</v>
      </c>
      <c r="D26" s="111"/>
      <c r="E26" s="111">
        <f t="shared" si="8"/>
        <v>70398000</v>
      </c>
      <c r="F26" s="112">
        <f t="shared" ref="F26:O26" si="15">SUM(F19:F25)</f>
        <v>70398000</v>
      </c>
      <c r="G26" s="113">
        <f t="shared" si="15"/>
        <v>58056000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1516000</v>
      </c>
      <c r="O26" s="113">
        <f t="shared" si="15"/>
        <v>647928</v>
      </c>
      <c r="P26" s="112">
        <f t="shared" si="9"/>
        <v>1516000</v>
      </c>
      <c r="Q26" s="113">
        <f t="shared" si="10"/>
        <v>647928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2.6112718754306186</v>
      </c>
      <c r="U26" s="60">
        <f>IF(($E26-$E21-$E25)   =0,0,($Q26   /($E26-$E21-$E25)   )*100)</f>
        <v>1.116039685820587</v>
      </c>
      <c r="V26" s="112">
        <f>SUM(V19:V25)</f>
        <v>37864000</v>
      </c>
      <c r="W26" s="113">
        <f>SUM(W19:W25)</f>
        <v>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266686000</v>
      </c>
      <c r="C30" s="108">
        <v>-99000000</v>
      </c>
      <c r="D30" s="108"/>
      <c r="E30" s="108">
        <f>$B30      +$C30      +$D30</f>
        <v>167686000</v>
      </c>
      <c r="F30" s="109">
        <v>167686000</v>
      </c>
      <c r="G30" s="110">
        <v>167686000</v>
      </c>
      <c r="H30" s="109">
        <v>11375000</v>
      </c>
      <c r="I30" s="110">
        <v>15001132</v>
      </c>
      <c r="J30" s="109">
        <v>9551000</v>
      </c>
      <c r="K30" s="110">
        <v>21705296</v>
      </c>
      <c r="L30" s="109">
        <v>10947000</v>
      </c>
      <c r="M30" s="110">
        <v>15636383</v>
      </c>
      <c r="N30" s="109">
        <v>17272000</v>
      </c>
      <c r="O30" s="110">
        <v>7913406</v>
      </c>
      <c r="P30" s="109">
        <f>$H30      +$J30      +$L30      +$N30</f>
        <v>49145000</v>
      </c>
      <c r="Q30" s="110">
        <f>$I30      +$K30      +$M30      +$O30</f>
        <v>60256217</v>
      </c>
      <c r="R30" s="54">
        <f>IF(($L30      =0),0,((($N30      -$L30      )/$L30      )*100))</f>
        <v>57.778386772631777</v>
      </c>
      <c r="S30" s="55">
        <f>IF(($M30      =0),0,((($O30      -$M30      )/$M30      )*100))</f>
        <v>-49.391070812220448</v>
      </c>
      <c r="T30" s="54">
        <f>IF(($E30      =0),0,(($P30      /$E30      )*100))</f>
        <v>29.307753777894398</v>
      </c>
      <c r="U30" s="56">
        <f>IF(($E30      =0),0,(($Q30      /$E30      )*100))</f>
        <v>35.93395811218587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10126000</v>
      </c>
      <c r="C31" s="108">
        <v>295000</v>
      </c>
      <c r="D31" s="108"/>
      <c r="E31" s="108">
        <f>$B31      +$C31      +$D31</f>
        <v>10421000</v>
      </c>
      <c r="F31" s="109">
        <v>10421000</v>
      </c>
      <c r="G31" s="110">
        <v>10421000</v>
      </c>
      <c r="H31" s="109">
        <v>2177000</v>
      </c>
      <c r="I31" s="110">
        <v>1119503</v>
      </c>
      <c r="J31" s="109">
        <v>2764000</v>
      </c>
      <c r="K31" s="110">
        <v>903392</v>
      </c>
      <c r="L31" s="109">
        <v>2243000</v>
      </c>
      <c r="M31" s="110">
        <v>1385059</v>
      </c>
      <c r="N31" s="109">
        <v>1475000</v>
      </c>
      <c r="O31" s="110">
        <v>1120619</v>
      </c>
      <c r="P31" s="109">
        <f>$H31      +$J31      +$L31      +$N31</f>
        <v>8659000</v>
      </c>
      <c r="Q31" s="110">
        <f>$I31      +$K31      +$M31      +$O31</f>
        <v>4528573</v>
      </c>
      <c r="R31" s="54">
        <f>IF(($L31      =0),0,((($N31      -$L31      )/$L31      )*100))</f>
        <v>-34.239857333927773</v>
      </c>
      <c r="S31" s="55">
        <f>IF(($M31      =0),0,((($O31      -$M31      )/$M31      )*100))</f>
        <v>-19.092327474858472</v>
      </c>
      <c r="T31" s="54">
        <f>IF(($E31      =0),0,(($P31      /$E31      )*100))</f>
        <v>83.091833797140396</v>
      </c>
      <c r="U31" s="56">
        <f>IF(($E31      =0),0,(($Q31      /$E31      )*100))</f>
        <v>43.45622301122733</v>
      </c>
      <c r="V31" s="109">
        <v>843000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276812000</v>
      </c>
      <c r="C32" s="111">
        <f>SUM(C28:C31)</f>
        <v>-98705000</v>
      </c>
      <c r="D32" s="111"/>
      <c r="E32" s="111">
        <f>$B32      +$C32      +$D32</f>
        <v>178107000</v>
      </c>
      <c r="F32" s="112">
        <f t="shared" ref="F32:O32" si="16">SUM(F28:F31)</f>
        <v>178107000</v>
      </c>
      <c r="G32" s="113">
        <f t="shared" si="16"/>
        <v>178107000</v>
      </c>
      <c r="H32" s="112">
        <f t="shared" si="16"/>
        <v>13552000</v>
      </c>
      <c r="I32" s="113">
        <f t="shared" si="16"/>
        <v>16120635</v>
      </c>
      <c r="J32" s="112">
        <f t="shared" si="16"/>
        <v>12315000</v>
      </c>
      <c r="K32" s="113">
        <f t="shared" si="16"/>
        <v>22608688</v>
      </c>
      <c r="L32" s="112">
        <f t="shared" si="16"/>
        <v>13190000</v>
      </c>
      <c r="M32" s="113">
        <f t="shared" si="16"/>
        <v>17021442</v>
      </c>
      <c r="N32" s="112">
        <f t="shared" si="16"/>
        <v>18747000</v>
      </c>
      <c r="O32" s="113">
        <f t="shared" si="16"/>
        <v>9034025</v>
      </c>
      <c r="P32" s="112">
        <f>$H32      +$J32      +$L32      +$N32</f>
        <v>57804000</v>
      </c>
      <c r="Q32" s="113">
        <f>$I32      +$K32      +$M32      +$O32</f>
        <v>64784790</v>
      </c>
      <c r="R32" s="58">
        <f>IF(($L32      =0),0,((($N32      -$L32      )/$L32      )*100))</f>
        <v>42.130401819560269</v>
      </c>
      <c r="S32" s="59">
        <f>IF(($M32      =0),0,((($O32      -$M32      )/$M32      )*100))</f>
        <v>-46.925618875298582</v>
      </c>
      <c r="T32" s="58">
        <f>IF($E32   =0,0,($P32   /$E32   )*100)</f>
        <v>32.454648048644913</v>
      </c>
      <c r="U32" s="60">
        <f>IF($E32   =0,0,($Q32   /$E32   )*100)</f>
        <v>36.374084117974029</v>
      </c>
      <c r="V32" s="112">
        <f>SUM(V28:V31)</f>
        <v>843000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33584000</v>
      </c>
      <c r="C34" s="108">
        <v>-1338000</v>
      </c>
      <c r="D34" s="108"/>
      <c r="E34" s="108">
        <f>$B34      +$C34      +$D34</f>
        <v>32246000</v>
      </c>
      <c r="F34" s="109">
        <v>32246000</v>
      </c>
      <c r="G34" s="110">
        <v>32246000</v>
      </c>
      <c r="H34" s="109">
        <v>3996000</v>
      </c>
      <c r="I34" s="110">
        <v>4350415</v>
      </c>
      <c r="J34" s="109">
        <v>8382000</v>
      </c>
      <c r="K34" s="110">
        <v>5361632</v>
      </c>
      <c r="L34" s="109">
        <v>7431000</v>
      </c>
      <c r="M34" s="110">
        <v>9754615</v>
      </c>
      <c r="N34" s="109">
        <v>3172000</v>
      </c>
      <c r="O34" s="110">
        <v>3834168</v>
      </c>
      <c r="P34" s="109">
        <f>$H34      +$J34      +$L34      +$N34</f>
        <v>22981000</v>
      </c>
      <c r="Q34" s="110">
        <f>$I34      +$K34      +$M34      +$O34</f>
        <v>23300830</v>
      </c>
      <c r="R34" s="54">
        <f>IF(($L34      =0),0,((($N34      -$L34      )/$L34      )*100))</f>
        <v>-57.313955053155695</v>
      </c>
      <c r="S34" s="55">
        <f>IF(($M34      =0),0,((($O34      -$M34      )/$M34      )*100))</f>
        <v>-60.693804932332029</v>
      </c>
      <c r="T34" s="54">
        <f>IF(($E34      =0),0,(($P34      /$E34      )*100))</f>
        <v>71.267754140048382</v>
      </c>
      <c r="U34" s="56">
        <f>IF(($E34      =0),0,(($Q34      /$E34      )*100))</f>
        <v>72.259598089685539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33584000</v>
      </c>
      <c r="C35" s="111">
        <f>C34</f>
        <v>-1338000</v>
      </c>
      <c r="D35" s="111"/>
      <c r="E35" s="111">
        <f>$B35      +$C35      +$D35</f>
        <v>32246000</v>
      </c>
      <c r="F35" s="112">
        <f t="shared" ref="F35:O35" si="17">F34</f>
        <v>32246000</v>
      </c>
      <c r="G35" s="113">
        <f t="shared" si="17"/>
        <v>32246000</v>
      </c>
      <c r="H35" s="112">
        <f t="shared" si="17"/>
        <v>3996000</v>
      </c>
      <c r="I35" s="113">
        <f t="shared" si="17"/>
        <v>4350415</v>
      </c>
      <c r="J35" s="112">
        <f t="shared" si="17"/>
        <v>8382000</v>
      </c>
      <c r="K35" s="113">
        <f t="shared" si="17"/>
        <v>5361632</v>
      </c>
      <c r="L35" s="112">
        <f t="shared" si="17"/>
        <v>7431000</v>
      </c>
      <c r="M35" s="113">
        <f t="shared" si="17"/>
        <v>9754615</v>
      </c>
      <c r="N35" s="112">
        <f t="shared" si="17"/>
        <v>3172000</v>
      </c>
      <c r="O35" s="113">
        <f t="shared" si="17"/>
        <v>3834168</v>
      </c>
      <c r="P35" s="112">
        <f>$H35      +$J35      +$L35      +$N35</f>
        <v>22981000</v>
      </c>
      <c r="Q35" s="113">
        <f>$I35      +$K35      +$M35      +$O35</f>
        <v>23300830</v>
      </c>
      <c r="R35" s="58">
        <f>IF(($L35      =0),0,((($N35      -$L35      )/$L35      )*100))</f>
        <v>-57.313955053155695</v>
      </c>
      <c r="S35" s="59">
        <f>IF(($M35      =0),0,((($O35      -$M35      )/$M35      )*100))</f>
        <v>-60.693804932332029</v>
      </c>
      <c r="T35" s="58">
        <f>IF($E35   =0,0,($P35   /$E35   )*100)</f>
        <v>71.267754140048382</v>
      </c>
      <c r="U35" s="60">
        <f>IF($E35   =0,0,($Q35   /$E35   )*100)</f>
        <v>72.259598089685539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104521000</v>
      </c>
      <c r="C37" s="108">
        <v>-14480000</v>
      </c>
      <c r="D37" s="108"/>
      <c r="E37" s="108">
        <f t="shared" ref="E37:E42" si="18">$B37      +$C37      +$D37</f>
        <v>90041000</v>
      </c>
      <c r="F37" s="109">
        <v>90041000</v>
      </c>
      <c r="G37" s="110">
        <v>90041000</v>
      </c>
      <c r="H37" s="109">
        <v>8715000</v>
      </c>
      <c r="I37" s="110">
        <v>6559736</v>
      </c>
      <c r="J37" s="109">
        <v>30457000</v>
      </c>
      <c r="K37" s="110">
        <v>27011946</v>
      </c>
      <c r="L37" s="109">
        <v>10023000</v>
      </c>
      <c r="M37" s="110">
        <v>11935016</v>
      </c>
      <c r="N37" s="109">
        <v>9049000</v>
      </c>
      <c r="O37" s="110">
        <v>17396663</v>
      </c>
      <c r="P37" s="109">
        <f t="shared" ref="P37:P42" si="19">$H37      +$J37      +$L37      +$N37</f>
        <v>58244000</v>
      </c>
      <c r="Q37" s="110">
        <f t="shared" ref="Q37:Q42" si="20">$I37      +$K37      +$M37      +$O37</f>
        <v>62903361</v>
      </c>
      <c r="R37" s="54">
        <f t="shared" ref="R37:R42" si="21">IF(($L37      =0),0,((($N37      -$L37      )/$L37      )*100))</f>
        <v>-9.7176494063653607</v>
      </c>
      <c r="S37" s="55">
        <f t="shared" ref="S37:S42" si="22">IF(($M37      =0),0,((($O37      -$M37      )/$M37      )*100))</f>
        <v>45.761538987463446</v>
      </c>
      <c r="T37" s="54">
        <f t="shared" ref="T37:T41" si="23">IF(($E37      =0),0,(($P37      /$E37      )*100))</f>
        <v>64.686087449050987</v>
      </c>
      <c r="U37" s="56">
        <f t="shared" ref="U37:U41" si="24">IF(($E37      =0),0,(($Q37      /$E37      )*100))</f>
        <v>69.86079785875323</v>
      </c>
      <c r="V37" s="109">
        <v>1617000</v>
      </c>
      <c r="W37" s="110">
        <v>1617000</v>
      </c>
    </row>
    <row r="38" spans="1:23" ht="13" customHeight="1" x14ac:dyDescent="0.3">
      <c r="A38" s="53" t="s">
        <v>62</v>
      </c>
      <c r="B38" s="108">
        <v>69660000</v>
      </c>
      <c r="C38" s="108">
        <v>-30447000</v>
      </c>
      <c r="D38" s="108"/>
      <c r="E38" s="108">
        <f t="shared" si="18"/>
        <v>39213000</v>
      </c>
      <c r="F38" s="109">
        <v>69660000</v>
      </c>
      <c r="G38" s="110">
        <v>0</v>
      </c>
      <c r="H38" s="109"/>
      <c r="I38" s="110"/>
      <c r="J38" s="109"/>
      <c r="K38" s="110"/>
      <c r="L38" s="109"/>
      <c r="M38" s="110"/>
      <c r="N38" s="109">
        <v>296000</v>
      </c>
      <c r="O38" s="110"/>
      <c r="P38" s="109">
        <f t="shared" si="19"/>
        <v>296000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0.75485170734195295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22500000</v>
      </c>
      <c r="C40" s="108">
        <v>-4000000</v>
      </c>
      <c r="D40" s="108"/>
      <c r="E40" s="108">
        <f t="shared" si="18"/>
        <v>18500000</v>
      </c>
      <c r="F40" s="109">
        <v>18500000</v>
      </c>
      <c r="G40" s="110">
        <v>18500000</v>
      </c>
      <c r="H40" s="109"/>
      <c r="I40" s="110">
        <v>696994</v>
      </c>
      <c r="J40" s="109">
        <v>5446000</v>
      </c>
      <c r="K40" s="110">
        <v>1096707</v>
      </c>
      <c r="L40" s="109">
        <v>6760000</v>
      </c>
      <c r="M40" s="110">
        <v>1096707</v>
      </c>
      <c r="N40" s="109">
        <v>4168000</v>
      </c>
      <c r="O40" s="110">
        <v>807791</v>
      </c>
      <c r="P40" s="109">
        <f t="shared" si="19"/>
        <v>16374000</v>
      </c>
      <c r="Q40" s="110">
        <f t="shared" si="20"/>
        <v>3698199</v>
      </c>
      <c r="R40" s="54">
        <f t="shared" si="21"/>
        <v>-38.34319526627219</v>
      </c>
      <c r="S40" s="55">
        <f t="shared" si="22"/>
        <v>-26.343955131133473</v>
      </c>
      <c r="T40" s="54">
        <f t="shared" si="23"/>
        <v>88.508108108108104</v>
      </c>
      <c r="U40" s="56">
        <f t="shared" si="24"/>
        <v>19.990264864864866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196681000</v>
      </c>
      <c r="C42" s="111">
        <f>SUM(C37:C41)</f>
        <v>-48927000</v>
      </c>
      <c r="D42" s="111"/>
      <c r="E42" s="111">
        <f t="shared" si="18"/>
        <v>147754000</v>
      </c>
      <c r="F42" s="112">
        <f t="shared" ref="F42:O42" si="25">SUM(F37:F41)</f>
        <v>178201000</v>
      </c>
      <c r="G42" s="113">
        <f t="shared" si="25"/>
        <v>108541000</v>
      </c>
      <c r="H42" s="112">
        <f t="shared" si="25"/>
        <v>8715000</v>
      </c>
      <c r="I42" s="113">
        <f t="shared" si="25"/>
        <v>7256730</v>
      </c>
      <c r="J42" s="112">
        <f t="shared" si="25"/>
        <v>35903000</v>
      </c>
      <c r="K42" s="113">
        <f t="shared" si="25"/>
        <v>28108653</v>
      </c>
      <c r="L42" s="112">
        <f t="shared" si="25"/>
        <v>16783000</v>
      </c>
      <c r="M42" s="113">
        <f t="shared" si="25"/>
        <v>13031723</v>
      </c>
      <c r="N42" s="112">
        <f t="shared" si="25"/>
        <v>13513000</v>
      </c>
      <c r="O42" s="113">
        <f t="shared" si="25"/>
        <v>18204454</v>
      </c>
      <c r="P42" s="112">
        <f t="shared" si="19"/>
        <v>74914000</v>
      </c>
      <c r="Q42" s="113">
        <f t="shared" si="20"/>
        <v>66601560</v>
      </c>
      <c r="R42" s="58">
        <f t="shared" si="21"/>
        <v>-19.484001668354882</v>
      </c>
      <c r="S42" s="59">
        <f t="shared" si="22"/>
        <v>39.693377460524601</v>
      </c>
      <c r="T42" s="58">
        <f>IF((+$E37+$E40) =0,0,(P42   /(+$E37+$E40) )*100)</f>
        <v>69.01908034751844</v>
      </c>
      <c r="U42" s="60">
        <f>IF((+$E37+$E40) =0,0,(Q42   /(+$E37+$E40) )*100)</f>
        <v>61.360739259818878</v>
      </c>
      <c r="V42" s="112">
        <f>SUM(V37:V41)</f>
        <v>1617000</v>
      </c>
      <c r="W42" s="113">
        <f>SUM(W37:W41)</f>
        <v>1617000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220112000</v>
      </c>
      <c r="C45" s="108">
        <v>-20000000</v>
      </c>
      <c r="D45" s="108"/>
      <c r="E45" s="108">
        <f t="shared" si="26"/>
        <v>200112000</v>
      </c>
      <c r="F45" s="109">
        <v>200112000</v>
      </c>
      <c r="G45" s="110">
        <v>147112000</v>
      </c>
      <c r="H45" s="109">
        <v>55777000</v>
      </c>
      <c r="I45" s="110">
        <v>31900968</v>
      </c>
      <c r="J45" s="109">
        <v>65165000</v>
      </c>
      <c r="K45" s="110">
        <v>74743471</v>
      </c>
      <c r="L45" s="109">
        <v>26170000</v>
      </c>
      <c r="M45" s="110">
        <v>32949912</v>
      </c>
      <c r="N45" s="109"/>
      <c r="O45" s="110">
        <v>39367805</v>
      </c>
      <c r="P45" s="109">
        <f t="shared" si="27"/>
        <v>147112000</v>
      </c>
      <c r="Q45" s="110">
        <f t="shared" si="28"/>
        <v>178962156</v>
      </c>
      <c r="R45" s="54">
        <f t="shared" si="29"/>
        <v>-100</v>
      </c>
      <c r="S45" s="55">
        <f t="shared" si="30"/>
        <v>19.477724250067798</v>
      </c>
      <c r="T45" s="54">
        <f t="shared" si="31"/>
        <v>73.514831694251214</v>
      </c>
      <c r="U45" s="56">
        <f t="shared" si="32"/>
        <v>89.43099664188054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649208000</v>
      </c>
      <c r="C46" s="108"/>
      <c r="D46" s="108"/>
      <c r="E46" s="108">
        <f t="shared" si="26"/>
        <v>649208000</v>
      </c>
      <c r="F46" s="109">
        <v>649208000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330959000</v>
      </c>
      <c r="C53" s="108">
        <v>-2000000</v>
      </c>
      <c r="D53" s="108"/>
      <c r="E53" s="108">
        <f t="shared" si="26"/>
        <v>328959000</v>
      </c>
      <c r="F53" s="109">
        <v>328959000</v>
      </c>
      <c r="G53" s="110">
        <v>328959000</v>
      </c>
      <c r="H53" s="109">
        <v>48498000</v>
      </c>
      <c r="I53" s="110">
        <v>32114406</v>
      </c>
      <c r="J53" s="109">
        <v>87732000</v>
      </c>
      <c r="K53" s="110">
        <v>63287465</v>
      </c>
      <c r="L53" s="109">
        <v>11955000</v>
      </c>
      <c r="M53" s="110">
        <v>50260582</v>
      </c>
      <c r="N53" s="109">
        <v>108423000</v>
      </c>
      <c r="O53" s="110">
        <v>89788844</v>
      </c>
      <c r="P53" s="109">
        <f t="shared" si="27"/>
        <v>256608000</v>
      </c>
      <c r="Q53" s="110">
        <f t="shared" si="28"/>
        <v>235451297</v>
      </c>
      <c r="R53" s="54">
        <f t="shared" si="29"/>
        <v>806.92597239648694</v>
      </c>
      <c r="S53" s="55">
        <f t="shared" si="30"/>
        <v>78.646645993872497</v>
      </c>
      <c r="T53" s="54">
        <f t="shared" si="31"/>
        <v>78.006073705233774</v>
      </c>
      <c r="U53" s="56">
        <f t="shared" si="32"/>
        <v>71.574663407901895</v>
      </c>
      <c r="V53" s="109">
        <v>9103000</v>
      </c>
      <c r="W53" s="110">
        <v>2160000</v>
      </c>
    </row>
    <row r="54" spans="1:23" ht="13" customHeight="1" x14ac:dyDescent="0.3">
      <c r="A54" s="53" t="s">
        <v>77</v>
      </c>
      <c r="B54" s="108">
        <v>32000000</v>
      </c>
      <c r="C54" s="108"/>
      <c r="D54" s="108"/>
      <c r="E54" s="108">
        <f t="shared" si="26"/>
        <v>32000000</v>
      </c>
      <c r="F54" s="109">
        <v>32000000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1232279000</v>
      </c>
      <c r="C55" s="111">
        <f>SUM(C44:C54)</f>
        <v>-22000000</v>
      </c>
      <c r="D55" s="111"/>
      <c r="E55" s="111">
        <f t="shared" si="26"/>
        <v>1210279000</v>
      </c>
      <c r="F55" s="112">
        <f t="shared" ref="F55:O55" si="33">SUM(F44:F54)</f>
        <v>1210279000</v>
      </c>
      <c r="G55" s="113">
        <f t="shared" si="33"/>
        <v>476071000</v>
      </c>
      <c r="H55" s="112">
        <f t="shared" si="33"/>
        <v>104275000</v>
      </c>
      <c r="I55" s="113">
        <f t="shared" si="33"/>
        <v>64015374</v>
      </c>
      <c r="J55" s="112">
        <f t="shared" si="33"/>
        <v>152897000</v>
      </c>
      <c r="K55" s="113">
        <f t="shared" si="33"/>
        <v>138030936</v>
      </c>
      <c r="L55" s="112">
        <f t="shared" si="33"/>
        <v>38125000</v>
      </c>
      <c r="M55" s="113">
        <f t="shared" si="33"/>
        <v>83210494</v>
      </c>
      <c r="N55" s="112">
        <f t="shared" si="33"/>
        <v>108423000</v>
      </c>
      <c r="O55" s="113">
        <f t="shared" si="33"/>
        <v>129156649</v>
      </c>
      <c r="P55" s="112">
        <f t="shared" si="27"/>
        <v>403720000</v>
      </c>
      <c r="Q55" s="113">
        <f t="shared" si="28"/>
        <v>414413453</v>
      </c>
      <c r="R55" s="58">
        <f t="shared" si="29"/>
        <v>184.38819672131149</v>
      </c>
      <c r="S55" s="59">
        <f t="shared" si="30"/>
        <v>55.216779508603807</v>
      </c>
      <c r="T55" s="58">
        <f>IF((+$E45+$E47+$E49+$E50+$E53) =0,0,(P55   /(+$E45+$E47+$E49+$E50+$E53) )*100)</f>
        <v>76.307338712573554</v>
      </c>
      <c r="U55" s="60">
        <f>IF((+$E45+$E47+$E49+$E50+$E53) =0,0,(Q55   /(+$E45+$E47+$E49+$E50+$E53) )*100)</f>
        <v>78.328514131373666</v>
      </c>
      <c r="V55" s="112">
        <f>SUM(V44:V54)</f>
        <v>9103000</v>
      </c>
      <c r="W55" s="113">
        <f>SUM(W44:W54)</f>
        <v>2160000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302002000</v>
      </c>
      <c r="C67" s="108">
        <v>-69058000</v>
      </c>
      <c r="D67" s="108"/>
      <c r="E67" s="108">
        <f t="shared" si="35"/>
        <v>232944000</v>
      </c>
      <c r="F67" s="109">
        <v>232944000</v>
      </c>
      <c r="G67" s="110">
        <v>232944000</v>
      </c>
      <c r="H67" s="109">
        <v>3536000</v>
      </c>
      <c r="I67" s="110">
        <v>18385178</v>
      </c>
      <c r="J67" s="109">
        <v>63307000</v>
      </c>
      <c r="K67" s="110">
        <v>48501356</v>
      </c>
      <c r="L67" s="109">
        <v>21495000</v>
      </c>
      <c r="M67" s="110">
        <v>39951469</v>
      </c>
      <c r="N67" s="109">
        <v>52508000</v>
      </c>
      <c r="O67" s="110">
        <v>23761485</v>
      </c>
      <c r="P67" s="109">
        <f t="shared" si="36"/>
        <v>140846000</v>
      </c>
      <c r="Q67" s="110">
        <f t="shared" si="37"/>
        <v>130599488</v>
      </c>
      <c r="R67" s="54">
        <f t="shared" si="38"/>
        <v>144.28006513142591</v>
      </c>
      <c r="S67" s="55">
        <f t="shared" si="39"/>
        <v>-40.524126910076824</v>
      </c>
      <c r="T67" s="54">
        <f t="shared" si="40"/>
        <v>60.463459028779454</v>
      </c>
      <c r="U67" s="56">
        <f t="shared" si="41"/>
        <v>56.064757194862281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302002000</v>
      </c>
      <c r="C68" s="111">
        <f>SUM(C63:C67)</f>
        <v>-69058000</v>
      </c>
      <c r="D68" s="111"/>
      <c r="E68" s="111">
        <f t="shared" si="35"/>
        <v>232944000</v>
      </c>
      <c r="F68" s="112">
        <f t="shared" ref="F68:O68" si="42">SUM(F63:F67)</f>
        <v>232944000</v>
      </c>
      <c r="G68" s="113">
        <f t="shared" si="42"/>
        <v>232944000</v>
      </c>
      <c r="H68" s="112">
        <f t="shared" si="42"/>
        <v>3536000</v>
      </c>
      <c r="I68" s="113">
        <f t="shared" si="42"/>
        <v>18385178</v>
      </c>
      <c r="J68" s="112">
        <f t="shared" si="42"/>
        <v>63307000</v>
      </c>
      <c r="K68" s="113">
        <f t="shared" si="42"/>
        <v>48501356</v>
      </c>
      <c r="L68" s="112">
        <f t="shared" si="42"/>
        <v>21495000</v>
      </c>
      <c r="M68" s="113">
        <f t="shared" si="42"/>
        <v>39951469</v>
      </c>
      <c r="N68" s="112">
        <f t="shared" si="42"/>
        <v>52508000</v>
      </c>
      <c r="O68" s="113">
        <f t="shared" si="42"/>
        <v>23761485</v>
      </c>
      <c r="P68" s="112">
        <f t="shared" si="36"/>
        <v>140846000</v>
      </c>
      <c r="Q68" s="113">
        <f t="shared" si="37"/>
        <v>130599488</v>
      </c>
      <c r="R68" s="58">
        <f t="shared" si="38"/>
        <v>144.28006513142591</v>
      </c>
      <c r="S68" s="59">
        <f t="shared" si="39"/>
        <v>-40.524126910076824</v>
      </c>
      <c r="T68" s="58">
        <f>IF((+$E63+$E65+$E66++$E67) =0,0,(P68   /(+$E63+$E65+$E66+$E67) )*100)</f>
        <v>60.463459028779454</v>
      </c>
      <c r="U68" s="60">
        <f>IF((+$E63+$E65+$E67) =0,0,(Q68  /(+$E63+$E65+$E67) )*100)</f>
        <v>56.064757194862281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2168042000</v>
      </c>
      <c r="C69" s="120">
        <f>SUM(C9:C16,C19:C25,C28:C31,C34,C37:C41,C44:C54,C57:C60,C63:C67)</f>
        <v>-138509000</v>
      </c>
      <c r="D69" s="120"/>
      <c r="E69" s="120">
        <f t="shared" si="35"/>
        <v>2029533000</v>
      </c>
      <c r="F69" s="121">
        <f t="shared" ref="F69:O69" si="43">SUM(F9:F16,F19:F25,F28:F31,F34,F37:F41,F44:F54,F57:F60,F63:F67)</f>
        <v>2059980000</v>
      </c>
      <c r="G69" s="122">
        <f t="shared" si="43"/>
        <v>1193807000</v>
      </c>
      <c r="H69" s="121">
        <f t="shared" si="43"/>
        <v>158804000</v>
      </c>
      <c r="I69" s="122">
        <f t="shared" si="43"/>
        <v>112865108</v>
      </c>
      <c r="J69" s="121">
        <f t="shared" si="43"/>
        <v>289508000</v>
      </c>
      <c r="K69" s="122">
        <f t="shared" si="43"/>
        <v>250766401</v>
      </c>
      <c r="L69" s="121">
        <f t="shared" si="43"/>
        <v>119092000</v>
      </c>
      <c r="M69" s="122">
        <f t="shared" si="43"/>
        <v>183160205</v>
      </c>
      <c r="N69" s="121">
        <f t="shared" si="43"/>
        <v>208121000</v>
      </c>
      <c r="O69" s="122">
        <f t="shared" si="43"/>
        <v>210449626</v>
      </c>
      <c r="P69" s="121">
        <f t="shared" si="36"/>
        <v>775525000</v>
      </c>
      <c r="Q69" s="122">
        <f t="shared" si="37"/>
        <v>757241340</v>
      </c>
      <c r="R69" s="67">
        <f t="shared" si="38"/>
        <v>74.756490780237129</v>
      </c>
      <c r="S69" s="68">
        <f t="shared" si="39"/>
        <v>14.899208591735306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62.200885943052931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60.734447272111879</v>
      </c>
      <c r="V69" s="121">
        <f>SUM(V9:V16,V19:V25,V28:V31,V34,V37:V41,V44:V54,V57:V60,V63:V67)</f>
        <v>49427000</v>
      </c>
      <c r="W69" s="122">
        <f>SUM(W9:W16,W19:W25,W28:W31,W34,W37:W41,W44:W54,W57:W60,W63:W67)</f>
        <v>3777000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877529000</v>
      </c>
      <c r="C71" s="108">
        <v>-22798000</v>
      </c>
      <c r="D71" s="108"/>
      <c r="E71" s="108">
        <f>$B71      +$C71      +$D71</f>
        <v>854731000</v>
      </c>
      <c r="F71" s="109">
        <v>854731000</v>
      </c>
      <c r="G71" s="110">
        <v>854731000</v>
      </c>
      <c r="H71" s="109">
        <v>120923000</v>
      </c>
      <c r="I71" s="110">
        <v>78896563</v>
      </c>
      <c r="J71" s="109">
        <v>300870000</v>
      </c>
      <c r="K71" s="110">
        <v>195585298</v>
      </c>
      <c r="L71" s="109">
        <v>263509000</v>
      </c>
      <c r="M71" s="110">
        <v>145297726</v>
      </c>
      <c r="N71" s="109">
        <v>152565000</v>
      </c>
      <c r="O71" s="110">
        <v>210248418</v>
      </c>
      <c r="P71" s="109">
        <f>$H71      +$J71      +$L71      +$N71</f>
        <v>837867000</v>
      </c>
      <c r="Q71" s="110">
        <f>$I71      +$K71      +$M71      +$O71</f>
        <v>630028005</v>
      </c>
      <c r="R71" s="54">
        <f>IF(($L71      =0),0,((($N71      -$L71      )/$L71      )*100))</f>
        <v>-42.102546782083344</v>
      </c>
      <c r="S71" s="55">
        <f>IF(($M71      =0),0,((($O71      -$M71      )/$M71      )*100))</f>
        <v>44.701795264159884</v>
      </c>
      <c r="T71" s="54">
        <f>IF(($E71      =0),0,(($P71      /$E71      )*100))</f>
        <v>98.026981588359376</v>
      </c>
      <c r="U71" s="56">
        <f>IF(($E71      =0),0,(($Q71      /$E71      )*100))</f>
        <v>73.710676809428932</v>
      </c>
      <c r="V71" s="109">
        <v>19192000</v>
      </c>
      <c r="W71" s="110">
        <v>4647000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877529000</v>
      </c>
      <c r="C73" s="117">
        <f>SUM(C71:C72)</f>
        <v>-22798000</v>
      </c>
      <c r="D73" s="117"/>
      <c r="E73" s="117">
        <f>$B73      +$C73      +$D73</f>
        <v>854731000</v>
      </c>
      <c r="F73" s="118">
        <f t="shared" ref="F73:O73" si="44">SUM(F71:F72)</f>
        <v>854731000</v>
      </c>
      <c r="G73" s="119">
        <f t="shared" si="44"/>
        <v>854731000</v>
      </c>
      <c r="H73" s="118">
        <f t="shared" si="44"/>
        <v>120923000</v>
      </c>
      <c r="I73" s="119">
        <f t="shared" si="44"/>
        <v>78896563</v>
      </c>
      <c r="J73" s="118">
        <f t="shared" si="44"/>
        <v>300870000</v>
      </c>
      <c r="K73" s="119">
        <f t="shared" si="44"/>
        <v>195585298</v>
      </c>
      <c r="L73" s="118">
        <f t="shared" si="44"/>
        <v>263509000</v>
      </c>
      <c r="M73" s="119">
        <f t="shared" si="44"/>
        <v>145297726</v>
      </c>
      <c r="N73" s="118">
        <f t="shared" si="44"/>
        <v>152565000</v>
      </c>
      <c r="O73" s="119">
        <f t="shared" si="44"/>
        <v>210248418</v>
      </c>
      <c r="P73" s="118">
        <f>$H73      +$J73      +$L73      +$N73</f>
        <v>837867000</v>
      </c>
      <c r="Q73" s="119">
        <f>$I73      +$K73      +$M73      +$O73</f>
        <v>630028005</v>
      </c>
      <c r="R73" s="63">
        <f>IF(($L73      =0),0,((($N73      -$L73      )/$L73      )*100))</f>
        <v>-42.102546782083344</v>
      </c>
      <c r="S73" s="64">
        <f>IF(($M73      =0),0,((($O73      -$M73      )/$M73      )*100))</f>
        <v>44.701795264159884</v>
      </c>
      <c r="T73" s="63">
        <f>IF(($E71      =0),0,(($P71      /$E71      )*100))</f>
        <v>98.026981588359376</v>
      </c>
      <c r="U73" s="65">
        <f>IF($E71   =0,0,($Q71   /$E71 )*100)</f>
        <v>73.710676809428932</v>
      </c>
      <c r="V73" s="118">
        <f>SUM(V71:V72)</f>
        <v>19192000</v>
      </c>
      <c r="W73" s="119">
        <f>SUM(W71:W72)</f>
        <v>4647000</v>
      </c>
    </row>
    <row r="74" spans="1:23" ht="13" customHeight="1" x14ac:dyDescent="0.3">
      <c r="A74" s="66" t="s">
        <v>89</v>
      </c>
      <c r="B74" s="120">
        <f>SUM(B71:B72)</f>
        <v>877529000</v>
      </c>
      <c r="C74" s="120">
        <f>SUM(C71:C72)</f>
        <v>-22798000</v>
      </c>
      <c r="D74" s="120"/>
      <c r="E74" s="120">
        <f>$B74      +$C74      +$D74</f>
        <v>854731000</v>
      </c>
      <c r="F74" s="121">
        <f t="shared" ref="F74:O74" si="45">SUM(F71:F72)</f>
        <v>854731000</v>
      </c>
      <c r="G74" s="122">
        <f t="shared" si="45"/>
        <v>854731000</v>
      </c>
      <c r="H74" s="121">
        <f t="shared" si="45"/>
        <v>120923000</v>
      </c>
      <c r="I74" s="122">
        <f t="shared" si="45"/>
        <v>78896563</v>
      </c>
      <c r="J74" s="121">
        <f t="shared" si="45"/>
        <v>300870000</v>
      </c>
      <c r="K74" s="122">
        <f t="shared" si="45"/>
        <v>195585298</v>
      </c>
      <c r="L74" s="121">
        <f t="shared" si="45"/>
        <v>263509000</v>
      </c>
      <c r="M74" s="122">
        <f t="shared" si="45"/>
        <v>145297726</v>
      </c>
      <c r="N74" s="121">
        <f t="shared" si="45"/>
        <v>152565000</v>
      </c>
      <c r="O74" s="122">
        <f t="shared" si="45"/>
        <v>210248418</v>
      </c>
      <c r="P74" s="121">
        <f>$H74      +$J74      +$L74      +$N74</f>
        <v>837867000</v>
      </c>
      <c r="Q74" s="122">
        <f>$I74      +$K74      +$M74      +$O74</f>
        <v>630028005</v>
      </c>
      <c r="R74" s="67">
        <f>IF(($L74      =0),0,((($N74      -$L74      )/$L74      )*100))</f>
        <v>-42.102546782083344</v>
      </c>
      <c r="S74" s="68">
        <f>IF(($M74      =0),0,((($O74      -$M74      )/$M74      )*100))</f>
        <v>44.701795264159884</v>
      </c>
      <c r="T74" s="67">
        <f>IF(($E71      =0),0,(($P71      /$E71      )*100))</f>
        <v>98.026981588359376</v>
      </c>
      <c r="U74" s="71">
        <f>IF($E71   =0,0,($Q71   /$E71 )*100)</f>
        <v>73.710676809428932</v>
      </c>
      <c r="V74" s="121">
        <f>SUM(V71:V72)</f>
        <v>19192000</v>
      </c>
      <c r="W74" s="122">
        <f>SUM(W71:W72)</f>
        <v>4647000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3045571000</v>
      </c>
      <c r="C75" s="120">
        <f>SUM(C9:C16,C19:C25,C28:C31,C34,C37:C41,C44:C54,C57:C60,C63:C67,C71:C72)</f>
        <v>-161307000</v>
      </c>
      <c r="D75" s="120"/>
      <c r="E75" s="120">
        <f>$B75      +$C75      +$D75</f>
        <v>2884264000</v>
      </c>
      <c r="F75" s="121">
        <f t="shared" ref="F75:O75" si="46">SUM(F9:F16,F19:F25,F28:F31,F34,F37:F41,F44:F54,F57:F60,F63:F67,F71:F72)</f>
        <v>2914711000</v>
      </c>
      <c r="G75" s="122">
        <f t="shared" si="46"/>
        <v>2048538000</v>
      </c>
      <c r="H75" s="121">
        <f t="shared" si="46"/>
        <v>279727000</v>
      </c>
      <c r="I75" s="122">
        <f t="shared" si="46"/>
        <v>191761671</v>
      </c>
      <c r="J75" s="121">
        <f t="shared" si="46"/>
        <v>590378000</v>
      </c>
      <c r="K75" s="122">
        <f t="shared" si="46"/>
        <v>446351699</v>
      </c>
      <c r="L75" s="121">
        <f t="shared" si="46"/>
        <v>382601000</v>
      </c>
      <c r="M75" s="122">
        <f t="shared" si="46"/>
        <v>328457931</v>
      </c>
      <c r="N75" s="121">
        <f t="shared" si="46"/>
        <v>360686000</v>
      </c>
      <c r="O75" s="122">
        <f t="shared" si="46"/>
        <v>420698044</v>
      </c>
      <c r="P75" s="121">
        <f>$H75      +$J75      +$L75      +$N75</f>
        <v>1613392000</v>
      </c>
      <c r="Q75" s="122">
        <f>$I75      +$K75      +$M75      +$O75</f>
        <v>1387269345</v>
      </c>
      <c r="R75" s="67">
        <f>IF(($L75      =0),0,((($N75      -$L75      )/$L75      )*100))</f>
        <v>-5.7278992997927345</v>
      </c>
      <c r="S75" s="68">
        <f>IF(($M75      =0),0,((($O75      -$M75      )/$M75      )*100))</f>
        <v>28.082778430459026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76.771964151968703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66.012098996068588</v>
      </c>
      <c r="V75" s="121">
        <f>SUM(V9:V16,V19:V25,V28:V31,V34,V37:V41,V44:V54,V57:V60,V63:V67,V71:V72)</f>
        <v>68619000</v>
      </c>
      <c r="W75" s="122">
        <f>SUM(W9:W16,W19:W25,W28:W31,W34,W37:W41,W44:W54,W57:W60,W63:W67,W71:W72)</f>
        <v>8424000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591992000</v>
      </c>
      <c r="C87" s="128">
        <f t="shared" si="48"/>
        <v>14885000</v>
      </c>
      <c r="D87" s="128">
        <f t="shared" si="48"/>
        <v>0</v>
      </c>
      <c r="E87" s="128">
        <f t="shared" si="48"/>
        <v>606877000</v>
      </c>
      <c r="F87" s="128">
        <f t="shared" si="48"/>
        <v>0</v>
      </c>
      <c r="G87" s="128">
        <f t="shared" si="48"/>
        <v>0</v>
      </c>
      <c r="H87" s="128">
        <f t="shared" si="48"/>
        <v>4300000</v>
      </c>
      <c r="I87" s="128">
        <f t="shared" si="48"/>
        <v>0</v>
      </c>
      <c r="J87" s="128">
        <f t="shared" si="48"/>
        <v>4500000</v>
      </c>
      <c r="K87" s="128">
        <f t="shared" si="48"/>
        <v>0</v>
      </c>
      <c r="L87" s="128">
        <f t="shared" si="48"/>
        <v>13433000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22233000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3.6635100687618745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580600000</v>
      </c>
      <c r="C91" s="108"/>
      <c r="D91" s="108"/>
      <c r="E91" s="108">
        <f t="shared" si="49"/>
        <v>580600000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7000000</v>
      </c>
      <c r="C93" s="108"/>
      <c r="D93" s="108"/>
      <c r="E93" s="108">
        <f t="shared" si="49"/>
        <v>7000000</v>
      </c>
      <c r="F93" s="108">
        <v>0</v>
      </c>
      <c r="G93" s="108">
        <v>0</v>
      </c>
      <c r="H93" s="108"/>
      <c r="I93" s="108"/>
      <c r="J93" s="108">
        <v>4500000</v>
      </c>
      <c r="K93" s="108"/>
      <c r="L93" s="108">
        <v>2500000</v>
      </c>
      <c r="M93" s="108"/>
      <c r="N93" s="108"/>
      <c r="O93" s="108"/>
      <c r="P93" s="108">
        <f t="shared" si="50"/>
        <v>7000000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4392000</v>
      </c>
      <c r="C94" s="108">
        <v>14885000</v>
      </c>
      <c r="D94" s="108"/>
      <c r="E94" s="108">
        <f t="shared" si="49"/>
        <v>19277000</v>
      </c>
      <c r="F94" s="108">
        <v>0</v>
      </c>
      <c r="G94" s="108">
        <v>0</v>
      </c>
      <c r="H94" s="108">
        <v>4300000</v>
      </c>
      <c r="I94" s="108"/>
      <c r="J94" s="108"/>
      <c r="K94" s="108"/>
      <c r="L94" s="108">
        <v>10933000</v>
      </c>
      <c r="M94" s="108"/>
      <c r="N94" s="108"/>
      <c r="O94" s="108"/>
      <c r="P94" s="108">
        <f t="shared" si="50"/>
        <v>15233000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79.021631996679986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591992000</v>
      </c>
      <c r="C114" s="137">
        <f t="shared" si="62"/>
        <v>14885000</v>
      </c>
      <c r="D114" s="137">
        <f t="shared" si="62"/>
        <v>0</v>
      </c>
      <c r="E114" s="137">
        <f t="shared" si="62"/>
        <v>606877000</v>
      </c>
      <c r="F114" s="137">
        <f t="shared" si="62"/>
        <v>0</v>
      </c>
      <c r="G114" s="137">
        <f t="shared" si="62"/>
        <v>0</v>
      </c>
      <c r="H114" s="137">
        <f t="shared" si="62"/>
        <v>4300000</v>
      </c>
      <c r="I114" s="137">
        <f t="shared" si="62"/>
        <v>0</v>
      </c>
      <c r="J114" s="137">
        <f t="shared" si="62"/>
        <v>4500000</v>
      </c>
      <c r="K114" s="137">
        <f t="shared" si="62"/>
        <v>0</v>
      </c>
      <c r="L114" s="137">
        <f t="shared" si="62"/>
        <v>13433000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22233000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3.6635100687618743E-2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591992000</v>
      </c>
      <c r="C115" s="139">
        <f t="shared" ref="C115:Q115" si="63">C87</f>
        <v>14885000</v>
      </c>
      <c r="D115" s="139">
        <f t="shared" si="63"/>
        <v>0</v>
      </c>
      <c r="E115" s="139">
        <f t="shared" si="63"/>
        <v>606877000</v>
      </c>
      <c r="F115" s="139">
        <f t="shared" si="63"/>
        <v>0</v>
      </c>
      <c r="G115" s="139">
        <f t="shared" si="63"/>
        <v>0</v>
      </c>
      <c r="H115" s="139">
        <f t="shared" si="63"/>
        <v>4300000</v>
      </c>
      <c r="I115" s="139">
        <f t="shared" si="63"/>
        <v>0</v>
      </c>
      <c r="J115" s="139">
        <f t="shared" si="63"/>
        <v>4500000</v>
      </c>
      <c r="K115" s="139">
        <f t="shared" si="63"/>
        <v>0</v>
      </c>
      <c r="L115" s="139">
        <f t="shared" si="63"/>
        <v>13433000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22233000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3.6635100687618743E-2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 t="s">
        <v>40</v>
      </c>
      <c r="G124" s="36" t="s">
        <v>40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40</v>
      </c>
      <c r="G126" s="36" t="s">
        <v>40</v>
      </c>
      <c r="W126" s="36"/>
    </row>
  </sheetData>
  <sheetProtection algorithmName="SHA-512" hashValue="TfvB4q5oeHyliByQM6zgFrpgn5dvD1KcIQtXSsPZKhadEjuAh2ec+twSg8MgCYpyble4JOJvw3jqWxGkH99t8g==" saltValue="EHOthh5Zg52rmD7k0YAb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257000</v>
      </c>
      <c r="I10" s="110">
        <v>256846</v>
      </c>
      <c r="J10" s="109">
        <v>722000</v>
      </c>
      <c r="K10" s="110">
        <v>722470</v>
      </c>
      <c r="L10" s="109">
        <v>1994000</v>
      </c>
      <c r="M10" s="110">
        <v>1997261</v>
      </c>
      <c r="N10" s="109"/>
      <c r="O10" s="110">
        <v>23423</v>
      </c>
      <c r="P10" s="109">
        <f t="shared" ref="P10:P17" si="1">$H10      +$J10      +$L10      +$N10</f>
        <v>2973000</v>
      </c>
      <c r="Q10" s="110">
        <f t="shared" ref="Q10:Q17" si="2">$I10      +$K10      +$M10      +$O10</f>
        <v>3000000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-98.827243910535472</v>
      </c>
      <c r="T10" s="54">
        <f t="shared" ref="T10:T16" si="5">IF(($E10      =0),0,(($P10      /$E10      )*100))</f>
        <v>99.1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>
        <v>-1500000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4500000</v>
      </c>
      <c r="C17" s="111">
        <f>SUM(C9:C16)</f>
        <v>-1500000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257000</v>
      </c>
      <c r="I17" s="113">
        <f t="shared" si="7"/>
        <v>256846</v>
      </c>
      <c r="J17" s="112">
        <f t="shared" si="7"/>
        <v>722000</v>
      </c>
      <c r="K17" s="113">
        <f t="shared" si="7"/>
        <v>722470</v>
      </c>
      <c r="L17" s="112">
        <f t="shared" si="7"/>
        <v>1994000</v>
      </c>
      <c r="M17" s="113">
        <f t="shared" si="7"/>
        <v>1997261</v>
      </c>
      <c r="N17" s="112">
        <f t="shared" si="7"/>
        <v>0</v>
      </c>
      <c r="O17" s="113">
        <f t="shared" si="7"/>
        <v>23423</v>
      </c>
      <c r="P17" s="112">
        <f t="shared" si="1"/>
        <v>2973000</v>
      </c>
      <c r="Q17" s="113">
        <f t="shared" si="2"/>
        <v>3000000</v>
      </c>
      <c r="R17" s="58">
        <f t="shared" si="3"/>
        <v>-100</v>
      </c>
      <c r="S17" s="59">
        <f t="shared" si="4"/>
        <v>-98.827243910535472</v>
      </c>
      <c r="T17" s="58">
        <f>IF((SUM($E9:$E14))=0,0,(P17/(SUM($E9:$E14))*100))</f>
        <v>99.1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10000000</v>
      </c>
      <c r="D22" s="108"/>
      <c r="E22" s="108">
        <f t="shared" si="8"/>
        <v>10000000</v>
      </c>
      <c r="F22" s="109">
        <v>10000000</v>
      </c>
      <c r="G22" s="110">
        <v>10000000</v>
      </c>
      <c r="H22" s="109"/>
      <c r="I22" s="110"/>
      <c r="J22" s="109"/>
      <c r="K22" s="110"/>
      <c r="L22" s="109"/>
      <c r="M22" s="110"/>
      <c r="N22" s="109">
        <v>647000</v>
      </c>
      <c r="O22" s="110">
        <v>647928</v>
      </c>
      <c r="P22" s="109">
        <f t="shared" si="9"/>
        <v>647000</v>
      </c>
      <c r="Q22" s="110">
        <f t="shared" si="10"/>
        <v>647928</v>
      </c>
      <c r="R22" s="54">
        <f t="shared" si="11"/>
        <v>0</v>
      </c>
      <c r="S22" s="55">
        <f t="shared" si="12"/>
        <v>0</v>
      </c>
      <c r="T22" s="54">
        <f t="shared" si="13"/>
        <v>6.47</v>
      </c>
      <c r="U22" s="56">
        <f t="shared" si="14"/>
        <v>6.4792800000000002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10000000</v>
      </c>
      <c r="D26" s="111"/>
      <c r="E26" s="111">
        <f t="shared" si="8"/>
        <v>10000000</v>
      </c>
      <c r="F26" s="112">
        <f t="shared" ref="F26:O26" si="15">SUM(F19:F25)</f>
        <v>10000000</v>
      </c>
      <c r="G26" s="113">
        <f t="shared" si="15"/>
        <v>10000000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647000</v>
      </c>
      <c r="O26" s="113">
        <f t="shared" si="15"/>
        <v>647928</v>
      </c>
      <c r="P26" s="112">
        <f t="shared" si="9"/>
        <v>647000</v>
      </c>
      <c r="Q26" s="113">
        <f t="shared" si="10"/>
        <v>647928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6.47</v>
      </c>
      <c r="U26" s="60">
        <f>IF(($E26-$E21-$E25)   =0,0,($Q26   /($E26-$E21-$E25)   )*100)</f>
        <v>6.4792800000000002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1460000</v>
      </c>
      <c r="C34" s="108"/>
      <c r="D34" s="108"/>
      <c r="E34" s="108">
        <f>$B34      +$C34      +$D34</f>
        <v>1460000</v>
      </c>
      <c r="F34" s="109">
        <v>1460000</v>
      </c>
      <c r="G34" s="110">
        <v>1460000</v>
      </c>
      <c r="H34" s="109"/>
      <c r="I34" s="110">
        <v>963556</v>
      </c>
      <c r="J34" s="109">
        <v>494000</v>
      </c>
      <c r="K34" s="110">
        <v>496444</v>
      </c>
      <c r="L34" s="109"/>
      <c r="M34" s="110"/>
      <c r="N34" s="109"/>
      <c r="O34" s="110"/>
      <c r="P34" s="109">
        <f>$H34      +$J34      +$L34      +$N34</f>
        <v>494000</v>
      </c>
      <c r="Q34" s="110">
        <f>$I34      +$K34      +$M34      +$O34</f>
        <v>1460000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33.835616438356162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1460000</v>
      </c>
      <c r="C35" s="111">
        <f>C34</f>
        <v>0</v>
      </c>
      <c r="D35" s="111"/>
      <c r="E35" s="111">
        <f>$B35      +$C35      +$D35</f>
        <v>1460000</v>
      </c>
      <c r="F35" s="112">
        <f t="shared" ref="F35:O35" si="17">F34</f>
        <v>1460000</v>
      </c>
      <c r="G35" s="113">
        <f t="shared" si="17"/>
        <v>1460000</v>
      </c>
      <c r="H35" s="112">
        <f t="shared" si="17"/>
        <v>0</v>
      </c>
      <c r="I35" s="113">
        <f t="shared" si="17"/>
        <v>963556</v>
      </c>
      <c r="J35" s="112">
        <f t="shared" si="17"/>
        <v>494000</v>
      </c>
      <c r="K35" s="113">
        <f t="shared" si="17"/>
        <v>496444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494000</v>
      </c>
      <c r="Q35" s="113">
        <f>$I35      +$K35      +$M35      +$O35</f>
        <v>1460000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33.835616438356162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26092000</v>
      </c>
      <c r="C37" s="108">
        <v>7138000</v>
      </c>
      <c r="D37" s="108"/>
      <c r="E37" s="108">
        <f t="shared" ref="E37:E42" si="18">$B37      +$C37      +$D37</f>
        <v>33230000</v>
      </c>
      <c r="F37" s="109">
        <v>33230000</v>
      </c>
      <c r="G37" s="110">
        <v>33230000</v>
      </c>
      <c r="H37" s="109">
        <v>258000</v>
      </c>
      <c r="I37" s="110">
        <v>4024950</v>
      </c>
      <c r="J37" s="109">
        <v>25834000</v>
      </c>
      <c r="K37" s="110">
        <v>13117763</v>
      </c>
      <c r="L37" s="109"/>
      <c r="M37" s="110">
        <v>2271825</v>
      </c>
      <c r="N37" s="109">
        <v>4481000</v>
      </c>
      <c r="O37" s="110">
        <v>9751297</v>
      </c>
      <c r="P37" s="109">
        <f t="shared" ref="P37:P42" si="19">$H37      +$J37      +$L37      +$N37</f>
        <v>30573000</v>
      </c>
      <c r="Q37" s="110">
        <f t="shared" ref="Q37:Q42" si="20">$I37      +$K37      +$M37      +$O37</f>
        <v>29165835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329.2274713061085</v>
      </c>
      <c r="T37" s="54">
        <f t="shared" ref="T37:T41" si="23">IF(($E37      =0),0,(($P37      /$E37      )*100))</f>
        <v>92.004213060487515</v>
      </c>
      <c r="U37" s="56">
        <f t="shared" ref="U37:U41" si="24">IF(($E37      =0),0,(($Q37      /$E37      )*100))</f>
        <v>87.769590731266916</v>
      </c>
      <c r="V37" s="109">
        <v>1617000</v>
      </c>
      <c r="W37" s="110">
        <v>1617000</v>
      </c>
    </row>
    <row r="38" spans="1:23" ht="13" customHeight="1" x14ac:dyDescent="0.3">
      <c r="A38" s="53" t="s">
        <v>62</v>
      </c>
      <c r="B38" s="108">
        <v>14121000</v>
      </c>
      <c r="C38" s="108">
        <v>-10534000</v>
      </c>
      <c r="D38" s="108"/>
      <c r="E38" s="108">
        <f t="shared" si="18"/>
        <v>3587000</v>
      </c>
      <c r="F38" s="109">
        <v>14121000</v>
      </c>
      <c r="G38" s="110">
        <v>0</v>
      </c>
      <c r="H38" s="109"/>
      <c r="I38" s="110"/>
      <c r="J38" s="109"/>
      <c r="K38" s="110"/>
      <c r="L38" s="109"/>
      <c r="M38" s="110"/>
      <c r="N38" s="109">
        <v>594000</v>
      </c>
      <c r="O38" s="110"/>
      <c r="P38" s="109">
        <f t="shared" si="19"/>
        <v>594000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16.559799275160302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40213000</v>
      </c>
      <c r="C42" s="111">
        <f>SUM(C37:C41)</f>
        <v>-3396000</v>
      </c>
      <c r="D42" s="111"/>
      <c r="E42" s="111">
        <f t="shared" si="18"/>
        <v>36817000</v>
      </c>
      <c r="F42" s="112">
        <f t="shared" ref="F42:O42" si="25">SUM(F37:F41)</f>
        <v>47351000</v>
      </c>
      <c r="G42" s="113">
        <f t="shared" si="25"/>
        <v>33230000</v>
      </c>
      <c r="H42" s="112">
        <f t="shared" si="25"/>
        <v>258000</v>
      </c>
      <c r="I42" s="113">
        <f t="shared" si="25"/>
        <v>4024950</v>
      </c>
      <c r="J42" s="112">
        <f t="shared" si="25"/>
        <v>25834000</v>
      </c>
      <c r="K42" s="113">
        <f t="shared" si="25"/>
        <v>13117763</v>
      </c>
      <c r="L42" s="112">
        <f t="shared" si="25"/>
        <v>0</v>
      </c>
      <c r="M42" s="113">
        <f t="shared" si="25"/>
        <v>2271825</v>
      </c>
      <c r="N42" s="112">
        <f t="shared" si="25"/>
        <v>5075000</v>
      </c>
      <c r="O42" s="113">
        <f t="shared" si="25"/>
        <v>9751297</v>
      </c>
      <c r="P42" s="112">
        <f t="shared" si="19"/>
        <v>31167000</v>
      </c>
      <c r="Q42" s="113">
        <f t="shared" si="20"/>
        <v>29165835</v>
      </c>
      <c r="R42" s="58">
        <f t="shared" si="21"/>
        <v>0</v>
      </c>
      <c r="S42" s="59">
        <f t="shared" si="22"/>
        <v>329.2274713061085</v>
      </c>
      <c r="T42" s="58">
        <f>IF((+$E37+$E40) =0,0,(P42   /(+$E37+$E40) )*100)</f>
        <v>93.791754438760151</v>
      </c>
      <c r="U42" s="60">
        <f>IF((+$E37+$E40) =0,0,(Q42   /(+$E37+$E40) )*100)</f>
        <v>87.769590731266916</v>
      </c>
      <c r="V42" s="112">
        <f>SUM(V37:V41)</f>
        <v>1617000</v>
      </c>
      <c r="W42" s="113">
        <f>SUM(W37:W41)</f>
        <v>1617000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201000000</v>
      </c>
      <c r="C46" s="108"/>
      <c r="D46" s="108"/>
      <c r="E46" s="108">
        <f t="shared" si="26"/>
        <v>201000000</v>
      </c>
      <c r="F46" s="109">
        <v>201000000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17968000</v>
      </c>
      <c r="C53" s="108">
        <v>5000000</v>
      </c>
      <c r="D53" s="108"/>
      <c r="E53" s="108">
        <f t="shared" si="26"/>
        <v>22968000</v>
      </c>
      <c r="F53" s="109">
        <v>22968000</v>
      </c>
      <c r="G53" s="110">
        <v>22968000</v>
      </c>
      <c r="H53" s="109">
        <v>2493000</v>
      </c>
      <c r="I53" s="110">
        <v>2493750</v>
      </c>
      <c r="J53" s="109">
        <v>7712000</v>
      </c>
      <c r="K53" s="110">
        <v>7711350</v>
      </c>
      <c r="L53" s="109">
        <v>2687000</v>
      </c>
      <c r="M53" s="110">
        <v>3634746</v>
      </c>
      <c r="N53" s="109">
        <v>4393000</v>
      </c>
      <c r="O53" s="110">
        <v>9698308</v>
      </c>
      <c r="P53" s="109">
        <f t="shared" si="27"/>
        <v>17285000</v>
      </c>
      <c r="Q53" s="110">
        <f t="shared" si="28"/>
        <v>23538154</v>
      </c>
      <c r="R53" s="54">
        <f t="shared" si="29"/>
        <v>63.490882024562708</v>
      </c>
      <c r="S53" s="55">
        <f t="shared" si="30"/>
        <v>166.82216584047413</v>
      </c>
      <c r="T53" s="54">
        <f t="shared" si="31"/>
        <v>75.256879136189482</v>
      </c>
      <c r="U53" s="56">
        <f t="shared" si="32"/>
        <v>102.48238418669453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218968000</v>
      </c>
      <c r="C55" s="111">
        <f>SUM(C44:C54)</f>
        <v>5000000</v>
      </c>
      <c r="D55" s="111"/>
      <c r="E55" s="111">
        <f t="shared" si="26"/>
        <v>223968000</v>
      </c>
      <c r="F55" s="112">
        <f t="shared" ref="F55:O55" si="33">SUM(F44:F54)</f>
        <v>223968000</v>
      </c>
      <c r="G55" s="113">
        <f t="shared" si="33"/>
        <v>22968000</v>
      </c>
      <c r="H55" s="112">
        <f t="shared" si="33"/>
        <v>2493000</v>
      </c>
      <c r="I55" s="113">
        <f t="shared" si="33"/>
        <v>2493750</v>
      </c>
      <c r="J55" s="112">
        <f t="shared" si="33"/>
        <v>7712000</v>
      </c>
      <c r="K55" s="113">
        <f t="shared" si="33"/>
        <v>7711350</v>
      </c>
      <c r="L55" s="112">
        <f t="shared" si="33"/>
        <v>2687000</v>
      </c>
      <c r="M55" s="113">
        <f t="shared" si="33"/>
        <v>3634746</v>
      </c>
      <c r="N55" s="112">
        <f t="shared" si="33"/>
        <v>4393000</v>
      </c>
      <c r="O55" s="113">
        <f t="shared" si="33"/>
        <v>9698308</v>
      </c>
      <c r="P55" s="112">
        <f t="shared" si="27"/>
        <v>17285000</v>
      </c>
      <c r="Q55" s="113">
        <f t="shared" si="28"/>
        <v>23538154</v>
      </c>
      <c r="R55" s="58">
        <f t="shared" si="29"/>
        <v>63.490882024562708</v>
      </c>
      <c r="S55" s="59">
        <f t="shared" si="30"/>
        <v>166.82216584047413</v>
      </c>
      <c r="T55" s="58">
        <f>IF((+$E45+$E47+$E49+$E50+$E53) =0,0,(P55   /(+$E45+$E47+$E49+$E50+$E53) )*100)</f>
        <v>75.256879136189482</v>
      </c>
      <c r="U55" s="60">
        <f>IF((+$E45+$E47+$E49+$E50+$E53) =0,0,(Q55   /(+$E45+$E47+$E49+$E50+$E53) )*100)</f>
        <v>102.48238418669453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265141000</v>
      </c>
      <c r="C69" s="120">
        <f>SUM(C9:C16,C19:C25,C28:C31,C34,C37:C41,C44:C54,C57:C60,C63:C67)</f>
        <v>10104000</v>
      </c>
      <c r="D69" s="120"/>
      <c r="E69" s="120">
        <f t="shared" si="35"/>
        <v>275245000</v>
      </c>
      <c r="F69" s="121">
        <f t="shared" ref="F69:O69" si="43">SUM(F9:F16,F19:F25,F28:F31,F34,F37:F41,F44:F54,F57:F60,F63:F67)</f>
        <v>285779000</v>
      </c>
      <c r="G69" s="122">
        <f t="shared" si="43"/>
        <v>70658000</v>
      </c>
      <c r="H69" s="121">
        <f t="shared" si="43"/>
        <v>3008000</v>
      </c>
      <c r="I69" s="122">
        <f t="shared" si="43"/>
        <v>7739102</v>
      </c>
      <c r="J69" s="121">
        <f t="shared" si="43"/>
        <v>34762000</v>
      </c>
      <c r="K69" s="122">
        <f t="shared" si="43"/>
        <v>22048027</v>
      </c>
      <c r="L69" s="121">
        <f t="shared" si="43"/>
        <v>4681000</v>
      </c>
      <c r="M69" s="122">
        <f t="shared" si="43"/>
        <v>7903832</v>
      </c>
      <c r="N69" s="121">
        <f t="shared" si="43"/>
        <v>10115000</v>
      </c>
      <c r="O69" s="122">
        <f t="shared" si="43"/>
        <v>20120956</v>
      </c>
      <c r="P69" s="121">
        <f t="shared" si="36"/>
        <v>52566000</v>
      </c>
      <c r="Q69" s="122">
        <f t="shared" si="37"/>
        <v>57811917</v>
      </c>
      <c r="R69" s="67">
        <f t="shared" si="38"/>
        <v>116.08630634479813</v>
      </c>
      <c r="S69" s="68">
        <f t="shared" si="39"/>
        <v>154.57216195890803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74.394972968382916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81.819350958136368</v>
      </c>
      <c r="V69" s="121">
        <f>SUM(V9:V16,V19:V25,V28:V31,V34,V37:V41,V44:V54,V57:V60,V63:V67)</f>
        <v>1617000</v>
      </c>
      <c r="W69" s="122">
        <f>SUM(W9:W16,W19:W25,W28:W31,W34,W37:W41,W44:W54,W57:W60,W63:W67)</f>
        <v>1617000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139514000</v>
      </c>
      <c r="C71" s="108">
        <v>-441000</v>
      </c>
      <c r="D71" s="108"/>
      <c r="E71" s="108">
        <f>$B71      +$C71      +$D71</f>
        <v>139073000</v>
      </c>
      <c r="F71" s="109">
        <v>139073000</v>
      </c>
      <c r="G71" s="110">
        <v>139073000</v>
      </c>
      <c r="H71" s="109">
        <v>14828000</v>
      </c>
      <c r="I71" s="110">
        <v>20795400</v>
      </c>
      <c r="J71" s="109">
        <v>74655000</v>
      </c>
      <c r="K71" s="110">
        <v>67161863</v>
      </c>
      <c r="L71" s="109">
        <v>49433000</v>
      </c>
      <c r="M71" s="110">
        <v>36242097</v>
      </c>
      <c r="N71" s="109">
        <v>157000</v>
      </c>
      <c r="O71" s="110">
        <v>14873641</v>
      </c>
      <c r="P71" s="109">
        <f>$H71      +$J71      +$L71      +$N71</f>
        <v>139073000</v>
      </c>
      <c r="Q71" s="110">
        <f>$I71      +$K71      +$M71      +$O71</f>
        <v>139073001</v>
      </c>
      <c r="R71" s="54">
        <f>IF(($L71      =0),0,((($N71      -$L71      )/$L71      )*100))</f>
        <v>-99.682398397831406</v>
      </c>
      <c r="S71" s="55">
        <f>IF(($M71      =0),0,((($O71      -$M71      )/$M71      )*100))</f>
        <v>-58.960318990371889</v>
      </c>
      <c r="T71" s="54">
        <f>IF(($E71      =0),0,(($P71      /$E71      )*100))</f>
        <v>100</v>
      </c>
      <c r="U71" s="56">
        <f>IF(($E71      =0),0,(($Q71      /$E71      )*100))</f>
        <v>100.00000071904682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139514000</v>
      </c>
      <c r="C73" s="117">
        <f>SUM(C71:C72)</f>
        <v>-441000</v>
      </c>
      <c r="D73" s="117"/>
      <c r="E73" s="117">
        <f>$B73      +$C73      +$D73</f>
        <v>139073000</v>
      </c>
      <c r="F73" s="118">
        <f t="shared" ref="F73:O73" si="44">SUM(F71:F72)</f>
        <v>139073000</v>
      </c>
      <c r="G73" s="119">
        <f t="shared" si="44"/>
        <v>139073000</v>
      </c>
      <c r="H73" s="118">
        <f t="shared" si="44"/>
        <v>14828000</v>
      </c>
      <c r="I73" s="119">
        <f t="shared" si="44"/>
        <v>20795400</v>
      </c>
      <c r="J73" s="118">
        <f t="shared" si="44"/>
        <v>74655000</v>
      </c>
      <c r="K73" s="119">
        <f t="shared" si="44"/>
        <v>67161863</v>
      </c>
      <c r="L73" s="118">
        <f t="shared" si="44"/>
        <v>49433000</v>
      </c>
      <c r="M73" s="119">
        <f t="shared" si="44"/>
        <v>36242097</v>
      </c>
      <c r="N73" s="118">
        <f t="shared" si="44"/>
        <v>157000</v>
      </c>
      <c r="O73" s="119">
        <f t="shared" si="44"/>
        <v>14873641</v>
      </c>
      <c r="P73" s="118">
        <f>$H73      +$J73      +$L73      +$N73</f>
        <v>139073000</v>
      </c>
      <c r="Q73" s="119">
        <f>$I73      +$K73      +$M73      +$O73</f>
        <v>139073001</v>
      </c>
      <c r="R73" s="63">
        <f>IF(($L73      =0),0,((($N73      -$L73      )/$L73      )*100))</f>
        <v>-99.682398397831406</v>
      </c>
      <c r="S73" s="64">
        <f>IF(($M73      =0),0,((($O73      -$M73      )/$M73      )*100))</f>
        <v>-58.960318990371889</v>
      </c>
      <c r="T73" s="63">
        <f>IF(($E71      =0),0,(($P71      /$E71      )*100))</f>
        <v>100</v>
      </c>
      <c r="U73" s="65">
        <f>IF($E71   =0,0,($Q71   /$E71 )*100)</f>
        <v>100.00000071904682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139514000</v>
      </c>
      <c r="C74" s="120">
        <f>SUM(C71:C72)</f>
        <v>-441000</v>
      </c>
      <c r="D74" s="120"/>
      <c r="E74" s="120">
        <f>$B74      +$C74      +$D74</f>
        <v>139073000</v>
      </c>
      <c r="F74" s="121">
        <f t="shared" ref="F74:O74" si="45">SUM(F71:F72)</f>
        <v>139073000</v>
      </c>
      <c r="G74" s="122">
        <f t="shared" si="45"/>
        <v>139073000</v>
      </c>
      <c r="H74" s="121">
        <f t="shared" si="45"/>
        <v>14828000</v>
      </c>
      <c r="I74" s="122">
        <f t="shared" si="45"/>
        <v>20795400</v>
      </c>
      <c r="J74" s="121">
        <f t="shared" si="45"/>
        <v>74655000</v>
      </c>
      <c r="K74" s="122">
        <f t="shared" si="45"/>
        <v>67161863</v>
      </c>
      <c r="L74" s="121">
        <f t="shared" si="45"/>
        <v>49433000</v>
      </c>
      <c r="M74" s="122">
        <f t="shared" si="45"/>
        <v>36242097</v>
      </c>
      <c r="N74" s="121">
        <f t="shared" si="45"/>
        <v>157000</v>
      </c>
      <c r="O74" s="122">
        <f t="shared" si="45"/>
        <v>14873641</v>
      </c>
      <c r="P74" s="121">
        <f>$H74      +$J74      +$L74      +$N74</f>
        <v>139073000</v>
      </c>
      <c r="Q74" s="122">
        <f>$I74      +$K74      +$M74      +$O74</f>
        <v>139073001</v>
      </c>
      <c r="R74" s="67">
        <f>IF(($L74      =0),0,((($N74      -$L74      )/$L74      )*100))</f>
        <v>-99.682398397831406</v>
      </c>
      <c r="S74" s="68">
        <f>IF(($M74      =0),0,((($O74      -$M74      )/$M74      )*100))</f>
        <v>-58.960318990371889</v>
      </c>
      <c r="T74" s="67">
        <f>IF(($E71      =0),0,(($P71      /$E71      )*100))</f>
        <v>100</v>
      </c>
      <c r="U74" s="71">
        <f>IF($E71   =0,0,($Q71   /$E71 )*100)</f>
        <v>100.00000071904682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404655000</v>
      </c>
      <c r="C75" s="120">
        <f>SUM(C9:C16,C19:C25,C28:C31,C34,C37:C41,C44:C54,C57:C60,C63:C67,C71:C72)</f>
        <v>9663000</v>
      </c>
      <c r="D75" s="120"/>
      <c r="E75" s="120">
        <f>$B75      +$C75      +$D75</f>
        <v>414318000</v>
      </c>
      <c r="F75" s="121">
        <f t="shared" ref="F75:O75" si="46">SUM(F9:F16,F19:F25,F28:F31,F34,F37:F41,F44:F54,F57:F60,F63:F67,F71:F72)</f>
        <v>424852000</v>
      </c>
      <c r="G75" s="122">
        <f t="shared" si="46"/>
        <v>209731000</v>
      </c>
      <c r="H75" s="121">
        <f t="shared" si="46"/>
        <v>17836000</v>
      </c>
      <c r="I75" s="122">
        <f t="shared" si="46"/>
        <v>28534502</v>
      </c>
      <c r="J75" s="121">
        <f t="shared" si="46"/>
        <v>109417000</v>
      </c>
      <c r="K75" s="122">
        <f t="shared" si="46"/>
        <v>89209890</v>
      </c>
      <c r="L75" s="121">
        <f t="shared" si="46"/>
        <v>54114000</v>
      </c>
      <c r="M75" s="122">
        <f t="shared" si="46"/>
        <v>44145929</v>
      </c>
      <c r="N75" s="121">
        <f t="shared" si="46"/>
        <v>10272000</v>
      </c>
      <c r="O75" s="122">
        <f t="shared" si="46"/>
        <v>34994597</v>
      </c>
      <c r="P75" s="121">
        <f>$H75      +$J75      +$L75      +$N75</f>
        <v>191639000</v>
      </c>
      <c r="Q75" s="122">
        <f>$I75      +$K75      +$M75      +$O75</f>
        <v>196884918</v>
      </c>
      <c r="R75" s="67">
        <f>IF(($L75      =0),0,((($N75      -$L75      )/$L75      )*100))</f>
        <v>-81.017851203015852</v>
      </c>
      <c r="S75" s="68">
        <f>IF(($M75      =0),0,((($O75      -$M75      )/$M75      )*100))</f>
        <v>-20.729730254402394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91.373712040661616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93.874972226328012</v>
      </c>
      <c r="V75" s="121">
        <f>SUM(V9:V16,V19:V25,V28:V31,V34,V37:V41,V44:V54,V57:V60,V63:V67,V71:V72)</f>
        <v>1617000</v>
      </c>
      <c r="W75" s="122">
        <f>SUM(W9:W16,W19:W25,W28:W31,W34,W37:W41,W44:W54,W57:W60,W63:W67,W71:W72)</f>
        <v>1617000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139560000</v>
      </c>
      <c r="C87" s="128">
        <f t="shared" si="48"/>
        <v>0</v>
      </c>
      <c r="D87" s="128">
        <f t="shared" si="48"/>
        <v>0</v>
      </c>
      <c r="E87" s="128">
        <f t="shared" si="48"/>
        <v>139560000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139560000</v>
      </c>
      <c r="C91" s="108"/>
      <c r="D91" s="108"/>
      <c r="E91" s="108">
        <f t="shared" si="49"/>
        <v>139560000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139560000</v>
      </c>
      <c r="C114" s="137">
        <f t="shared" si="62"/>
        <v>0</v>
      </c>
      <c r="D114" s="137">
        <f t="shared" si="62"/>
        <v>0</v>
      </c>
      <c r="E114" s="137">
        <f t="shared" si="62"/>
        <v>139560000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139560000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139560000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gpcG+l0eH6A3IMuRoOiWZjF/nh5l0ps29ItGj0FxclpUL4YNPDTqsOSxGmJJAAbiuD9yOp7Oqx0k5NYE6fvmQ==" saltValue="vVntbOe/vedPeN4nuh+R/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284000</v>
      </c>
      <c r="I10" s="110"/>
      <c r="J10" s="109">
        <v>1060000</v>
      </c>
      <c r="K10" s="110">
        <v>200000</v>
      </c>
      <c r="L10" s="109">
        <v>1254000</v>
      </c>
      <c r="M10" s="110">
        <v>210000</v>
      </c>
      <c r="N10" s="109"/>
      <c r="O10" s="110">
        <v>140000</v>
      </c>
      <c r="P10" s="109">
        <f t="shared" ref="P10:P17" si="1">$H10      +$J10      +$L10      +$N10</f>
        <v>2598000</v>
      </c>
      <c r="Q10" s="110">
        <f t="shared" ref="Q10:Q17" si="2">$I10      +$K10      +$M10      +$O10</f>
        <v>550000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-33.333333333333329</v>
      </c>
      <c r="T10" s="54">
        <f t="shared" ref="T10:T16" si="5">IF(($E10      =0),0,(($P10      /$E10      )*100))</f>
        <v>86.6</v>
      </c>
      <c r="U10" s="56">
        <f t="shared" ref="U10:U16" si="6">IF(($E10      =0),0,(($Q10      /$E10      )*100))</f>
        <v>18.333333333333332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284000</v>
      </c>
      <c r="I17" s="113">
        <f t="shared" si="7"/>
        <v>0</v>
      </c>
      <c r="J17" s="112">
        <f t="shared" si="7"/>
        <v>1060000</v>
      </c>
      <c r="K17" s="113">
        <f t="shared" si="7"/>
        <v>200000</v>
      </c>
      <c r="L17" s="112">
        <f t="shared" si="7"/>
        <v>1254000</v>
      </c>
      <c r="M17" s="113">
        <f t="shared" si="7"/>
        <v>210000</v>
      </c>
      <c r="N17" s="112">
        <f t="shared" si="7"/>
        <v>0</v>
      </c>
      <c r="O17" s="113">
        <f t="shared" si="7"/>
        <v>140000</v>
      </c>
      <c r="P17" s="112">
        <f t="shared" si="1"/>
        <v>2598000</v>
      </c>
      <c r="Q17" s="113">
        <f t="shared" si="2"/>
        <v>550000</v>
      </c>
      <c r="R17" s="58">
        <f t="shared" si="3"/>
        <v>-100</v>
      </c>
      <c r="S17" s="59">
        <f t="shared" si="4"/>
        <v>-33.333333333333329</v>
      </c>
      <c r="T17" s="58">
        <f>IF((SUM($E9:$E14))=0,0,(P17/(SUM($E9:$E14))*100))</f>
        <v>86.6</v>
      </c>
      <c r="U17" s="60">
        <f>IF((SUM($E9:$E14))=0,0,(Q17/(SUM($E9:$E14))*100))</f>
        <v>18.333333333333332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>
        <v>600000</v>
      </c>
      <c r="D34" s="108"/>
      <c r="E34" s="108">
        <f>$B34      +$C34      +$D34</f>
        <v>1800000</v>
      </c>
      <c r="F34" s="109">
        <v>1800000</v>
      </c>
      <c r="G34" s="110">
        <v>1800000</v>
      </c>
      <c r="H34" s="109">
        <v>300000</v>
      </c>
      <c r="I34" s="110"/>
      <c r="J34" s="109">
        <v>475000</v>
      </c>
      <c r="K34" s="110"/>
      <c r="L34" s="109"/>
      <c r="M34" s="110"/>
      <c r="N34" s="109"/>
      <c r="O34" s="110">
        <v>960000</v>
      </c>
      <c r="P34" s="109">
        <f>$H34      +$J34      +$L34      +$N34</f>
        <v>775000</v>
      </c>
      <c r="Q34" s="110">
        <f>$I34      +$K34      +$M34      +$O34</f>
        <v>960000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43.055555555555557</v>
      </c>
      <c r="U34" s="56">
        <f>IF(($E34      =0),0,(($Q34      /$E34      )*100))</f>
        <v>53.333333333333336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600000</v>
      </c>
      <c r="D35" s="111"/>
      <c r="E35" s="111">
        <f>$B35      +$C35      +$D35</f>
        <v>1800000</v>
      </c>
      <c r="F35" s="112">
        <f t="shared" ref="F35:O35" si="17">F34</f>
        <v>1800000</v>
      </c>
      <c r="G35" s="113">
        <f t="shared" si="17"/>
        <v>1800000</v>
      </c>
      <c r="H35" s="112">
        <f t="shared" si="17"/>
        <v>300000</v>
      </c>
      <c r="I35" s="113">
        <f t="shared" si="17"/>
        <v>0</v>
      </c>
      <c r="J35" s="112">
        <f t="shared" si="17"/>
        <v>475000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960000</v>
      </c>
      <c r="P35" s="112">
        <f>$H35      +$J35      +$L35      +$N35</f>
        <v>775000</v>
      </c>
      <c r="Q35" s="113">
        <f>$I35      +$K35      +$M35      +$O35</f>
        <v>960000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43.055555555555557</v>
      </c>
      <c r="U35" s="60">
        <f>IF($E35   =0,0,($Q35   /$E35   )*100)</f>
        <v>53.333333333333336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49000</v>
      </c>
      <c r="C38" s="108"/>
      <c r="D38" s="108"/>
      <c r="E38" s="108">
        <f t="shared" si="18"/>
        <v>49000</v>
      </c>
      <c r="F38" s="109">
        <v>49000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/>
      <c r="I40" s="110"/>
      <c r="J40" s="109">
        <v>2380000</v>
      </c>
      <c r="K40" s="110"/>
      <c r="L40" s="109">
        <v>1428000</v>
      </c>
      <c r="M40" s="110"/>
      <c r="N40" s="109"/>
      <c r="O40" s="110"/>
      <c r="P40" s="109">
        <f t="shared" si="19"/>
        <v>3808000</v>
      </c>
      <c r="Q40" s="110">
        <f t="shared" si="20"/>
        <v>0</v>
      </c>
      <c r="R40" s="54">
        <f t="shared" si="21"/>
        <v>-100</v>
      </c>
      <c r="S40" s="55">
        <f t="shared" si="22"/>
        <v>0</v>
      </c>
      <c r="T40" s="54">
        <f t="shared" si="23"/>
        <v>76.160000000000011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5049000</v>
      </c>
      <c r="C42" s="111">
        <f>SUM(C37:C41)</f>
        <v>0</v>
      </c>
      <c r="D42" s="111"/>
      <c r="E42" s="111">
        <f t="shared" si="18"/>
        <v>5049000</v>
      </c>
      <c r="F42" s="112">
        <f t="shared" ref="F42:O42" si="25">SUM(F37:F41)</f>
        <v>5049000</v>
      </c>
      <c r="G42" s="113">
        <f t="shared" si="25"/>
        <v>5000000</v>
      </c>
      <c r="H42" s="112">
        <f t="shared" si="25"/>
        <v>0</v>
      </c>
      <c r="I42" s="113">
        <f t="shared" si="25"/>
        <v>0</v>
      </c>
      <c r="J42" s="112">
        <f t="shared" si="25"/>
        <v>2380000</v>
      </c>
      <c r="K42" s="113">
        <f t="shared" si="25"/>
        <v>0</v>
      </c>
      <c r="L42" s="112">
        <f t="shared" si="25"/>
        <v>1428000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3808000</v>
      </c>
      <c r="Q42" s="113">
        <f t="shared" si="20"/>
        <v>0</v>
      </c>
      <c r="R42" s="58">
        <f t="shared" si="21"/>
        <v>-100</v>
      </c>
      <c r="S42" s="59">
        <f t="shared" si="22"/>
        <v>0</v>
      </c>
      <c r="T42" s="58">
        <f>IF((+$E37+$E40) =0,0,(P42   /(+$E37+$E40) )*100)</f>
        <v>76.160000000000011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17379000</v>
      </c>
      <c r="C53" s="108">
        <v>5938000</v>
      </c>
      <c r="D53" s="108"/>
      <c r="E53" s="108">
        <f t="shared" si="26"/>
        <v>23317000</v>
      </c>
      <c r="F53" s="109">
        <v>23317000</v>
      </c>
      <c r="G53" s="110">
        <v>23317000</v>
      </c>
      <c r="H53" s="109">
        <v>5000000</v>
      </c>
      <c r="I53" s="110">
        <v>3462584</v>
      </c>
      <c r="J53" s="109">
        <v>6379000</v>
      </c>
      <c r="K53" s="110">
        <v>3814086</v>
      </c>
      <c r="L53" s="109"/>
      <c r="M53" s="110">
        <v>12060673</v>
      </c>
      <c r="N53" s="109">
        <v>5798000</v>
      </c>
      <c r="O53" s="110">
        <v>-1731169</v>
      </c>
      <c r="P53" s="109">
        <f t="shared" si="27"/>
        <v>17177000</v>
      </c>
      <c r="Q53" s="110">
        <f t="shared" si="28"/>
        <v>17606174</v>
      </c>
      <c r="R53" s="54">
        <f t="shared" si="29"/>
        <v>0</v>
      </c>
      <c r="S53" s="55">
        <f t="shared" si="30"/>
        <v>-114.35383415170945</v>
      </c>
      <c r="T53" s="54">
        <f t="shared" si="31"/>
        <v>73.667281382682162</v>
      </c>
      <c r="U53" s="56">
        <f t="shared" si="32"/>
        <v>75.507886949436028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17379000</v>
      </c>
      <c r="C55" s="111">
        <f>SUM(C44:C54)</f>
        <v>5938000</v>
      </c>
      <c r="D55" s="111"/>
      <c r="E55" s="111">
        <f t="shared" si="26"/>
        <v>23317000</v>
      </c>
      <c r="F55" s="112">
        <f t="shared" ref="F55:O55" si="33">SUM(F44:F54)</f>
        <v>23317000</v>
      </c>
      <c r="G55" s="113">
        <f t="shared" si="33"/>
        <v>23317000</v>
      </c>
      <c r="H55" s="112">
        <f t="shared" si="33"/>
        <v>5000000</v>
      </c>
      <c r="I55" s="113">
        <f t="shared" si="33"/>
        <v>3462584</v>
      </c>
      <c r="J55" s="112">
        <f t="shared" si="33"/>
        <v>6379000</v>
      </c>
      <c r="K55" s="113">
        <f t="shared" si="33"/>
        <v>3814086</v>
      </c>
      <c r="L55" s="112">
        <f t="shared" si="33"/>
        <v>0</v>
      </c>
      <c r="M55" s="113">
        <f t="shared" si="33"/>
        <v>12060673</v>
      </c>
      <c r="N55" s="112">
        <f t="shared" si="33"/>
        <v>5798000</v>
      </c>
      <c r="O55" s="113">
        <f t="shared" si="33"/>
        <v>-1731169</v>
      </c>
      <c r="P55" s="112">
        <f t="shared" si="27"/>
        <v>17177000</v>
      </c>
      <c r="Q55" s="113">
        <f t="shared" si="28"/>
        <v>17606174</v>
      </c>
      <c r="R55" s="58">
        <f t="shared" si="29"/>
        <v>0</v>
      </c>
      <c r="S55" s="59">
        <f t="shared" si="30"/>
        <v>-114.35383415170945</v>
      </c>
      <c r="T55" s="58">
        <f>IF((+$E45+$E47+$E49+$E50+$E53) =0,0,(P55   /(+$E45+$E47+$E49+$E50+$E53) )*100)</f>
        <v>73.667281382682162</v>
      </c>
      <c r="U55" s="60">
        <f>IF((+$E45+$E47+$E49+$E50+$E53) =0,0,(Q55   /(+$E45+$E47+$E49+$E50+$E53) )*100)</f>
        <v>75.507886949436028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26628000</v>
      </c>
      <c r="C69" s="120">
        <f>SUM(C9:C16,C19:C25,C28:C31,C34,C37:C41,C44:C54,C57:C60,C63:C67)</f>
        <v>6538000</v>
      </c>
      <c r="D69" s="120"/>
      <c r="E69" s="120">
        <f t="shared" si="35"/>
        <v>33166000</v>
      </c>
      <c r="F69" s="121">
        <f t="shared" ref="F69:O69" si="43">SUM(F9:F16,F19:F25,F28:F31,F34,F37:F41,F44:F54,F57:F60,F63:F67)</f>
        <v>33166000</v>
      </c>
      <c r="G69" s="122">
        <f t="shared" si="43"/>
        <v>33117000</v>
      </c>
      <c r="H69" s="121">
        <f t="shared" si="43"/>
        <v>5584000</v>
      </c>
      <c r="I69" s="122">
        <f t="shared" si="43"/>
        <v>3462584</v>
      </c>
      <c r="J69" s="121">
        <f t="shared" si="43"/>
        <v>10294000</v>
      </c>
      <c r="K69" s="122">
        <f t="shared" si="43"/>
        <v>4014086</v>
      </c>
      <c r="L69" s="121">
        <f t="shared" si="43"/>
        <v>2682000</v>
      </c>
      <c r="M69" s="122">
        <f t="shared" si="43"/>
        <v>12270673</v>
      </c>
      <c r="N69" s="121">
        <f t="shared" si="43"/>
        <v>5798000</v>
      </c>
      <c r="O69" s="122">
        <f t="shared" si="43"/>
        <v>-631169</v>
      </c>
      <c r="P69" s="121">
        <f t="shared" si="36"/>
        <v>24358000</v>
      </c>
      <c r="Q69" s="122">
        <f t="shared" si="37"/>
        <v>19116174</v>
      </c>
      <c r="R69" s="67">
        <f t="shared" si="38"/>
        <v>116.18195376584639</v>
      </c>
      <c r="S69" s="68">
        <f t="shared" si="39"/>
        <v>-105.14371950095973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73.551348250143434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57.723145212428662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44050000</v>
      </c>
      <c r="C71" s="108">
        <v>-106000</v>
      </c>
      <c r="D71" s="108"/>
      <c r="E71" s="108">
        <f>$B71      +$C71      +$D71</f>
        <v>43944000</v>
      </c>
      <c r="F71" s="109">
        <v>43944000</v>
      </c>
      <c r="G71" s="110">
        <v>43944000</v>
      </c>
      <c r="H71" s="109">
        <v>15234000</v>
      </c>
      <c r="I71" s="110">
        <v>5445649</v>
      </c>
      <c r="J71" s="109">
        <v>12963000</v>
      </c>
      <c r="K71" s="110">
        <v>14783781</v>
      </c>
      <c r="L71" s="109">
        <v>8372000</v>
      </c>
      <c r="M71" s="110">
        <v>15862635</v>
      </c>
      <c r="N71" s="109">
        <v>7375000</v>
      </c>
      <c r="O71" s="110"/>
      <c r="P71" s="109">
        <f>$H71      +$J71      +$L71      +$N71</f>
        <v>43944000</v>
      </c>
      <c r="Q71" s="110">
        <f>$I71      +$K71      +$M71      +$O71</f>
        <v>36092065</v>
      </c>
      <c r="R71" s="54">
        <f>IF(($L71      =0),0,((($N71      -$L71      )/$L71      )*100))</f>
        <v>-11.908743430482561</v>
      </c>
      <c r="S71" s="55">
        <f>IF(($M71      =0),0,((($O71      -$M71      )/$M71      )*100))</f>
        <v>-100</v>
      </c>
      <c r="T71" s="54">
        <f>IF(($E71      =0),0,(($P71      /$E71      )*100))</f>
        <v>100</v>
      </c>
      <c r="U71" s="56">
        <f>IF(($E71      =0),0,(($Q71      /$E71      )*100))</f>
        <v>82.13195202985618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44050000</v>
      </c>
      <c r="C73" s="117">
        <f>SUM(C71:C72)</f>
        <v>-106000</v>
      </c>
      <c r="D73" s="117"/>
      <c r="E73" s="117">
        <f>$B73      +$C73      +$D73</f>
        <v>43944000</v>
      </c>
      <c r="F73" s="118">
        <f t="shared" ref="F73:O73" si="44">SUM(F71:F72)</f>
        <v>43944000</v>
      </c>
      <c r="G73" s="119">
        <f t="shared" si="44"/>
        <v>43944000</v>
      </c>
      <c r="H73" s="118">
        <f t="shared" si="44"/>
        <v>15234000</v>
      </c>
      <c r="I73" s="119">
        <f t="shared" si="44"/>
        <v>5445649</v>
      </c>
      <c r="J73" s="118">
        <f t="shared" si="44"/>
        <v>12963000</v>
      </c>
      <c r="K73" s="119">
        <f t="shared" si="44"/>
        <v>14783781</v>
      </c>
      <c r="L73" s="118">
        <f t="shared" si="44"/>
        <v>8372000</v>
      </c>
      <c r="M73" s="119">
        <f t="shared" si="44"/>
        <v>15862635</v>
      </c>
      <c r="N73" s="118">
        <f t="shared" si="44"/>
        <v>7375000</v>
      </c>
      <c r="O73" s="119">
        <f t="shared" si="44"/>
        <v>0</v>
      </c>
      <c r="P73" s="118">
        <f>$H73      +$J73      +$L73      +$N73</f>
        <v>43944000</v>
      </c>
      <c r="Q73" s="119">
        <f>$I73      +$K73      +$M73      +$O73</f>
        <v>36092065</v>
      </c>
      <c r="R73" s="63">
        <f>IF(($L73      =0),0,((($N73      -$L73      )/$L73      )*100))</f>
        <v>-11.908743430482561</v>
      </c>
      <c r="S73" s="64">
        <f>IF(($M73      =0),0,((($O73      -$M73      )/$M73      )*100))</f>
        <v>-100</v>
      </c>
      <c r="T73" s="63">
        <f>IF(($E71      =0),0,(($P71      /$E71      )*100))</f>
        <v>100</v>
      </c>
      <c r="U73" s="65">
        <f>IF($E71   =0,0,($Q71   /$E71 )*100)</f>
        <v>82.13195202985618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44050000</v>
      </c>
      <c r="C74" s="120">
        <f>SUM(C71:C72)</f>
        <v>-106000</v>
      </c>
      <c r="D74" s="120"/>
      <c r="E74" s="120">
        <f>$B74      +$C74      +$D74</f>
        <v>43944000</v>
      </c>
      <c r="F74" s="121">
        <f t="shared" ref="F74:O74" si="45">SUM(F71:F72)</f>
        <v>43944000</v>
      </c>
      <c r="G74" s="122">
        <f t="shared" si="45"/>
        <v>43944000</v>
      </c>
      <c r="H74" s="121">
        <f t="shared" si="45"/>
        <v>15234000</v>
      </c>
      <c r="I74" s="122">
        <f t="shared" si="45"/>
        <v>5445649</v>
      </c>
      <c r="J74" s="121">
        <f t="shared" si="45"/>
        <v>12963000</v>
      </c>
      <c r="K74" s="122">
        <f t="shared" si="45"/>
        <v>14783781</v>
      </c>
      <c r="L74" s="121">
        <f t="shared" si="45"/>
        <v>8372000</v>
      </c>
      <c r="M74" s="122">
        <f t="shared" si="45"/>
        <v>15862635</v>
      </c>
      <c r="N74" s="121">
        <f t="shared" si="45"/>
        <v>7375000</v>
      </c>
      <c r="O74" s="122">
        <f t="shared" si="45"/>
        <v>0</v>
      </c>
      <c r="P74" s="121">
        <f>$H74      +$J74      +$L74      +$N74</f>
        <v>43944000</v>
      </c>
      <c r="Q74" s="122">
        <f>$I74      +$K74      +$M74      +$O74</f>
        <v>36092065</v>
      </c>
      <c r="R74" s="67">
        <f>IF(($L74      =0),0,((($N74      -$L74      )/$L74      )*100))</f>
        <v>-11.908743430482561</v>
      </c>
      <c r="S74" s="68">
        <f>IF(($M74      =0),0,((($O74      -$M74      )/$M74      )*100))</f>
        <v>-100</v>
      </c>
      <c r="T74" s="67">
        <f>IF(($E71      =0),0,(($P71      /$E71      )*100))</f>
        <v>100</v>
      </c>
      <c r="U74" s="71">
        <f>IF($E71   =0,0,($Q71   /$E71 )*100)</f>
        <v>82.13195202985618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70678000</v>
      </c>
      <c r="C75" s="120">
        <f>SUM(C9:C16,C19:C25,C28:C31,C34,C37:C41,C44:C54,C57:C60,C63:C67,C71:C72)</f>
        <v>6432000</v>
      </c>
      <c r="D75" s="120"/>
      <c r="E75" s="120">
        <f>$B75      +$C75      +$D75</f>
        <v>77110000</v>
      </c>
      <c r="F75" s="121">
        <f t="shared" ref="F75:O75" si="46">SUM(F9:F16,F19:F25,F28:F31,F34,F37:F41,F44:F54,F57:F60,F63:F67,F71:F72)</f>
        <v>77110000</v>
      </c>
      <c r="G75" s="122">
        <f t="shared" si="46"/>
        <v>77061000</v>
      </c>
      <c r="H75" s="121">
        <f t="shared" si="46"/>
        <v>20818000</v>
      </c>
      <c r="I75" s="122">
        <f t="shared" si="46"/>
        <v>8908233</v>
      </c>
      <c r="J75" s="121">
        <f t="shared" si="46"/>
        <v>23257000</v>
      </c>
      <c r="K75" s="122">
        <f t="shared" si="46"/>
        <v>18797867</v>
      </c>
      <c r="L75" s="121">
        <f t="shared" si="46"/>
        <v>11054000</v>
      </c>
      <c r="M75" s="122">
        <f t="shared" si="46"/>
        <v>28133308</v>
      </c>
      <c r="N75" s="121">
        <f t="shared" si="46"/>
        <v>13173000</v>
      </c>
      <c r="O75" s="122">
        <f t="shared" si="46"/>
        <v>-631169</v>
      </c>
      <c r="P75" s="121">
        <f>$H75      +$J75      +$L75      +$N75</f>
        <v>68302000</v>
      </c>
      <c r="Q75" s="122">
        <f>$I75      +$K75      +$M75      +$O75</f>
        <v>55208239</v>
      </c>
      <c r="R75" s="67">
        <f>IF(($L75      =0),0,((($N75      -$L75      )/$L75      )*100))</f>
        <v>19.169531391351548</v>
      </c>
      <c r="S75" s="68">
        <f>IF(($M75      =0),0,((($O75      -$M75      )/$M75      )*100))</f>
        <v>-102.24349372636877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88.633679812096915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71.642256134750397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5172000</v>
      </c>
      <c r="C87" s="128">
        <f t="shared" si="48"/>
        <v>0</v>
      </c>
      <c r="D87" s="128">
        <f t="shared" si="48"/>
        <v>0</v>
      </c>
      <c r="E87" s="128">
        <f t="shared" si="48"/>
        <v>5172000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5172000</v>
      </c>
      <c r="C91" s="108"/>
      <c r="D91" s="108"/>
      <c r="E91" s="108">
        <f t="shared" si="49"/>
        <v>5172000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5172000</v>
      </c>
      <c r="C114" s="137">
        <f t="shared" si="62"/>
        <v>0</v>
      </c>
      <c r="D114" s="137">
        <f t="shared" si="62"/>
        <v>0</v>
      </c>
      <c r="E114" s="137">
        <f t="shared" si="62"/>
        <v>5172000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5172000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5172000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oswOuvszEQV2sTiQ/ZuafZtea/aRagqxJfzdGTX+eVWt+OWHLyJcbzaznJ5P8r0y6osQP5spI6oImq/naCCog==" saltValue="DjUPVBm0BnlYxosYs6Ad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381000</v>
      </c>
      <c r="I10" s="110">
        <v>350625</v>
      </c>
      <c r="J10" s="109">
        <v>59000</v>
      </c>
      <c r="K10" s="110">
        <v>198257</v>
      </c>
      <c r="L10" s="109"/>
      <c r="M10" s="110">
        <v>60000</v>
      </c>
      <c r="N10" s="109"/>
      <c r="O10" s="110">
        <v>302092</v>
      </c>
      <c r="P10" s="109">
        <f t="shared" ref="P10:P17" si="1">$H10      +$J10      +$L10      +$N10</f>
        <v>440000</v>
      </c>
      <c r="Q10" s="110">
        <f t="shared" ref="Q10:Q17" si="2">$I10      +$K10      +$M10      +$O10</f>
        <v>910974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403.48666666666668</v>
      </c>
      <c r="T10" s="54">
        <f t="shared" ref="T10:T16" si="5">IF(($E10      =0),0,(($P10      /$E10      )*100))</f>
        <v>44</v>
      </c>
      <c r="U10" s="56">
        <f t="shared" ref="U10:U16" si="6">IF(($E10      =0),0,(($Q10      /$E10      )*100))</f>
        <v>91.097399999999993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381000</v>
      </c>
      <c r="I17" s="113">
        <f t="shared" si="7"/>
        <v>350625</v>
      </c>
      <c r="J17" s="112">
        <f t="shared" si="7"/>
        <v>59000</v>
      </c>
      <c r="K17" s="113">
        <f t="shared" si="7"/>
        <v>198257</v>
      </c>
      <c r="L17" s="112">
        <f t="shared" si="7"/>
        <v>0</v>
      </c>
      <c r="M17" s="113">
        <f t="shared" si="7"/>
        <v>60000</v>
      </c>
      <c r="N17" s="112">
        <f t="shared" si="7"/>
        <v>0</v>
      </c>
      <c r="O17" s="113">
        <f t="shared" si="7"/>
        <v>302092</v>
      </c>
      <c r="P17" s="112">
        <f t="shared" si="1"/>
        <v>440000</v>
      </c>
      <c r="Q17" s="113">
        <f t="shared" si="2"/>
        <v>910974</v>
      </c>
      <c r="R17" s="58">
        <f t="shared" si="3"/>
        <v>0</v>
      </c>
      <c r="S17" s="59">
        <f t="shared" si="4"/>
        <v>403.48666666666668</v>
      </c>
      <c r="T17" s="58">
        <f>IF((SUM($E9:$E14))=0,0,(P17/(SUM($E9:$E14))*100))</f>
        <v>44</v>
      </c>
      <c r="U17" s="60">
        <f>IF((SUM($E9:$E14))=0,0,(Q17/(SUM($E9:$E14))*100))</f>
        <v>91.097399999999993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2583000</v>
      </c>
      <c r="C21" s="108"/>
      <c r="D21" s="108"/>
      <c r="E21" s="108">
        <f t="shared" si="8"/>
        <v>2583000</v>
      </c>
      <c r="F21" s="109">
        <v>2583000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2583000</v>
      </c>
      <c r="C26" s="111">
        <f>SUM(C19:C25)</f>
        <v>0</v>
      </c>
      <c r="D26" s="111"/>
      <c r="E26" s="111">
        <f t="shared" si="8"/>
        <v>2583000</v>
      </c>
      <c r="F26" s="112">
        <f t="shared" ref="F26:O26" si="15">SUM(F19:F25)</f>
        <v>2583000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2561000</v>
      </c>
      <c r="C31" s="108"/>
      <c r="D31" s="108"/>
      <c r="E31" s="108">
        <f>$B31      +$C31      +$D31</f>
        <v>2561000</v>
      </c>
      <c r="F31" s="109">
        <v>2561000</v>
      </c>
      <c r="G31" s="110">
        <v>2561000</v>
      </c>
      <c r="H31" s="109">
        <v>599000</v>
      </c>
      <c r="I31" s="110"/>
      <c r="J31" s="109">
        <v>541000</v>
      </c>
      <c r="K31" s="110"/>
      <c r="L31" s="109">
        <v>250000</v>
      </c>
      <c r="M31" s="110"/>
      <c r="N31" s="109">
        <v>655000</v>
      </c>
      <c r="O31" s="110"/>
      <c r="P31" s="109">
        <f>$H31      +$J31      +$L31      +$N31</f>
        <v>2045000</v>
      </c>
      <c r="Q31" s="110">
        <f>$I31      +$K31      +$M31      +$O31</f>
        <v>0</v>
      </c>
      <c r="R31" s="54">
        <f>IF(($L31      =0),0,((($N31      -$L31      )/$L31      )*100))</f>
        <v>162</v>
      </c>
      <c r="S31" s="55">
        <f>IF(($M31      =0),0,((($O31      -$M31      )/$M31      )*100))</f>
        <v>0</v>
      </c>
      <c r="T31" s="54">
        <f>IF(($E31      =0),0,(($P31      /$E31      )*100))</f>
        <v>79.851620460757516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2561000</v>
      </c>
      <c r="C32" s="111">
        <f>SUM(C28:C31)</f>
        <v>0</v>
      </c>
      <c r="D32" s="111"/>
      <c r="E32" s="111">
        <f>$B32      +$C32      +$D32</f>
        <v>2561000</v>
      </c>
      <c r="F32" s="112">
        <f t="shared" ref="F32:O32" si="16">SUM(F28:F31)</f>
        <v>2561000</v>
      </c>
      <c r="G32" s="113">
        <f t="shared" si="16"/>
        <v>2561000</v>
      </c>
      <c r="H32" s="112">
        <f t="shared" si="16"/>
        <v>599000</v>
      </c>
      <c r="I32" s="113">
        <f t="shared" si="16"/>
        <v>0</v>
      </c>
      <c r="J32" s="112">
        <f t="shared" si="16"/>
        <v>541000</v>
      </c>
      <c r="K32" s="113">
        <f t="shared" si="16"/>
        <v>0</v>
      </c>
      <c r="L32" s="112">
        <f t="shared" si="16"/>
        <v>250000</v>
      </c>
      <c r="M32" s="113">
        <f t="shared" si="16"/>
        <v>0</v>
      </c>
      <c r="N32" s="112">
        <f t="shared" si="16"/>
        <v>655000</v>
      </c>
      <c r="O32" s="113">
        <f t="shared" si="16"/>
        <v>0</v>
      </c>
      <c r="P32" s="112">
        <f>$H32      +$J32      +$L32      +$N32</f>
        <v>2045000</v>
      </c>
      <c r="Q32" s="113">
        <f>$I32      +$K32      +$M32      +$O32</f>
        <v>0</v>
      </c>
      <c r="R32" s="58">
        <f>IF(($L32      =0),0,((($N32      -$L32      )/$L32      )*100))</f>
        <v>162</v>
      </c>
      <c r="S32" s="59">
        <f>IF(($M32      =0),0,((($O32      -$M32      )/$M32      )*100))</f>
        <v>0</v>
      </c>
      <c r="T32" s="58">
        <f>IF($E32   =0,0,($P32   /$E32   )*100)</f>
        <v>79.851620460757516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1322000</v>
      </c>
      <c r="C34" s="108"/>
      <c r="D34" s="108"/>
      <c r="E34" s="108">
        <f>$B34      +$C34      +$D34</f>
        <v>1322000</v>
      </c>
      <c r="F34" s="109">
        <v>1322000</v>
      </c>
      <c r="G34" s="110">
        <v>1322000</v>
      </c>
      <c r="H34" s="109">
        <v>84000</v>
      </c>
      <c r="I34" s="110">
        <v>80791</v>
      </c>
      <c r="J34" s="109">
        <v>766000</v>
      </c>
      <c r="K34" s="110">
        <v>754995</v>
      </c>
      <c r="L34" s="109">
        <v>198000</v>
      </c>
      <c r="M34" s="110">
        <v>527518</v>
      </c>
      <c r="N34" s="109"/>
      <c r="O34" s="110">
        <v>1072076</v>
      </c>
      <c r="P34" s="109">
        <f>$H34      +$J34      +$L34      +$N34</f>
        <v>1048000</v>
      </c>
      <c r="Q34" s="110">
        <f>$I34      +$K34      +$M34      +$O34</f>
        <v>2435380</v>
      </c>
      <c r="R34" s="54">
        <f>IF(($L34      =0),0,((($N34      -$L34      )/$L34      )*100))</f>
        <v>-100</v>
      </c>
      <c r="S34" s="55">
        <f>IF(($M34      =0),0,((($O34      -$M34      )/$M34      )*100))</f>
        <v>103.23022152798578</v>
      </c>
      <c r="T34" s="54">
        <f>IF(($E34      =0),0,(($P34      /$E34      )*100))</f>
        <v>79.273827534039327</v>
      </c>
      <c r="U34" s="56">
        <f>IF(($E34      =0),0,(($Q34      /$E34      )*100))</f>
        <v>184.2193645990923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1322000</v>
      </c>
      <c r="C35" s="111">
        <f>C34</f>
        <v>0</v>
      </c>
      <c r="D35" s="111"/>
      <c r="E35" s="111">
        <f>$B35      +$C35      +$D35</f>
        <v>1322000</v>
      </c>
      <c r="F35" s="112">
        <f t="shared" ref="F35:O35" si="17">F34</f>
        <v>1322000</v>
      </c>
      <c r="G35" s="113">
        <f t="shared" si="17"/>
        <v>1322000</v>
      </c>
      <c r="H35" s="112">
        <f t="shared" si="17"/>
        <v>84000</v>
      </c>
      <c r="I35" s="113">
        <f t="shared" si="17"/>
        <v>80791</v>
      </c>
      <c r="J35" s="112">
        <f t="shared" si="17"/>
        <v>766000</v>
      </c>
      <c r="K35" s="113">
        <f t="shared" si="17"/>
        <v>754995</v>
      </c>
      <c r="L35" s="112">
        <f t="shared" si="17"/>
        <v>198000</v>
      </c>
      <c r="M35" s="113">
        <f t="shared" si="17"/>
        <v>527518</v>
      </c>
      <c r="N35" s="112">
        <f t="shared" si="17"/>
        <v>0</v>
      </c>
      <c r="O35" s="113">
        <f t="shared" si="17"/>
        <v>1072076</v>
      </c>
      <c r="P35" s="112">
        <f>$H35      +$J35      +$L35      +$N35</f>
        <v>1048000</v>
      </c>
      <c r="Q35" s="113">
        <f>$I35      +$K35      +$M35      +$O35</f>
        <v>2435380</v>
      </c>
      <c r="R35" s="58">
        <f>IF(($L35      =0),0,((($N35      -$L35      )/$L35      )*100))</f>
        <v>-100</v>
      </c>
      <c r="S35" s="59">
        <f>IF(($M35      =0),0,((($O35      -$M35      )/$M35      )*100))</f>
        <v>103.23022152798578</v>
      </c>
      <c r="T35" s="58">
        <f>IF($E35   =0,0,($P35   /$E35   )*100)</f>
        <v>79.273827534039327</v>
      </c>
      <c r="U35" s="60">
        <f>IF($E35   =0,0,($Q35   /$E35   )*100)</f>
        <v>184.2193645990923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7466000</v>
      </c>
      <c r="C69" s="120">
        <f>SUM(C9:C16,C19:C25,C28:C31,C34,C37:C41,C44:C54,C57:C60,C63:C67)</f>
        <v>0</v>
      </c>
      <c r="D69" s="120"/>
      <c r="E69" s="120">
        <f t="shared" si="35"/>
        <v>7466000</v>
      </c>
      <c r="F69" s="121">
        <f t="shared" ref="F69:O69" si="43">SUM(F9:F16,F19:F25,F28:F31,F34,F37:F41,F44:F54,F57:F60,F63:F67)</f>
        <v>7466000</v>
      </c>
      <c r="G69" s="122">
        <f t="shared" si="43"/>
        <v>4883000</v>
      </c>
      <c r="H69" s="121">
        <f t="shared" si="43"/>
        <v>1064000</v>
      </c>
      <c r="I69" s="122">
        <f t="shared" si="43"/>
        <v>431416</v>
      </c>
      <c r="J69" s="121">
        <f t="shared" si="43"/>
        <v>1366000</v>
      </c>
      <c r="K69" s="122">
        <f t="shared" si="43"/>
        <v>953252</v>
      </c>
      <c r="L69" s="121">
        <f t="shared" si="43"/>
        <v>448000</v>
      </c>
      <c r="M69" s="122">
        <f t="shared" si="43"/>
        <v>587518</v>
      </c>
      <c r="N69" s="121">
        <f t="shared" si="43"/>
        <v>655000</v>
      </c>
      <c r="O69" s="122">
        <f t="shared" si="43"/>
        <v>1374168</v>
      </c>
      <c r="P69" s="121">
        <f t="shared" si="36"/>
        <v>3533000</v>
      </c>
      <c r="Q69" s="122">
        <f t="shared" si="37"/>
        <v>3346354</v>
      </c>
      <c r="R69" s="67">
        <f t="shared" si="38"/>
        <v>46.205357142857146</v>
      </c>
      <c r="S69" s="68">
        <f t="shared" si="39"/>
        <v>133.89377006321507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72.35306164243292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68.530698341183694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>
        <v>25308000</v>
      </c>
      <c r="D71" s="108"/>
      <c r="E71" s="108">
        <f>$B71      +$C71      +$D71</f>
        <v>25308000</v>
      </c>
      <c r="F71" s="109">
        <v>25308000</v>
      </c>
      <c r="G71" s="110">
        <v>25308000</v>
      </c>
      <c r="H71" s="109"/>
      <c r="I71" s="110"/>
      <c r="J71" s="109">
        <v>11569000</v>
      </c>
      <c r="K71" s="110"/>
      <c r="L71" s="109">
        <v>11361000</v>
      </c>
      <c r="M71" s="110"/>
      <c r="N71" s="109">
        <v>2378000</v>
      </c>
      <c r="O71" s="110"/>
      <c r="P71" s="109">
        <f>$H71      +$J71      +$L71      +$N71</f>
        <v>25308000</v>
      </c>
      <c r="Q71" s="110">
        <f>$I71      +$K71      +$M71      +$O71</f>
        <v>0</v>
      </c>
      <c r="R71" s="54">
        <f>IF(($L71      =0),0,((($N71      -$L71      )/$L71      )*100))</f>
        <v>-79.068743948596079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>
        <v>5492000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25308000</v>
      </c>
      <c r="D73" s="117"/>
      <c r="E73" s="117">
        <f>$B73      +$C73      +$D73</f>
        <v>25308000</v>
      </c>
      <c r="F73" s="118">
        <f t="shared" ref="F73:O73" si="44">SUM(F71:F72)</f>
        <v>25308000</v>
      </c>
      <c r="G73" s="119">
        <f t="shared" si="44"/>
        <v>25308000</v>
      </c>
      <c r="H73" s="118">
        <f t="shared" si="44"/>
        <v>0</v>
      </c>
      <c r="I73" s="119">
        <f t="shared" si="44"/>
        <v>0</v>
      </c>
      <c r="J73" s="118">
        <f t="shared" si="44"/>
        <v>11569000</v>
      </c>
      <c r="K73" s="119">
        <f t="shared" si="44"/>
        <v>0</v>
      </c>
      <c r="L73" s="118">
        <f t="shared" si="44"/>
        <v>11361000</v>
      </c>
      <c r="M73" s="119">
        <f t="shared" si="44"/>
        <v>0</v>
      </c>
      <c r="N73" s="118">
        <f t="shared" si="44"/>
        <v>2378000</v>
      </c>
      <c r="O73" s="119">
        <f t="shared" si="44"/>
        <v>0</v>
      </c>
      <c r="P73" s="118">
        <f>$H73      +$J73      +$L73      +$N73</f>
        <v>25308000</v>
      </c>
      <c r="Q73" s="119">
        <f>$I73      +$K73      +$M73      +$O73</f>
        <v>0</v>
      </c>
      <c r="R73" s="63">
        <f>IF(($L73      =0),0,((($N73      -$L73      )/$L73      )*100))</f>
        <v>-79.068743948596079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>
        <f>SUM(V71:V72)</f>
        <v>5492000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25308000</v>
      </c>
      <c r="D74" s="120"/>
      <c r="E74" s="120">
        <f>$B74      +$C74      +$D74</f>
        <v>25308000</v>
      </c>
      <c r="F74" s="121">
        <f t="shared" ref="F74:O74" si="45">SUM(F71:F72)</f>
        <v>25308000</v>
      </c>
      <c r="G74" s="122">
        <f t="shared" si="45"/>
        <v>25308000</v>
      </c>
      <c r="H74" s="121">
        <f t="shared" si="45"/>
        <v>0</v>
      </c>
      <c r="I74" s="122">
        <f t="shared" si="45"/>
        <v>0</v>
      </c>
      <c r="J74" s="121">
        <f t="shared" si="45"/>
        <v>11569000</v>
      </c>
      <c r="K74" s="122">
        <f t="shared" si="45"/>
        <v>0</v>
      </c>
      <c r="L74" s="121">
        <f t="shared" si="45"/>
        <v>11361000</v>
      </c>
      <c r="M74" s="122">
        <f t="shared" si="45"/>
        <v>0</v>
      </c>
      <c r="N74" s="121">
        <f t="shared" si="45"/>
        <v>2378000</v>
      </c>
      <c r="O74" s="122">
        <f t="shared" si="45"/>
        <v>0</v>
      </c>
      <c r="P74" s="121">
        <f>$H74      +$J74      +$L74      +$N74</f>
        <v>25308000</v>
      </c>
      <c r="Q74" s="122">
        <f>$I74      +$K74      +$M74      +$O74</f>
        <v>0</v>
      </c>
      <c r="R74" s="67">
        <f>IF(($L74      =0),0,((($N74      -$L74      )/$L74      )*100))</f>
        <v>-79.068743948596079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>
        <f>SUM(V71:V72)</f>
        <v>5492000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7466000</v>
      </c>
      <c r="C75" s="120">
        <f>SUM(C9:C16,C19:C25,C28:C31,C34,C37:C41,C44:C54,C57:C60,C63:C67,C71:C72)</f>
        <v>25308000</v>
      </c>
      <c r="D75" s="120"/>
      <c r="E75" s="120">
        <f>$B75      +$C75      +$D75</f>
        <v>32774000</v>
      </c>
      <c r="F75" s="121">
        <f t="shared" ref="F75:O75" si="46">SUM(F9:F16,F19:F25,F28:F31,F34,F37:F41,F44:F54,F57:F60,F63:F67,F71:F72)</f>
        <v>32774000</v>
      </c>
      <c r="G75" s="122">
        <f t="shared" si="46"/>
        <v>30191000</v>
      </c>
      <c r="H75" s="121">
        <f t="shared" si="46"/>
        <v>1064000</v>
      </c>
      <c r="I75" s="122">
        <f t="shared" si="46"/>
        <v>431416</v>
      </c>
      <c r="J75" s="121">
        <f t="shared" si="46"/>
        <v>12935000</v>
      </c>
      <c r="K75" s="122">
        <f t="shared" si="46"/>
        <v>953252</v>
      </c>
      <c r="L75" s="121">
        <f t="shared" si="46"/>
        <v>11809000</v>
      </c>
      <c r="M75" s="122">
        <f t="shared" si="46"/>
        <v>587518</v>
      </c>
      <c r="N75" s="121">
        <f t="shared" si="46"/>
        <v>3033000</v>
      </c>
      <c r="O75" s="122">
        <f t="shared" si="46"/>
        <v>1374168</v>
      </c>
      <c r="P75" s="121">
        <f>$H75      +$J75      +$L75      +$N75</f>
        <v>28841000</v>
      </c>
      <c r="Q75" s="122">
        <f>$I75      +$K75      +$M75      +$O75</f>
        <v>3346354</v>
      </c>
      <c r="R75" s="67">
        <f>IF(($L75      =0),0,((($N75      -$L75      )/$L75      )*100))</f>
        <v>-74.316199508849181</v>
      </c>
      <c r="S75" s="68">
        <f>IF(($M75      =0),0,((($O75      -$M75      )/$M75      )*100))</f>
        <v>133.89377006321507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95.528468748964926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11.083945546686099</v>
      </c>
      <c r="V75" s="121">
        <f>SUM(V9:V16,V19:V25,V28:V31,V34,V37:V41,V44:V54,V57:V60,V63:V67,V71:V72)</f>
        <v>5492000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ur+tJJsb1yDRdfysi58PlYap9W/xK0MSY37UFPMtSxceU7oL1tHgfxRs9mgL0vMbsJIcVSiC2JxPsN1lyaRsg==" saltValue="Uw9icH5w/nVuhAiAtHEs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1148000</v>
      </c>
      <c r="I10" s="110">
        <v>-2000000</v>
      </c>
      <c r="J10" s="109">
        <v>272000</v>
      </c>
      <c r="K10" s="110"/>
      <c r="L10" s="109">
        <v>118000</v>
      </c>
      <c r="M10" s="110">
        <v>2000000</v>
      </c>
      <c r="N10" s="109"/>
      <c r="O10" s="110">
        <v>2000000</v>
      </c>
      <c r="P10" s="109">
        <f t="shared" ref="P10:P17" si="1">$H10      +$J10      +$L10      +$N10</f>
        <v>1538000</v>
      </c>
      <c r="Q10" s="110">
        <f t="shared" ref="Q10:Q17" si="2">$I10      +$K10      +$M10      +$O10</f>
        <v>2000000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76.900000000000006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1148000</v>
      </c>
      <c r="I17" s="113">
        <f t="shared" si="7"/>
        <v>-2000000</v>
      </c>
      <c r="J17" s="112">
        <f t="shared" si="7"/>
        <v>272000</v>
      </c>
      <c r="K17" s="113">
        <f t="shared" si="7"/>
        <v>0</v>
      </c>
      <c r="L17" s="112">
        <f t="shared" si="7"/>
        <v>118000</v>
      </c>
      <c r="M17" s="113">
        <f t="shared" si="7"/>
        <v>2000000</v>
      </c>
      <c r="N17" s="112">
        <f t="shared" si="7"/>
        <v>0</v>
      </c>
      <c r="O17" s="113">
        <f t="shared" si="7"/>
        <v>2000000</v>
      </c>
      <c r="P17" s="112">
        <f t="shared" si="1"/>
        <v>1538000</v>
      </c>
      <c r="Q17" s="113">
        <f t="shared" si="2"/>
        <v>2000000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76.900000000000006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1394000</v>
      </c>
      <c r="C34" s="108">
        <v>600000</v>
      </c>
      <c r="D34" s="108"/>
      <c r="E34" s="108">
        <f>$B34      +$C34      +$D34</f>
        <v>1994000</v>
      </c>
      <c r="F34" s="109">
        <v>1994000</v>
      </c>
      <c r="G34" s="110">
        <v>1994000</v>
      </c>
      <c r="H34" s="109">
        <v>349000</v>
      </c>
      <c r="I34" s="110"/>
      <c r="J34" s="109"/>
      <c r="K34" s="110"/>
      <c r="L34" s="109">
        <v>469000</v>
      </c>
      <c r="M34" s="110"/>
      <c r="N34" s="109">
        <v>131000</v>
      </c>
      <c r="O34" s="110">
        <v>1994000</v>
      </c>
      <c r="P34" s="109">
        <f>$H34      +$J34      +$L34      +$N34</f>
        <v>949000</v>
      </c>
      <c r="Q34" s="110">
        <f>$I34      +$K34      +$M34      +$O34</f>
        <v>1994000</v>
      </c>
      <c r="R34" s="54">
        <f>IF(($L34      =0),0,((($N34      -$L34      )/$L34      )*100))</f>
        <v>-72.068230277185492</v>
      </c>
      <c r="S34" s="55">
        <f>IF(($M34      =0),0,((($O34      -$M34      )/$M34      )*100))</f>
        <v>0</v>
      </c>
      <c r="T34" s="54">
        <f>IF(($E34      =0),0,(($P34      /$E34      )*100))</f>
        <v>47.592778335005015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1394000</v>
      </c>
      <c r="C35" s="111">
        <f>C34</f>
        <v>600000</v>
      </c>
      <c r="D35" s="111"/>
      <c r="E35" s="111">
        <f>$B35      +$C35      +$D35</f>
        <v>1994000</v>
      </c>
      <c r="F35" s="112">
        <f t="shared" ref="F35:O35" si="17">F34</f>
        <v>1994000</v>
      </c>
      <c r="G35" s="113">
        <f t="shared" si="17"/>
        <v>1994000</v>
      </c>
      <c r="H35" s="112">
        <f t="shared" si="17"/>
        <v>349000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469000</v>
      </c>
      <c r="M35" s="113">
        <f t="shared" si="17"/>
        <v>0</v>
      </c>
      <c r="N35" s="112">
        <f t="shared" si="17"/>
        <v>131000</v>
      </c>
      <c r="O35" s="113">
        <f t="shared" si="17"/>
        <v>1994000</v>
      </c>
      <c r="P35" s="112">
        <f>$H35      +$J35      +$L35      +$N35</f>
        <v>949000</v>
      </c>
      <c r="Q35" s="113">
        <f>$I35      +$K35      +$M35      +$O35</f>
        <v>1994000</v>
      </c>
      <c r="R35" s="58">
        <f>IF(($L35      =0),0,((($N35      -$L35      )/$L35      )*100))</f>
        <v>-72.068230277185492</v>
      </c>
      <c r="S35" s="59">
        <f>IF(($M35      =0),0,((($O35      -$M35      )/$M35      )*100))</f>
        <v>0</v>
      </c>
      <c r="T35" s="58">
        <f>IF($E35   =0,0,($P35   /$E35   )*100)</f>
        <v>47.592778335005015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7163000</v>
      </c>
      <c r="C38" s="108">
        <v>3177000</v>
      </c>
      <c r="D38" s="108"/>
      <c r="E38" s="108">
        <f t="shared" si="18"/>
        <v>10340000</v>
      </c>
      <c r="F38" s="109">
        <v>7163000</v>
      </c>
      <c r="G38" s="110">
        <v>0</v>
      </c>
      <c r="H38" s="109"/>
      <c r="I38" s="110"/>
      <c r="J38" s="109"/>
      <c r="K38" s="110"/>
      <c r="L38" s="109"/>
      <c r="M38" s="110"/>
      <c r="N38" s="109">
        <v>80000</v>
      </c>
      <c r="O38" s="110"/>
      <c r="P38" s="109">
        <f t="shared" si="19"/>
        <v>80000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0.77369439071566737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7163000</v>
      </c>
      <c r="C42" s="111">
        <f>SUM(C37:C41)</f>
        <v>3177000</v>
      </c>
      <c r="D42" s="111"/>
      <c r="E42" s="111">
        <f t="shared" si="18"/>
        <v>10340000</v>
      </c>
      <c r="F42" s="112">
        <f t="shared" ref="F42:O42" si="25">SUM(F37:F41)</f>
        <v>7163000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80000</v>
      </c>
      <c r="O42" s="113">
        <f t="shared" si="25"/>
        <v>0</v>
      </c>
      <c r="P42" s="112">
        <f t="shared" si="19"/>
        <v>80000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143951000</v>
      </c>
      <c r="C45" s="108">
        <v>-20000000</v>
      </c>
      <c r="D45" s="108"/>
      <c r="E45" s="108">
        <f t="shared" si="26"/>
        <v>123951000</v>
      </c>
      <c r="F45" s="109">
        <v>123951000</v>
      </c>
      <c r="G45" s="110">
        <v>103951000</v>
      </c>
      <c r="H45" s="109">
        <v>43453000</v>
      </c>
      <c r="I45" s="110">
        <v>21691271</v>
      </c>
      <c r="J45" s="109">
        <v>37381000</v>
      </c>
      <c r="K45" s="110">
        <v>45380270</v>
      </c>
      <c r="L45" s="109">
        <v>23117000</v>
      </c>
      <c r="M45" s="110">
        <v>28741586</v>
      </c>
      <c r="N45" s="109"/>
      <c r="O45" s="110">
        <v>16149028</v>
      </c>
      <c r="P45" s="109">
        <f t="shared" si="27"/>
        <v>103951000</v>
      </c>
      <c r="Q45" s="110">
        <f t="shared" si="28"/>
        <v>111962155</v>
      </c>
      <c r="R45" s="54">
        <f t="shared" si="29"/>
        <v>-100</v>
      </c>
      <c r="S45" s="55">
        <f t="shared" si="30"/>
        <v>-43.8130240968609</v>
      </c>
      <c r="T45" s="54">
        <f t="shared" si="31"/>
        <v>83.864591653153269</v>
      </c>
      <c r="U45" s="56">
        <f t="shared" si="32"/>
        <v>90.327754515897411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20000000</v>
      </c>
      <c r="C46" s="108"/>
      <c r="D46" s="108"/>
      <c r="E46" s="108">
        <f t="shared" si="26"/>
        <v>20000000</v>
      </c>
      <c r="F46" s="109">
        <v>20000000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20008000</v>
      </c>
      <c r="C53" s="108">
        <v>-13008000</v>
      </c>
      <c r="D53" s="108"/>
      <c r="E53" s="108">
        <f t="shared" si="26"/>
        <v>7000000</v>
      </c>
      <c r="F53" s="109">
        <v>7000000</v>
      </c>
      <c r="G53" s="110">
        <v>7000000</v>
      </c>
      <c r="H53" s="109"/>
      <c r="I53" s="110">
        <v>-2785672</v>
      </c>
      <c r="J53" s="109"/>
      <c r="K53" s="110">
        <v>6687850</v>
      </c>
      <c r="L53" s="109">
        <v>371000</v>
      </c>
      <c r="M53" s="110">
        <v>1620314</v>
      </c>
      <c r="N53" s="109">
        <v>5104000</v>
      </c>
      <c r="O53" s="110">
        <v>10032975</v>
      </c>
      <c r="P53" s="109">
        <f t="shared" si="27"/>
        <v>5475000</v>
      </c>
      <c r="Q53" s="110">
        <f t="shared" si="28"/>
        <v>15555467</v>
      </c>
      <c r="R53" s="54">
        <f t="shared" si="29"/>
        <v>1275.7412398921833</v>
      </c>
      <c r="S53" s="55">
        <f t="shared" si="30"/>
        <v>519.19942677777271</v>
      </c>
      <c r="T53" s="54">
        <f t="shared" si="31"/>
        <v>78.214285714285708</v>
      </c>
      <c r="U53" s="56">
        <f t="shared" si="32"/>
        <v>222.22095714285715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20000000</v>
      </c>
      <c r="C54" s="108"/>
      <c r="D54" s="108"/>
      <c r="E54" s="108">
        <f t="shared" si="26"/>
        <v>20000000</v>
      </c>
      <c r="F54" s="109">
        <v>20000000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203959000</v>
      </c>
      <c r="C55" s="111">
        <f>SUM(C44:C54)</f>
        <v>-33008000</v>
      </c>
      <c r="D55" s="111"/>
      <c r="E55" s="111">
        <f t="shared" si="26"/>
        <v>170951000</v>
      </c>
      <c r="F55" s="112">
        <f t="shared" ref="F55:O55" si="33">SUM(F44:F54)</f>
        <v>170951000</v>
      </c>
      <c r="G55" s="113">
        <f t="shared" si="33"/>
        <v>110951000</v>
      </c>
      <c r="H55" s="112">
        <f t="shared" si="33"/>
        <v>43453000</v>
      </c>
      <c r="I55" s="113">
        <f t="shared" si="33"/>
        <v>18905599</v>
      </c>
      <c r="J55" s="112">
        <f t="shared" si="33"/>
        <v>37381000</v>
      </c>
      <c r="K55" s="113">
        <f t="shared" si="33"/>
        <v>52068120</v>
      </c>
      <c r="L55" s="112">
        <f t="shared" si="33"/>
        <v>23488000</v>
      </c>
      <c r="M55" s="113">
        <f t="shared" si="33"/>
        <v>30361900</v>
      </c>
      <c r="N55" s="112">
        <f t="shared" si="33"/>
        <v>5104000</v>
      </c>
      <c r="O55" s="113">
        <f t="shared" si="33"/>
        <v>26182003</v>
      </c>
      <c r="P55" s="112">
        <f t="shared" si="27"/>
        <v>109426000</v>
      </c>
      <c r="Q55" s="113">
        <f t="shared" si="28"/>
        <v>127517622</v>
      </c>
      <c r="R55" s="58">
        <f t="shared" si="29"/>
        <v>-78.269754768392374</v>
      </c>
      <c r="S55" s="59">
        <f t="shared" si="30"/>
        <v>-13.766915114008016</v>
      </c>
      <c r="T55" s="58">
        <f>IF((+$E45+$E47+$E49+$E50+$E53) =0,0,(P55   /(+$E45+$E47+$E49+$E50+$E53) )*100)</f>
        <v>83.562553932386919</v>
      </c>
      <c r="U55" s="60">
        <f>IF((+$E45+$E47+$E49+$E50+$E53) =0,0,(Q55   /(+$E45+$E47+$E49+$E50+$E53) )*100)</f>
        <v>97.378120060175178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214516000</v>
      </c>
      <c r="C69" s="120">
        <f>SUM(C9:C16,C19:C25,C28:C31,C34,C37:C41,C44:C54,C57:C60,C63:C67)</f>
        <v>-29231000</v>
      </c>
      <c r="D69" s="120"/>
      <c r="E69" s="120">
        <f t="shared" si="35"/>
        <v>185285000</v>
      </c>
      <c r="F69" s="121">
        <f t="shared" ref="F69:O69" si="43">SUM(F9:F16,F19:F25,F28:F31,F34,F37:F41,F44:F54,F57:F60,F63:F67)</f>
        <v>182108000</v>
      </c>
      <c r="G69" s="122">
        <f t="shared" si="43"/>
        <v>114945000</v>
      </c>
      <c r="H69" s="121">
        <f t="shared" si="43"/>
        <v>44950000</v>
      </c>
      <c r="I69" s="122">
        <f t="shared" si="43"/>
        <v>16905599</v>
      </c>
      <c r="J69" s="121">
        <f t="shared" si="43"/>
        <v>37653000</v>
      </c>
      <c r="K69" s="122">
        <f t="shared" si="43"/>
        <v>52068120</v>
      </c>
      <c r="L69" s="121">
        <f t="shared" si="43"/>
        <v>24075000</v>
      </c>
      <c r="M69" s="122">
        <f t="shared" si="43"/>
        <v>32361900</v>
      </c>
      <c r="N69" s="121">
        <f t="shared" si="43"/>
        <v>5315000</v>
      </c>
      <c r="O69" s="122">
        <f t="shared" si="43"/>
        <v>30176003</v>
      </c>
      <c r="P69" s="121">
        <f t="shared" si="36"/>
        <v>111993000</v>
      </c>
      <c r="Q69" s="122">
        <f t="shared" si="37"/>
        <v>131511622</v>
      </c>
      <c r="R69" s="67">
        <f t="shared" si="38"/>
        <v>-77.923156801661477</v>
      </c>
      <c r="S69" s="68">
        <f t="shared" si="39"/>
        <v>-6.7545385159709408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82.991589165956498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97.455720478713545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54530000</v>
      </c>
      <c r="C71" s="108">
        <v>-10210000</v>
      </c>
      <c r="D71" s="108"/>
      <c r="E71" s="108">
        <f>$B71      +$C71      +$D71</f>
        <v>44320000</v>
      </c>
      <c r="F71" s="109">
        <v>44320000</v>
      </c>
      <c r="G71" s="110">
        <v>44320000</v>
      </c>
      <c r="H71" s="109">
        <v>1790000</v>
      </c>
      <c r="I71" s="110">
        <v>1672048</v>
      </c>
      <c r="J71" s="109">
        <v>9812000</v>
      </c>
      <c r="K71" s="110">
        <v>7455977</v>
      </c>
      <c r="L71" s="109">
        <v>12154000</v>
      </c>
      <c r="M71" s="110">
        <v>12381307</v>
      </c>
      <c r="N71" s="109">
        <v>16014000</v>
      </c>
      <c r="O71" s="110">
        <v>17595955</v>
      </c>
      <c r="P71" s="109">
        <f>$H71      +$J71      +$L71      +$N71</f>
        <v>39770000</v>
      </c>
      <c r="Q71" s="110">
        <f>$I71      +$K71      +$M71      +$O71</f>
        <v>39105287</v>
      </c>
      <c r="R71" s="54">
        <f>IF(($L71      =0),0,((($N71      -$L71      )/$L71      )*100))</f>
        <v>31.759091657067636</v>
      </c>
      <c r="S71" s="55">
        <f>IF(($M71      =0),0,((($O71      -$M71      )/$M71      )*100))</f>
        <v>42.117104438166344</v>
      </c>
      <c r="T71" s="54">
        <f>IF(($E71      =0),0,(($P71      /$E71      )*100))</f>
        <v>89.733754512635372</v>
      </c>
      <c r="U71" s="56">
        <f>IF(($E71      =0),0,(($Q71      /$E71      )*100))</f>
        <v>88.233950812274358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54530000</v>
      </c>
      <c r="C73" s="117">
        <f>SUM(C71:C72)</f>
        <v>-10210000</v>
      </c>
      <c r="D73" s="117"/>
      <c r="E73" s="117">
        <f>$B73      +$C73      +$D73</f>
        <v>44320000</v>
      </c>
      <c r="F73" s="118">
        <f t="shared" ref="F73:O73" si="44">SUM(F71:F72)</f>
        <v>44320000</v>
      </c>
      <c r="G73" s="119">
        <f t="shared" si="44"/>
        <v>44320000</v>
      </c>
      <c r="H73" s="118">
        <f t="shared" si="44"/>
        <v>1790000</v>
      </c>
      <c r="I73" s="119">
        <f t="shared" si="44"/>
        <v>1672048</v>
      </c>
      <c r="J73" s="118">
        <f t="shared" si="44"/>
        <v>9812000</v>
      </c>
      <c r="K73" s="119">
        <f t="shared" si="44"/>
        <v>7455977</v>
      </c>
      <c r="L73" s="118">
        <f t="shared" si="44"/>
        <v>12154000</v>
      </c>
      <c r="M73" s="119">
        <f t="shared" si="44"/>
        <v>12381307</v>
      </c>
      <c r="N73" s="118">
        <f t="shared" si="44"/>
        <v>16014000</v>
      </c>
      <c r="O73" s="119">
        <f t="shared" si="44"/>
        <v>17595955</v>
      </c>
      <c r="P73" s="118">
        <f>$H73      +$J73      +$L73      +$N73</f>
        <v>39770000</v>
      </c>
      <c r="Q73" s="119">
        <f>$I73      +$K73      +$M73      +$O73</f>
        <v>39105287</v>
      </c>
      <c r="R73" s="63">
        <f>IF(($L73      =0),0,((($N73      -$L73      )/$L73      )*100))</f>
        <v>31.759091657067636</v>
      </c>
      <c r="S73" s="64">
        <f>IF(($M73      =0),0,((($O73      -$M73      )/$M73      )*100))</f>
        <v>42.117104438166344</v>
      </c>
      <c r="T73" s="63">
        <f>IF(($E71      =0),0,(($P71      /$E71      )*100))</f>
        <v>89.733754512635372</v>
      </c>
      <c r="U73" s="65">
        <f>IF($E71   =0,0,($Q71   /$E71 )*100)</f>
        <v>88.233950812274358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54530000</v>
      </c>
      <c r="C74" s="120">
        <f>SUM(C71:C72)</f>
        <v>-10210000</v>
      </c>
      <c r="D74" s="120"/>
      <c r="E74" s="120">
        <f>$B74      +$C74      +$D74</f>
        <v>44320000</v>
      </c>
      <c r="F74" s="121">
        <f t="shared" ref="F74:O74" si="45">SUM(F71:F72)</f>
        <v>44320000</v>
      </c>
      <c r="G74" s="122">
        <f t="shared" si="45"/>
        <v>44320000</v>
      </c>
      <c r="H74" s="121">
        <f t="shared" si="45"/>
        <v>1790000</v>
      </c>
      <c r="I74" s="122">
        <f t="shared" si="45"/>
        <v>1672048</v>
      </c>
      <c r="J74" s="121">
        <f t="shared" si="45"/>
        <v>9812000</v>
      </c>
      <c r="K74" s="122">
        <f t="shared" si="45"/>
        <v>7455977</v>
      </c>
      <c r="L74" s="121">
        <f t="shared" si="45"/>
        <v>12154000</v>
      </c>
      <c r="M74" s="122">
        <f t="shared" si="45"/>
        <v>12381307</v>
      </c>
      <c r="N74" s="121">
        <f t="shared" si="45"/>
        <v>16014000</v>
      </c>
      <c r="O74" s="122">
        <f t="shared" si="45"/>
        <v>17595955</v>
      </c>
      <c r="P74" s="121">
        <f>$H74      +$J74      +$L74      +$N74</f>
        <v>39770000</v>
      </c>
      <c r="Q74" s="122">
        <f>$I74      +$K74      +$M74      +$O74</f>
        <v>39105287</v>
      </c>
      <c r="R74" s="67">
        <f>IF(($L74      =0),0,((($N74      -$L74      )/$L74      )*100))</f>
        <v>31.759091657067636</v>
      </c>
      <c r="S74" s="68">
        <f>IF(($M74      =0),0,((($O74      -$M74      )/$M74      )*100))</f>
        <v>42.117104438166344</v>
      </c>
      <c r="T74" s="67">
        <f>IF(($E71      =0),0,(($P71      /$E71      )*100))</f>
        <v>89.733754512635372</v>
      </c>
      <c r="U74" s="71">
        <f>IF($E71   =0,0,($Q71   /$E71 )*100)</f>
        <v>88.233950812274358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269046000</v>
      </c>
      <c r="C75" s="120">
        <f>SUM(C9:C16,C19:C25,C28:C31,C34,C37:C41,C44:C54,C57:C60,C63:C67,C71:C72)</f>
        <v>-39441000</v>
      </c>
      <c r="D75" s="120"/>
      <c r="E75" s="120">
        <f>$B75      +$C75      +$D75</f>
        <v>229605000</v>
      </c>
      <c r="F75" s="121">
        <f t="shared" ref="F75:O75" si="46">SUM(F9:F16,F19:F25,F28:F31,F34,F37:F41,F44:F54,F57:F60,F63:F67,F71:F72)</f>
        <v>226428000</v>
      </c>
      <c r="G75" s="122">
        <f t="shared" si="46"/>
        <v>159265000</v>
      </c>
      <c r="H75" s="121">
        <f t="shared" si="46"/>
        <v>46740000</v>
      </c>
      <c r="I75" s="122">
        <f t="shared" si="46"/>
        <v>18577647</v>
      </c>
      <c r="J75" s="121">
        <f t="shared" si="46"/>
        <v>47465000</v>
      </c>
      <c r="K75" s="122">
        <f t="shared" si="46"/>
        <v>59524097</v>
      </c>
      <c r="L75" s="121">
        <f t="shared" si="46"/>
        <v>36229000</v>
      </c>
      <c r="M75" s="122">
        <f t="shared" si="46"/>
        <v>44743207</v>
      </c>
      <c r="N75" s="121">
        <f t="shared" si="46"/>
        <v>21329000</v>
      </c>
      <c r="O75" s="122">
        <f t="shared" si="46"/>
        <v>47771958</v>
      </c>
      <c r="P75" s="121">
        <f>$H75      +$J75      +$L75      +$N75</f>
        <v>151763000</v>
      </c>
      <c r="Q75" s="122">
        <f>$I75      +$K75      +$M75      +$O75</f>
        <v>170616909</v>
      </c>
      <c r="R75" s="67">
        <f>IF(($L75      =0),0,((($N75      -$L75      )/$L75      )*100))</f>
        <v>-41.127273730988989</v>
      </c>
      <c r="S75" s="68">
        <f>IF(($M75      =0),0,((($O75      -$M75      )/$M75      )*100))</f>
        <v>6.7691862141218442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84.658466516051661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95.175806208685458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16989000</v>
      </c>
      <c r="C87" s="128">
        <f t="shared" si="48"/>
        <v>0</v>
      </c>
      <c r="D87" s="128">
        <f t="shared" si="48"/>
        <v>0</v>
      </c>
      <c r="E87" s="128">
        <f t="shared" si="48"/>
        <v>16989000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16989000</v>
      </c>
      <c r="C91" s="108"/>
      <c r="D91" s="108"/>
      <c r="E91" s="108">
        <f t="shared" si="49"/>
        <v>16989000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16989000</v>
      </c>
      <c r="C114" s="137">
        <f t="shared" si="62"/>
        <v>0</v>
      </c>
      <c r="D114" s="137">
        <f t="shared" si="62"/>
        <v>0</v>
      </c>
      <c r="E114" s="137">
        <f t="shared" si="62"/>
        <v>16989000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16989000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16989000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d4kJNDZoKRXy5ij2vqWOYl/NXxhuRxRkasUzzIv+9ah25iFZVR5EH+QrSpETkWE3hko8jZw355PuG1alvX9lg==" saltValue="fnnxg7o5ynuflsCtdRAu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2700000</v>
      </c>
      <c r="C10" s="108"/>
      <c r="D10" s="108"/>
      <c r="E10" s="108">
        <f t="shared" ref="E10:E17" si="0">$B10      +$C10      +$D10</f>
        <v>2700000</v>
      </c>
      <c r="F10" s="109">
        <v>2700000</v>
      </c>
      <c r="G10" s="110">
        <v>2700000</v>
      </c>
      <c r="H10" s="109">
        <v>582000</v>
      </c>
      <c r="I10" s="110"/>
      <c r="J10" s="109">
        <v>546000</v>
      </c>
      <c r="K10" s="110"/>
      <c r="L10" s="109"/>
      <c r="M10" s="110"/>
      <c r="N10" s="109"/>
      <c r="O10" s="110"/>
      <c r="P10" s="109">
        <f t="shared" ref="P10:P17" si="1">$H10      +$J10      +$L10      +$N10</f>
        <v>1128000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41.777777777777779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49963000</v>
      </c>
      <c r="D16" s="108"/>
      <c r="E16" s="108">
        <f t="shared" si="0"/>
        <v>49963000</v>
      </c>
      <c r="F16" s="109">
        <v>49963000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2700000</v>
      </c>
      <c r="C17" s="111">
        <f>SUM(C9:C16)</f>
        <v>49963000</v>
      </c>
      <c r="D17" s="111"/>
      <c r="E17" s="111">
        <f t="shared" si="0"/>
        <v>52663000</v>
      </c>
      <c r="F17" s="112">
        <f t="shared" ref="F17:O17" si="7">SUM(F9:F16)</f>
        <v>52663000</v>
      </c>
      <c r="G17" s="113">
        <f t="shared" si="7"/>
        <v>2700000</v>
      </c>
      <c r="H17" s="112">
        <f t="shared" si="7"/>
        <v>582000</v>
      </c>
      <c r="I17" s="113">
        <f t="shared" si="7"/>
        <v>0</v>
      </c>
      <c r="J17" s="112">
        <f t="shared" si="7"/>
        <v>546000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1128000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41.777777777777779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16853000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5000000</v>
      </c>
      <c r="D23" s="108"/>
      <c r="E23" s="108">
        <f t="shared" si="8"/>
        <v>5000000</v>
      </c>
      <c r="F23" s="109">
        <v>5000000</v>
      </c>
      <c r="G23" s="110">
        <v>5000000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5000000</v>
      </c>
      <c r="D26" s="111"/>
      <c r="E26" s="111">
        <f t="shared" si="8"/>
        <v>5000000</v>
      </c>
      <c r="F26" s="112">
        <f t="shared" ref="F26:O26" si="15">SUM(F19:F25)</f>
        <v>5000000</v>
      </c>
      <c r="G26" s="113">
        <f t="shared" si="15"/>
        <v>5000000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16853000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1552000</v>
      </c>
      <c r="C34" s="108">
        <v>-1164000</v>
      </c>
      <c r="D34" s="108"/>
      <c r="E34" s="108">
        <f>$B34      +$C34      +$D34</f>
        <v>388000</v>
      </c>
      <c r="F34" s="109">
        <v>388000</v>
      </c>
      <c r="G34" s="110">
        <v>388000</v>
      </c>
      <c r="H34" s="109"/>
      <c r="I34" s="110"/>
      <c r="J34" s="109">
        <v>388000</v>
      </c>
      <c r="K34" s="110"/>
      <c r="L34" s="109"/>
      <c r="M34" s="110"/>
      <c r="N34" s="109"/>
      <c r="O34" s="110"/>
      <c r="P34" s="109">
        <f>$H34      +$J34      +$L34      +$N34</f>
        <v>388000</v>
      </c>
      <c r="Q34" s="110">
        <f>$I34      +$K34      +$M34      +$O34</f>
        <v>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100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1552000</v>
      </c>
      <c r="C35" s="111">
        <f>C34</f>
        <v>-1164000</v>
      </c>
      <c r="D35" s="111"/>
      <c r="E35" s="111">
        <f>$B35      +$C35      +$D35</f>
        <v>388000</v>
      </c>
      <c r="F35" s="112">
        <f t="shared" ref="F35:O35" si="17">F34</f>
        <v>388000</v>
      </c>
      <c r="G35" s="113">
        <f t="shared" si="17"/>
        <v>388000</v>
      </c>
      <c r="H35" s="112">
        <f t="shared" si="17"/>
        <v>0</v>
      </c>
      <c r="I35" s="113">
        <f t="shared" si="17"/>
        <v>0</v>
      </c>
      <c r="J35" s="112">
        <f t="shared" si="17"/>
        <v>388000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388000</v>
      </c>
      <c r="Q35" s="113">
        <f>$I35      +$K35      +$M35      +$O35</f>
        <v>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100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371000</v>
      </c>
      <c r="C38" s="108">
        <v>-73000</v>
      </c>
      <c r="D38" s="108"/>
      <c r="E38" s="108">
        <f t="shared" si="18"/>
        <v>298000</v>
      </c>
      <c r="F38" s="109">
        <v>371000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371000</v>
      </c>
      <c r="C42" s="111">
        <f>SUM(C37:C41)</f>
        <v>-73000</v>
      </c>
      <c r="D42" s="111"/>
      <c r="E42" s="111">
        <f t="shared" si="18"/>
        <v>298000</v>
      </c>
      <c r="F42" s="112">
        <f t="shared" ref="F42:O42" si="25">SUM(F37:F41)</f>
        <v>371000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50000000</v>
      </c>
      <c r="C46" s="108"/>
      <c r="D46" s="108"/>
      <c r="E46" s="108">
        <f t="shared" si="26"/>
        <v>50000000</v>
      </c>
      <c r="F46" s="109">
        <v>50000000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18832000</v>
      </c>
      <c r="C53" s="108">
        <v>13000000</v>
      </c>
      <c r="D53" s="108"/>
      <c r="E53" s="108">
        <f t="shared" si="26"/>
        <v>31832000</v>
      </c>
      <c r="F53" s="109">
        <v>31832000</v>
      </c>
      <c r="G53" s="110">
        <v>31832000</v>
      </c>
      <c r="H53" s="109">
        <v>10000000</v>
      </c>
      <c r="I53" s="110">
        <v>10000000</v>
      </c>
      <c r="J53" s="109">
        <v>5000000</v>
      </c>
      <c r="K53" s="110"/>
      <c r="L53" s="109"/>
      <c r="M53" s="110"/>
      <c r="N53" s="109">
        <v>13077000</v>
      </c>
      <c r="O53" s="110">
        <v>21071812</v>
      </c>
      <c r="P53" s="109">
        <f t="shared" si="27"/>
        <v>28077000</v>
      </c>
      <c r="Q53" s="110">
        <f t="shared" si="28"/>
        <v>31071812</v>
      </c>
      <c r="R53" s="54">
        <f t="shared" si="29"/>
        <v>0</v>
      </c>
      <c r="S53" s="55">
        <f t="shared" si="30"/>
        <v>0</v>
      </c>
      <c r="T53" s="54">
        <f t="shared" si="31"/>
        <v>88.203694395576775</v>
      </c>
      <c r="U53" s="56">
        <f t="shared" si="32"/>
        <v>97.61187484292536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68832000</v>
      </c>
      <c r="C55" s="111">
        <f>SUM(C44:C54)</f>
        <v>13000000</v>
      </c>
      <c r="D55" s="111"/>
      <c r="E55" s="111">
        <f t="shared" si="26"/>
        <v>81832000</v>
      </c>
      <c r="F55" s="112">
        <f t="shared" ref="F55:O55" si="33">SUM(F44:F54)</f>
        <v>81832000</v>
      </c>
      <c r="G55" s="113">
        <f t="shared" si="33"/>
        <v>31832000</v>
      </c>
      <c r="H55" s="112">
        <f t="shared" si="33"/>
        <v>10000000</v>
      </c>
      <c r="I55" s="113">
        <f t="shared" si="33"/>
        <v>10000000</v>
      </c>
      <c r="J55" s="112">
        <f t="shared" si="33"/>
        <v>5000000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13077000</v>
      </c>
      <c r="O55" s="113">
        <f t="shared" si="33"/>
        <v>21071812</v>
      </c>
      <c r="P55" s="112">
        <f t="shared" si="27"/>
        <v>28077000</v>
      </c>
      <c r="Q55" s="113">
        <f t="shared" si="28"/>
        <v>31071812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88.203694395576775</v>
      </c>
      <c r="U55" s="60">
        <f>IF((+$E45+$E47+$E49+$E50+$E53) =0,0,(Q55   /(+$E45+$E47+$E49+$E50+$E53) )*100)</f>
        <v>97.61187484292536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73455000</v>
      </c>
      <c r="C69" s="120">
        <f>SUM(C9:C16,C19:C25,C28:C31,C34,C37:C41,C44:C54,C57:C60,C63:C67)</f>
        <v>66726000</v>
      </c>
      <c r="D69" s="120"/>
      <c r="E69" s="120">
        <f t="shared" si="35"/>
        <v>140181000</v>
      </c>
      <c r="F69" s="121">
        <f t="shared" ref="F69:O69" si="43">SUM(F9:F16,F19:F25,F28:F31,F34,F37:F41,F44:F54,F57:F60,F63:F67)</f>
        <v>140254000</v>
      </c>
      <c r="G69" s="122">
        <f t="shared" si="43"/>
        <v>39920000</v>
      </c>
      <c r="H69" s="121">
        <f t="shared" si="43"/>
        <v>10582000</v>
      </c>
      <c r="I69" s="122">
        <f t="shared" si="43"/>
        <v>10000000</v>
      </c>
      <c r="J69" s="121">
        <f t="shared" si="43"/>
        <v>5934000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13077000</v>
      </c>
      <c r="O69" s="122">
        <f t="shared" si="43"/>
        <v>21071812</v>
      </c>
      <c r="P69" s="121">
        <f t="shared" si="36"/>
        <v>29593000</v>
      </c>
      <c r="Q69" s="122">
        <f t="shared" si="37"/>
        <v>31071812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74.13076152304609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77.835200400801611</v>
      </c>
      <c r="V69" s="121">
        <f>SUM(V9:V16,V19:V25,V28:V31,V34,V37:V41,V44:V54,V57:V60,V63:V67)</f>
        <v>16853000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44678000</v>
      </c>
      <c r="C71" s="108">
        <v>-122000</v>
      </c>
      <c r="D71" s="108"/>
      <c r="E71" s="108">
        <f>$B71      +$C71      +$D71</f>
        <v>44556000</v>
      </c>
      <c r="F71" s="109">
        <v>44556000</v>
      </c>
      <c r="G71" s="110">
        <v>44556000</v>
      </c>
      <c r="H71" s="109">
        <v>5898000</v>
      </c>
      <c r="I71" s="110">
        <v>4157177</v>
      </c>
      <c r="J71" s="109">
        <v>19692000</v>
      </c>
      <c r="K71" s="110"/>
      <c r="L71" s="109">
        <v>18966000</v>
      </c>
      <c r="M71" s="110"/>
      <c r="N71" s="109"/>
      <c r="O71" s="110">
        <v>34597467</v>
      </c>
      <c r="P71" s="109">
        <f>$H71      +$J71      +$L71      +$N71</f>
        <v>44556000</v>
      </c>
      <c r="Q71" s="110">
        <f>$I71      +$K71      +$M71      +$O71</f>
        <v>38754644</v>
      </c>
      <c r="R71" s="54">
        <f>IF(($L71      =0),0,((($N71      -$L71      )/$L71      )*100))</f>
        <v>-100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86.979630128377778</v>
      </c>
      <c r="V71" s="109">
        <v>7606000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44678000</v>
      </c>
      <c r="C73" s="117">
        <f>SUM(C71:C72)</f>
        <v>-122000</v>
      </c>
      <c r="D73" s="117"/>
      <c r="E73" s="117">
        <f>$B73      +$C73      +$D73</f>
        <v>44556000</v>
      </c>
      <c r="F73" s="118">
        <f t="shared" ref="F73:O73" si="44">SUM(F71:F72)</f>
        <v>44556000</v>
      </c>
      <c r="G73" s="119">
        <f t="shared" si="44"/>
        <v>44556000</v>
      </c>
      <c r="H73" s="118">
        <f t="shared" si="44"/>
        <v>5898000</v>
      </c>
      <c r="I73" s="119">
        <f t="shared" si="44"/>
        <v>4157177</v>
      </c>
      <c r="J73" s="118">
        <f t="shared" si="44"/>
        <v>19692000</v>
      </c>
      <c r="K73" s="119">
        <f t="shared" si="44"/>
        <v>0</v>
      </c>
      <c r="L73" s="118">
        <f t="shared" si="44"/>
        <v>18966000</v>
      </c>
      <c r="M73" s="119">
        <f t="shared" si="44"/>
        <v>0</v>
      </c>
      <c r="N73" s="118">
        <f t="shared" si="44"/>
        <v>0</v>
      </c>
      <c r="O73" s="119">
        <f t="shared" si="44"/>
        <v>34597467</v>
      </c>
      <c r="P73" s="118">
        <f>$H73      +$J73      +$L73      +$N73</f>
        <v>44556000</v>
      </c>
      <c r="Q73" s="119">
        <f>$I73      +$K73      +$M73      +$O73</f>
        <v>38754644</v>
      </c>
      <c r="R73" s="63">
        <f>IF(($L73      =0),0,((($N73      -$L73      )/$L73      )*100))</f>
        <v>-100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86.979630128377778</v>
      </c>
      <c r="V73" s="118">
        <f>SUM(V71:V72)</f>
        <v>7606000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44678000</v>
      </c>
      <c r="C74" s="120">
        <f>SUM(C71:C72)</f>
        <v>-122000</v>
      </c>
      <c r="D74" s="120"/>
      <c r="E74" s="120">
        <f>$B74      +$C74      +$D74</f>
        <v>44556000</v>
      </c>
      <c r="F74" s="121">
        <f t="shared" ref="F74:O74" si="45">SUM(F71:F72)</f>
        <v>44556000</v>
      </c>
      <c r="G74" s="122">
        <f t="shared" si="45"/>
        <v>44556000</v>
      </c>
      <c r="H74" s="121">
        <f t="shared" si="45"/>
        <v>5898000</v>
      </c>
      <c r="I74" s="122">
        <f t="shared" si="45"/>
        <v>4157177</v>
      </c>
      <c r="J74" s="121">
        <f t="shared" si="45"/>
        <v>19692000</v>
      </c>
      <c r="K74" s="122">
        <f t="shared" si="45"/>
        <v>0</v>
      </c>
      <c r="L74" s="121">
        <f t="shared" si="45"/>
        <v>18966000</v>
      </c>
      <c r="M74" s="122">
        <f t="shared" si="45"/>
        <v>0</v>
      </c>
      <c r="N74" s="121">
        <f t="shared" si="45"/>
        <v>0</v>
      </c>
      <c r="O74" s="122">
        <f t="shared" si="45"/>
        <v>34597467</v>
      </c>
      <c r="P74" s="121">
        <f>$H74      +$J74      +$L74      +$N74</f>
        <v>44556000</v>
      </c>
      <c r="Q74" s="122">
        <f>$I74      +$K74      +$M74      +$O74</f>
        <v>38754644</v>
      </c>
      <c r="R74" s="67">
        <f>IF(($L74      =0),0,((($N74      -$L74      )/$L74      )*100))</f>
        <v>-100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86.979630128377778</v>
      </c>
      <c r="V74" s="121">
        <f>SUM(V71:V72)</f>
        <v>7606000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118133000</v>
      </c>
      <c r="C75" s="120">
        <f>SUM(C9:C16,C19:C25,C28:C31,C34,C37:C41,C44:C54,C57:C60,C63:C67,C71:C72)</f>
        <v>66604000</v>
      </c>
      <c r="D75" s="120"/>
      <c r="E75" s="120">
        <f>$B75      +$C75      +$D75</f>
        <v>184737000</v>
      </c>
      <c r="F75" s="121">
        <f t="shared" ref="F75:O75" si="46">SUM(F9:F16,F19:F25,F28:F31,F34,F37:F41,F44:F54,F57:F60,F63:F67,F71:F72)</f>
        <v>184810000</v>
      </c>
      <c r="G75" s="122">
        <f t="shared" si="46"/>
        <v>84476000</v>
      </c>
      <c r="H75" s="121">
        <f t="shared" si="46"/>
        <v>16480000</v>
      </c>
      <c r="I75" s="122">
        <f t="shared" si="46"/>
        <v>14157177</v>
      </c>
      <c r="J75" s="121">
        <f t="shared" si="46"/>
        <v>25626000</v>
      </c>
      <c r="K75" s="122">
        <f t="shared" si="46"/>
        <v>0</v>
      </c>
      <c r="L75" s="121">
        <f t="shared" si="46"/>
        <v>18966000</v>
      </c>
      <c r="M75" s="122">
        <f t="shared" si="46"/>
        <v>0</v>
      </c>
      <c r="N75" s="121">
        <f t="shared" si="46"/>
        <v>13077000</v>
      </c>
      <c r="O75" s="122">
        <f t="shared" si="46"/>
        <v>55669279</v>
      </c>
      <c r="P75" s="121">
        <f>$H75      +$J75      +$L75      +$N75</f>
        <v>74149000</v>
      </c>
      <c r="Q75" s="122">
        <f>$I75      +$K75      +$M75      +$O75</f>
        <v>69826456</v>
      </c>
      <c r="R75" s="67">
        <f>IF(($L75      =0),0,((($N75      -$L75      )/$L75      )*100))</f>
        <v>-31.050300537804493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87.775226099720626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82.658336095459063</v>
      </c>
      <c r="V75" s="121">
        <f>SUM(V9:V16,V19:V25,V28:V31,V34,V37:V41,V44:V54,V57:V60,V63:V67,V71:V72)</f>
        <v>24459000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16435000</v>
      </c>
      <c r="C87" s="128">
        <f t="shared" si="48"/>
        <v>1800000</v>
      </c>
      <c r="D87" s="128">
        <f t="shared" si="48"/>
        <v>0</v>
      </c>
      <c r="E87" s="128">
        <f t="shared" si="48"/>
        <v>18235000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2500000</v>
      </c>
      <c r="K87" s="128">
        <f t="shared" si="48"/>
        <v>0</v>
      </c>
      <c r="L87" s="128">
        <f t="shared" si="48"/>
        <v>1500000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4000000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21.935837674801206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12435000</v>
      </c>
      <c r="C91" s="108"/>
      <c r="D91" s="108"/>
      <c r="E91" s="108">
        <f t="shared" si="49"/>
        <v>12435000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4000000</v>
      </c>
      <c r="C93" s="108"/>
      <c r="D93" s="108"/>
      <c r="E93" s="108">
        <f t="shared" si="49"/>
        <v>4000000</v>
      </c>
      <c r="F93" s="108">
        <v>0</v>
      </c>
      <c r="G93" s="108">
        <v>0</v>
      </c>
      <c r="H93" s="108"/>
      <c r="I93" s="108"/>
      <c r="J93" s="108">
        <v>2500000</v>
      </c>
      <c r="K93" s="108"/>
      <c r="L93" s="108">
        <v>1500000</v>
      </c>
      <c r="M93" s="108"/>
      <c r="N93" s="108"/>
      <c r="O93" s="108"/>
      <c r="P93" s="108">
        <f t="shared" si="50"/>
        <v>4000000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1800000</v>
      </c>
      <c r="D94" s="108"/>
      <c r="E94" s="108">
        <f t="shared" si="49"/>
        <v>1800000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16435000</v>
      </c>
      <c r="C114" s="137">
        <f t="shared" si="62"/>
        <v>1800000</v>
      </c>
      <c r="D114" s="137">
        <f t="shared" si="62"/>
        <v>0</v>
      </c>
      <c r="E114" s="137">
        <f t="shared" si="62"/>
        <v>18235000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2500000</v>
      </c>
      <c r="K114" s="137">
        <f t="shared" si="62"/>
        <v>0</v>
      </c>
      <c r="L114" s="137">
        <f t="shared" si="62"/>
        <v>1500000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4000000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0.21935837674801206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16435000</v>
      </c>
      <c r="C115" s="139">
        <f t="shared" ref="C115:Q115" si="63">C87</f>
        <v>1800000</v>
      </c>
      <c r="D115" s="139">
        <f t="shared" si="63"/>
        <v>0</v>
      </c>
      <c r="E115" s="139">
        <f t="shared" si="63"/>
        <v>18235000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2500000</v>
      </c>
      <c r="K115" s="139">
        <f t="shared" si="63"/>
        <v>0</v>
      </c>
      <c r="L115" s="139">
        <f t="shared" si="63"/>
        <v>1500000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4000000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0.21935837674801206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0lrtmYjMhXR+rvY31HlIiI7uO/TOcGpiIqCk/U/lZxkjYLosOQtTZezljqOmbBkg/qNtJR63sX6CSFyYGAy+w==" saltValue="MYvUJqamzu9ZJ2zlFQVt2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1020000</v>
      </c>
      <c r="I10" s="110"/>
      <c r="J10" s="109">
        <v>197000</v>
      </c>
      <c r="K10" s="110">
        <v>1355691</v>
      </c>
      <c r="L10" s="109">
        <v>1228000</v>
      </c>
      <c r="M10" s="110">
        <v>664643</v>
      </c>
      <c r="N10" s="109"/>
      <c r="O10" s="110">
        <v>779666</v>
      </c>
      <c r="P10" s="109">
        <f t="shared" ref="P10:P17" si="1">$H10      +$J10      +$L10      +$N10</f>
        <v>2445000</v>
      </c>
      <c r="Q10" s="110">
        <f t="shared" ref="Q10:Q17" si="2">$I10      +$K10      +$M10      +$O10</f>
        <v>2800000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17.305982309299882</v>
      </c>
      <c r="T10" s="54">
        <f t="shared" ref="T10:T16" si="5">IF(($E10      =0),0,(($P10      /$E10      )*100))</f>
        <v>87.321428571428569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1020000</v>
      </c>
      <c r="I17" s="113">
        <f t="shared" si="7"/>
        <v>0</v>
      </c>
      <c r="J17" s="112">
        <f t="shared" si="7"/>
        <v>197000</v>
      </c>
      <c r="K17" s="113">
        <f t="shared" si="7"/>
        <v>1355691</v>
      </c>
      <c r="L17" s="112">
        <f t="shared" si="7"/>
        <v>1228000</v>
      </c>
      <c r="M17" s="113">
        <f t="shared" si="7"/>
        <v>664643</v>
      </c>
      <c r="N17" s="112">
        <f t="shared" si="7"/>
        <v>0</v>
      </c>
      <c r="O17" s="113">
        <f t="shared" si="7"/>
        <v>779666</v>
      </c>
      <c r="P17" s="112">
        <f t="shared" si="1"/>
        <v>2445000</v>
      </c>
      <c r="Q17" s="113">
        <f t="shared" si="2"/>
        <v>2800000</v>
      </c>
      <c r="R17" s="58">
        <f t="shared" si="3"/>
        <v>-100</v>
      </c>
      <c r="S17" s="59">
        <f t="shared" si="4"/>
        <v>17.305982309299882</v>
      </c>
      <c r="T17" s="58">
        <f>IF((SUM($E9:$E14))=0,0,(P17/(SUM($E9:$E14))*100))</f>
        <v>87.321428571428569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>
        <v>600000</v>
      </c>
      <c r="D34" s="108"/>
      <c r="E34" s="108">
        <f>$B34      +$C34      +$D34</f>
        <v>1800000</v>
      </c>
      <c r="F34" s="109">
        <v>1800000</v>
      </c>
      <c r="G34" s="110">
        <v>1800000</v>
      </c>
      <c r="H34" s="109">
        <v>300000</v>
      </c>
      <c r="I34" s="110"/>
      <c r="J34" s="109">
        <v>538000</v>
      </c>
      <c r="K34" s="110">
        <v>840000</v>
      </c>
      <c r="L34" s="109">
        <v>116000</v>
      </c>
      <c r="M34" s="110"/>
      <c r="N34" s="109"/>
      <c r="O34" s="110">
        <v>960000</v>
      </c>
      <c r="P34" s="109">
        <f>$H34      +$J34      +$L34      +$N34</f>
        <v>954000</v>
      </c>
      <c r="Q34" s="110">
        <f>$I34      +$K34      +$M34      +$O34</f>
        <v>1800000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53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600000</v>
      </c>
      <c r="D35" s="111"/>
      <c r="E35" s="111">
        <f>$B35      +$C35      +$D35</f>
        <v>1800000</v>
      </c>
      <c r="F35" s="112">
        <f t="shared" ref="F35:O35" si="17">F34</f>
        <v>1800000</v>
      </c>
      <c r="G35" s="113">
        <f t="shared" si="17"/>
        <v>1800000</v>
      </c>
      <c r="H35" s="112">
        <f t="shared" si="17"/>
        <v>300000</v>
      </c>
      <c r="I35" s="113">
        <f t="shared" si="17"/>
        <v>0</v>
      </c>
      <c r="J35" s="112">
        <f t="shared" si="17"/>
        <v>538000</v>
      </c>
      <c r="K35" s="113">
        <f t="shared" si="17"/>
        <v>840000</v>
      </c>
      <c r="L35" s="112">
        <f t="shared" si="17"/>
        <v>116000</v>
      </c>
      <c r="M35" s="113">
        <f t="shared" si="17"/>
        <v>0</v>
      </c>
      <c r="N35" s="112">
        <f t="shared" si="17"/>
        <v>0</v>
      </c>
      <c r="O35" s="113">
        <f t="shared" si="17"/>
        <v>960000</v>
      </c>
      <c r="P35" s="112">
        <f>$H35      +$J35      +$L35      +$N35</f>
        <v>954000</v>
      </c>
      <c r="Q35" s="113">
        <f>$I35      +$K35      +$M35      +$O35</f>
        <v>1800000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53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7183000</v>
      </c>
      <c r="C37" s="108">
        <v>-2443000</v>
      </c>
      <c r="D37" s="108"/>
      <c r="E37" s="108">
        <f t="shared" ref="E37:E42" si="18">$B37      +$C37      +$D37</f>
        <v>4740000</v>
      </c>
      <c r="F37" s="109">
        <v>4740000</v>
      </c>
      <c r="G37" s="110">
        <v>4740000</v>
      </c>
      <c r="H37" s="109"/>
      <c r="I37" s="110"/>
      <c r="J37" s="109">
        <v>430000</v>
      </c>
      <c r="K37" s="110"/>
      <c r="L37" s="109">
        <v>1911000</v>
      </c>
      <c r="M37" s="110"/>
      <c r="N37" s="109">
        <v>1525000</v>
      </c>
      <c r="O37" s="110">
        <v>4740000</v>
      </c>
      <c r="P37" s="109">
        <f t="shared" ref="P37:P42" si="19">$H37      +$J37      +$L37      +$N37</f>
        <v>3866000</v>
      </c>
      <c r="Q37" s="110">
        <f t="shared" ref="Q37:Q42" si="20">$I37      +$K37      +$M37      +$O37</f>
        <v>4740000</v>
      </c>
      <c r="R37" s="54">
        <f t="shared" ref="R37:R42" si="21">IF(($L37      =0),0,((($N37      -$L37      )/$L37      )*100))</f>
        <v>-20.19884877027734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81.561181434599163</v>
      </c>
      <c r="U37" s="56">
        <f t="shared" ref="U37:U41" si="24">IF(($E37      =0),0,(($Q37      /$E37      )*100))</f>
        <v>100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65000</v>
      </c>
      <c r="C38" s="108"/>
      <c r="D38" s="108"/>
      <c r="E38" s="108">
        <f t="shared" si="18"/>
        <v>65000</v>
      </c>
      <c r="F38" s="109">
        <v>65000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7248000</v>
      </c>
      <c r="C42" s="111">
        <f>SUM(C37:C41)</f>
        <v>-2443000</v>
      </c>
      <c r="D42" s="111"/>
      <c r="E42" s="111">
        <f t="shared" si="18"/>
        <v>4805000</v>
      </c>
      <c r="F42" s="112">
        <f t="shared" ref="F42:O42" si="25">SUM(F37:F41)</f>
        <v>4805000</v>
      </c>
      <c r="G42" s="113">
        <f t="shared" si="25"/>
        <v>4740000</v>
      </c>
      <c r="H42" s="112">
        <f t="shared" si="25"/>
        <v>0</v>
      </c>
      <c r="I42" s="113">
        <f t="shared" si="25"/>
        <v>0</v>
      </c>
      <c r="J42" s="112">
        <f t="shared" si="25"/>
        <v>430000</v>
      </c>
      <c r="K42" s="113">
        <f t="shared" si="25"/>
        <v>0</v>
      </c>
      <c r="L42" s="112">
        <f t="shared" si="25"/>
        <v>1911000</v>
      </c>
      <c r="M42" s="113">
        <f t="shared" si="25"/>
        <v>0</v>
      </c>
      <c r="N42" s="112">
        <f t="shared" si="25"/>
        <v>1525000</v>
      </c>
      <c r="O42" s="113">
        <f t="shared" si="25"/>
        <v>4740000</v>
      </c>
      <c r="P42" s="112">
        <f t="shared" si="19"/>
        <v>3866000</v>
      </c>
      <c r="Q42" s="113">
        <f t="shared" si="20"/>
        <v>4740000</v>
      </c>
      <c r="R42" s="58">
        <f t="shared" si="21"/>
        <v>-20.19884877027734</v>
      </c>
      <c r="S42" s="59">
        <f t="shared" si="22"/>
        <v>0</v>
      </c>
      <c r="T42" s="58">
        <f>IF((+$E37+$E40) =0,0,(P42   /(+$E37+$E40) )*100)</f>
        <v>81.561181434599163</v>
      </c>
      <c r="U42" s="60">
        <f>IF((+$E37+$E40) =0,0,(Q42   /(+$E37+$E40) )*100)</f>
        <v>100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75000000</v>
      </c>
      <c r="C46" s="108"/>
      <c r="D46" s="108"/>
      <c r="E46" s="108">
        <f t="shared" si="26"/>
        <v>75000000</v>
      </c>
      <c r="F46" s="109">
        <v>75000000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>
        <v>13000000</v>
      </c>
      <c r="D53" s="108"/>
      <c r="E53" s="108">
        <f t="shared" si="26"/>
        <v>33000000</v>
      </c>
      <c r="F53" s="109">
        <v>33000000</v>
      </c>
      <c r="G53" s="110">
        <v>33000000</v>
      </c>
      <c r="H53" s="109">
        <v>10000000</v>
      </c>
      <c r="I53" s="110"/>
      <c r="J53" s="109">
        <v>5000000</v>
      </c>
      <c r="K53" s="110">
        <v>5374547</v>
      </c>
      <c r="L53" s="109"/>
      <c r="M53" s="110"/>
      <c r="N53" s="109">
        <v>11007000</v>
      </c>
      <c r="O53" s="110">
        <v>25568652</v>
      </c>
      <c r="P53" s="109">
        <f t="shared" si="27"/>
        <v>26007000</v>
      </c>
      <c r="Q53" s="110">
        <f t="shared" si="28"/>
        <v>30943199</v>
      </c>
      <c r="R53" s="54">
        <f t="shared" si="29"/>
        <v>0</v>
      </c>
      <c r="S53" s="55">
        <f t="shared" si="30"/>
        <v>0</v>
      </c>
      <c r="T53" s="54">
        <f t="shared" si="31"/>
        <v>78.809090909090912</v>
      </c>
      <c r="U53" s="56">
        <f t="shared" si="32"/>
        <v>93.767269696969706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95000000</v>
      </c>
      <c r="C55" s="111">
        <f>SUM(C44:C54)</f>
        <v>13000000</v>
      </c>
      <c r="D55" s="111"/>
      <c r="E55" s="111">
        <f t="shared" si="26"/>
        <v>108000000</v>
      </c>
      <c r="F55" s="112">
        <f t="shared" ref="F55:O55" si="33">SUM(F44:F54)</f>
        <v>108000000</v>
      </c>
      <c r="G55" s="113">
        <f t="shared" si="33"/>
        <v>33000000</v>
      </c>
      <c r="H55" s="112">
        <f t="shared" si="33"/>
        <v>10000000</v>
      </c>
      <c r="I55" s="113">
        <f t="shared" si="33"/>
        <v>0</v>
      </c>
      <c r="J55" s="112">
        <f t="shared" si="33"/>
        <v>5000000</v>
      </c>
      <c r="K55" s="113">
        <f t="shared" si="33"/>
        <v>5374547</v>
      </c>
      <c r="L55" s="112">
        <f t="shared" si="33"/>
        <v>0</v>
      </c>
      <c r="M55" s="113">
        <f t="shared" si="33"/>
        <v>0</v>
      </c>
      <c r="N55" s="112">
        <f t="shared" si="33"/>
        <v>11007000</v>
      </c>
      <c r="O55" s="113">
        <f t="shared" si="33"/>
        <v>25568652</v>
      </c>
      <c r="P55" s="112">
        <f t="shared" si="27"/>
        <v>26007000</v>
      </c>
      <c r="Q55" s="113">
        <f t="shared" si="28"/>
        <v>30943199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78.809090909090912</v>
      </c>
      <c r="U55" s="60">
        <f>IF((+$E45+$E47+$E49+$E50+$E53) =0,0,(Q55   /(+$E45+$E47+$E49+$E50+$E53) )*100)</f>
        <v>93.767269696969706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106248000</v>
      </c>
      <c r="C69" s="120">
        <f>SUM(C9:C16,C19:C25,C28:C31,C34,C37:C41,C44:C54,C57:C60,C63:C67)</f>
        <v>11157000</v>
      </c>
      <c r="D69" s="120"/>
      <c r="E69" s="120">
        <f t="shared" si="35"/>
        <v>117405000</v>
      </c>
      <c r="F69" s="121">
        <f t="shared" ref="F69:O69" si="43">SUM(F9:F16,F19:F25,F28:F31,F34,F37:F41,F44:F54,F57:F60,F63:F67)</f>
        <v>117405000</v>
      </c>
      <c r="G69" s="122">
        <f t="shared" si="43"/>
        <v>42340000</v>
      </c>
      <c r="H69" s="121">
        <f t="shared" si="43"/>
        <v>11320000</v>
      </c>
      <c r="I69" s="122">
        <f t="shared" si="43"/>
        <v>0</v>
      </c>
      <c r="J69" s="121">
        <f t="shared" si="43"/>
        <v>6165000</v>
      </c>
      <c r="K69" s="122">
        <f t="shared" si="43"/>
        <v>7570238</v>
      </c>
      <c r="L69" s="121">
        <f t="shared" si="43"/>
        <v>3255000</v>
      </c>
      <c r="M69" s="122">
        <f t="shared" si="43"/>
        <v>664643</v>
      </c>
      <c r="N69" s="121">
        <f t="shared" si="43"/>
        <v>12532000</v>
      </c>
      <c r="O69" s="122">
        <f t="shared" si="43"/>
        <v>32048318</v>
      </c>
      <c r="P69" s="121">
        <f t="shared" si="36"/>
        <v>33272000</v>
      </c>
      <c r="Q69" s="122">
        <f t="shared" si="37"/>
        <v>40283199</v>
      </c>
      <c r="R69" s="67">
        <f t="shared" si="38"/>
        <v>285.00768049155147</v>
      </c>
      <c r="S69" s="68">
        <f t="shared" si="39"/>
        <v>4721.8845304923088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78.582900330656585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95.14217997165801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28966000</v>
      </c>
      <c r="C71" s="108">
        <v>-97000</v>
      </c>
      <c r="D71" s="108"/>
      <c r="E71" s="108">
        <f>$B71      +$C71      +$D71</f>
        <v>28869000</v>
      </c>
      <c r="F71" s="109">
        <v>28869000</v>
      </c>
      <c r="G71" s="110">
        <v>28869000</v>
      </c>
      <c r="H71" s="109">
        <v>5183000</v>
      </c>
      <c r="I71" s="110"/>
      <c r="J71" s="109">
        <v>8821000</v>
      </c>
      <c r="K71" s="110">
        <v>5357334</v>
      </c>
      <c r="L71" s="109">
        <v>2469000</v>
      </c>
      <c r="M71" s="110">
        <v>14454494</v>
      </c>
      <c r="N71" s="109">
        <v>7397000</v>
      </c>
      <c r="O71" s="110">
        <v>5984700</v>
      </c>
      <c r="P71" s="109">
        <f>$H71      +$J71      +$L71      +$N71</f>
        <v>23870000</v>
      </c>
      <c r="Q71" s="110">
        <f>$I71      +$K71      +$M71      +$O71</f>
        <v>25796528</v>
      </c>
      <c r="R71" s="54">
        <f>IF(($L71      =0),0,((($N71      -$L71      )/$L71      )*100))</f>
        <v>199.5949777237748</v>
      </c>
      <c r="S71" s="55">
        <f>IF(($M71      =0),0,((($O71      -$M71      )/$M71      )*100))</f>
        <v>-58.596267707468698</v>
      </c>
      <c r="T71" s="54">
        <f>IF(($E71      =0),0,(($P71      /$E71      )*100))</f>
        <v>82.683847725934385</v>
      </c>
      <c r="U71" s="56">
        <f>IF(($E71      =0),0,(($Q71      /$E71      )*100))</f>
        <v>89.357192836606743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28966000</v>
      </c>
      <c r="C73" s="117">
        <f>SUM(C71:C72)</f>
        <v>-97000</v>
      </c>
      <c r="D73" s="117"/>
      <c r="E73" s="117">
        <f>$B73      +$C73      +$D73</f>
        <v>28869000</v>
      </c>
      <c r="F73" s="118">
        <f t="shared" ref="F73:O73" si="44">SUM(F71:F72)</f>
        <v>28869000</v>
      </c>
      <c r="G73" s="119">
        <f t="shared" si="44"/>
        <v>28869000</v>
      </c>
      <c r="H73" s="118">
        <f t="shared" si="44"/>
        <v>5183000</v>
      </c>
      <c r="I73" s="119">
        <f t="shared" si="44"/>
        <v>0</v>
      </c>
      <c r="J73" s="118">
        <f t="shared" si="44"/>
        <v>8821000</v>
      </c>
      <c r="K73" s="119">
        <f t="shared" si="44"/>
        <v>5357334</v>
      </c>
      <c r="L73" s="118">
        <f t="shared" si="44"/>
        <v>2469000</v>
      </c>
      <c r="M73" s="119">
        <f t="shared" si="44"/>
        <v>14454494</v>
      </c>
      <c r="N73" s="118">
        <f t="shared" si="44"/>
        <v>7397000</v>
      </c>
      <c r="O73" s="119">
        <f t="shared" si="44"/>
        <v>5984700</v>
      </c>
      <c r="P73" s="118">
        <f>$H73      +$J73      +$L73      +$N73</f>
        <v>23870000</v>
      </c>
      <c r="Q73" s="119">
        <f>$I73      +$K73      +$M73      +$O73</f>
        <v>25796528</v>
      </c>
      <c r="R73" s="63">
        <f>IF(($L73      =0),0,((($N73      -$L73      )/$L73      )*100))</f>
        <v>199.5949777237748</v>
      </c>
      <c r="S73" s="64">
        <f>IF(($M73      =0),0,((($O73      -$M73      )/$M73      )*100))</f>
        <v>-58.596267707468698</v>
      </c>
      <c r="T73" s="63">
        <f>IF(($E71      =0),0,(($P71      /$E71      )*100))</f>
        <v>82.683847725934385</v>
      </c>
      <c r="U73" s="65">
        <f>IF($E71   =0,0,($Q71   /$E71 )*100)</f>
        <v>89.357192836606743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28966000</v>
      </c>
      <c r="C74" s="120">
        <f>SUM(C71:C72)</f>
        <v>-97000</v>
      </c>
      <c r="D74" s="120"/>
      <c r="E74" s="120">
        <f>$B74      +$C74      +$D74</f>
        <v>28869000</v>
      </c>
      <c r="F74" s="121">
        <f t="shared" ref="F74:O74" si="45">SUM(F71:F72)</f>
        <v>28869000</v>
      </c>
      <c r="G74" s="122">
        <f t="shared" si="45"/>
        <v>28869000</v>
      </c>
      <c r="H74" s="121">
        <f t="shared" si="45"/>
        <v>5183000</v>
      </c>
      <c r="I74" s="122">
        <f t="shared" si="45"/>
        <v>0</v>
      </c>
      <c r="J74" s="121">
        <f t="shared" si="45"/>
        <v>8821000</v>
      </c>
      <c r="K74" s="122">
        <f t="shared" si="45"/>
        <v>5357334</v>
      </c>
      <c r="L74" s="121">
        <f t="shared" si="45"/>
        <v>2469000</v>
      </c>
      <c r="M74" s="122">
        <f t="shared" si="45"/>
        <v>14454494</v>
      </c>
      <c r="N74" s="121">
        <f t="shared" si="45"/>
        <v>7397000</v>
      </c>
      <c r="O74" s="122">
        <f t="shared" si="45"/>
        <v>5984700</v>
      </c>
      <c r="P74" s="121">
        <f>$H74      +$J74      +$L74      +$N74</f>
        <v>23870000</v>
      </c>
      <c r="Q74" s="122">
        <f>$I74      +$K74      +$M74      +$O74</f>
        <v>25796528</v>
      </c>
      <c r="R74" s="67">
        <f>IF(($L74      =0),0,((($N74      -$L74      )/$L74      )*100))</f>
        <v>199.5949777237748</v>
      </c>
      <c r="S74" s="68">
        <f>IF(($M74      =0),0,((($O74      -$M74      )/$M74      )*100))</f>
        <v>-58.596267707468698</v>
      </c>
      <c r="T74" s="67">
        <f>IF(($E71      =0),0,(($P71      /$E71      )*100))</f>
        <v>82.683847725934385</v>
      </c>
      <c r="U74" s="71">
        <f>IF($E71   =0,0,($Q71   /$E71 )*100)</f>
        <v>89.357192836606743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135214000</v>
      </c>
      <c r="C75" s="120">
        <f>SUM(C9:C16,C19:C25,C28:C31,C34,C37:C41,C44:C54,C57:C60,C63:C67,C71:C72)</f>
        <v>11060000</v>
      </c>
      <c r="D75" s="120"/>
      <c r="E75" s="120">
        <f>$B75      +$C75      +$D75</f>
        <v>146274000</v>
      </c>
      <c r="F75" s="121">
        <f t="shared" ref="F75:O75" si="46">SUM(F9:F16,F19:F25,F28:F31,F34,F37:F41,F44:F54,F57:F60,F63:F67,F71:F72)</f>
        <v>146274000</v>
      </c>
      <c r="G75" s="122">
        <f t="shared" si="46"/>
        <v>71209000</v>
      </c>
      <c r="H75" s="121">
        <f t="shared" si="46"/>
        <v>16503000</v>
      </c>
      <c r="I75" s="122">
        <f t="shared" si="46"/>
        <v>0</v>
      </c>
      <c r="J75" s="121">
        <f t="shared" si="46"/>
        <v>14986000</v>
      </c>
      <c r="K75" s="122">
        <f t="shared" si="46"/>
        <v>12927572</v>
      </c>
      <c r="L75" s="121">
        <f t="shared" si="46"/>
        <v>5724000</v>
      </c>
      <c r="M75" s="122">
        <f t="shared" si="46"/>
        <v>15119137</v>
      </c>
      <c r="N75" s="121">
        <f t="shared" si="46"/>
        <v>19929000</v>
      </c>
      <c r="O75" s="122">
        <f t="shared" si="46"/>
        <v>38033018</v>
      </c>
      <c r="P75" s="121">
        <f>$H75      +$J75      +$L75      +$N75</f>
        <v>57142000</v>
      </c>
      <c r="Q75" s="122">
        <f>$I75      +$K75      +$M75      +$O75</f>
        <v>66079727</v>
      </c>
      <c r="R75" s="67">
        <f>IF(($L75      =0),0,((($N75      -$L75      )/$L75      )*100))</f>
        <v>248.16561844863733</v>
      </c>
      <c r="S75" s="68">
        <f>IF(($M75      =0),0,((($O75      -$M75      )/$M75      )*100))</f>
        <v>151.5554823003456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80.245474588886239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92.796875394964118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1230000</v>
      </c>
      <c r="C87" s="128">
        <f t="shared" si="48"/>
        <v>0</v>
      </c>
      <c r="D87" s="128">
        <f t="shared" si="48"/>
        <v>0</v>
      </c>
      <c r="E87" s="128">
        <f t="shared" si="48"/>
        <v>1230000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1230000</v>
      </c>
      <c r="C91" s="108"/>
      <c r="D91" s="108"/>
      <c r="E91" s="108">
        <f t="shared" si="49"/>
        <v>1230000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1230000</v>
      </c>
      <c r="C114" s="137">
        <f t="shared" si="62"/>
        <v>0</v>
      </c>
      <c r="D114" s="137">
        <f t="shared" si="62"/>
        <v>0</v>
      </c>
      <c r="E114" s="137">
        <f t="shared" si="62"/>
        <v>1230000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1230000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1230000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h6oLbI/hPVAirRe1PZHCkAITyFtIm/s36Fo+eTZ2/wprqx+QHAf5Vv+OuV9ZoosYeaZrkLtRO2mRc1JU6L8ig==" saltValue="VbtraIHvRwxgLOIKcFlor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177000</v>
      </c>
      <c r="I10" s="110">
        <v>98070</v>
      </c>
      <c r="J10" s="109">
        <v>271000</v>
      </c>
      <c r="K10" s="110">
        <v>128740</v>
      </c>
      <c r="L10" s="109">
        <v>264000</v>
      </c>
      <c r="M10" s="110">
        <v>447232</v>
      </c>
      <c r="N10" s="109"/>
      <c r="O10" s="110">
        <v>2375953</v>
      </c>
      <c r="P10" s="109">
        <f t="shared" ref="P10:P17" si="1">$H10      +$J10      +$L10      +$N10</f>
        <v>712000</v>
      </c>
      <c r="Q10" s="110">
        <f t="shared" ref="Q10:Q17" si="2">$I10      +$K10      +$M10      +$O10</f>
        <v>3049995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431.25737872066401</v>
      </c>
      <c r="T10" s="54">
        <f t="shared" ref="T10:T16" si="5">IF(($E10      =0),0,(($P10      /$E10      )*100))</f>
        <v>23.733333333333334</v>
      </c>
      <c r="U10" s="56">
        <f t="shared" ref="U10:U16" si="6">IF(($E10      =0),0,(($Q10      /$E10      )*100))</f>
        <v>101.6665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>
        <v>-1000000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4000000</v>
      </c>
      <c r="C17" s="111">
        <f>SUM(C9:C16)</f>
        <v>-1000000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177000</v>
      </c>
      <c r="I17" s="113">
        <f t="shared" si="7"/>
        <v>98070</v>
      </c>
      <c r="J17" s="112">
        <f t="shared" si="7"/>
        <v>271000</v>
      </c>
      <c r="K17" s="113">
        <f t="shared" si="7"/>
        <v>128740</v>
      </c>
      <c r="L17" s="112">
        <f t="shared" si="7"/>
        <v>264000</v>
      </c>
      <c r="M17" s="113">
        <f t="shared" si="7"/>
        <v>447232</v>
      </c>
      <c r="N17" s="112">
        <f t="shared" si="7"/>
        <v>0</v>
      </c>
      <c r="O17" s="113">
        <f t="shared" si="7"/>
        <v>2375953</v>
      </c>
      <c r="P17" s="112">
        <f t="shared" si="1"/>
        <v>712000</v>
      </c>
      <c r="Q17" s="113">
        <f t="shared" si="2"/>
        <v>3049995</v>
      </c>
      <c r="R17" s="58">
        <f t="shared" si="3"/>
        <v>-100</v>
      </c>
      <c r="S17" s="59">
        <f t="shared" si="4"/>
        <v>431.25737872066401</v>
      </c>
      <c r="T17" s="58">
        <f>IF((SUM($E9:$E14))=0,0,(P17/(SUM($E9:$E14))*100))</f>
        <v>23.733333333333334</v>
      </c>
      <c r="U17" s="60">
        <f>IF((SUM($E9:$E14))=0,0,(Q17/(SUM($E9:$E14))*100))</f>
        <v>101.6665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4219000</v>
      </c>
      <c r="C34" s="108">
        <v>-1564000</v>
      </c>
      <c r="D34" s="108"/>
      <c r="E34" s="108">
        <f>$B34      +$C34      +$D34</f>
        <v>2655000</v>
      </c>
      <c r="F34" s="109">
        <v>2655000</v>
      </c>
      <c r="G34" s="110">
        <v>2655000</v>
      </c>
      <c r="H34" s="109">
        <v>62000</v>
      </c>
      <c r="I34" s="110"/>
      <c r="J34" s="109">
        <v>93000</v>
      </c>
      <c r="K34" s="110">
        <v>93293</v>
      </c>
      <c r="L34" s="109">
        <v>2469000</v>
      </c>
      <c r="M34" s="110">
        <v>5820085</v>
      </c>
      <c r="N34" s="109"/>
      <c r="O34" s="110">
        <v>-3258378</v>
      </c>
      <c r="P34" s="109">
        <f>$H34      +$J34      +$L34      +$N34</f>
        <v>2624000</v>
      </c>
      <c r="Q34" s="110">
        <f>$I34      +$K34      +$M34      +$O34</f>
        <v>2655000</v>
      </c>
      <c r="R34" s="54">
        <f>IF(($L34      =0),0,((($N34      -$L34      )/$L34      )*100))</f>
        <v>-100</v>
      </c>
      <c r="S34" s="55">
        <f>IF(($M34      =0),0,((($O34      -$M34      )/$M34      )*100))</f>
        <v>-155.98505863745976</v>
      </c>
      <c r="T34" s="54">
        <f>IF(($E34      =0),0,(($P34      /$E34      )*100))</f>
        <v>98.832391713747654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4219000</v>
      </c>
      <c r="C35" s="111">
        <f>C34</f>
        <v>-1564000</v>
      </c>
      <c r="D35" s="111"/>
      <c r="E35" s="111">
        <f>$B35      +$C35      +$D35</f>
        <v>2655000</v>
      </c>
      <c r="F35" s="112">
        <f t="shared" ref="F35:O35" si="17">F34</f>
        <v>2655000</v>
      </c>
      <c r="G35" s="113">
        <f t="shared" si="17"/>
        <v>2655000</v>
      </c>
      <c r="H35" s="112">
        <f t="shared" si="17"/>
        <v>62000</v>
      </c>
      <c r="I35" s="113">
        <f t="shared" si="17"/>
        <v>0</v>
      </c>
      <c r="J35" s="112">
        <f t="shared" si="17"/>
        <v>93000</v>
      </c>
      <c r="K35" s="113">
        <f t="shared" si="17"/>
        <v>93293</v>
      </c>
      <c r="L35" s="112">
        <f t="shared" si="17"/>
        <v>2469000</v>
      </c>
      <c r="M35" s="113">
        <f t="shared" si="17"/>
        <v>5820085</v>
      </c>
      <c r="N35" s="112">
        <f t="shared" si="17"/>
        <v>0</v>
      </c>
      <c r="O35" s="113">
        <f t="shared" si="17"/>
        <v>-3258378</v>
      </c>
      <c r="P35" s="112">
        <f>$H35      +$J35      +$L35      +$N35</f>
        <v>2624000</v>
      </c>
      <c r="Q35" s="113">
        <f>$I35      +$K35      +$M35      +$O35</f>
        <v>2655000</v>
      </c>
      <c r="R35" s="58">
        <f>IF(($L35      =0),0,((($N35      -$L35      )/$L35      )*100))</f>
        <v>-100</v>
      </c>
      <c r="S35" s="59">
        <f>IF(($M35      =0),0,((($O35      -$M35      )/$M35      )*100))</f>
        <v>-155.98505863745976</v>
      </c>
      <c r="T35" s="58">
        <f>IF($E35   =0,0,($P35   /$E35   )*100)</f>
        <v>98.832391713747654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19368000</v>
      </c>
      <c r="C38" s="108">
        <v>-11780000</v>
      </c>
      <c r="D38" s="108"/>
      <c r="E38" s="108">
        <f t="shared" si="18"/>
        <v>7588000</v>
      </c>
      <c r="F38" s="109">
        <v>19368000</v>
      </c>
      <c r="G38" s="110">
        <v>0</v>
      </c>
      <c r="H38" s="109"/>
      <c r="I38" s="110"/>
      <c r="J38" s="109"/>
      <c r="K38" s="110"/>
      <c r="L38" s="109"/>
      <c r="M38" s="110"/>
      <c r="N38" s="109">
        <v>316000</v>
      </c>
      <c r="O38" s="110"/>
      <c r="P38" s="109">
        <f t="shared" si="19"/>
        <v>316000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4.1644702161307325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19368000</v>
      </c>
      <c r="C42" s="111">
        <f>SUM(C37:C41)</f>
        <v>-11780000</v>
      </c>
      <c r="D42" s="111"/>
      <c r="E42" s="111">
        <f t="shared" si="18"/>
        <v>7588000</v>
      </c>
      <c r="F42" s="112">
        <f t="shared" ref="F42:O42" si="25">SUM(F37:F41)</f>
        <v>19368000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316000</v>
      </c>
      <c r="O42" s="113">
        <f t="shared" si="25"/>
        <v>0</v>
      </c>
      <c r="P42" s="112">
        <f t="shared" si="19"/>
        <v>316000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129761000</v>
      </c>
      <c r="C46" s="108"/>
      <c r="D46" s="108"/>
      <c r="E46" s="108">
        <f t="shared" si="26"/>
        <v>129761000</v>
      </c>
      <c r="F46" s="109">
        <v>129761000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37510000</v>
      </c>
      <c r="C53" s="108">
        <v>10000000</v>
      </c>
      <c r="D53" s="108"/>
      <c r="E53" s="108">
        <f t="shared" si="26"/>
        <v>47510000</v>
      </c>
      <c r="F53" s="109">
        <v>47510000</v>
      </c>
      <c r="G53" s="110">
        <v>47510000</v>
      </c>
      <c r="H53" s="109"/>
      <c r="I53" s="110"/>
      <c r="J53" s="109">
        <v>30510000</v>
      </c>
      <c r="K53" s="110">
        <v>13997596</v>
      </c>
      <c r="L53" s="109"/>
      <c r="M53" s="110">
        <v>23512369</v>
      </c>
      <c r="N53" s="109">
        <v>10001000</v>
      </c>
      <c r="O53" s="110">
        <v>10000035</v>
      </c>
      <c r="P53" s="109">
        <f t="shared" si="27"/>
        <v>40511000</v>
      </c>
      <c r="Q53" s="110">
        <f t="shared" si="28"/>
        <v>47510000</v>
      </c>
      <c r="R53" s="54">
        <f t="shared" si="29"/>
        <v>0</v>
      </c>
      <c r="S53" s="55">
        <f t="shared" si="30"/>
        <v>-57.469045335244608</v>
      </c>
      <c r="T53" s="54">
        <f t="shared" si="31"/>
        <v>85.268364554830569</v>
      </c>
      <c r="U53" s="56">
        <f t="shared" si="32"/>
        <v>100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12000000</v>
      </c>
      <c r="C54" s="108"/>
      <c r="D54" s="108"/>
      <c r="E54" s="108">
        <f t="shared" si="26"/>
        <v>12000000</v>
      </c>
      <c r="F54" s="109">
        <v>12000000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179271000</v>
      </c>
      <c r="C55" s="111">
        <f>SUM(C44:C54)</f>
        <v>10000000</v>
      </c>
      <c r="D55" s="111"/>
      <c r="E55" s="111">
        <f t="shared" si="26"/>
        <v>189271000</v>
      </c>
      <c r="F55" s="112">
        <f t="shared" ref="F55:O55" si="33">SUM(F44:F54)</f>
        <v>189271000</v>
      </c>
      <c r="G55" s="113">
        <f t="shared" si="33"/>
        <v>47510000</v>
      </c>
      <c r="H55" s="112">
        <f t="shared" si="33"/>
        <v>0</v>
      </c>
      <c r="I55" s="113">
        <f t="shared" si="33"/>
        <v>0</v>
      </c>
      <c r="J55" s="112">
        <f t="shared" si="33"/>
        <v>30510000</v>
      </c>
      <c r="K55" s="113">
        <f t="shared" si="33"/>
        <v>13997596</v>
      </c>
      <c r="L55" s="112">
        <f t="shared" si="33"/>
        <v>0</v>
      </c>
      <c r="M55" s="113">
        <f t="shared" si="33"/>
        <v>23512369</v>
      </c>
      <c r="N55" s="112">
        <f t="shared" si="33"/>
        <v>10001000</v>
      </c>
      <c r="O55" s="113">
        <f t="shared" si="33"/>
        <v>10000035</v>
      </c>
      <c r="P55" s="112">
        <f t="shared" si="27"/>
        <v>40511000</v>
      </c>
      <c r="Q55" s="113">
        <f t="shared" si="28"/>
        <v>47510000</v>
      </c>
      <c r="R55" s="58">
        <f t="shared" si="29"/>
        <v>0</v>
      </c>
      <c r="S55" s="59">
        <f t="shared" si="30"/>
        <v>-57.469045335244608</v>
      </c>
      <c r="T55" s="58">
        <f>IF((+$E45+$E47+$E49+$E50+$E53) =0,0,(P55   /(+$E45+$E47+$E49+$E50+$E53) )*100)</f>
        <v>85.268364554830569</v>
      </c>
      <c r="U55" s="60">
        <f>IF((+$E45+$E47+$E49+$E50+$E53) =0,0,(Q55   /(+$E45+$E47+$E49+$E50+$E53) )*100)</f>
        <v>100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206858000</v>
      </c>
      <c r="C69" s="120">
        <f>SUM(C9:C16,C19:C25,C28:C31,C34,C37:C41,C44:C54,C57:C60,C63:C67)</f>
        <v>-4344000</v>
      </c>
      <c r="D69" s="120"/>
      <c r="E69" s="120">
        <f t="shared" si="35"/>
        <v>202514000</v>
      </c>
      <c r="F69" s="121">
        <f t="shared" ref="F69:O69" si="43">SUM(F9:F16,F19:F25,F28:F31,F34,F37:F41,F44:F54,F57:F60,F63:F67)</f>
        <v>214294000</v>
      </c>
      <c r="G69" s="122">
        <f t="shared" si="43"/>
        <v>53165000</v>
      </c>
      <c r="H69" s="121">
        <f t="shared" si="43"/>
        <v>239000</v>
      </c>
      <c r="I69" s="122">
        <f t="shared" si="43"/>
        <v>98070</v>
      </c>
      <c r="J69" s="121">
        <f t="shared" si="43"/>
        <v>30874000</v>
      </c>
      <c r="K69" s="122">
        <f t="shared" si="43"/>
        <v>14219629</v>
      </c>
      <c r="L69" s="121">
        <f t="shared" si="43"/>
        <v>2733000</v>
      </c>
      <c r="M69" s="122">
        <f t="shared" si="43"/>
        <v>29779686</v>
      </c>
      <c r="N69" s="121">
        <f t="shared" si="43"/>
        <v>10317000</v>
      </c>
      <c r="O69" s="122">
        <f t="shared" si="43"/>
        <v>9117610</v>
      </c>
      <c r="P69" s="121">
        <f t="shared" si="36"/>
        <v>44163000</v>
      </c>
      <c r="Q69" s="122">
        <f t="shared" si="37"/>
        <v>53214995</v>
      </c>
      <c r="R69" s="67">
        <f t="shared" si="38"/>
        <v>277.49725576289791</v>
      </c>
      <c r="S69" s="68">
        <f t="shared" si="39"/>
        <v>-69.38312244125072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83.067807768268594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100.09403743064044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198403000</v>
      </c>
      <c r="C71" s="108">
        <v>-848000</v>
      </c>
      <c r="D71" s="108"/>
      <c r="E71" s="108">
        <f>$B71      +$C71      +$D71</f>
        <v>197555000</v>
      </c>
      <c r="F71" s="109">
        <v>197555000</v>
      </c>
      <c r="G71" s="110">
        <v>197555000</v>
      </c>
      <c r="H71" s="109">
        <v>25324000</v>
      </c>
      <c r="I71" s="110">
        <v>17125271</v>
      </c>
      <c r="J71" s="109">
        <v>72843000</v>
      </c>
      <c r="K71" s="110">
        <v>56963356</v>
      </c>
      <c r="L71" s="109">
        <v>26461000</v>
      </c>
      <c r="M71" s="110">
        <v>50291922</v>
      </c>
      <c r="N71" s="109">
        <v>72927000</v>
      </c>
      <c r="O71" s="110">
        <v>54393039</v>
      </c>
      <c r="P71" s="109">
        <f>$H71      +$J71      +$L71      +$N71</f>
        <v>197555000</v>
      </c>
      <c r="Q71" s="110">
        <f>$I71      +$K71      +$M71      +$O71</f>
        <v>178773588</v>
      </c>
      <c r="R71" s="54">
        <f>IF(($L71      =0),0,((($N71      -$L71      )/$L71      )*100))</f>
        <v>175.60182910698765</v>
      </c>
      <c r="S71" s="55">
        <f>IF(($M71      =0),0,((($O71      -$M71      )/$M71      )*100))</f>
        <v>8.1546237186958184</v>
      </c>
      <c r="T71" s="54">
        <f>IF(($E71      =0),0,(($P71      /$E71      )*100))</f>
        <v>100</v>
      </c>
      <c r="U71" s="56">
        <f>IF(($E71      =0),0,(($Q71      /$E71      )*100))</f>
        <v>90.493071802789089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198403000</v>
      </c>
      <c r="C73" s="117">
        <f>SUM(C71:C72)</f>
        <v>-848000</v>
      </c>
      <c r="D73" s="117"/>
      <c r="E73" s="117">
        <f>$B73      +$C73      +$D73</f>
        <v>197555000</v>
      </c>
      <c r="F73" s="118">
        <f t="shared" ref="F73:O73" si="44">SUM(F71:F72)</f>
        <v>197555000</v>
      </c>
      <c r="G73" s="119">
        <f t="shared" si="44"/>
        <v>197555000</v>
      </c>
      <c r="H73" s="118">
        <f t="shared" si="44"/>
        <v>25324000</v>
      </c>
      <c r="I73" s="119">
        <f t="shared" si="44"/>
        <v>17125271</v>
      </c>
      <c r="J73" s="118">
        <f t="shared" si="44"/>
        <v>72843000</v>
      </c>
      <c r="K73" s="119">
        <f t="shared" si="44"/>
        <v>56963356</v>
      </c>
      <c r="L73" s="118">
        <f t="shared" si="44"/>
        <v>26461000</v>
      </c>
      <c r="M73" s="119">
        <f t="shared" si="44"/>
        <v>50291922</v>
      </c>
      <c r="N73" s="118">
        <f t="shared" si="44"/>
        <v>72927000</v>
      </c>
      <c r="O73" s="119">
        <f t="shared" si="44"/>
        <v>54393039</v>
      </c>
      <c r="P73" s="118">
        <f>$H73      +$J73      +$L73      +$N73</f>
        <v>197555000</v>
      </c>
      <c r="Q73" s="119">
        <f>$I73      +$K73      +$M73      +$O73</f>
        <v>178773588</v>
      </c>
      <c r="R73" s="63">
        <f>IF(($L73      =0),0,((($N73      -$L73      )/$L73      )*100))</f>
        <v>175.60182910698765</v>
      </c>
      <c r="S73" s="64">
        <f>IF(($M73      =0),0,((($O73      -$M73      )/$M73      )*100))</f>
        <v>8.1546237186958184</v>
      </c>
      <c r="T73" s="63">
        <f>IF(($E71      =0),0,(($P71      /$E71      )*100))</f>
        <v>100</v>
      </c>
      <c r="U73" s="65">
        <f>IF($E71   =0,0,($Q71   /$E71 )*100)</f>
        <v>90.493071802789089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198403000</v>
      </c>
      <c r="C74" s="120">
        <f>SUM(C71:C72)</f>
        <v>-848000</v>
      </c>
      <c r="D74" s="120"/>
      <c r="E74" s="120">
        <f>$B74      +$C74      +$D74</f>
        <v>197555000</v>
      </c>
      <c r="F74" s="121">
        <f t="shared" ref="F74:O74" si="45">SUM(F71:F72)</f>
        <v>197555000</v>
      </c>
      <c r="G74" s="122">
        <f t="shared" si="45"/>
        <v>197555000</v>
      </c>
      <c r="H74" s="121">
        <f t="shared" si="45"/>
        <v>25324000</v>
      </c>
      <c r="I74" s="122">
        <f t="shared" si="45"/>
        <v>17125271</v>
      </c>
      <c r="J74" s="121">
        <f t="shared" si="45"/>
        <v>72843000</v>
      </c>
      <c r="K74" s="122">
        <f t="shared" si="45"/>
        <v>56963356</v>
      </c>
      <c r="L74" s="121">
        <f t="shared" si="45"/>
        <v>26461000</v>
      </c>
      <c r="M74" s="122">
        <f t="shared" si="45"/>
        <v>50291922</v>
      </c>
      <c r="N74" s="121">
        <f t="shared" si="45"/>
        <v>72927000</v>
      </c>
      <c r="O74" s="122">
        <f t="shared" si="45"/>
        <v>54393039</v>
      </c>
      <c r="P74" s="121">
        <f>$H74      +$J74      +$L74      +$N74</f>
        <v>197555000</v>
      </c>
      <c r="Q74" s="122">
        <f>$I74      +$K74      +$M74      +$O74</f>
        <v>178773588</v>
      </c>
      <c r="R74" s="67">
        <f>IF(($L74      =0),0,((($N74      -$L74      )/$L74      )*100))</f>
        <v>175.60182910698765</v>
      </c>
      <c r="S74" s="68">
        <f>IF(($M74      =0),0,((($O74      -$M74      )/$M74      )*100))</f>
        <v>8.1546237186958184</v>
      </c>
      <c r="T74" s="67">
        <f>IF(($E71      =0),0,(($P71      /$E71      )*100))</f>
        <v>100</v>
      </c>
      <c r="U74" s="71">
        <f>IF($E71   =0,0,($Q71   /$E71 )*100)</f>
        <v>90.493071802789089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405261000</v>
      </c>
      <c r="C75" s="120">
        <f>SUM(C9:C16,C19:C25,C28:C31,C34,C37:C41,C44:C54,C57:C60,C63:C67,C71:C72)</f>
        <v>-5192000</v>
      </c>
      <c r="D75" s="120"/>
      <c r="E75" s="120">
        <f>$B75      +$C75      +$D75</f>
        <v>400069000</v>
      </c>
      <c r="F75" s="121">
        <f t="shared" ref="F75:O75" si="46">SUM(F9:F16,F19:F25,F28:F31,F34,F37:F41,F44:F54,F57:F60,F63:F67,F71:F72)</f>
        <v>411849000</v>
      </c>
      <c r="G75" s="122">
        <f t="shared" si="46"/>
        <v>250720000</v>
      </c>
      <c r="H75" s="121">
        <f t="shared" si="46"/>
        <v>25563000</v>
      </c>
      <c r="I75" s="122">
        <f t="shared" si="46"/>
        <v>17223341</v>
      </c>
      <c r="J75" s="121">
        <f t="shared" si="46"/>
        <v>103717000</v>
      </c>
      <c r="K75" s="122">
        <f t="shared" si="46"/>
        <v>71182985</v>
      </c>
      <c r="L75" s="121">
        <f t="shared" si="46"/>
        <v>29194000</v>
      </c>
      <c r="M75" s="122">
        <f t="shared" si="46"/>
        <v>80071608</v>
      </c>
      <c r="N75" s="121">
        <f t="shared" si="46"/>
        <v>83244000</v>
      </c>
      <c r="O75" s="122">
        <f t="shared" si="46"/>
        <v>63510649</v>
      </c>
      <c r="P75" s="121">
        <f>$H75      +$J75      +$L75      +$N75</f>
        <v>241718000</v>
      </c>
      <c r="Q75" s="122">
        <f>$I75      +$K75      +$M75      +$O75</f>
        <v>231988583</v>
      </c>
      <c r="R75" s="67">
        <f>IF(($L75      =0),0,((($N75      -$L75      )/$L75      )*100))</f>
        <v>185.1407823525382</v>
      </c>
      <c r="S75" s="68">
        <f>IF(($M75      =0),0,((($O75      -$M75      )/$M75      )*100))</f>
        <v>-20.682685678049577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96.409540523292918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92.528949824505418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33432000</v>
      </c>
      <c r="C87" s="128">
        <f t="shared" si="48"/>
        <v>-9440000</v>
      </c>
      <c r="D87" s="128">
        <f t="shared" si="48"/>
        <v>0</v>
      </c>
      <c r="E87" s="128">
        <f t="shared" si="48"/>
        <v>23992000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33432000</v>
      </c>
      <c r="C91" s="108">
        <v>-9440000</v>
      </c>
      <c r="D91" s="108"/>
      <c r="E91" s="108">
        <f t="shared" si="49"/>
        <v>23992000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33432000</v>
      </c>
      <c r="C114" s="137">
        <f t="shared" si="62"/>
        <v>-9440000</v>
      </c>
      <c r="D114" s="137">
        <f t="shared" si="62"/>
        <v>0</v>
      </c>
      <c r="E114" s="137">
        <f t="shared" si="62"/>
        <v>23992000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33432000</v>
      </c>
      <c r="C115" s="139">
        <f t="shared" ref="C115:Q115" si="63">C87</f>
        <v>-9440000</v>
      </c>
      <c r="D115" s="139">
        <f t="shared" si="63"/>
        <v>0</v>
      </c>
      <c r="E115" s="139">
        <f t="shared" si="63"/>
        <v>23992000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bmSeERI+ZUr6nXluNKQ4xJPbOdLFsxj5wkNYpzOCdWiqSmBkorryIuEzdR5JV2NPyPQ9sjyHV71g99QUD5HpA==" saltValue="0D0iG/ArlTAvHszogV3V3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1833000</v>
      </c>
      <c r="I10" s="110"/>
      <c r="J10" s="109">
        <v>123000</v>
      </c>
      <c r="K10" s="110"/>
      <c r="L10" s="109"/>
      <c r="M10" s="110"/>
      <c r="N10" s="109"/>
      <c r="O10" s="110"/>
      <c r="P10" s="109">
        <f t="shared" ref="P10:P17" si="1">$H10      +$J10      +$L10      +$N10</f>
        <v>1956000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65.2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1833000</v>
      </c>
      <c r="I17" s="113">
        <f t="shared" si="7"/>
        <v>0</v>
      </c>
      <c r="J17" s="112">
        <f t="shared" si="7"/>
        <v>123000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1956000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65.2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1234000</v>
      </c>
      <c r="C34" s="108"/>
      <c r="D34" s="108"/>
      <c r="E34" s="108">
        <f>$B34      +$C34      +$D34</f>
        <v>1234000</v>
      </c>
      <c r="F34" s="109">
        <v>1234000</v>
      </c>
      <c r="G34" s="110">
        <v>1234000</v>
      </c>
      <c r="H34" s="109">
        <v>309000</v>
      </c>
      <c r="I34" s="110"/>
      <c r="J34" s="109">
        <v>343000</v>
      </c>
      <c r="K34" s="110"/>
      <c r="L34" s="109">
        <v>378000</v>
      </c>
      <c r="M34" s="110"/>
      <c r="N34" s="109">
        <v>114000</v>
      </c>
      <c r="O34" s="110"/>
      <c r="P34" s="109">
        <f>$H34      +$J34      +$L34      +$N34</f>
        <v>1144000</v>
      </c>
      <c r="Q34" s="110">
        <f>$I34      +$K34      +$M34      +$O34</f>
        <v>0</v>
      </c>
      <c r="R34" s="54">
        <f>IF(($L34      =0),0,((($N34      -$L34      )/$L34      )*100))</f>
        <v>-69.841269841269835</v>
      </c>
      <c r="S34" s="55">
        <f>IF(($M34      =0),0,((($O34      -$M34      )/$M34      )*100))</f>
        <v>0</v>
      </c>
      <c r="T34" s="54">
        <f>IF(($E34      =0),0,(($P34      /$E34      )*100))</f>
        <v>92.706645056726089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1234000</v>
      </c>
      <c r="C35" s="111">
        <f>C34</f>
        <v>0</v>
      </c>
      <c r="D35" s="111"/>
      <c r="E35" s="111">
        <f>$B35      +$C35      +$D35</f>
        <v>1234000</v>
      </c>
      <c r="F35" s="112">
        <f t="shared" ref="F35:O35" si="17">F34</f>
        <v>1234000</v>
      </c>
      <c r="G35" s="113">
        <f t="shared" si="17"/>
        <v>1234000</v>
      </c>
      <c r="H35" s="112">
        <f t="shared" si="17"/>
        <v>309000</v>
      </c>
      <c r="I35" s="113">
        <f t="shared" si="17"/>
        <v>0</v>
      </c>
      <c r="J35" s="112">
        <f t="shared" si="17"/>
        <v>343000</v>
      </c>
      <c r="K35" s="113">
        <f t="shared" si="17"/>
        <v>0</v>
      </c>
      <c r="L35" s="112">
        <f t="shared" si="17"/>
        <v>378000</v>
      </c>
      <c r="M35" s="113">
        <f t="shared" si="17"/>
        <v>0</v>
      </c>
      <c r="N35" s="112">
        <f t="shared" si="17"/>
        <v>114000</v>
      </c>
      <c r="O35" s="113">
        <f t="shared" si="17"/>
        <v>0</v>
      </c>
      <c r="P35" s="112">
        <f>$H35      +$J35      +$L35      +$N35</f>
        <v>1144000</v>
      </c>
      <c r="Q35" s="113">
        <f>$I35      +$K35      +$M35      +$O35</f>
        <v>0</v>
      </c>
      <c r="R35" s="58">
        <f>IF(($L35      =0),0,((($N35      -$L35      )/$L35      )*100))</f>
        <v>-69.841269841269835</v>
      </c>
      <c r="S35" s="59">
        <f>IF(($M35      =0),0,((($O35      -$M35      )/$M35      )*100))</f>
        <v>0</v>
      </c>
      <c r="T35" s="58">
        <f>IF($E35   =0,0,($P35   /$E35   )*100)</f>
        <v>92.706645056726089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147000</v>
      </c>
      <c r="C38" s="108">
        <v>176000</v>
      </c>
      <c r="D38" s="108"/>
      <c r="E38" s="108">
        <f t="shared" si="18"/>
        <v>323000</v>
      </c>
      <c r="F38" s="109">
        <v>147000</v>
      </c>
      <c r="G38" s="110">
        <v>0</v>
      </c>
      <c r="H38" s="109"/>
      <c r="I38" s="110"/>
      <c r="J38" s="109"/>
      <c r="K38" s="110"/>
      <c r="L38" s="109"/>
      <c r="M38" s="110"/>
      <c r="N38" s="109">
        <v>30000</v>
      </c>
      <c r="O38" s="110"/>
      <c r="P38" s="109">
        <f t="shared" si="19"/>
        <v>30000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9.2879256965944279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>
        <v>696994</v>
      </c>
      <c r="J40" s="109">
        <v>1558000</v>
      </c>
      <c r="K40" s="110">
        <v>1096707</v>
      </c>
      <c r="L40" s="109">
        <v>1261000</v>
      </c>
      <c r="M40" s="110">
        <v>1096707</v>
      </c>
      <c r="N40" s="109">
        <v>929000</v>
      </c>
      <c r="O40" s="110">
        <v>807791</v>
      </c>
      <c r="P40" s="109">
        <f t="shared" si="19"/>
        <v>3748000</v>
      </c>
      <c r="Q40" s="110">
        <f t="shared" si="20"/>
        <v>3698199</v>
      </c>
      <c r="R40" s="54">
        <f t="shared" si="21"/>
        <v>-26.328310864393341</v>
      </c>
      <c r="S40" s="55">
        <f t="shared" si="22"/>
        <v>-26.343955131133473</v>
      </c>
      <c r="T40" s="54">
        <f t="shared" si="23"/>
        <v>93.7</v>
      </c>
      <c r="U40" s="56">
        <f t="shared" si="24"/>
        <v>92.45497499999999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4147000</v>
      </c>
      <c r="C42" s="111">
        <f>SUM(C37:C41)</f>
        <v>176000</v>
      </c>
      <c r="D42" s="111"/>
      <c r="E42" s="111">
        <f t="shared" si="18"/>
        <v>4323000</v>
      </c>
      <c r="F42" s="112">
        <f t="shared" ref="F42:O42" si="25">SUM(F37:F41)</f>
        <v>4147000</v>
      </c>
      <c r="G42" s="113">
        <f t="shared" si="25"/>
        <v>4000000</v>
      </c>
      <c r="H42" s="112">
        <f t="shared" si="25"/>
        <v>0</v>
      </c>
      <c r="I42" s="113">
        <f t="shared" si="25"/>
        <v>696994</v>
      </c>
      <c r="J42" s="112">
        <f t="shared" si="25"/>
        <v>1558000</v>
      </c>
      <c r="K42" s="113">
        <f t="shared" si="25"/>
        <v>1096707</v>
      </c>
      <c r="L42" s="112">
        <f t="shared" si="25"/>
        <v>1261000</v>
      </c>
      <c r="M42" s="113">
        <f t="shared" si="25"/>
        <v>1096707</v>
      </c>
      <c r="N42" s="112">
        <f t="shared" si="25"/>
        <v>959000</v>
      </c>
      <c r="O42" s="113">
        <f t="shared" si="25"/>
        <v>807791</v>
      </c>
      <c r="P42" s="112">
        <f t="shared" si="19"/>
        <v>3778000</v>
      </c>
      <c r="Q42" s="113">
        <f t="shared" si="20"/>
        <v>3698199</v>
      </c>
      <c r="R42" s="58">
        <f t="shared" si="21"/>
        <v>-23.949246629659001</v>
      </c>
      <c r="S42" s="59">
        <f t="shared" si="22"/>
        <v>-26.343955131133473</v>
      </c>
      <c r="T42" s="58">
        <f>IF((+$E37+$E40) =0,0,(P42   /(+$E37+$E40) )*100)</f>
        <v>94.45</v>
      </c>
      <c r="U42" s="60">
        <f>IF((+$E37+$E40) =0,0,(Q42   /(+$E37+$E40) )*100)</f>
        <v>92.45497499999999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19622000</v>
      </c>
      <c r="C53" s="108"/>
      <c r="D53" s="108"/>
      <c r="E53" s="108">
        <f t="shared" si="26"/>
        <v>19622000</v>
      </c>
      <c r="F53" s="109">
        <v>19622000</v>
      </c>
      <c r="G53" s="110">
        <v>19622000</v>
      </c>
      <c r="H53" s="109">
        <v>2467000</v>
      </c>
      <c r="I53" s="110">
        <v>2145644</v>
      </c>
      <c r="J53" s="109">
        <v>3687000</v>
      </c>
      <c r="K53" s="110">
        <v>6344243</v>
      </c>
      <c r="L53" s="109">
        <v>2342000</v>
      </c>
      <c r="M53" s="110">
        <v>3892565</v>
      </c>
      <c r="N53" s="109">
        <v>6233000</v>
      </c>
      <c r="O53" s="110">
        <v>1746572</v>
      </c>
      <c r="P53" s="109">
        <f t="shared" si="27"/>
        <v>14729000</v>
      </c>
      <c r="Q53" s="110">
        <f t="shared" si="28"/>
        <v>14129024</v>
      </c>
      <c r="R53" s="54">
        <f t="shared" si="29"/>
        <v>166.14005123825791</v>
      </c>
      <c r="S53" s="55">
        <f t="shared" si="30"/>
        <v>-55.130563009223998</v>
      </c>
      <c r="T53" s="54">
        <f t="shared" si="31"/>
        <v>75.063704005707876</v>
      </c>
      <c r="U53" s="56">
        <f t="shared" si="32"/>
        <v>72.006034043420655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19622000</v>
      </c>
      <c r="C55" s="111">
        <f>SUM(C44:C54)</f>
        <v>0</v>
      </c>
      <c r="D55" s="111"/>
      <c r="E55" s="111">
        <f t="shared" si="26"/>
        <v>19622000</v>
      </c>
      <c r="F55" s="112">
        <f t="shared" ref="F55:O55" si="33">SUM(F44:F54)</f>
        <v>19622000</v>
      </c>
      <c r="G55" s="113">
        <f t="shared" si="33"/>
        <v>19622000</v>
      </c>
      <c r="H55" s="112">
        <f t="shared" si="33"/>
        <v>2467000</v>
      </c>
      <c r="I55" s="113">
        <f t="shared" si="33"/>
        <v>2145644</v>
      </c>
      <c r="J55" s="112">
        <f t="shared" si="33"/>
        <v>3687000</v>
      </c>
      <c r="K55" s="113">
        <f t="shared" si="33"/>
        <v>6344243</v>
      </c>
      <c r="L55" s="112">
        <f t="shared" si="33"/>
        <v>2342000</v>
      </c>
      <c r="M55" s="113">
        <f t="shared" si="33"/>
        <v>3892565</v>
      </c>
      <c r="N55" s="112">
        <f t="shared" si="33"/>
        <v>6233000</v>
      </c>
      <c r="O55" s="113">
        <f t="shared" si="33"/>
        <v>1746572</v>
      </c>
      <c r="P55" s="112">
        <f t="shared" si="27"/>
        <v>14729000</v>
      </c>
      <c r="Q55" s="113">
        <f t="shared" si="28"/>
        <v>14129024</v>
      </c>
      <c r="R55" s="58">
        <f t="shared" si="29"/>
        <v>166.14005123825791</v>
      </c>
      <c r="S55" s="59">
        <f t="shared" si="30"/>
        <v>-55.130563009223998</v>
      </c>
      <c r="T55" s="58">
        <f>IF((+$E45+$E47+$E49+$E50+$E53) =0,0,(P55   /(+$E45+$E47+$E49+$E50+$E53) )*100)</f>
        <v>75.063704005707876</v>
      </c>
      <c r="U55" s="60">
        <f>IF((+$E45+$E47+$E49+$E50+$E53) =0,0,(Q55   /(+$E45+$E47+$E49+$E50+$E53) )*100)</f>
        <v>72.006034043420655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28003000</v>
      </c>
      <c r="C69" s="120">
        <f>SUM(C9:C16,C19:C25,C28:C31,C34,C37:C41,C44:C54,C57:C60,C63:C67)</f>
        <v>176000</v>
      </c>
      <c r="D69" s="120"/>
      <c r="E69" s="120">
        <f t="shared" si="35"/>
        <v>28179000</v>
      </c>
      <c r="F69" s="121">
        <f t="shared" ref="F69:O69" si="43">SUM(F9:F16,F19:F25,F28:F31,F34,F37:F41,F44:F54,F57:F60,F63:F67)</f>
        <v>28003000</v>
      </c>
      <c r="G69" s="122">
        <f t="shared" si="43"/>
        <v>27856000</v>
      </c>
      <c r="H69" s="121">
        <f t="shared" si="43"/>
        <v>4609000</v>
      </c>
      <c r="I69" s="122">
        <f t="shared" si="43"/>
        <v>2842638</v>
      </c>
      <c r="J69" s="121">
        <f t="shared" si="43"/>
        <v>5711000</v>
      </c>
      <c r="K69" s="122">
        <f t="shared" si="43"/>
        <v>7440950</v>
      </c>
      <c r="L69" s="121">
        <f t="shared" si="43"/>
        <v>3981000</v>
      </c>
      <c r="M69" s="122">
        <f t="shared" si="43"/>
        <v>4989272</v>
      </c>
      <c r="N69" s="121">
        <f t="shared" si="43"/>
        <v>7306000</v>
      </c>
      <c r="O69" s="122">
        <f t="shared" si="43"/>
        <v>2554363</v>
      </c>
      <c r="P69" s="121">
        <f t="shared" si="36"/>
        <v>21607000</v>
      </c>
      <c r="Q69" s="122">
        <f t="shared" si="37"/>
        <v>17827223</v>
      </c>
      <c r="R69" s="67">
        <f t="shared" si="38"/>
        <v>83.521728208992712</v>
      </c>
      <c r="S69" s="68">
        <f t="shared" si="39"/>
        <v>-48.802891483968004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77.566771970132109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63.997785037334864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23868000</v>
      </c>
      <c r="C71" s="108">
        <v>-80000</v>
      </c>
      <c r="D71" s="108"/>
      <c r="E71" s="108">
        <f>$B71      +$C71      +$D71</f>
        <v>23788000</v>
      </c>
      <c r="F71" s="109">
        <v>23788000</v>
      </c>
      <c r="G71" s="110">
        <v>23788000</v>
      </c>
      <c r="H71" s="109">
        <v>3053000</v>
      </c>
      <c r="I71" s="110">
        <v>2004702</v>
      </c>
      <c r="J71" s="109">
        <v>6910000</v>
      </c>
      <c r="K71" s="110">
        <v>1442731</v>
      </c>
      <c r="L71" s="109">
        <v>10180000</v>
      </c>
      <c r="M71" s="110">
        <v>5103722</v>
      </c>
      <c r="N71" s="109">
        <v>3645000</v>
      </c>
      <c r="O71" s="110">
        <v>4077035</v>
      </c>
      <c r="P71" s="109">
        <f>$H71      +$J71      +$L71      +$N71</f>
        <v>23788000</v>
      </c>
      <c r="Q71" s="110">
        <f>$I71      +$K71      +$M71      +$O71</f>
        <v>12628190</v>
      </c>
      <c r="R71" s="54">
        <f>IF(($L71      =0),0,((($N71      -$L71      )/$L71      )*100))</f>
        <v>-64.194499017681721</v>
      </c>
      <c r="S71" s="55">
        <f>IF(($M71      =0),0,((($O71      -$M71      )/$M71      )*100))</f>
        <v>-20.116436592745451</v>
      </c>
      <c r="T71" s="54">
        <f>IF(($E71      =0),0,(($P71      /$E71      )*100))</f>
        <v>100</v>
      </c>
      <c r="U71" s="56">
        <f>IF(($E71      =0),0,(($Q71      /$E71      )*100))</f>
        <v>53.08638809483773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23868000</v>
      </c>
      <c r="C73" s="117">
        <f>SUM(C71:C72)</f>
        <v>-80000</v>
      </c>
      <c r="D73" s="117"/>
      <c r="E73" s="117">
        <f>$B73      +$C73      +$D73</f>
        <v>23788000</v>
      </c>
      <c r="F73" s="118">
        <f t="shared" ref="F73:O73" si="44">SUM(F71:F72)</f>
        <v>23788000</v>
      </c>
      <c r="G73" s="119">
        <f t="shared" si="44"/>
        <v>23788000</v>
      </c>
      <c r="H73" s="118">
        <f t="shared" si="44"/>
        <v>3053000</v>
      </c>
      <c r="I73" s="119">
        <f t="shared" si="44"/>
        <v>2004702</v>
      </c>
      <c r="J73" s="118">
        <f t="shared" si="44"/>
        <v>6910000</v>
      </c>
      <c r="K73" s="119">
        <f t="shared" si="44"/>
        <v>1442731</v>
      </c>
      <c r="L73" s="118">
        <f t="shared" si="44"/>
        <v>10180000</v>
      </c>
      <c r="M73" s="119">
        <f t="shared" si="44"/>
        <v>5103722</v>
      </c>
      <c r="N73" s="118">
        <f t="shared" si="44"/>
        <v>3645000</v>
      </c>
      <c r="O73" s="119">
        <f t="shared" si="44"/>
        <v>4077035</v>
      </c>
      <c r="P73" s="118">
        <f>$H73      +$J73      +$L73      +$N73</f>
        <v>23788000</v>
      </c>
      <c r="Q73" s="119">
        <f>$I73      +$K73      +$M73      +$O73</f>
        <v>12628190</v>
      </c>
      <c r="R73" s="63">
        <f>IF(($L73      =0),0,((($N73      -$L73      )/$L73      )*100))</f>
        <v>-64.194499017681721</v>
      </c>
      <c r="S73" s="64">
        <f>IF(($M73      =0),0,((($O73      -$M73      )/$M73      )*100))</f>
        <v>-20.116436592745451</v>
      </c>
      <c r="T73" s="63">
        <f>IF(($E71      =0),0,(($P71      /$E71      )*100))</f>
        <v>100</v>
      </c>
      <c r="U73" s="65">
        <f>IF($E71   =0,0,($Q71   /$E71 )*100)</f>
        <v>53.08638809483773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23868000</v>
      </c>
      <c r="C74" s="120">
        <f>SUM(C71:C72)</f>
        <v>-80000</v>
      </c>
      <c r="D74" s="120"/>
      <c r="E74" s="120">
        <f>$B74      +$C74      +$D74</f>
        <v>23788000</v>
      </c>
      <c r="F74" s="121">
        <f t="shared" ref="F74:O74" si="45">SUM(F71:F72)</f>
        <v>23788000</v>
      </c>
      <c r="G74" s="122">
        <f t="shared" si="45"/>
        <v>23788000</v>
      </c>
      <c r="H74" s="121">
        <f t="shared" si="45"/>
        <v>3053000</v>
      </c>
      <c r="I74" s="122">
        <f t="shared" si="45"/>
        <v>2004702</v>
      </c>
      <c r="J74" s="121">
        <f t="shared" si="45"/>
        <v>6910000</v>
      </c>
      <c r="K74" s="122">
        <f t="shared" si="45"/>
        <v>1442731</v>
      </c>
      <c r="L74" s="121">
        <f t="shared" si="45"/>
        <v>10180000</v>
      </c>
      <c r="M74" s="122">
        <f t="shared" si="45"/>
        <v>5103722</v>
      </c>
      <c r="N74" s="121">
        <f t="shared" si="45"/>
        <v>3645000</v>
      </c>
      <c r="O74" s="122">
        <f t="shared" si="45"/>
        <v>4077035</v>
      </c>
      <c r="P74" s="121">
        <f>$H74      +$J74      +$L74      +$N74</f>
        <v>23788000</v>
      </c>
      <c r="Q74" s="122">
        <f>$I74      +$K74      +$M74      +$O74</f>
        <v>12628190</v>
      </c>
      <c r="R74" s="67">
        <f>IF(($L74      =0),0,((($N74      -$L74      )/$L74      )*100))</f>
        <v>-64.194499017681721</v>
      </c>
      <c r="S74" s="68">
        <f>IF(($M74      =0),0,((($O74      -$M74      )/$M74      )*100))</f>
        <v>-20.116436592745451</v>
      </c>
      <c r="T74" s="67">
        <f>IF(($E71      =0),0,(($P71      /$E71      )*100))</f>
        <v>100</v>
      </c>
      <c r="U74" s="71">
        <f>IF($E71   =0,0,($Q71   /$E71 )*100)</f>
        <v>53.08638809483773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51871000</v>
      </c>
      <c r="C75" s="120">
        <f>SUM(C9:C16,C19:C25,C28:C31,C34,C37:C41,C44:C54,C57:C60,C63:C67,C71:C72)</f>
        <v>96000</v>
      </c>
      <c r="D75" s="120"/>
      <c r="E75" s="120">
        <f>$B75      +$C75      +$D75</f>
        <v>51967000</v>
      </c>
      <c r="F75" s="121">
        <f t="shared" ref="F75:O75" si="46">SUM(F9:F16,F19:F25,F28:F31,F34,F37:F41,F44:F54,F57:F60,F63:F67,F71:F72)</f>
        <v>51791000</v>
      </c>
      <c r="G75" s="122">
        <f t="shared" si="46"/>
        <v>51644000</v>
      </c>
      <c r="H75" s="121">
        <f t="shared" si="46"/>
        <v>7662000</v>
      </c>
      <c r="I75" s="122">
        <f t="shared" si="46"/>
        <v>4847340</v>
      </c>
      <c r="J75" s="121">
        <f t="shared" si="46"/>
        <v>12621000</v>
      </c>
      <c r="K75" s="122">
        <f t="shared" si="46"/>
        <v>8883681</v>
      </c>
      <c r="L75" s="121">
        <f t="shared" si="46"/>
        <v>14161000</v>
      </c>
      <c r="M75" s="122">
        <f t="shared" si="46"/>
        <v>10092994</v>
      </c>
      <c r="N75" s="121">
        <f t="shared" si="46"/>
        <v>10951000</v>
      </c>
      <c r="O75" s="122">
        <f t="shared" si="46"/>
        <v>6631398</v>
      </c>
      <c r="P75" s="121">
        <f>$H75      +$J75      +$L75      +$N75</f>
        <v>45395000</v>
      </c>
      <c r="Q75" s="122">
        <f>$I75      +$K75      +$M75      +$O75</f>
        <v>30455413</v>
      </c>
      <c r="R75" s="67">
        <f>IF(($L75      =0),0,((($N75      -$L75      )/$L75      )*100))</f>
        <v>-22.667890685686039</v>
      </c>
      <c r="S75" s="68">
        <f>IF(($M75      =0),0,((($O75      -$M75      )/$M75      )*100))</f>
        <v>-34.297018307947077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87.8998528386647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58.971832158624423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2652000</v>
      </c>
      <c r="C87" s="128">
        <f t="shared" si="48"/>
        <v>-26000</v>
      </c>
      <c r="D87" s="128">
        <f t="shared" si="48"/>
        <v>0</v>
      </c>
      <c r="E87" s="128">
        <f t="shared" si="48"/>
        <v>2626000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2652000</v>
      </c>
      <c r="C91" s="108">
        <v>-26000</v>
      </c>
      <c r="D91" s="108"/>
      <c r="E91" s="108">
        <f t="shared" si="49"/>
        <v>2626000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2652000</v>
      </c>
      <c r="C114" s="137">
        <f t="shared" si="62"/>
        <v>-26000</v>
      </c>
      <c r="D114" s="137">
        <f t="shared" si="62"/>
        <v>0</v>
      </c>
      <c r="E114" s="137">
        <f t="shared" si="62"/>
        <v>2626000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2652000</v>
      </c>
      <c r="C115" s="139">
        <f t="shared" ref="C115:Q115" si="63">C87</f>
        <v>-26000</v>
      </c>
      <c r="D115" s="139">
        <f t="shared" si="63"/>
        <v>0</v>
      </c>
      <c r="E115" s="139">
        <f t="shared" si="63"/>
        <v>2626000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+1d/9RHvs2Jjx9nFwpqEKVkNqUVx0muKCN6USMiA9ShXDILrrCDCr3VtBG2hSqVQSJwT3XrSmrDelmMsJq/BQ==" saltValue="HMDaU2tEuxlp6zudRUU5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1861000</v>
      </c>
      <c r="I10" s="110">
        <v>156400</v>
      </c>
      <c r="J10" s="109"/>
      <c r="K10" s="110"/>
      <c r="L10" s="109"/>
      <c r="M10" s="110">
        <v>175433</v>
      </c>
      <c r="N10" s="109"/>
      <c r="O10" s="110"/>
      <c r="P10" s="109">
        <f t="shared" ref="P10:P17" si="1">$H10      +$J10      +$L10      +$N10</f>
        <v>1861000</v>
      </c>
      <c r="Q10" s="110">
        <f t="shared" ref="Q10:Q17" si="2">$I10      +$K10      +$M10      +$O10</f>
        <v>331833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-100</v>
      </c>
      <c r="T10" s="54">
        <f t="shared" ref="T10:T16" si="5">IF(($E10      =0),0,(($P10      /$E10      )*100))</f>
        <v>62.033333333333331</v>
      </c>
      <c r="U10" s="56">
        <f t="shared" ref="U10:U16" si="6">IF(($E10      =0),0,(($Q10      /$E10      )*100))</f>
        <v>11.0611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1861000</v>
      </c>
      <c r="I17" s="113">
        <f t="shared" si="7"/>
        <v>156400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175433</v>
      </c>
      <c r="N17" s="112">
        <f t="shared" si="7"/>
        <v>0</v>
      </c>
      <c r="O17" s="113">
        <f t="shared" si="7"/>
        <v>0</v>
      </c>
      <c r="P17" s="112">
        <f t="shared" si="1"/>
        <v>1861000</v>
      </c>
      <c r="Q17" s="113">
        <f t="shared" si="2"/>
        <v>331833</v>
      </c>
      <c r="R17" s="58">
        <f t="shared" si="3"/>
        <v>0</v>
      </c>
      <c r="S17" s="59">
        <f t="shared" si="4"/>
        <v>-100</v>
      </c>
      <c r="T17" s="58">
        <f>IF((SUM($E9:$E14))=0,0,(P17/(SUM($E9:$E14))*100))</f>
        <v>62.033333333333331</v>
      </c>
      <c r="U17" s="60">
        <f>IF((SUM($E9:$E14))=0,0,(Q17/(SUM($E9:$E14))*100))</f>
        <v>11.0611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9018000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7556000</v>
      </c>
      <c r="D23" s="108"/>
      <c r="E23" s="108">
        <f t="shared" si="8"/>
        <v>7556000</v>
      </c>
      <c r="F23" s="109">
        <v>7556000</v>
      </c>
      <c r="G23" s="110">
        <v>7556000</v>
      </c>
      <c r="H23" s="109"/>
      <c r="I23" s="110"/>
      <c r="J23" s="109"/>
      <c r="K23" s="110"/>
      <c r="L23" s="109"/>
      <c r="M23" s="110"/>
      <c r="N23" s="109">
        <v>869000</v>
      </c>
      <c r="O23" s="110"/>
      <c r="P23" s="109">
        <f t="shared" si="9"/>
        <v>869000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11.500794070937005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7556000</v>
      </c>
      <c r="D26" s="111"/>
      <c r="E26" s="111">
        <f t="shared" si="8"/>
        <v>7556000</v>
      </c>
      <c r="F26" s="112">
        <f t="shared" ref="F26:O26" si="15">SUM(F19:F25)</f>
        <v>7556000</v>
      </c>
      <c r="G26" s="113">
        <f t="shared" si="15"/>
        <v>7556000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869000</v>
      </c>
      <c r="O26" s="113">
        <f t="shared" si="15"/>
        <v>0</v>
      </c>
      <c r="P26" s="112">
        <f t="shared" si="9"/>
        <v>869000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11.500794070937005</v>
      </c>
      <c r="U26" s="60">
        <f>IF(($E26-$E21-$E25)   =0,0,($Q26   /($E26-$E21-$E25)   )*100)</f>
        <v>0</v>
      </c>
      <c r="V26" s="112">
        <f>SUM(V19:V25)</f>
        <v>9018000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1279000</v>
      </c>
      <c r="C34" s="108"/>
      <c r="D34" s="108"/>
      <c r="E34" s="108">
        <f>$B34      +$C34      +$D34</f>
        <v>1279000</v>
      </c>
      <c r="F34" s="109">
        <v>1279000</v>
      </c>
      <c r="G34" s="110">
        <v>1279000</v>
      </c>
      <c r="H34" s="109">
        <v>272000</v>
      </c>
      <c r="I34" s="110">
        <v>690652</v>
      </c>
      <c r="J34" s="109">
        <v>284000</v>
      </c>
      <c r="K34" s="110">
        <v>345326</v>
      </c>
      <c r="L34" s="109">
        <v>188000</v>
      </c>
      <c r="M34" s="110">
        <v>1503007</v>
      </c>
      <c r="N34" s="109">
        <v>438000</v>
      </c>
      <c r="O34" s="110">
        <v>737476</v>
      </c>
      <c r="P34" s="109">
        <f>$H34      +$J34      +$L34      +$N34</f>
        <v>1182000</v>
      </c>
      <c r="Q34" s="110">
        <f>$I34      +$K34      +$M34      +$O34</f>
        <v>3276461</v>
      </c>
      <c r="R34" s="54">
        <f>IF(($L34      =0),0,((($N34      -$L34      )/$L34      )*100))</f>
        <v>132.97872340425531</v>
      </c>
      <c r="S34" s="55">
        <f>IF(($M34      =0),0,((($O34      -$M34      )/$M34      )*100))</f>
        <v>-50.933295719846953</v>
      </c>
      <c r="T34" s="54">
        <f>IF(($E34      =0),0,(($P34      /$E34      )*100))</f>
        <v>92.415949960906957</v>
      </c>
      <c r="U34" s="56">
        <f>IF(($E34      =0),0,(($Q34      /$E34      )*100))</f>
        <v>256.17365129007032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1279000</v>
      </c>
      <c r="C35" s="111">
        <f>C34</f>
        <v>0</v>
      </c>
      <c r="D35" s="111"/>
      <c r="E35" s="111">
        <f>$B35      +$C35      +$D35</f>
        <v>1279000</v>
      </c>
      <c r="F35" s="112">
        <f t="shared" ref="F35:O35" si="17">F34</f>
        <v>1279000</v>
      </c>
      <c r="G35" s="113">
        <f t="shared" si="17"/>
        <v>1279000</v>
      </c>
      <c r="H35" s="112">
        <f t="shared" si="17"/>
        <v>272000</v>
      </c>
      <c r="I35" s="113">
        <f t="shared" si="17"/>
        <v>690652</v>
      </c>
      <c r="J35" s="112">
        <f t="shared" si="17"/>
        <v>284000</v>
      </c>
      <c r="K35" s="113">
        <f t="shared" si="17"/>
        <v>345326</v>
      </c>
      <c r="L35" s="112">
        <f t="shared" si="17"/>
        <v>188000</v>
      </c>
      <c r="M35" s="113">
        <f t="shared" si="17"/>
        <v>1503007</v>
      </c>
      <c r="N35" s="112">
        <f t="shared" si="17"/>
        <v>438000</v>
      </c>
      <c r="O35" s="113">
        <f t="shared" si="17"/>
        <v>737476</v>
      </c>
      <c r="P35" s="112">
        <f>$H35      +$J35      +$L35      +$N35</f>
        <v>1182000</v>
      </c>
      <c r="Q35" s="113">
        <f>$I35      +$K35      +$M35      +$O35</f>
        <v>3276461</v>
      </c>
      <c r="R35" s="58">
        <f>IF(($L35      =0),0,((($N35      -$L35      )/$L35      )*100))</f>
        <v>132.97872340425531</v>
      </c>
      <c r="S35" s="59">
        <f>IF(($M35      =0),0,((($O35      -$M35      )/$M35      )*100))</f>
        <v>-50.933295719846953</v>
      </c>
      <c r="T35" s="58">
        <f>IF($E35   =0,0,($P35   /$E35   )*100)</f>
        <v>92.415949960906957</v>
      </c>
      <c r="U35" s="60">
        <f>IF($E35   =0,0,($Q35   /$E35   )*100)</f>
        <v>256.17365129007032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11450000</v>
      </c>
      <c r="C38" s="108">
        <v>-6817000</v>
      </c>
      <c r="D38" s="108"/>
      <c r="E38" s="108">
        <f t="shared" si="18"/>
        <v>4633000</v>
      </c>
      <c r="F38" s="109">
        <v>11450000</v>
      </c>
      <c r="G38" s="110">
        <v>0</v>
      </c>
      <c r="H38" s="109"/>
      <c r="I38" s="110"/>
      <c r="J38" s="109"/>
      <c r="K38" s="110"/>
      <c r="L38" s="109"/>
      <c r="M38" s="110"/>
      <c r="N38" s="109">
        <v>-77000</v>
      </c>
      <c r="O38" s="110"/>
      <c r="P38" s="109">
        <f t="shared" si="19"/>
        <v>-77000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-1.6619900712281459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11450000</v>
      </c>
      <c r="C42" s="111">
        <f>SUM(C37:C41)</f>
        <v>-6817000</v>
      </c>
      <c r="D42" s="111"/>
      <c r="E42" s="111">
        <f t="shared" si="18"/>
        <v>4633000</v>
      </c>
      <c r="F42" s="112">
        <f t="shared" ref="F42:O42" si="25">SUM(F37:F41)</f>
        <v>11450000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-77000</v>
      </c>
      <c r="O42" s="113">
        <f t="shared" si="25"/>
        <v>0</v>
      </c>
      <c r="P42" s="112">
        <f t="shared" si="19"/>
        <v>-77000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3000000</v>
      </c>
      <c r="C46" s="108"/>
      <c r="D46" s="108"/>
      <c r="E46" s="108">
        <f t="shared" si="26"/>
        <v>3000000</v>
      </c>
      <c r="F46" s="109">
        <v>3000000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10896000</v>
      </c>
      <c r="C53" s="108">
        <v>6000000</v>
      </c>
      <c r="D53" s="108"/>
      <c r="E53" s="108">
        <f t="shared" si="26"/>
        <v>16896000</v>
      </c>
      <c r="F53" s="109">
        <v>16896000</v>
      </c>
      <c r="G53" s="110">
        <v>16896000</v>
      </c>
      <c r="H53" s="109"/>
      <c r="I53" s="110"/>
      <c r="J53" s="109">
        <v>6489000</v>
      </c>
      <c r="K53" s="110"/>
      <c r="L53" s="109"/>
      <c r="M53" s="110">
        <v>6412774</v>
      </c>
      <c r="N53" s="109">
        <v>4883000</v>
      </c>
      <c r="O53" s="110"/>
      <c r="P53" s="109">
        <f t="shared" si="27"/>
        <v>11372000</v>
      </c>
      <c r="Q53" s="110">
        <f t="shared" si="28"/>
        <v>6412774</v>
      </c>
      <c r="R53" s="54">
        <f t="shared" si="29"/>
        <v>0</v>
      </c>
      <c r="S53" s="55">
        <f t="shared" si="30"/>
        <v>-100</v>
      </c>
      <c r="T53" s="54">
        <f t="shared" si="31"/>
        <v>67.305871212121218</v>
      </c>
      <c r="U53" s="56">
        <f t="shared" si="32"/>
        <v>37.954391571969701</v>
      </c>
      <c r="V53" s="109">
        <v>5120000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13896000</v>
      </c>
      <c r="C55" s="111">
        <f>SUM(C44:C54)</f>
        <v>6000000</v>
      </c>
      <c r="D55" s="111"/>
      <c r="E55" s="111">
        <f t="shared" si="26"/>
        <v>19896000</v>
      </c>
      <c r="F55" s="112">
        <f t="shared" ref="F55:O55" si="33">SUM(F44:F54)</f>
        <v>19896000</v>
      </c>
      <c r="G55" s="113">
        <f t="shared" si="33"/>
        <v>16896000</v>
      </c>
      <c r="H55" s="112">
        <f t="shared" si="33"/>
        <v>0</v>
      </c>
      <c r="I55" s="113">
        <f t="shared" si="33"/>
        <v>0</v>
      </c>
      <c r="J55" s="112">
        <f t="shared" si="33"/>
        <v>6489000</v>
      </c>
      <c r="K55" s="113">
        <f t="shared" si="33"/>
        <v>0</v>
      </c>
      <c r="L55" s="112">
        <f t="shared" si="33"/>
        <v>0</v>
      </c>
      <c r="M55" s="113">
        <f t="shared" si="33"/>
        <v>6412774</v>
      </c>
      <c r="N55" s="112">
        <f t="shared" si="33"/>
        <v>4883000</v>
      </c>
      <c r="O55" s="113">
        <f t="shared" si="33"/>
        <v>0</v>
      </c>
      <c r="P55" s="112">
        <f t="shared" si="27"/>
        <v>11372000</v>
      </c>
      <c r="Q55" s="113">
        <f t="shared" si="28"/>
        <v>6412774</v>
      </c>
      <c r="R55" s="58">
        <f t="shared" si="29"/>
        <v>0</v>
      </c>
      <c r="S55" s="59">
        <f t="shared" si="30"/>
        <v>-100</v>
      </c>
      <c r="T55" s="58">
        <f>IF((+$E45+$E47+$E49+$E50+$E53) =0,0,(P55   /(+$E45+$E47+$E49+$E50+$E53) )*100)</f>
        <v>67.305871212121218</v>
      </c>
      <c r="U55" s="60">
        <f>IF((+$E45+$E47+$E49+$E50+$E53) =0,0,(Q55   /(+$E45+$E47+$E49+$E50+$E53) )*100)</f>
        <v>37.954391571969701</v>
      </c>
      <c r="V55" s="112">
        <f>SUM(V44:V54)</f>
        <v>5120000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29625000</v>
      </c>
      <c r="C69" s="120">
        <f>SUM(C9:C16,C19:C25,C28:C31,C34,C37:C41,C44:C54,C57:C60,C63:C67)</f>
        <v>6739000</v>
      </c>
      <c r="D69" s="120"/>
      <c r="E69" s="120">
        <f t="shared" si="35"/>
        <v>36364000</v>
      </c>
      <c r="F69" s="121">
        <f t="shared" ref="F69:O69" si="43">SUM(F9:F16,F19:F25,F28:F31,F34,F37:F41,F44:F54,F57:F60,F63:F67)</f>
        <v>43181000</v>
      </c>
      <c r="G69" s="122">
        <f t="shared" si="43"/>
        <v>28731000</v>
      </c>
      <c r="H69" s="121">
        <f t="shared" si="43"/>
        <v>2133000</v>
      </c>
      <c r="I69" s="122">
        <f t="shared" si="43"/>
        <v>847052</v>
      </c>
      <c r="J69" s="121">
        <f t="shared" si="43"/>
        <v>6773000</v>
      </c>
      <c r="K69" s="122">
        <f t="shared" si="43"/>
        <v>345326</v>
      </c>
      <c r="L69" s="121">
        <f t="shared" si="43"/>
        <v>188000</v>
      </c>
      <c r="M69" s="122">
        <f t="shared" si="43"/>
        <v>8091214</v>
      </c>
      <c r="N69" s="121">
        <f t="shared" si="43"/>
        <v>6113000</v>
      </c>
      <c r="O69" s="122">
        <f t="shared" si="43"/>
        <v>737476</v>
      </c>
      <c r="P69" s="121">
        <f t="shared" si="36"/>
        <v>15207000</v>
      </c>
      <c r="Q69" s="122">
        <f t="shared" si="37"/>
        <v>10021068</v>
      </c>
      <c r="R69" s="67">
        <f t="shared" si="38"/>
        <v>3151.5957446808511</v>
      </c>
      <c r="S69" s="68">
        <f t="shared" si="39"/>
        <v>-90.885471574475716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52.928892137412554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34.87893912498695</v>
      </c>
      <c r="V69" s="121">
        <f>SUM(V9:V16,V19:V25,V28:V31,V34,V37:V41,V44:V54,V57:V60,V63:V67)</f>
        <v>14138000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22687000</v>
      </c>
      <c r="C71" s="108">
        <v>-56000</v>
      </c>
      <c r="D71" s="108"/>
      <c r="E71" s="108">
        <f>$B71      +$C71      +$D71</f>
        <v>22631000</v>
      </c>
      <c r="F71" s="109">
        <v>22631000</v>
      </c>
      <c r="G71" s="110">
        <v>22631000</v>
      </c>
      <c r="H71" s="109">
        <v>8857000</v>
      </c>
      <c r="I71" s="110">
        <v>8905769</v>
      </c>
      <c r="J71" s="109">
        <v>5597000</v>
      </c>
      <c r="K71" s="110">
        <v>3409553</v>
      </c>
      <c r="L71" s="109">
        <v>6818000</v>
      </c>
      <c r="M71" s="110">
        <v>2103838</v>
      </c>
      <c r="N71" s="109">
        <v>1359000</v>
      </c>
      <c r="O71" s="110">
        <v>1032290</v>
      </c>
      <c r="P71" s="109">
        <f>$H71      +$J71      +$L71      +$N71</f>
        <v>22631000</v>
      </c>
      <c r="Q71" s="110">
        <f>$I71      +$K71      +$M71      +$O71</f>
        <v>15451450</v>
      </c>
      <c r="R71" s="54">
        <f>IF(($L71      =0),0,((($N71      -$L71      )/$L71      )*100))</f>
        <v>-80.067468465825755</v>
      </c>
      <c r="S71" s="55">
        <f>IF(($M71      =0),0,((($O71      -$M71      )/$M71      )*100))</f>
        <v>-50.933009100510596</v>
      </c>
      <c r="T71" s="54">
        <f>IF(($E71      =0),0,(($P71      /$E71      )*100))</f>
        <v>100</v>
      </c>
      <c r="U71" s="56">
        <f>IF(($E71      =0),0,(($Q71      /$E71      )*100))</f>
        <v>68.275595422208482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22687000</v>
      </c>
      <c r="C73" s="117">
        <f>SUM(C71:C72)</f>
        <v>-56000</v>
      </c>
      <c r="D73" s="117"/>
      <c r="E73" s="117">
        <f>$B73      +$C73      +$D73</f>
        <v>22631000</v>
      </c>
      <c r="F73" s="118">
        <f t="shared" ref="F73:O73" si="44">SUM(F71:F72)</f>
        <v>22631000</v>
      </c>
      <c r="G73" s="119">
        <f t="shared" si="44"/>
        <v>22631000</v>
      </c>
      <c r="H73" s="118">
        <f t="shared" si="44"/>
        <v>8857000</v>
      </c>
      <c r="I73" s="119">
        <f t="shared" si="44"/>
        <v>8905769</v>
      </c>
      <c r="J73" s="118">
        <f t="shared" si="44"/>
        <v>5597000</v>
      </c>
      <c r="K73" s="119">
        <f t="shared" si="44"/>
        <v>3409553</v>
      </c>
      <c r="L73" s="118">
        <f t="shared" si="44"/>
        <v>6818000</v>
      </c>
      <c r="M73" s="119">
        <f t="shared" si="44"/>
        <v>2103838</v>
      </c>
      <c r="N73" s="118">
        <f t="shared" si="44"/>
        <v>1359000</v>
      </c>
      <c r="O73" s="119">
        <f t="shared" si="44"/>
        <v>1032290</v>
      </c>
      <c r="P73" s="118">
        <f>$H73      +$J73      +$L73      +$N73</f>
        <v>22631000</v>
      </c>
      <c r="Q73" s="119">
        <f>$I73      +$K73      +$M73      +$O73</f>
        <v>15451450</v>
      </c>
      <c r="R73" s="63">
        <f>IF(($L73      =0),0,((($N73      -$L73      )/$L73      )*100))</f>
        <v>-80.067468465825755</v>
      </c>
      <c r="S73" s="64">
        <f>IF(($M73      =0),0,((($O73      -$M73      )/$M73      )*100))</f>
        <v>-50.933009100510596</v>
      </c>
      <c r="T73" s="63">
        <f>IF(($E71      =0),0,(($P71      /$E71      )*100))</f>
        <v>100</v>
      </c>
      <c r="U73" s="65">
        <f>IF($E71   =0,0,($Q71   /$E71 )*100)</f>
        <v>68.275595422208482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22687000</v>
      </c>
      <c r="C74" s="120">
        <f>SUM(C71:C72)</f>
        <v>-56000</v>
      </c>
      <c r="D74" s="120"/>
      <c r="E74" s="120">
        <f>$B74      +$C74      +$D74</f>
        <v>22631000</v>
      </c>
      <c r="F74" s="121">
        <f t="shared" ref="F74:O74" si="45">SUM(F71:F72)</f>
        <v>22631000</v>
      </c>
      <c r="G74" s="122">
        <f t="shared" si="45"/>
        <v>22631000</v>
      </c>
      <c r="H74" s="121">
        <f t="shared" si="45"/>
        <v>8857000</v>
      </c>
      <c r="I74" s="122">
        <f t="shared" si="45"/>
        <v>8905769</v>
      </c>
      <c r="J74" s="121">
        <f t="shared" si="45"/>
        <v>5597000</v>
      </c>
      <c r="K74" s="122">
        <f t="shared" si="45"/>
        <v>3409553</v>
      </c>
      <c r="L74" s="121">
        <f t="shared" si="45"/>
        <v>6818000</v>
      </c>
      <c r="M74" s="122">
        <f t="shared" si="45"/>
        <v>2103838</v>
      </c>
      <c r="N74" s="121">
        <f t="shared" si="45"/>
        <v>1359000</v>
      </c>
      <c r="O74" s="122">
        <f t="shared" si="45"/>
        <v>1032290</v>
      </c>
      <c r="P74" s="121">
        <f>$H74      +$J74      +$L74      +$N74</f>
        <v>22631000</v>
      </c>
      <c r="Q74" s="122">
        <f>$I74      +$K74      +$M74      +$O74</f>
        <v>15451450</v>
      </c>
      <c r="R74" s="67">
        <f>IF(($L74      =0),0,((($N74      -$L74      )/$L74      )*100))</f>
        <v>-80.067468465825755</v>
      </c>
      <c r="S74" s="68">
        <f>IF(($M74      =0),0,((($O74      -$M74      )/$M74      )*100))</f>
        <v>-50.933009100510596</v>
      </c>
      <c r="T74" s="67">
        <f>IF(($E71      =0),0,(($P71      /$E71      )*100))</f>
        <v>100</v>
      </c>
      <c r="U74" s="71">
        <f>IF($E71   =0,0,($Q71   /$E71 )*100)</f>
        <v>68.275595422208482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52312000</v>
      </c>
      <c r="C75" s="120">
        <f>SUM(C9:C16,C19:C25,C28:C31,C34,C37:C41,C44:C54,C57:C60,C63:C67,C71:C72)</f>
        <v>6683000</v>
      </c>
      <c r="D75" s="120"/>
      <c r="E75" s="120">
        <f>$B75      +$C75      +$D75</f>
        <v>58995000</v>
      </c>
      <c r="F75" s="121">
        <f t="shared" ref="F75:O75" si="46">SUM(F9:F16,F19:F25,F28:F31,F34,F37:F41,F44:F54,F57:F60,F63:F67,F71:F72)</f>
        <v>65812000</v>
      </c>
      <c r="G75" s="122">
        <f t="shared" si="46"/>
        <v>51362000</v>
      </c>
      <c r="H75" s="121">
        <f t="shared" si="46"/>
        <v>10990000</v>
      </c>
      <c r="I75" s="122">
        <f t="shared" si="46"/>
        <v>9752821</v>
      </c>
      <c r="J75" s="121">
        <f t="shared" si="46"/>
        <v>12370000</v>
      </c>
      <c r="K75" s="122">
        <f t="shared" si="46"/>
        <v>3754879</v>
      </c>
      <c r="L75" s="121">
        <f t="shared" si="46"/>
        <v>7006000</v>
      </c>
      <c r="M75" s="122">
        <f t="shared" si="46"/>
        <v>10195052</v>
      </c>
      <c r="N75" s="121">
        <f t="shared" si="46"/>
        <v>7472000</v>
      </c>
      <c r="O75" s="122">
        <f t="shared" si="46"/>
        <v>1769766</v>
      </c>
      <c r="P75" s="121">
        <f>$H75      +$J75      +$L75      +$N75</f>
        <v>37838000</v>
      </c>
      <c r="Q75" s="122">
        <f>$I75      +$K75      +$M75      +$O75</f>
        <v>25472518</v>
      </c>
      <c r="R75" s="67">
        <f>IF(($L75      =0),0,((($N75      -$L75      )/$L75      )*100))</f>
        <v>6.6514416214673133</v>
      </c>
      <c r="S75" s="68">
        <f>IF(($M75      =0),0,((($O75      -$M75      )/$M75      )*100))</f>
        <v>-82.640932091371383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73.669249639811525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49.594092909154632</v>
      </c>
      <c r="V75" s="121">
        <f>SUM(V9:V16,V19:V25,V28:V31,V34,V37:V41,V44:V54,V57:V60,V63:V67,V71:V72)</f>
        <v>14138000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5748000</v>
      </c>
      <c r="C87" s="128">
        <f t="shared" si="48"/>
        <v>0</v>
      </c>
      <c r="D87" s="128">
        <f t="shared" si="48"/>
        <v>0</v>
      </c>
      <c r="E87" s="128">
        <f t="shared" si="48"/>
        <v>5748000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5748000</v>
      </c>
      <c r="C91" s="108"/>
      <c r="D91" s="108"/>
      <c r="E91" s="108">
        <f t="shared" si="49"/>
        <v>5748000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5748000</v>
      </c>
      <c r="C114" s="137">
        <f t="shared" si="62"/>
        <v>0</v>
      </c>
      <c r="D114" s="137">
        <f t="shared" si="62"/>
        <v>0</v>
      </c>
      <c r="E114" s="137">
        <f t="shared" si="62"/>
        <v>5748000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5748000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5748000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Jov//EOHUch8KeNFfPjUsoNM/zWtRLfD3jUeiz402o0KAcL+lVw0PVHyVu700Yywut7R/Cw3vWfiI7MS5CLtQ==" saltValue="XxIeRTWPR+CucuAV4s9P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1600000</v>
      </c>
      <c r="I10" s="110"/>
      <c r="J10" s="109">
        <v>59000</v>
      </c>
      <c r="K10" s="110"/>
      <c r="L10" s="109">
        <v>108000</v>
      </c>
      <c r="M10" s="110"/>
      <c r="N10" s="109"/>
      <c r="O10" s="110"/>
      <c r="P10" s="109">
        <f t="shared" ref="P10:P17" si="1">$H10      +$J10      +$L10      +$N10</f>
        <v>1767000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76.826086956521749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1600000</v>
      </c>
      <c r="I17" s="113">
        <f t="shared" si="7"/>
        <v>0</v>
      </c>
      <c r="J17" s="112">
        <f t="shared" si="7"/>
        <v>59000</v>
      </c>
      <c r="K17" s="113">
        <f t="shared" si="7"/>
        <v>0</v>
      </c>
      <c r="L17" s="112">
        <f t="shared" si="7"/>
        <v>108000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1767000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76.826086956521749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2488000</v>
      </c>
      <c r="C21" s="108"/>
      <c r="D21" s="108"/>
      <c r="E21" s="108">
        <f t="shared" si="8"/>
        <v>2488000</v>
      </c>
      <c r="F21" s="109">
        <v>2488000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2488000</v>
      </c>
      <c r="C26" s="111">
        <f>SUM(C19:C25)</f>
        <v>0</v>
      </c>
      <c r="D26" s="111"/>
      <c r="E26" s="111">
        <f t="shared" si="8"/>
        <v>2488000</v>
      </c>
      <c r="F26" s="112">
        <f t="shared" ref="F26:O26" si="15">SUM(F19:F25)</f>
        <v>2488000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2699000</v>
      </c>
      <c r="C31" s="108">
        <v>619000</v>
      </c>
      <c r="D31" s="108"/>
      <c r="E31" s="108">
        <f>$B31      +$C31      +$D31</f>
        <v>3318000</v>
      </c>
      <c r="F31" s="109">
        <v>3318000</v>
      </c>
      <c r="G31" s="110">
        <v>3318000</v>
      </c>
      <c r="H31" s="109">
        <v>453000</v>
      </c>
      <c r="I31" s="110"/>
      <c r="J31" s="109">
        <v>1057000</v>
      </c>
      <c r="K31" s="110"/>
      <c r="L31" s="109">
        <v>811000</v>
      </c>
      <c r="M31" s="110"/>
      <c r="N31" s="109">
        <v>410000</v>
      </c>
      <c r="O31" s="110"/>
      <c r="P31" s="109">
        <f>$H31      +$J31      +$L31      +$N31</f>
        <v>2731000</v>
      </c>
      <c r="Q31" s="110">
        <f>$I31      +$K31      +$M31      +$O31</f>
        <v>0</v>
      </c>
      <c r="R31" s="54">
        <f>IF(($L31      =0),0,((($N31      -$L31      )/$L31      )*100))</f>
        <v>-49.44512946979038</v>
      </c>
      <c r="S31" s="55">
        <f>IF(($M31      =0),0,((($O31      -$M31      )/$M31      )*100))</f>
        <v>0</v>
      </c>
      <c r="T31" s="54">
        <f>IF(($E31      =0),0,(($P31      /$E31      )*100))</f>
        <v>82.308619650391805</v>
      </c>
      <c r="U31" s="56">
        <f>IF(($E31      =0),0,(($Q31      /$E31      )*100))</f>
        <v>0</v>
      </c>
      <c r="V31" s="109">
        <v>843000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2699000</v>
      </c>
      <c r="C32" s="111">
        <f>SUM(C28:C31)</f>
        <v>619000</v>
      </c>
      <c r="D32" s="111"/>
      <c r="E32" s="111">
        <f>$B32      +$C32      +$D32</f>
        <v>3318000</v>
      </c>
      <c r="F32" s="112">
        <f t="shared" ref="F32:O32" si="16">SUM(F28:F31)</f>
        <v>3318000</v>
      </c>
      <c r="G32" s="113">
        <f t="shared" si="16"/>
        <v>3318000</v>
      </c>
      <c r="H32" s="112">
        <f t="shared" si="16"/>
        <v>453000</v>
      </c>
      <c r="I32" s="113">
        <f t="shared" si="16"/>
        <v>0</v>
      </c>
      <c r="J32" s="112">
        <f t="shared" si="16"/>
        <v>1057000</v>
      </c>
      <c r="K32" s="113">
        <f t="shared" si="16"/>
        <v>0</v>
      </c>
      <c r="L32" s="112">
        <f t="shared" si="16"/>
        <v>811000</v>
      </c>
      <c r="M32" s="113">
        <f t="shared" si="16"/>
        <v>0</v>
      </c>
      <c r="N32" s="112">
        <f t="shared" si="16"/>
        <v>410000</v>
      </c>
      <c r="O32" s="113">
        <f t="shared" si="16"/>
        <v>0</v>
      </c>
      <c r="P32" s="112">
        <f>$H32      +$J32      +$L32      +$N32</f>
        <v>2731000</v>
      </c>
      <c r="Q32" s="113">
        <f>$I32      +$K32      +$M32      +$O32</f>
        <v>0</v>
      </c>
      <c r="R32" s="58">
        <f>IF(($L32      =0),0,((($N32      -$L32      )/$L32      )*100))</f>
        <v>-49.44512946979038</v>
      </c>
      <c r="S32" s="59">
        <f>IF(($M32      =0),0,((($O32      -$M32      )/$M32      )*100))</f>
        <v>0</v>
      </c>
      <c r="T32" s="58">
        <f>IF($E32   =0,0,($P32   /$E32   )*100)</f>
        <v>82.308619650391805</v>
      </c>
      <c r="U32" s="60">
        <f>IF($E32   =0,0,($Q32   /$E32   )*100)</f>
        <v>0</v>
      </c>
      <c r="V32" s="112">
        <f>SUM(V28:V31)</f>
        <v>843000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1913000</v>
      </c>
      <c r="C34" s="108">
        <v>600000</v>
      </c>
      <c r="D34" s="108"/>
      <c r="E34" s="108">
        <f>$B34      +$C34      +$D34</f>
        <v>2513000</v>
      </c>
      <c r="F34" s="109">
        <v>2513000</v>
      </c>
      <c r="G34" s="110">
        <v>2513000</v>
      </c>
      <c r="H34" s="109">
        <v>478000</v>
      </c>
      <c r="I34" s="110"/>
      <c r="J34" s="109">
        <v>750000</v>
      </c>
      <c r="K34" s="110"/>
      <c r="L34" s="109">
        <v>406000</v>
      </c>
      <c r="M34" s="110"/>
      <c r="N34" s="109">
        <v>194000</v>
      </c>
      <c r="O34" s="110"/>
      <c r="P34" s="109">
        <f>$H34      +$J34      +$L34      +$N34</f>
        <v>1828000</v>
      </c>
      <c r="Q34" s="110">
        <f>$I34      +$K34      +$M34      +$O34</f>
        <v>0</v>
      </c>
      <c r="R34" s="54">
        <f>IF(($L34      =0),0,((($N34      -$L34      )/$L34      )*100))</f>
        <v>-52.216748768472911</v>
      </c>
      <c r="S34" s="55">
        <f>IF(($M34      =0),0,((($O34      -$M34      )/$M34      )*100))</f>
        <v>0</v>
      </c>
      <c r="T34" s="54">
        <f>IF(($E34      =0),0,(($P34      /$E34      )*100))</f>
        <v>72.741742936729011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1913000</v>
      </c>
      <c r="C35" s="111">
        <f>C34</f>
        <v>600000</v>
      </c>
      <c r="D35" s="111"/>
      <c r="E35" s="111">
        <f>$B35      +$C35      +$D35</f>
        <v>2513000</v>
      </c>
      <c r="F35" s="112">
        <f t="shared" ref="F35:O35" si="17">F34</f>
        <v>2513000</v>
      </c>
      <c r="G35" s="113">
        <f t="shared" si="17"/>
        <v>2513000</v>
      </c>
      <c r="H35" s="112">
        <f t="shared" si="17"/>
        <v>478000</v>
      </c>
      <c r="I35" s="113">
        <f t="shared" si="17"/>
        <v>0</v>
      </c>
      <c r="J35" s="112">
        <f t="shared" si="17"/>
        <v>750000</v>
      </c>
      <c r="K35" s="113">
        <f t="shared" si="17"/>
        <v>0</v>
      </c>
      <c r="L35" s="112">
        <f t="shared" si="17"/>
        <v>406000</v>
      </c>
      <c r="M35" s="113">
        <f t="shared" si="17"/>
        <v>0</v>
      </c>
      <c r="N35" s="112">
        <f t="shared" si="17"/>
        <v>194000</v>
      </c>
      <c r="O35" s="113">
        <f t="shared" si="17"/>
        <v>0</v>
      </c>
      <c r="P35" s="112">
        <f>$H35      +$J35      +$L35      +$N35</f>
        <v>1828000</v>
      </c>
      <c r="Q35" s="113">
        <f>$I35      +$K35      +$M35      +$O35</f>
        <v>0</v>
      </c>
      <c r="R35" s="58">
        <f>IF(($L35      =0),0,((($N35      -$L35      )/$L35      )*100))</f>
        <v>-52.216748768472911</v>
      </c>
      <c r="S35" s="59">
        <f>IF(($M35      =0),0,((($O35      -$M35      )/$M35      )*100))</f>
        <v>0</v>
      </c>
      <c r="T35" s="58">
        <f>IF($E35   =0,0,($P35   /$E35   )*100)</f>
        <v>72.741742936729011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5500000</v>
      </c>
      <c r="C40" s="108"/>
      <c r="D40" s="108"/>
      <c r="E40" s="108">
        <f t="shared" si="18"/>
        <v>5500000</v>
      </c>
      <c r="F40" s="109">
        <v>5500000</v>
      </c>
      <c r="G40" s="110">
        <v>5500000</v>
      </c>
      <c r="H40" s="109"/>
      <c r="I40" s="110"/>
      <c r="J40" s="109">
        <v>1508000</v>
      </c>
      <c r="K40" s="110"/>
      <c r="L40" s="109">
        <v>1944000</v>
      </c>
      <c r="M40" s="110"/>
      <c r="N40" s="109">
        <v>2027000</v>
      </c>
      <c r="O40" s="110"/>
      <c r="P40" s="109">
        <f t="shared" si="19"/>
        <v>5479000</v>
      </c>
      <c r="Q40" s="110">
        <f t="shared" si="20"/>
        <v>0</v>
      </c>
      <c r="R40" s="54">
        <f t="shared" si="21"/>
        <v>4.2695473251028808</v>
      </c>
      <c r="S40" s="55">
        <f t="shared" si="22"/>
        <v>0</v>
      </c>
      <c r="T40" s="54">
        <f t="shared" si="23"/>
        <v>99.61818181818181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5500000</v>
      </c>
      <c r="C42" s="111">
        <f>SUM(C37:C41)</f>
        <v>0</v>
      </c>
      <c r="D42" s="111"/>
      <c r="E42" s="111">
        <f t="shared" si="18"/>
        <v>5500000</v>
      </c>
      <c r="F42" s="112">
        <f t="shared" ref="F42:O42" si="25">SUM(F37:F41)</f>
        <v>5500000</v>
      </c>
      <c r="G42" s="113">
        <f t="shared" si="25"/>
        <v>5500000</v>
      </c>
      <c r="H42" s="112">
        <f t="shared" si="25"/>
        <v>0</v>
      </c>
      <c r="I42" s="113">
        <f t="shared" si="25"/>
        <v>0</v>
      </c>
      <c r="J42" s="112">
        <f t="shared" si="25"/>
        <v>1508000</v>
      </c>
      <c r="K42" s="113">
        <f t="shared" si="25"/>
        <v>0</v>
      </c>
      <c r="L42" s="112">
        <f t="shared" si="25"/>
        <v>1944000</v>
      </c>
      <c r="M42" s="113">
        <f t="shared" si="25"/>
        <v>0</v>
      </c>
      <c r="N42" s="112">
        <f t="shared" si="25"/>
        <v>2027000</v>
      </c>
      <c r="O42" s="113">
        <f t="shared" si="25"/>
        <v>0</v>
      </c>
      <c r="P42" s="112">
        <f t="shared" si="19"/>
        <v>5479000</v>
      </c>
      <c r="Q42" s="113">
        <f t="shared" si="20"/>
        <v>0</v>
      </c>
      <c r="R42" s="58">
        <f t="shared" si="21"/>
        <v>4.2695473251028808</v>
      </c>
      <c r="S42" s="59">
        <f t="shared" si="22"/>
        <v>0</v>
      </c>
      <c r="T42" s="58">
        <f>IF((+$E37+$E40) =0,0,(P42   /(+$E37+$E40) )*100)</f>
        <v>99.61818181818181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14900000</v>
      </c>
      <c r="C69" s="120">
        <f>SUM(C9:C16,C19:C25,C28:C31,C34,C37:C41,C44:C54,C57:C60,C63:C67)</f>
        <v>1219000</v>
      </c>
      <c r="D69" s="120"/>
      <c r="E69" s="120">
        <f t="shared" si="35"/>
        <v>16119000</v>
      </c>
      <c r="F69" s="121">
        <f t="shared" ref="F69:O69" si="43">SUM(F9:F16,F19:F25,F28:F31,F34,F37:F41,F44:F54,F57:F60,F63:F67)</f>
        <v>16119000</v>
      </c>
      <c r="G69" s="122">
        <f t="shared" si="43"/>
        <v>13631000</v>
      </c>
      <c r="H69" s="121">
        <f t="shared" si="43"/>
        <v>2531000</v>
      </c>
      <c r="I69" s="122">
        <f t="shared" si="43"/>
        <v>0</v>
      </c>
      <c r="J69" s="121">
        <f t="shared" si="43"/>
        <v>3374000</v>
      </c>
      <c r="K69" s="122">
        <f t="shared" si="43"/>
        <v>0</v>
      </c>
      <c r="L69" s="121">
        <f t="shared" si="43"/>
        <v>3269000</v>
      </c>
      <c r="M69" s="122">
        <f t="shared" si="43"/>
        <v>0</v>
      </c>
      <c r="N69" s="121">
        <f t="shared" si="43"/>
        <v>2631000</v>
      </c>
      <c r="O69" s="122">
        <f t="shared" si="43"/>
        <v>0</v>
      </c>
      <c r="P69" s="121">
        <f t="shared" si="36"/>
        <v>11805000</v>
      </c>
      <c r="Q69" s="122">
        <f t="shared" si="37"/>
        <v>0</v>
      </c>
      <c r="R69" s="67">
        <f t="shared" si="38"/>
        <v>-19.51667176506577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86.604064265277685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>
        <f>SUM(V9:V16,V19:V25,V28:V31,V34,V37:V41,V44:V54,V57:V60,V63:V67)</f>
        <v>843000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14900000</v>
      </c>
      <c r="C75" s="120">
        <f>SUM(C9:C16,C19:C25,C28:C31,C34,C37:C41,C44:C54,C57:C60,C63:C67,C71:C72)</f>
        <v>1219000</v>
      </c>
      <c r="D75" s="120"/>
      <c r="E75" s="120">
        <f>$B75      +$C75      +$D75</f>
        <v>16119000</v>
      </c>
      <c r="F75" s="121">
        <f t="shared" ref="F75:O75" si="46">SUM(F9:F16,F19:F25,F28:F31,F34,F37:F41,F44:F54,F57:F60,F63:F67,F71:F72)</f>
        <v>16119000</v>
      </c>
      <c r="G75" s="122">
        <f t="shared" si="46"/>
        <v>13631000</v>
      </c>
      <c r="H75" s="121">
        <f t="shared" si="46"/>
        <v>2531000</v>
      </c>
      <c r="I75" s="122">
        <f t="shared" si="46"/>
        <v>0</v>
      </c>
      <c r="J75" s="121">
        <f t="shared" si="46"/>
        <v>3374000</v>
      </c>
      <c r="K75" s="122">
        <f t="shared" si="46"/>
        <v>0</v>
      </c>
      <c r="L75" s="121">
        <f t="shared" si="46"/>
        <v>3269000</v>
      </c>
      <c r="M75" s="122">
        <f t="shared" si="46"/>
        <v>0</v>
      </c>
      <c r="N75" s="121">
        <f t="shared" si="46"/>
        <v>2631000</v>
      </c>
      <c r="O75" s="122">
        <f t="shared" si="46"/>
        <v>0</v>
      </c>
      <c r="P75" s="121">
        <f>$H75      +$J75      +$L75      +$N75</f>
        <v>11805000</v>
      </c>
      <c r="Q75" s="122">
        <f>$I75      +$K75      +$M75      +$O75</f>
        <v>0</v>
      </c>
      <c r="R75" s="67">
        <f>IF(($L75      =0),0,((($N75      -$L75      )/$L75      )*100))</f>
        <v>-19.51667176506577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86.604064265277685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>
        <f>SUM(V9:V16,V19:V25,V28:V31,V34,V37:V41,V44:V54,V57:V60,V63:V67,V71:V72)</f>
        <v>843000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Aun9ndmuCq7m4L8ElA+nN2CGHcLwhEBZvzZdRUagJP9JrqR76Htkz3/DrBKvc3ugqW5GqsuNeGaWPXrnVFPTQ==" saltValue="mLoljtssNpz3ar+Mm2Je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topLeftCell="A79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>
        <v>10000000</v>
      </c>
      <c r="C9" s="108"/>
      <c r="D9" s="108"/>
      <c r="E9" s="108">
        <f>$B9       +$C9       +$D9</f>
        <v>10000000</v>
      </c>
      <c r="F9" s="109">
        <v>10000000</v>
      </c>
      <c r="G9" s="110">
        <v>10000000</v>
      </c>
      <c r="H9" s="109"/>
      <c r="I9" s="110"/>
      <c r="J9" s="109"/>
      <c r="K9" s="110"/>
      <c r="L9" s="109">
        <v>3092000</v>
      </c>
      <c r="M9" s="110">
        <v>1366225</v>
      </c>
      <c r="N9" s="109">
        <v>2015000</v>
      </c>
      <c r="O9" s="110">
        <v>447205</v>
      </c>
      <c r="P9" s="109">
        <f>$H9       +$J9       +$L9       +$N9</f>
        <v>5107000</v>
      </c>
      <c r="Q9" s="110">
        <f>$I9       +$K9       +$M9       +$O9</f>
        <v>1813430</v>
      </c>
      <c r="R9" s="54">
        <f>IF(($L9       =0),0,((($N9       -$L9       )/$L9       )*100))</f>
        <v>-34.831824062095727</v>
      </c>
      <c r="S9" s="55">
        <f>IF(($M9       =0),0,((($O9       -$M9       )/$M9       )*100))</f>
        <v>-67.267104613076185</v>
      </c>
      <c r="T9" s="54">
        <f>IF(($E9       =0),0,(($P9       /$E9       )*100))</f>
        <v>51.070000000000007</v>
      </c>
      <c r="U9" s="56">
        <f>IF(($E9       =0),0,(($Q9       /$E9       )*100))</f>
        <v>18.1343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183000</v>
      </c>
      <c r="I10" s="110">
        <v>198734</v>
      </c>
      <c r="J10" s="109">
        <v>428000</v>
      </c>
      <c r="K10" s="110">
        <v>71400</v>
      </c>
      <c r="L10" s="109">
        <v>592000</v>
      </c>
      <c r="M10" s="110">
        <v>-45734</v>
      </c>
      <c r="N10" s="109"/>
      <c r="O10" s="110">
        <v>340844</v>
      </c>
      <c r="P10" s="109">
        <f t="shared" ref="P10:P17" si="1">$H10      +$J10      +$L10      +$N10</f>
        <v>1203000</v>
      </c>
      <c r="Q10" s="110">
        <f t="shared" ref="Q10:Q17" si="2">$I10      +$K10      +$M10      +$O10</f>
        <v>565244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-845.27485022084215</v>
      </c>
      <c r="T10" s="54">
        <f t="shared" ref="T10:T16" si="5">IF(($E10      =0),0,(($P10      /$E10      )*100))</f>
        <v>60.150000000000006</v>
      </c>
      <c r="U10" s="56">
        <f t="shared" ref="U10:U16" si="6">IF(($E10      =0),0,(($Q10      /$E10      )*100))</f>
        <v>28.2622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42042000</v>
      </c>
      <c r="C14" s="108">
        <v>-2000000</v>
      </c>
      <c r="D14" s="108"/>
      <c r="E14" s="108">
        <f t="shared" si="0"/>
        <v>40042000</v>
      </c>
      <c r="F14" s="109">
        <v>40042000</v>
      </c>
      <c r="G14" s="110">
        <v>40042000</v>
      </c>
      <c r="H14" s="109">
        <v>5041000</v>
      </c>
      <c r="I14" s="110">
        <v>1754169</v>
      </c>
      <c r="J14" s="109">
        <v>8928000</v>
      </c>
      <c r="K14" s="110">
        <v>6840184</v>
      </c>
      <c r="L14" s="109">
        <v>10979000</v>
      </c>
      <c r="M14" s="110">
        <v>9760784</v>
      </c>
      <c r="N14" s="109">
        <v>8227000</v>
      </c>
      <c r="O14" s="110">
        <v>14626714</v>
      </c>
      <c r="P14" s="109">
        <f t="shared" si="1"/>
        <v>33175000</v>
      </c>
      <c r="Q14" s="110">
        <f t="shared" si="2"/>
        <v>32981851</v>
      </c>
      <c r="R14" s="54">
        <f t="shared" si="3"/>
        <v>-25.066035158028967</v>
      </c>
      <c r="S14" s="55">
        <f t="shared" si="4"/>
        <v>49.851835672216495</v>
      </c>
      <c r="T14" s="54">
        <f t="shared" si="5"/>
        <v>82.850506967683941</v>
      </c>
      <c r="U14" s="56">
        <f t="shared" si="6"/>
        <v>82.368140952000402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500000</v>
      </c>
      <c r="C15" s="108">
        <v>-500000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54542000</v>
      </c>
      <c r="C17" s="111">
        <f>SUM(C9:C16)</f>
        <v>-2500000</v>
      </c>
      <c r="D17" s="111"/>
      <c r="E17" s="111">
        <f t="shared" si="0"/>
        <v>52042000</v>
      </c>
      <c r="F17" s="112">
        <f t="shared" ref="F17:O17" si="7">SUM(F9:F16)</f>
        <v>52042000</v>
      </c>
      <c r="G17" s="113">
        <f t="shared" si="7"/>
        <v>52042000</v>
      </c>
      <c r="H17" s="112">
        <f t="shared" si="7"/>
        <v>5224000</v>
      </c>
      <c r="I17" s="113">
        <f t="shared" si="7"/>
        <v>1952903</v>
      </c>
      <c r="J17" s="112">
        <f t="shared" si="7"/>
        <v>9356000</v>
      </c>
      <c r="K17" s="113">
        <f t="shared" si="7"/>
        <v>6911584</v>
      </c>
      <c r="L17" s="112">
        <f t="shared" si="7"/>
        <v>14663000</v>
      </c>
      <c r="M17" s="113">
        <f t="shared" si="7"/>
        <v>11081275</v>
      </c>
      <c r="N17" s="112">
        <f t="shared" si="7"/>
        <v>10242000</v>
      </c>
      <c r="O17" s="113">
        <f t="shared" si="7"/>
        <v>15414763</v>
      </c>
      <c r="P17" s="112">
        <f t="shared" si="1"/>
        <v>39485000</v>
      </c>
      <c r="Q17" s="113">
        <f t="shared" si="2"/>
        <v>35360525</v>
      </c>
      <c r="R17" s="58">
        <f t="shared" si="3"/>
        <v>-30.150719498056333</v>
      </c>
      <c r="S17" s="59">
        <f t="shared" si="4"/>
        <v>39.106402467225116</v>
      </c>
      <c r="T17" s="58">
        <f>IF((SUM($E9:$E14))=0,0,(P17/(SUM($E9:$E14))*100))</f>
        <v>75.871411552207832</v>
      </c>
      <c r="U17" s="60">
        <f>IF((SUM($E9:$E14))=0,0,(Q17/(SUM($E9:$E14))*100))</f>
        <v>67.946130048806737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2215000</v>
      </c>
      <c r="C21" s="108"/>
      <c r="D21" s="108"/>
      <c r="E21" s="108">
        <f t="shared" si="8"/>
        <v>2215000</v>
      </c>
      <c r="F21" s="109">
        <v>2215000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11993000</v>
      </c>
      <c r="W22" s="110">
        <v>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2215000</v>
      </c>
      <c r="C26" s="111">
        <f>SUM(C19:C25)</f>
        <v>0</v>
      </c>
      <c r="D26" s="111"/>
      <c r="E26" s="111">
        <f t="shared" si="8"/>
        <v>2215000</v>
      </c>
      <c r="F26" s="112">
        <f t="shared" ref="F26:O26" si="15">SUM(F19:F25)</f>
        <v>2215000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11993000</v>
      </c>
      <c r="W26" s="113">
        <f>SUM(W19:W25)</f>
        <v>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266686000</v>
      </c>
      <c r="C30" s="108">
        <v>-99000000</v>
      </c>
      <c r="D30" s="108"/>
      <c r="E30" s="108">
        <f>$B30      +$C30      +$D30</f>
        <v>167686000</v>
      </c>
      <c r="F30" s="109">
        <v>167686000</v>
      </c>
      <c r="G30" s="110">
        <v>167686000</v>
      </c>
      <c r="H30" s="109">
        <v>11375000</v>
      </c>
      <c r="I30" s="110">
        <v>15001132</v>
      </c>
      <c r="J30" s="109">
        <v>9551000</v>
      </c>
      <c r="K30" s="110">
        <v>21705296</v>
      </c>
      <c r="L30" s="109">
        <v>10947000</v>
      </c>
      <c r="M30" s="110">
        <v>15636383</v>
      </c>
      <c r="N30" s="109">
        <v>17272000</v>
      </c>
      <c r="O30" s="110">
        <v>7913406</v>
      </c>
      <c r="P30" s="109">
        <f>$H30      +$J30      +$L30      +$N30</f>
        <v>49145000</v>
      </c>
      <c r="Q30" s="110">
        <f>$I30      +$K30      +$M30      +$O30</f>
        <v>60256217</v>
      </c>
      <c r="R30" s="54">
        <f>IF(($L30      =0),0,((($N30      -$L30      )/$L30      )*100))</f>
        <v>57.778386772631777</v>
      </c>
      <c r="S30" s="55">
        <f>IF(($M30      =0),0,((($O30      -$M30      )/$M30      )*100))</f>
        <v>-49.391070812220448</v>
      </c>
      <c r="T30" s="54">
        <f>IF(($E30      =0),0,(($P30      /$E30      )*100))</f>
        <v>29.307753777894398</v>
      </c>
      <c r="U30" s="56">
        <f>IF(($E30      =0),0,(($Q30      /$E30      )*100))</f>
        <v>35.93395811218587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266686000</v>
      </c>
      <c r="C32" s="111">
        <f>SUM(C28:C31)</f>
        <v>-99000000</v>
      </c>
      <c r="D32" s="111"/>
      <c r="E32" s="111">
        <f>$B32      +$C32      +$D32</f>
        <v>167686000</v>
      </c>
      <c r="F32" s="112">
        <f t="shared" ref="F32:O32" si="16">SUM(F28:F31)</f>
        <v>167686000</v>
      </c>
      <c r="G32" s="113">
        <f t="shared" si="16"/>
        <v>167686000</v>
      </c>
      <c r="H32" s="112">
        <f t="shared" si="16"/>
        <v>11375000</v>
      </c>
      <c r="I32" s="113">
        <f t="shared" si="16"/>
        <v>15001132</v>
      </c>
      <c r="J32" s="112">
        <f t="shared" si="16"/>
        <v>9551000</v>
      </c>
      <c r="K32" s="113">
        <f t="shared" si="16"/>
        <v>21705296</v>
      </c>
      <c r="L32" s="112">
        <f t="shared" si="16"/>
        <v>10947000</v>
      </c>
      <c r="M32" s="113">
        <f t="shared" si="16"/>
        <v>15636383</v>
      </c>
      <c r="N32" s="112">
        <f t="shared" si="16"/>
        <v>17272000</v>
      </c>
      <c r="O32" s="113">
        <f t="shared" si="16"/>
        <v>7913406</v>
      </c>
      <c r="P32" s="112">
        <f>$H32      +$J32      +$L32      +$N32</f>
        <v>49145000</v>
      </c>
      <c r="Q32" s="113">
        <f>$I32      +$K32      +$M32      +$O32</f>
        <v>60256217</v>
      </c>
      <c r="R32" s="58">
        <f>IF(($L32      =0),0,((($N32      -$L32      )/$L32      )*100))</f>
        <v>57.778386772631777</v>
      </c>
      <c r="S32" s="59">
        <f>IF(($M32      =0),0,((($O32      -$M32      )/$M32      )*100))</f>
        <v>-49.391070812220448</v>
      </c>
      <c r="T32" s="58">
        <f>IF($E32   =0,0,($P32   /$E32   )*100)</f>
        <v>29.307753777894398</v>
      </c>
      <c r="U32" s="60">
        <f>IF($E32   =0,0,($Q32   /$E32   )*100)</f>
        <v>35.93395811218587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1839000</v>
      </c>
      <c r="C34" s="108"/>
      <c r="D34" s="108"/>
      <c r="E34" s="108">
        <f>$B34      +$C34      +$D34</f>
        <v>1839000</v>
      </c>
      <c r="F34" s="109">
        <v>1839000</v>
      </c>
      <c r="G34" s="110">
        <v>1839000</v>
      </c>
      <c r="H34" s="109"/>
      <c r="I34" s="110">
        <v>137610</v>
      </c>
      <c r="J34" s="109">
        <v>543000</v>
      </c>
      <c r="K34" s="110">
        <v>547281</v>
      </c>
      <c r="L34" s="109">
        <v>574000</v>
      </c>
      <c r="M34" s="110">
        <v>604550</v>
      </c>
      <c r="N34" s="109">
        <v>529000</v>
      </c>
      <c r="O34" s="110">
        <v>512305</v>
      </c>
      <c r="P34" s="109">
        <f>$H34      +$J34      +$L34      +$N34</f>
        <v>1646000</v>
      </c>
      <c r="Q34" s="110">
        <f>$I34      +$K34      +$M34      +$O34</f>
        <v>1801746</v>
      </c>
      <c r="R34" s="54">
        <f>IF(($L34      =0),0,((($N34      -$L34      )/$L34      )*100))</f>
        <v>-7.8397212543553998</v>
      </c>
      <c r="S34" s="55">
        <f>IF(($M34      =0),0,((($O34      -$M34      )/$M34      )*100))</f>
        <v>-15.258456703333056</v>
      </c>
      <c r="T34" s="54">
        <f>IF(($E34      =0),0,(($P34      /$E34      )*100))</f>
        <v>89.505165851005984</v>
      </c>
      <c r="U34" s="56">
        <f>IF(($E34      =0),0,(($Q34      /$E34      )*100))</f>
        <v>97.974225122349097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1839000</v>
      </c>
      <c r="C35" s="111">
        <f>C34</f>
        <v>0</v>
      </c>
      <c r="D35" s="111"/>
      <c r="E35" s="111">
        <f>$B35      +$C35      +$D35</f>
        <v>1839000</v>
      </c>
      <c r="F35" s="112">
        <f t="shared" ref="F35:O35" si="17">F34</f>
        <v>1839000</v>
      </c>
      <c r="G35" s="113">
        <f t="shared" si="17"/>
        <v>1839000</v>
      </c>
      <c r="H35" s="112">
        <f t="shared" si="17"/>
        <v>0</v>
      </c>
      <c r="I35" s="113">
        <f t="shared" si="17"/>
        <v>137610</v>
      </c>
      <c r="J35" s="112">
        <f t="shared" si="17"/>
        <v>543000</v>
      </c>
      <c r="K35" s="113">
        <f t="shared" si="17"/>
        <v>547281</v>
      </c>
      <c r="L35" s="112">
        <f t="shared" si="17"/>
        <v>574000</v>
      </c>
      <c r="M35" s="113">
        <f t="shared" si="17"/>
        <v>604550</v>
      </c>
      <c r="N35" s="112">
        <f t="shared" si="17"/>
        <v>529000</v>
      </c>
      <c r="O35" s="113">
        <f t="shared" si="17"/>
        <v>512305</v>
      </c>
      <c r="P35" s="112">
        <f>$H35      +$J35      +$L35      +$N35</f>
        <v>1646000</v>
      </c>
      <c r="Q35" s="113">
        <f>$I35      +$K35      +$M35      +$O35</f>
        <v>1801746</v>
      </c>
      <c r="R35" s="58">
        <f>IF(($L35      =0),0,((($N35      -$L35      )/$L35      )*100))</f>
        <v>-7.8397212543553998</v>
      </c>
      <c r="S35" s="59">
        <f>IF(($M35      =0),0,((($O35      -$M35      )/$M35      )*100))</f>
        <v>-15.258456703333056</v>
      </c>
      <c r="T35" s="58">
        <f>IF($E35   =0,0,($P35   /$E35   )*100)</f>
        <v>89.505165851005984</v>
      </c>
      <c r="U35" s="60">
        <f>IF($E35   =0,0,($Q35   /$E35   )*100)</f>
        <v>97.974225122349097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2947000</v>
      </c>
      <c r="C38" s="108">
        <v>-2010000</v>
      </c>
      <c r="D38" s="108"/>
      <c r="E38" s="108">
        <f t="shared" si="18"/>
        <v>937000</v>
      </c>
      <c r="F38" s="109">
        <v>2947000</v>
      </c>
      <c r="G38" s="110">
        <v>0</v>
      </c>
      <c r="H38" s="109"/>
      <c r="I38" s="110"/>
      <c r="J38" s="109"/>
      <c r="K38" s="110"/>
      <c r="L38" s="109"/>
      <c r="M38" s="110"/>
      <c r="N38" s="109">
        <v>-782000</v>
      </c>
      <c r="O38" s="110"/>
      <c r="P38" s="109">
        <f t="shared" si="19"/>
        <v>-782000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-83.457844183564561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2947000</v>
      </c>
      <c r="C42" s="111">
        <f>SUM(C37:C41)</f>
        <v>-2010000</v>
      </c>
      <c r="D42" s="111"/>
      <c r="E42" s="111">
        <f t="shared" si="18"/>
        <v>937000</v>
      </c>
      <c r="F42" s="112">
        <f t="shared" ref="F42:O42" si="25">SUM(F37:F41)</f>
        <v>2947000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-782000</v>
      </c>
      <c r="O42" s="113">
        <f t="shared" si="25"/>
        <v>0</v>
      </c>
      <c r="P42" s="112">
        <f t="shared" si="19"/>
        <v>-782000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302002000</v>
      </c>
      <c r="C67" s="108">
        <v>-69058000</v>
      </c>
      <c r="D67" s="108"/>
      <c r="E67" s="108">
        <f t="shared" si="35"/>
        <v>232944000</v>
      </c>
      <c r="F67" s="109">
        <v>232944000</v>
      </c>
      <c r="G67" s="110">
        <v>232944000</v>
      </c>
      <c r="H67" s="109">
        <v>3536000</v>
      </c>
      <c r="I67" s="110">
        <v>18385178</v>
      </c>
      <c r="J67" s="109">
        <v>63307000</v>
      </c>
      <c r="K67" s="110">
        <v>48501356</v>
      </c>
      <c r="L67" s="109">
        <v>21495000</v>
      </c>
      <c r="M67" s="110">
        <v>39951469</v>
      </c>
      <c r="N67" s="109">
        <v>52508000</v>
      </c>
      <c r="O67" s="110">
        <v>23761485</v>
      </c>
      <c r="P67" s="109">
        <f t="shared" si="36"/>
        <v>140846000</v>
      </c>
      <c r="Q67" s="110">
        <f t="shared" si="37"/>
        <v>130599488</v>
      </c>
      <c r="R67" s="54">
        <f t="shared" si="38"/>
        <v>144.28006513142591</v>
      </c>
      <c r="S67" s="55">
        <f t="shared" si="39"/>
        <v>-40.524126910076824</v>
      </c>
      <c r="T67" s="54">
        <f t="shared" si="40"/>
        <v>60.463459028779454</v>
      </c>
      <c r="U67" s="56">
        <f t="shared" si="41"/>
        <v>56.064757194862281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302002000</v>
      </c>
      <c r="C68" s="111">
        <f>SUM(C63:C67)</f>
        <v>-69058000</v>
      </c>
      <c r="D68" s="111"/>
      <c r="E68" s="111">
        <f t="shared" si="35"/>
        <v>232944000</v>
      </c>
      <c r="F68" s="112">
        <f t="shared" ref="F68:O68" si="42">SUM(F63:F67)</f>
        <v>232944000</v>
      </c>
      <c r="G68" s="113">
        <f t="shared" si="42"/>
        <v>232944000</v>
      </c>
      <c r="H68" s="112">
        <f t="shared" si="42"/>
        <v>3536000</v>
      </c>
      <c r="I68" s="113">
        <f t="shared" si="42"/>
        <v>18385178</v>
      </c>
      <c r="J68" s="112">
        <f t="shared" si="42"/>
        <v>63307000</v>
      </c>
      <c r="K68" s="113">
        <f t="shared" si="42"/>
        <v>48501356</v>
      </c>
      <c r="L68" s="112">
        <f t="shared" si="42"/>
        <v>21495000</v>
      </c>
      <c r="M68" s="113">
        <f t="shared" si="42"/>
        <v>39951469</v>
      </c>
      <c r="N68" s="112">
        <f t="shared" si="42"/>
        <v>52508000</v>
      </c>
      <c r="O68" s="113">
        <f t="shared" si="42"/>
        <v>23761485</v>
      </c>
      <c r="P68" s="112">
        <f t="shared" si="36"/>
        <v>140846000</v>
      </c>
      <c r="Q68" s="113">
        <f t="shared" si="37"/>
        <v>130599488</v>
      </c>
      <c r="R68" s="58">
        <f t="shared" si="38"/>
        <v>144.28006513142591</v>
      </c>
      <c r="S68" s="59">
        <f t="shared" si="39"/>
        <v>-40.524126910076824</v>
      </c>
      <c r="T68" s="58">
        <f>IF((+$E63+$E65+$E66++$E67) =0,0,(P68   /(+$E63+$E65+$E66+$E67) )*100)</f>
        <v>60.463459028779454</v>
      </c>
      <c r="U68" s="60">
        <f>IF((+$E63+$E65+$E67) =0,0,(Q68  /(+$E63+$E65+$E67) )*100)</f>
        <v>56.064757194862281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630231000</v>
      </c>
      <c r="C69" s="120">
        <f>SUM(C9:C16,C19:C25,C28:C31,C34,C37:C41,C44:C54,C57:C60,C63:C67)</f>
        <v>-172568000</v>
      </c>
      <c r="D69" s="120"/>
      <c r="E69" s="120">
        <f t="shared" si="35"/>
        <v>457663000</v>
      </c>
      <c r="F69" s="121">
        <f t="shared" ref="F69:O69" si="43">SUM(F9:F16,F19:F25,F28:F31,F34,F37:F41,F44:F54,F57:F60,F63:F67)</f>
        <v>459673000</v>
      </c>
      <c r="G69" s="122">
        <f t="shared" si="43"/>
        <v>454511000</v>
      </c>
      <c r="H69" s="121">
        <f t="shared" si="43"/>
        <v>20135000</v>
      </c>
      <c r="I69" s="122">
        <f t="shared" si="43"/>
        <v>35476823</v>
      </c>
      <c r="J69" s="121">
        <f t="shared" si="43"/>
        <v>82757000</v>
      </c>
      <c r="K69" s="122">
        <f t="shared" si="43"/>
        <v>77665517</v>
      </c>
      <c r="L69" s="121">
        <f t="shared" si="43"/>
        <v>47679000</v>
      </c>
      <c r="M69" s="122">
        <f t="shared" si="43"/>
        <v>67273677</v>
      </c>
      <c r="N69" s="121">
        <f t="shared" si="43"/>
        <v>79769000</v>
      </c>
      <c r="O69" s="122">
        <f t="shared" si="43"/>
        <v>47601959</v>
      </c>
      <c r="P69" s="121">
        <f t="shared" si="36"/>
        <v>230340000</v>
      </c>
      <c r="Q69" s="122">
        <f t="shared" si="37"/>
        <v>228017976</v>
      </c>
      <c r="R69" s="67">
        <f t="shared" si="38"/>
        <v>67.304263931709968</v>
      </c>
      <c r="S69" s="68">
        <f t="shared" si="39"/>
        <v>-29.241330156518725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50.678641441021234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50.167757436013652</v>
      </c>
      <c r="V69" s="121">
        <f>SUM(V9:V16,V19:V25,V28:V31,V34,V37:V41,V44:V54,V57:V60,V63:V67)</f>
        <v>11993000</v>
      </c>
      <c r="W69" s="122">
        <f>SUM(W9:W16,W19:W25,W28:W31,W34,W37:W41,W44:W54,W57:W60,W63:W67)</f>
        <v>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630231000</v>
      </c>
      <c r="C75" s="120">
        <f>SUM(C9:C16,C19:C25,C28:C31,C34,C37:C41,C44:C54,C57:C60,C63:C67,C71:C72)</f>
        <v>-172568000</v>
      </c>
      <c r="D75" s="120"/>
      <c r="E75" s="120">
        <f>$B75      +$C75      +$D75</f>
        <v>457663000</v>
      </c>
      <c r="F75" s="121">
        <f t="shared" ref="F75:O75" si="46">SUM(F9:F16,F19:F25,F28:F31,F34,F37:F41,F44:F54,F57:F60,F63:F67,F71:F72)</f>
        <v>459673000</v>
      </c>
      <c r="G75" s="122">
        <f t="shared" si="46"/>
        <v>454511000</v>
      </c>
      <c r="H75" s="121">
        <f t="shared" si="46"/>
        <v>20135000</v>
      </c>
      <c r="I75" s="122">
        <f t="shared" si="46"/>
        <v>35476823</v>
      </c>
      <c r="J75" s="121">
        <f t="shared" si="46"/>
        <v>82757000</v>
      </c>
      <c r="K75" s="122">
        <f t="shared" si="46"/>
        <v>77665517</v>
      </c>
      <c r="L75" s="121">
        <f t="shared" si="46"/>
        <v>47679000</v>
      </c>
      <c r="M75" s="122">
        <f t="shared" si="46"/>
        <v>67273677</v>
      </c>
      <c r="N75" s="121">
        <f t="shared" si="46"/>
        <v>79769000</v>
      </c>
      <c r="O75" s="122">
        <f t="shared" si="46"/>
        <v>47601959</v>
      </c>
      <c r="P75" s="121">
        <f>$H75      +$J75      +$L75      +$N75</f>
        <v>230340000</v>
      </c>
      <c r="Q75" s="122">
        <f>$I75      +$K75      +$M75      +$O75</f>
        <v>228017976</v>
      </c>
      <c r="R75" s="67">
        <f>IF(($L75      =0),0,((($N75      -$L75      )/$L75      )*100))</f>
        <v>67.304263931709968</v>
      </c>
      <c r="S75" s="68">
        <f>IF(($M75      =0),0,((($O75      -$M75      )/$M75      )*100))</f>
        <v>-29.241330156518725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50.678641441021234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50.167757436013652</v>
      </c>
      <c r="V75" s="121">
        <f>SUM(V9:V16,V19:V25,V28:V31,V34,V37:V41,V44:V54,V57:V60,V63:V67,V71:V72)</f>
        <v>11993000</v>
      </c>
      <c r="W75" s="122">
        <f>SUM(W9:W16,W19:W25,W28:W31,W34,W37:W41,W44:W54,W57:W60,W63:W67,W71:W72)</f>
        <v>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295174000</v>
      </c>
      <c r="C87" s="128">
        <f t="shared" si="48"/>
        <v>11288000</v>
      </c>
      <c r="D87" s="128">
        <f t="shared" si="48"/>
        <v>0</v>
      </c>
      <c r="E87" s="128">
        <f t="shared" si="48"/>
        <v>306462000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2000000</v>
      </c>
      <c r="K87" s="128">
        <f t="shared" si="48"/>
        <v>0</v>
      </c>
      <c r="L87" s="128">
        <f t="shared" si="48"/>
        <v>3018000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5018000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1.6373971324340375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292174000</v>
      </c>
      <c r="C91" s="108">
        <v>9270000</v>
      </c>
      <c r="D91" s="108"/>
      <c r="E91" s="108">
        <f t="shared" si="49"/>
        <v>301444000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3000000</v>
      </c>
      <c r="C93" s="108"/>
      <c r="D93" s="108"/>
      <c r="E93" s="108">
        <f t="shared" si="49"/>
        <v>3000000</v>
      </c>
      <c r="F93" s="108">
        <v>0</v>
      </c>
      <c r="G93" s="108">
        <v>0</v>
      </c>
      <c r="H93" s="108"/>
      <c r="I93" s="108"/>
      <c r="J93" s="108">
        <v>2000000</v>
      </c>
      <c r="K93" s="108"/>
      <c r="L93" s="108">
        <v>1000000</v>
      </c>
      <c r="M93" s="108"/>
      <c r="N93" s="108"/>
      <c r="O93" s="108"/>
      <c r="P93" s="108">
        <f t="shared" si="50"/>
        <v>3000000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2018000</v>
      </c>
      <c r="D94" s="108"/>
      <c r="E94" s="108">
        <f t="shared" si="49"/>
        <v>2018000</v>
      </c>
      <c r="F94" s="108">
        <v>0</v>
      </c>
      <c r="G94" s="108">
        <v>0</v>
      </c>
      <c r="H94" s="108"/>
      <c r="I94" s="108"/>
      <c r="J94" s="108"/>
      <c r="K94" s="108"/>
      <c r="L94" s="108">
        <v>2018000</v>
      </c>
      <c r="M94" s="108"/>
      <c r="N94" s="108"/>
      <c r="O94" s="108"/>
      <c r="P94" s="108">
        <f t="shared" si="50"/>
        <v>2018000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295174000</v>
      </c>
      <c r="C114" s="137">
        <f t="shared" si="62"/>
        <v>11288000</v>
      </c>
      <c r="D114" s="137">
        <f t="shared" si="62"/>
        <v>0</v>
      </c>
      <c r="E114" s="137">
        <f t="shared" si="62"/>
        <v>306462000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2000000</v>
      </c>
      <c r="K114" s="137">
        <f t="shared" si="62"/>
        <v>0</v>
      </c>
      <c r="L114" s="137">
        <f t="shared" si="62"/>
        <v>3018000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5018000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1.6373971324340375E-2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295174000</v>
      </c>
      <c r="C115" s="139">
        <f t="shared" ref="C115:Q115" si="63">C87</f>
        <v>11288000</v>
      </c>
      <c r="D115" s="139">
        <f t="shared" si="63"/>
        <v>0</v>
      </c>
      <c r="E115" s="139">
        <f t="shared" si="63"/>
        <v>306462000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2000000</v>
      </c>
      <c r="K115" s="139">
        <f t="shared" si="63"/>
        <v>0</v>
      </c>
      <c r="L115" s="139">
        <f t="shared" si="63"/>
        <v>3018000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5018000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1.6373971324340375E-2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g0igEX7eDN/oflpeKUpu1rfvxReJXu0KeQYV3/vMFGbQemmtMrLh+Q0VMLpX8Aax+UQSUIEPexxjooGGu6Ilg==" saltValue="Mc9nbJ4VBOVDwLrPllGc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744000</v>
      </c>
      <c r="I10" s="110"/>
      <c r="J10" s="109">
        <v>342000</v>
      </c>
      <c r="K10" s="110"/>
      <c r="L10" s="109">
        <v>110000</v>
      </c>
      <c r="M10" s="110">
        <v>1823252</v>
      </c>
      <c r="N10" s="109"/>
      <c r="O10" s="110">
        <v>161938</v>
      </c>
      <c r="P10" s="109">
        <f t="shared" ref="P10:P17" si="1">$H10      +$J10      +$L10      +$N10</f>
        <v>1196000</v>
      </c>
      <c r="Q10" s="110">
        <f t="shared" ref="Q10:Q17" si="2">$I10      +$K10      +$M10      +$O10</f>
        <v>1985190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-91.118177849249577</v>
      </c>
      <c r="T10" s="54">
        <f t="shared" ref="T10:T16" si="5">IF(($E10      =0),0,(($P10      /$E10      )*100))</f>
        <v>52</v>
      </c>
      <c r="U10" s="56">
        <f t="shared" ref="U10:U16" si="6">IF(($E10      =0),0,(($Q10      /$E10      )*100))</f>
        <v>86.312608695652173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744000</v>
      </c>
      <c r="I17" s="113">
        <f t="shared" si="7"/>
        <v>0</v>
      </c>
      <c r="J17" s="112">
        <f t="shared" si="7"/>
        <v>342000</v>
      </c>
      <c r="K17" s="113">
        <f t="shared" si="7"/>
        <v>0</v>
      </c>
      <c r="L17" s="112">
        <f t="shared" si="7"/>
        <v>110000</v>
      </c>
      <c r="M17" s="113">
        <f t="shared" si="7"/>
        <v>1823252</v>
      </c>
      <c r="N17" s="112">
        <f t="shared" si="7"/>
        <v>0</v>
      </c>
      <c r="O17" s="113">
        <f t="shared" si="7"/>
        <v>161938</v>
      </c>
      <c r="P17" s="112">
        <f t="shared" si="1"/>
        <v>1196000</v>
      </c>
      <c r="Q17" s="113">
        <f t="shared" si="2"/>
        <v>1985190</v>
      </c>
      <c r="R17" s="58">
        <f t="shared" si="3"/>
        <v>-100</v>
      </c>
      <c r="S17" s="59">
        <f t="shared" si="4"/>
        <v>-91.118177849249577</v>
      </c>
      <c r="T17" s="58">
        <f>IF((SUM($E9:$E14))=0,0,(P17/(SUM($E9:$E14))*100))</f>
        <v>52</v>
      </c>
      <c r="U17" s="60">
        <f>IF((SUM($E9:$E14))=0,0,(Q17/(SUM($E9:$E14))*100))</f>
        <v>86.312608695652173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1299000</v>
      </c>
      <c r="C34" s="108">
        <v>-195000</v>
      </c>
      <c r="D34" s="108"/>
      <c r="E34" s="108">
        <f>$B34      +$C34      +$D34</f>
        <v>1104000</v>
      </c>
      <c r="F34" s="109">
        <v>1104000</v>
      </c>
      <c r="G34" s="110">
        <v>1104000</v>
      </c>
      <c r="H34" s="109">
        <v>64000</v>
      </c>
      <c r="I34" s="110"/>
      <c r="J34" s="109">
        <v>426000</v>
      </c>
      <c r="K34" s="110">
        <v>354338</v>
      </c>
      <c r="L34" s="109">
        <v>229000</v>
      </c>
      <c r="M34" s="110">
        <v>365820</v>
      </c>
      <c r="N34" s="109"/>
      <c r="O34" s="110"/>
      <c r="P34" s="109">
        <f>$H34      +$J34      +$L34      +$N34</f>
        <v>719000</v>
      </c>
      <c r="Q34" s="110">
        <f>$I34      +$K34      +$M34      +$O34</f>
        <v>720158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65.126811594202891</v>
      </c>
      <c r="U34" s="56">
        <f>IF(($E34      =0),0,(($Q34      /$E34      )*100))</f>
        <v>65.231702898550722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1299000</v>
      </c>
      <c r="C35" s="111">
        <f>C34</f>
        <v>-195000</v>
      </c>
      <c r="D35" s="111"/>
      <c r="E35" s="111">
        <f>$B35      +$C35      +$D35</f>
        <v>1104000</v>
      </c>
      <c r="F35" s="112">
        <f t="shared" ref="F35:O35" si="17">F34</f>
        <v>1104000</v>
      </c>
      <c r="G35" s="113">
        <f t="shared" si="17"/>
        <v>1104000</v>
      </c>
      <c r="H35" s="112">
        <f t="shared" si="17"/>
        <v>64000</v>
      </c>
      <c r="I35" s="113">
        <f t="shared" si="17"/>
        <v>0</v>
      </c>
      <c r="J35" s="112">
        <f t="shared" si="17"/>
        <v>426000</v>
      </c>
      <c r="K35" s="113">
        <f t="shared" si="17"/>
        <v>354338</v>
      </c>
      <c r="L35" s="112">
        <f t="shared" si="17"/>
        <v>229000</v>
      </c>
      <c r="M35" s="113">
        <f t="shared" si="17"/>
        <v>365820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719000</v>
      </c>
      <c r="Q35" s="113">
        <f>$I35      +$K35      +$M35      +$O35</f>
        <v>720158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65.126811594202891</v>
      </c>
      <c r="U35" s="60">
        <f>IF($E35   =0,0,($Q35   /$E35   )*100)</f>
        <v>65.231702898550722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13717000</v>
      </c>
      <c r="C38" s="108">
        <v>-2586000</v>
      </c>
      <c r="D38" s="108"/>
      <c r="E38" s="108">
        <f t="shared" si="18"/>
        <v>11131000</v>
      </c>
      <c r="F38" s="109">
        <v>13717000</v>
      </c>
      <c r="G38" s="110">
        <v>0</v>
      </c>
      <c r="H38" s="109"/>
      <c r="I38" s="110"/>
      <c r="J38" s="109"/>
      <c r="K38" s="110"/>
      <c r="L38" s="109"/>
      <c r="M38" s="110"/>
      <c r="N38" s="109">
        <v>125000</v>
      </c>
      <c r="O38" s="110"/>
      <c r="P38" s="109">
        <f t="shared" si="19"/>
        <v>125000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1.1229898481717726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13717000</v>
      </c>
      <c r="C42" s="111">
        <f>SUM(C37:C41)</f>
        <v>-2586000</v>
      </c>
      <c r="D42" s="111"/>
      <c r="E42" s="111">
        <f t="shared" si="18"/>
        <v>11131000</v>
      </c>
      <c r="F42" s="112">
        <f t="shared" ref="F42:O42" si="25">SUM(F37:F41)</f>
        <v>13717000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125000</v>
      </c>
      <c r="O42" s="113">
        <f t="shared" si="25"/>
        <v>0</v>
      </c>
      <c r="P42" s="112">
        <f t="shared" si="19"/>
        <v>125000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42000000</v>
      </c>
      <c r="C46" s="108"/>
      <c r="D46" s="108"/>
      <c r="E46" s="108">
        <f t="shared" si="26"/>
        <v>42000000</v>
      </c>
      <c r="F46" s="109">
        <v>42000000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17971000</v>
      </c>
      <c r="C53" s="108">
        <v>-13000000</v>
      </c>
      <c r="D53" s="108"/>
      <c r="E53" s="108">
        <f t="shared" si="26"/>
        <v>4971000</v>
      </c>
      <c r="F53" s="109">
        <v>4971000</v>
      </c>
      <c r="G53" s="110">
        <v>4971000</v>
      </c>
      <c r="H53" s="109"/>
      <c r="I53" s="110"/>
      <c r="J53" s="109"/>
      <c r="K53" s="110">
        <v>1151740</v>
      </c>
      <c r="L53" s="109"/>
      <c r="M53" s="110"/>
      <c r="N53" s="109">
        <v>2665000</v>
      </c>
      <c r="O53" s="110"/>
      <c r="P53" s="109">
        <f t="shared" si="27"/>
        <v>2665000</v>
      </c>
      <c r="Q53" s="110">
        <f t="shared" si="28"/>
        <v>1151740</v>
      </c>
      <c r="R53" s="54">
        <f t="shared" si="29"/>
        <v>0</v>
      </c>
      <c r="S53" s="55">
        <f t="shared" si="30"/>
        <v>0</v>
      </c>
      <c r="T53" s="54">
        <f t="shared" si="31"/>
        <v>53.610943472138409</v>
      </c>
      <c r="U53" s="56">
        <f t="shared" si="32"/>
        <v>23.169181251257292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59971000</v>
      </c>
      <c r="C55" s="111">
        <f>SUM(C44:C54)</f>
        <v>-13000000</v>
      </c>
      <c r="D55" s="111"/>
      <c r="E55" s="111">
        <f t="shared" si="26"/>
        <v>46971000</v>
      </c>
      <c r="F55" s="112">
        <f t="shared" ref="F55:O55" si="33">SUM(F44:F54)</f>
        <v>46971000</v>
      </c>
      <c r="G55" s="113">
        <f t="shared" si="33"/>
        <v>4971000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1151740</v>
      </c>
      <c r="L55" s="112">
        <f t="shared" si="33"/>
        <v>0</v>
      </c>
      <c r="M55" s="113">
        <f t="shared" si="33"/>
        <v>0</v>
      </c>
      <c r="N55" s="112">
        <f t="shared" si="33"/>
        <v>2665000</v>
      </c>
      <c r="O55" s="113">
        <f t="shared" si="33"/>
        <v>0</v>
      </c>
      <c r="P55" s="112">
        <f t="shared" si="27"/>
        <v>2665000</v>
      </c>
      <c r="Q55" s="113">
        <f t="shared" si="28"/>
        <v>1151740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53.610943472138409</v>
      </c>
      <c r="U55" s="60">
        <f>IF((+$E45+$E47+$E49+$E50+$E53) =0,0,(Q55   /(+$E45+$E47+$E49+$E50+$E53) )*100)</f>
        <v>23.169181251257292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77287000</v>
      </c>
      <c r="C69" s="120">
        <f>SUM(C9:C16,C19:C25,C28:C31,C34,C37:C41,C44:C54,C57:C60,C63:C67)</f>
        <v>-15781000</v>
      </c>
      <c r="D69" s="120"/>
      <c r="E69" s="120">
        <f t="shared" si="35"/>
        <v>61506000</v>
      </c>
      <c r="F69" s="121">
        <f t="shared" ref="F69:O69" si="43">SUM(F9:F16,F19:F25,F28:F31,F34,F37:F41,F44:F54,F57:F60,F63:F67)</f>
        <v>64092000</v>
      </c>
      <c r="G69" s="122">
        <f t="shared" si="43"/>
        <v>8375000</v>
      </c>
      <c r="H69" s="121">
        <f t="shared" si="43"/>
        <v>808000</v>
      </c>
      <c r="I69" s="122">
        <f t="shared" si="43"/>
        <v>0</v>
      </c>
      <c r="J69" s="121">
        <f t="shared" si="43"/>
        <v>768000</v>
      </c>
      <c r="K69" s="122">
        <f t="shared" si="43"/>
        <v>1506078</v>
      </c>
      <c r="L69" s="121">
        <f t="shared" si="43"/>
        <v>339000</v>
      </c>
      <c r="M69" s="122">
        <f t="shared" si="43"/>
        <v>2189072</v>
      </c>
      <c r="N69" s="121">
        <f t="shared" si="43"/>
        <v>2790000</v>
      </c>
      <c r="O69" s="122">
        <f t="shared" si="43"/>
        <v>161938</v>
      </c>
      <c r="P69" s="121">
        <f t="shared" si="36"/>
        <v>4705000</v>
      </c>
      <c r="Q69" s="122">
        <f t="shared" si="37"/>
        <v>3857088</v>
      </c>
      <c r="R69" s="67">
        <f t="shared" si="38"/>
        <v>723.00884955752213</v>
      </c>
      <c r="S69" s="68">
        <f t="shared" si="39"/>
        <v>-92.602436100776956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56.179104477611943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46.054782089552241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46656000</v>
      </c>
      <c r="C71" s="108">
        <v>-81000</v>
      </c>
      <c r="D71" s="108"/>
      <c r="E71" s="108">
        <f>$B71      +$C71      +$D71</f>
        <v>46575000</v>
      </c>
      <c r="F71" s="109">
        <v>46575000</v>
      </c>
      <c r="G71" s="110">
        <v>46575000</v>
      </c>
      <c r="H71" s="109">
        <v>16334000</v>
      </c>
      <c r="I71" s="110">
        <v>7043283</v>
      </c>
      <c r="J71" s="109">
        <v>12291000</v>
      </c>
      <c r="K71" s="110">
        <v>18587461</v>
      </c>
      <c r="L71" s="109">
        <v>6149000</v>
      </c>
      <c r="M71" s="110">
        <v>4473244</v>
      </c>
      <c r="N71" s="109">
        <v>11801000</v>
      </c>
      <c r="O71" s="110"/>
      <c r="P71" s="109">
        <f>$H71      +$J71      +$L71      +$N71</f>
        <v>46575000</v>
      </c>
      <c r="Q71" s="110">
        <f>$I71      +$K71      +$M71      +$O71</f>
        <v>30103988</v>
      </c>
      <c r="R71" s="54">
        <f>IF(($L71      =0),0,((($N71      -$L71      )/$L71      )*100))</f>
        <v>91.917384940640758</v>
      </c>
      <c r="S71" s="55">
        <f>IF(($M71      =0),0,((($O71      -$M71      )/$M71      )*100))</f>
        <v>-100</v>
      </c>
      <c r="T71" s="54">
        <f>IF(($E71      =0),0,(($P71      /$E71      )*100))</f>
        <v>100</v>
      </c>
      <c r="U71" s="56">
        <f>IF(($E71      =0),0,(($Q71      /$E71      )*100))</f>
        <v>64.635508319914109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46656000</v>
      </c>
      <c r="C73" s="117">
        <f>SUM(C71:C72)</f>
        <v>-81000</v>
      </c>
      <c r="D73" s="117"/>
      <c r="E73" s="117">
        <f>$B73      +$C73      +$D73</f>
        <v>46575000</v>
      </c>
      <c r="F73" s="118">
        <f t="shared" ref="F73:O73" si="44">SUM(F71:F72)</f>
        <v>46575000</v>
      </c>
      <c r="G73" s="119">
        <f t="shared" si="44"/>
        <v>46575000</v>
      </c>
      <c r="H73" s="118">
        <f t="shared" si="44"/>
        <v>16334000</v>
      </c>
      <c r="I73" s="119">
        <f t="shared" si="44"/>
        <v>7043283</v>
      </c>
      <c r="J73" s="118">
        <f t="shared" si="44"/>
        <v>12291000</v>
      </c>
      <c r="K73" s="119">
        <f t="shared" si="44"/>
        <v>18587461</v>
      </c>
      <c r="L73" s="118">
        <f t="shared" si="44"/>
        <v>6149000</v>
      </c>
      <c r="M73" s="119">
        <f t="shared" si="44"/>
        <v>4473244</v>
      </c>
      <c r="N73" s="118">
        <f t="shared" si="44"/>
        <v>11801000</v>
      </c>
      <c r="O73" s="119">
        <f t="shared" si="44"/>
        <v>0</v>
      </c>
      <c r="P73" s="118">
        <f>$H73      +$J73      +$L73      +$N73</f>
        <v>46575000</v>
      </c>
      <c r="Q73" s="119">
        <f>$I73      +$K73      +$M73      +$O73</f>
        <v>30103988</v>
      </c>
      <c r="R73" s="63">
        <f>IF(($L73      =0),0,((($N73      -$L73      )/$L73      )*100))</f>
        <v>91.917384940640758</v>
      </c>
      <c r="S73" s="64">
        <f>IF(($M73      =0),0,((($O73      -$M73      )/$M73      )*100))</f>
        <v>-100</v>
      </c>
      <c r="T73" s="63">
        <f>IF(($E71      =0),0,(($P71      /$E71      )*100))</f>
        <v>100</v>
      </c>
      <c r="U73" s="65">
        <f>IF($E71   =0,0,($Q71   /$E71 )*100)</f>
        <v>64.635508319914109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46656000</v>
      </c>
      <c r="C74" s="120">
        <f>SUM(C71:C72)</f>
        <v>-81000</v>
      </c>
      <c r="D74" s="120"/>
      <c r="E74" s="120">
        <f>$B74      +$C74      +$D74</f>
        <v>46575000</v>
      </c>
      <c r="F74" s="121">
        <f t="shared" ref="F74:O74" si="45">SUM(F71:F72)</f>
        <v>46575000</v>
      </c>
      <c r="G74" s="122">
        <f t="shared" si="45"/>
        <v>46575000</v>
      </c>
      <c r="H74" s="121">
        <f t="shared" si="45"/>
        <v>16334000</v>
      </c>
      <c r="I74" s="122">
        <f t="shared" si="45"/>
        <v>7043283</v>
      </c>
      <c r="J74" s="121">
        <f t="shared" si="45"/>
        <v>12291000</v>
      </c>
      <c r="K74" s="122">
        <f t="shared" si="45"/>
        <v>18587461</v>
      </c>
      <c r="L74" s="121">
        <f t="shared" si="45"/>
        <v>6149000</v>
      </c>
      <c r="M74" s="122">
        <f t="shared" si="45"/>
        <v>4473244</v>
      </c>
      <c r="N74" s="121">
        <f t="shared" si="45"/>
        <v>11801000</v>
      </c>
      <c r="O74" s="122">
        <f t="shared" si="45"/>
        <v>0</v>
      </c>
      <c r="P74" s="121">
        <f>$H74      +$J74      +$L74      +$N74</f>
        <v>46575000</v>
      </c>
      <c r="Q74" s="122">
        <f>$I74      +$K74      +$M74      +$O74</f>
        <v>30103988</v>
      </c>
      <c r="R74" s="67">
        <f>IF(($L74      =0),0,((($N74      -$L74      )/$L74      )*100))</f>
        <v>91.917384940640758</v>
      </c>
      <c r="S74" s="68">
        <f>IF(($M74      =0),0,((($O74      -$M74      )/$M74      )*100))</f>
        <v>-100</v>
      </c>
      <c r="T74" s="67">
        <f>IF(($E71      =0),0,(($P71      /$E71      )*100))</f>
        <v>100</v>
      </c>
      <c r="U74" s="71">
        <f>IF($E71   =0,0,($Q71   /$E71 )*100)</f>
        <v>64.635508319914109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123943000</v>
      </c>
      <c r="C75" s="120">
        <f>SUM(C9:C16,C19:C25,C28:C31,C34,C37:C41,C44:C54,C57:C60,C63:C67,C71:C72)</f>
        <v>-15862000</v>
      </c>
      <c r="D75" s="120"/>
      <c r="E75" s="120">
        <f>$B75      +$C75      +$D75</f>
        <v>108081000</v>
      </c>
      <c r="F75" s="121">
        <f t="shared" ref="F75:O75" si="46">SUM(F9:F16,F19:F25,F28:F31,F34,F37:F41,F44:F54,F57:F60,F63:F67,F71:F72)</f>
        <v>110667000</v>
      </c>
      <c r="G75" s="122">
        <f t="shared" si="46"/>
        <v>54950000</v>
      </c>
      <c r="H75" s="121">
        <f t="shared" si="46"/>
        <v>17142000</v>
      </c>
      <c r="I75" s="122">
        <f t="shared" si="46"/>
        <v>7043283</v>
      </c>
      <c r="J75" s="121">
        <f t="shared" si="46"/>
        <v>13059000</v>
      </c>
      <c r="K75" s="122">
        <f t="shared" si="46"/>
        <v>20093539</v>
      </c>
      <c r="L75" s="121">
        <f t="shared" si="46"/>
        <v>6488000</v>
      </c>
      <c r="M75" s="122">
        <f t="shared" si="46"/>
        <v>6662316</v>
      </c>
      <c r="N75" s="121">
        <f t="shared" si="46"/>
        <v>14591000</v>
      </c>
      <c r="O75" s="122">
        <f t="shared" si="46"/>
        <v>161938</v>
      </c>
      <c r="P75" s="121">
        <f>$H75      +$J75      +$L75      +$N75</f>
        <v>51280000</v>
      </c>
      <c r="Q75" s="122">
        <f>$I75      +$K75      +$M75      +$O75</f>
        <v>33961076</v>
      </c>
      <c r="R75" s="67">
        <f>IF(($L75      =0),0,((($N75      -$L75      )/$L75      )*100))</f>
        <v>124.8921085080148</v>
      </c>
      <c r="S75" s="68">
        <f>IF(($M75      =0),0,((($O75      -$M75      )/$M75      )*100))</f>
        <v>-97.569343753733691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93.321201091901727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61.803595996360329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18918000</v>
      </c>
      <c r="C87" s="128">
        <f t="shared" si="48"/>
        <v>584000</v>
      </c>
      <c r="D87" s="128">
        <f t="shared" si="48"/>
        <v>0</v>
      </c>
      <c r="E87" s="128">
        <f t="shared" si="48"/>
        <v>19502000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18918000</v>
      </c>
      <c r="C91" s="108">
        <v>584000</v>
      </c>
      <c r="D91" s="108"/>
      <c r="E91" s="108">
        <f t="shared" si="49"/>
        <v>19502000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18918000</v>
      </c>
      <c r="C114" s="137">
        <f t="shared" si="62"/>
        <v>584000</v>
      </c>
      <c r="D114" s="137">
        <f t="shared" si="62"/>
        <v>0</v>
      </c>
      <c r="E114" s="137">
        <f t="shared" si="62"/>
        <v>19502000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18918000</v>
      </c>
      <c r="C115" s="139">
        <f t="shared" ref="C115:Q115" si="63">C87</f>
        <v>584000</v>
      </c>
      <c r="D115" s="139">
        <f t="shared" si="63"/>
        <v>0</v>
      </c>
      <c r="E115" s="139">
        <f t="shared" si="63"/>
        <v>19502000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Oz0ZGz4slgHiY4NiOmpbOs/kmi2ZVnCD697XhBi6Vg8wE1HKE5y3KpH88/gZ/JA7nob29M10PSqpnKvto6lFw==" saltValue="+iZglJ62G0/fUGiWhcCg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1226000</v>
      </c>
      <c r="I10" s="110">
        <v>1224950</v>
      </c>
      <c r="J10" s="109">
        <v>84000</v>
      </c>
      <c r="K10" s="110">
        <v>124950</v>
      </c>
      <c r="L10" s="109">
        <v>126000</v>
      </c>
      <c r="M10" s="110">
        <v>124950</v>
      </c>
      <c r="N10" s="109"/>
      <c r="O10" s="110">
        <v>1525150</v>
      </c>
      <c r="P10" s="109">
        <f t="shared" ref="P10:P17" si="1">$H10      +$J10      +$L10      +$N10</f>
        <v>1436000</v>
      </c>
      <c r="Q10" s="110">
        <f t="shared" ref="Q10:Q17" si="2">$I10      +$K10      +$M10      +$O10</f>
        <v>3000000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1120.6082432973189</v>
      </c>
      <c r="T10" s="54">
        <f t="shared" ref="T10:T16" si="5">IF(($E10      =0),0,(($P10      /$E10      )*100))</f>
        <v>47.866666666666667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1226000</v>
      </c>
      <c r="I17" s="113">
        <f t="shared" si="7"/>
        <v>1224950</v>
      </c>
      <c r="J17" s="112">
        <f t="shared" si="7"/>
        <v>84000</v>
      </c>
      <c r="K17" s="113">
        <f t="shared" si="7"/>
        <v>124950</v>
      </c>
      <c r="L17" s="112">
        <f t="shared" si="7"/>
        <v>126000</v>
      </c>
      <c r="M17" s="113">
        <f t="shared" si="7"/>
        <v>124950</v>
      </c>
      <c r="N17" s="112">
        <f t="shared" si="7"/>
        <v>0</v>
      </c>
      <c r="O17" s="113">
        <f t="shared" si="7"/>
        <v>1525150</v>
      </c>
      <c r="P17" s="112">
        <f t="shared" si="1"/>
        <v>1436000</v>
      </c>
      <c r="Q17" s="113">
        <f t="shared" si="2"/>
        <v>3000000</v>
      </c>
      <c r="R17" s="58">
        <f t="shared" si="3"/>
        <v>-100</v>
      </c>
      <c r="S17" s="59">
        <f t="shared" si="4"/>
        <v>1120.6082432973189</v>
      </c>
      <c r="T17" s="58">
        <f>IF((SUM($E9:$E14))=0,0,(P17/(SUM($E9:$E14))*100))</f>
        <v>47.866666666666667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1480000</v>
      </c>
      <c r="C34" s="108"/>
      <c r="D34" s="108"/>
      <c r="E34" s="108">
        <f>$B34      +$C34      +$D34</f>
        <v>1480000</v>
      </c>
      <c r="F34" s="109">
        <v>1480000</v>
      </c>
      <c r="G34" s="110">
        <v>1480000</v>
      </c>
      <c r="H34" s="109">
        <v>370000</v>
      </c>
      <c r="I34" s="110">
        <v>1416892</v>
      </c>
      <c r="J34" s="109">
        <v>570000</v>
      </c>
      <c r="K34" s="110"/>
      <c r="L34" s="109">
        <v>190000</v>
      </c>
      <c r="M34" s="110"/>
      <c r="N34" s="109"/>
      <c r="O34" s="110">
        <v>63108</v>
      </c>
      <c r="P34" s="109">
        <f>$H34      +$J34      +$L34      +$N34</f>
        <v>1130000</v>
      </c>
      <c r="Q34" s="110">
        <f>$I34      +$K34      +$M34      +$O34</f>
        <v>1480000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76.351351351351354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1480000</v>
      </c>
      <c r="C35" s="111">
        <f>C34</f>
        <v>0</v>
      </c>
      <c r="D35" s="111"/>
      <c r="E35" s="111">
        <f>$B35      +$C35      +$D35</f>
        <v>1480000</v>
      </c>
      <c r="F35" s="112">
        <f t="shared" ref="F35:O35" si="17">F34</f>
        <v>1480000</v>
      </c>
      <c r="G35" s="113">
        <f t="shared" si="17"/>
        <v>1480000</v>
      </c>
      <c r="H35" s="112">
        <f t="shared" si="17"/>
        <v>370000</v>
      </c>
      <c r="I35" s="113">
        <f t="shared" si="17"/>
        <v>1416892</v>
      </c>
      <c r="J35" s="112">
        <f t="shared" si="17"/>
        <v>570000</v>
      </c>
      <c r="K35" s="113">
        <f t="shared" si="17"/>
        <v>0</v>
      </c>
      <c r="L35" s="112">
        <f t="shared" si="17"/>
        <v>190000</v>
      </c>
      <c r="M35" s="113">
        <f t="shared" si="17"/>
        <v>0</v>
      </c>
      <c r="N35" s="112">
        <f t="shared" si="17"/>
        <v>0</v>
      </c>
      <c r="O35" s="113">
        <f t="shared" si="17"/>
        <v>63108</v>
      </c>
      <c r="P35" s="112">
        <f>$H35      +$J35      +$L35      +$N35</f>
        <v>1130000</v>
      </c>
      <c r="Q35" s="113">
        <f>$I35      +$K35      +$M35      +$O35</f>
        <v>1480000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76.351351351351354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15585000</v>
      </c>
      <c r="C37" s="108"/>
      <c r="D37" s="108"/>
      <c r="E37" s="108">
        <f t="shared" ref="E37:E42" si="18">$B37      +$C37      +$D37</f>
        <v>15585000</v>
      </c>
      <c r="F37" s="109">
        <v>15585000</v>
      </c>
      <c r="G37" s="110">
        <v>15585000</v>
      </c>
      <c r="H37" s="109">
        <v>877000</v>
      </c>
      <c r="I37" s="110">
        <v>876887</v>
      </c>
      <c r="J37" s="109">
        <v>2837000</v>
      </c>
      <c r="K37" s="110">
        <v>2837516</v>
      </c>
      <c r="L37" s="109">
        <v>7137000</v>
      </c>
      <c r="M37" s="110">
        <v>11485657</v>
      </c>
      <c r="N37" s="109">
        <v>2547000</v>
      </c>
      <c r="O37" s="110">
        <v>384940</v>
      </c>
      <c r="P37" s="109">
        <f t="shared" ref="P37:P42" si="19">$H37      +$J37      +$L37      +$N37</f>
        <v>13398000</v>
      </c>
      <c r="Q37" s="110">
        <f t="shared" ref="Q37:Q42" si="20">$I37      +$K37      +$M37      +$O37</f>
        <v>15585000</v>
      </c>
      <c r="R37" s="54">
        <f t="shared" ref="R37:R42" si="21">IF(($L37      =0),0,((($N37      -$L37      )/$L37      )*100))</f>
        <v>-64.312736443883992</v>
      </c>
      <c r="S37" s="55">
        <f t="shared" ref="S37:S42" si="22">IF(($M37      =0),0,((($O37      -$M37      )/$M37      )*100))</f>
        <v>-96.648515622571693</v>
      </c>
      <c r="T37" s="54">
        <f t="shared" ref="T37:T41" si="23">IF(($E37      =0),0,(($P37      /$E37      )*100))</f>
        <v>85.967276227141483</v>
      </c>
      <c r="U37" s="56">
        <f t="shared" ref="U37:U41" si="24">IF(($E37      =0),0,(($Q37      /$E37      )*100))</f>
        <v>100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15585000</v>
      </c>
      <c r="C42" s="111">
        <f>SUM(C37:C41)</f>
        <v>0</v>
      </c>
      <c r="D42" s="111"/>
      <c r="E42" s="111">
        <f t="shared" si="18"/>
        <v>15585000</v>
      </c>
      <c r="F42" s="112">
        <f t="shared" ref="F42:O42" si="25">SUM(F37:F41)</f>
        <v>15585000</v>
      </c>
      <c r="G42" s="113">
        <f t="shared" si="25"/>
        <v>15585000</v>
      </c>
      <c r="H42" s="112">
        <f t="shared" si="25"/>
        <v>877000</v>
      </c>
      <c r="I42" s="113">
        <f t="shared" si="25"/>
        <v>876887</v>
      </c>
      <c r="J42" s="112">
        <f t="shared" si="25"/>
        <v>2837000</v>
      </c>
      <c r="K42" s="113">
        <f t="shared" si="25"/>
        <v>2837516</v>
      </c>
      <c r="L42" s="112">
        <f t="shared" si="25"/>
        <v>7137000</v>
      </c>
      <c r="M42" s="113">
        <f t="shared" si="25"/>
        <v>11485657</v>
      </c>
      <c r="N42" s="112">
        <f t="shared" si="25"/>
        <v>2547000</v>
      </c>
      <c r="O42" s="113">
        <f t="shared" si="25"/>
        <v>384940</v>
      </c>
      <c r="P42" s="112">
        <f t="shared" si="19"/>
        <v>13398000</v>
      </c>
      <c r="Q42" s="113">
        <f t="shared" si="20"/>
        <v>15585000</v>
      </c>
      <c r="R42" s="58">
        <f t="shared" si="21"/>
        <v>-64.312736443883992</v>
      </c>
      <c r="S42" s="59">
        <f t="shared" si="22"/>
        <v>-96.648515622571693</v>
      </c>
      <c r="T42" s="58">
        <f>IF((+$E37+$E40) =0,0,(P42   /(+$E37+$E40) )*100)</f>
        <v>85.967276227141483</v>
      </c>
      <c r="U42" s="60">
        <f>IF((+$E37+$E40) =0,0,(Q42   /(+$E37+$E40) )*100)</f>
        <v>100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60000000</v>
      </c>
      <c r="C45" s="108">
        <v>7000000</v>
      </c>
      <c r="D45" s="108"/>
      <c r="E45" s="108">
        <f t="shared" si="26"/>
        <v>67000000</v>
      </c>
      <c r="F45" s="109">
        <v>67000000</v>
      </c>
      <c r="G45" s="110">
        <v>40000000</v>
      </c>
      <c r="H45" s="109">
        <v>12216000</v>
      </c>
      <c r="I45" s="110">
        <v>10209697</v>
      </c>
      <c r="J45" s="109">
        <v>27784000</v>
      </c>
      <c r="K45" s="110">
        <v>29363201</v>
      </c>
      <c r="L45" s="109"/>
      <c r="M45" s="110">
        <v>4208326</v>
      </c>
      <c r="N45" s="109"/>
      <c r="O45" s="110">
        <v>23218777</v>
      </c>
      <c r="P45" s="109">
        <f t="shared" si="27"/>
        <v>40000000</v>
      </c>
      <c r="Q45" s="110">
        <f t="shared" si="28"/>
        <v>67000001</v>
      </c>
      <c r="R45" s="54">
        <f t="shared" si="29"/>
        <v>0</v>
      </c>
      <c r="S45" s="55">
        <f t="shared" si="30"/>
        <v>451.73427628943193</v>
      </c>
      <c r="T45" s="54">
        <f t="shared" si="31"/>
        <v>59.701492537313428</v>
      </c>
      <c r="U45" s="56">
        <f t="shared" si="32"/>
        <v>100.00000149253732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10906000</v>
      </c>
      <c r="C53" s="108"/>
      <c r="D53" s="108"/>
      <c r="E53" s="108">
        <f t="shared" si="26"/>
        <v>10906000</v>
      </c>
      <c r="F53" s="109">
        <v>10906000</v>
      </c>
      <c r="G53" s="110">
        <v>10906000</v>
      </c>
      <c r="H53" s="109">
        <v>702000</v>
      </c>
      <c r="I53" s="110">
        <v>701528</v>
      </c>
      <c r="J53" s="109">
        <v>2416000</v>
      </c>
      <c r="K53" s="110">
        <v>2416791</v>
      </c>
      <c r="L53" s="109">
        <v>1310000</v>
      </c>
      <c r="M53" s="110">
        <v>1309700</v>
      </c>
      <c r="N53" s="109">
        <v>5999000</v>
      </c>
      <c r="O53" s="110">
        <v>6477981</v>
      </c>
      <c r="P53" s="109">
        <f t="shared" si="27"/>
        <v>10427000</v>
      </c>
      <c r="Q53" s="110">
        <f t="shared" si="28"/>
        <v>10906000</v>
      </c>
      <c r="R53" s="54">
        <f t="shared" si="29"/>
        <v>357.93893129770993</v>
      </c>
      <c r="S53" s="55">
        <f t="shared" si="30"/>
        <v>394.61563716881727</v>
      </c>
      <c r="T53" s="54">
        <f t="shared" si="31"/>
        <v>95.607922244635972</v>
      </c>
      <c r="U53" s="56">
        <f t="shared" si="32"/>
        <v>100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70906000</v>
      </c>
      <c r="C55" s="111">
        <f>SUM(C44:C54)</f>
        <v>7000000</v>
      </c>
      <c r="D55" s="111"/>
      <c r="E55" s="111">
        <f t="shared" si="26"/>
        <v>77906000</v>
      </c>
      <c r="F55" s="112">
        <f t="shared" ref="F55:O55" si="33">SUM(F44:F54)</f>
        <v>77906000</v>
      </c>
      <c r="G55" s="113">
        <f t="shared" si="33"/>
        <v>50906000</v>
      </c>
      <c r="H55" s="112">
        <f t="shared" si="33"/>
        <v>12918000</v>
      </c>
      <c r="I55" s="113">
        <f t="shared" si="33"/>
        <v>10911225</v>
      </c>
      <c r="J55" s="112">
        <f t="shared" si="33"/>
        <v>30200000</v>
      </c>
      <c r="K55" s="113">
        <f t="shared" si="33"/>
        <v>31779992</v>
      </c>
      <c r="L55" s="112">
        <f t="shared" si="33"/>
        <v>1310000</v>
      </c>
      <c r="M55" s="113">
        <f t="shared" si="33"/>
        <v>5518026</v>
      </c>
      <c r="N55" s="112">
        <f t="shared" si="33"/>
        <v>5999000</v>
      </c>
      <c r="O55" s="113">
        <f t="shared" si="33"/>
        <v>29696758</v>
      </c>
      <c r="P55" s="112">
        <f t="shared" si="27"/>
        <v>50427000</v>
      </c>
      <c r="Q55" s="113">
        <f t="shared" si="28"/>
        <v>77906001</v>
      </c>
      <c r="R55" s="58">
        <f t="shared" si="29"/>
        <v>357.93893129770993</v>
      </c>
      <c r="S55" s="59">
        <f t="shared" si="30"/>
        <v>438.17720322448645</v>
      </c>
      <c r="T55" s="58">
        <f>IF((+$E45+$E47+$E49+$E50+$E53) =0,0,(P55   /(+$E45+$E47+$E49+$E50+$E53) )*100)</f>
        <v>64.728005545144157</v>
      </c>
      <c r="U55" s="60">
        <f>IF((+$E45+$E47+$E49+$E50+$E53) =0,0,(Q55   /(+$E45+$E47+$E49+$E50+$E53) )*100)</f>
        <v>100.00000128359818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90971000</v>
      </c>
      <c r="C69" s="120">
        <f>SUM(C9:C16,C19:C25,C28:C31,C34,C37:C41,C44:C54,C57:C60,C63:C67)</f>
        <v>7000000</v>
      </c>
      <c r="D69" s="120"/>
      <c r="E69" s="120">
        <f t="shared" si="35"/>
        <v>97971000</v>
      </c>
      <c r="F69" s="121">
        <f t="shared" ref="F69:O69" si="43">SUM(F9:F16,F19:F25,F28:F31,F34,F37:F41,F44:F54,F57:F60,F63:F67)</f>
        <v>97971000</v>
      </c>
      <c r="G69" s="122">
        <f t="shared" si="43"/>
        <v>70971000</v>
      </c>
      <c r="H69" s="121">
        <f t="shared" si="43"/>
        <v>15391000</v>
      </c>
      <c r="I69" s="122">
        <f t="shared" si="43"/>
        <v>14429954</v>
      </c>
      <c r="J69" s="121">
        <f t="shared" si="43"/>
        <v>33691000</v>
      </c>
      <c r="K69" s="122">
        <f t="shared" si="43"/>
        <v>34742458</v>
      </c>
      <c r="L69" s="121">
        <f t="shared" si="43"/>
        <v>8763000</v>
      </c>
      <c r="M69" s="122">
        <f t="shared" si="43"/>
        <v>17128633</v>
      </c>
      <c r="N69" s="121">
        <f t="shared" si="43"/>
        <v>8546000</v>
      </c>
      <c r="O69" s="122">
        <f t="shared" si="43"/>
        <v>31669956</v>
      </c>
      <c r="P69" s="121">
        <f t="shared" si="36"/>
        <v>66391000</v>
      </c>
      <c r="Q69" s="122">
        <f t="shared" si="37"/>
        <v>97971001</v>
      </c>
      <c r="R69" s="67">
        <f t="shared" si="38"/>
        <v>-2.4763208946707751</v>
      </c>
      <c r="S69" s="68">
        <f t="shared" si="39"/>
        <v>84.894824940203932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67.765971563013551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100.0000010207102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48529000</v>
      </c>
      <c r="C71" s="108">
        <v>-6129000</v>
      </c>
      <c r="D71" s="108"/>
      <c r="E71" s="108">
        <f>$B71      +$C71      +$D71</f>
        <v>42400000</v>
      </c>
      <c r="F71" s="109">
        <v>42400000</v>
      </c>
      <c r="G71" s="110">
        <v>42400000</v>
      </c>
      <c r="H71" s="109">
        <v>3573000</v>
      </c>
      <c r="I71" s="110">
        <v>5493755</v>
      </c>
      <c r="J71" s="109">
        <v>9710000</v>
      </c>
      <c r="K71" s="110">
        <v>11737320</v>
      </c>
      <c r="L71" s="109">
        <v>29014000</v>
      </c>
      <c r="M71" s="110">
        <v>9375433</v>
      </c>
      <c r="N71" s="109">
        <v>103000</v>
      </c>
      <c r="O71" s="110">
        <v>15793493</v>
      </c>
      <c r="P71" s="109">
        <f>$H71      +$J71      +$L71      +$N71</f>
        <v>42400000</v>
      </c>
      <c r="Q71" s="110">
        <f>$I71      +$K71      +$M71      +$O71</f>
        <v>42400001</v>
      </c>
      <c r="R71" s="54">
        <f>IF(($L71      =0),0,((($N71      -$L71      )/$L71      )*100))</f>
        <v>-99.644998966016402</v>
      </c>
      <c r="S71" s="55">
        <f>IF(($M71      =0),0,((($O71      -$M71      )/$M71      )*100))</f>
        <v>68.456144905520631</v>
      </c>
      <c r="T71" s="54">
        <f>IF(($E71      =0),0,(($P71      /$E71      )*100))</f>
        <v>100</v>
      </c>
      <c r="U71" s="56">
        <f>IF(($E71      =0),0,(($Q71      /$E71      )*100))</f>
        <v>100.00000235849056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48529000</v>
      </c>
      <c r="C73" s="117">
        <f>SUM(C71:C72)</f>
        <v>-6129000</v>
      </c>
      <c r="D73" s="117"/>
      <c r="E73" s="117">
        <f>$B73      +$C73      +$D73</f>
        <v>42400000</v>
      </c>
      <c r="F73" s="118">
        <f t="shared" ref="F73:O73" si="44">SUM(F71:F72)</f>
        <v>42400000</v>
      </c>
      <c r="G73" s="119">
        <f t="shared" si="44"/>
        <v>42400000</v>
      </c>
      <c r="H73" s="118">
        <f t="shared" si="44"/>
        <v>3573000</v>
      </c>
      <c r="I73" s="119">
        <f t="shared" si="44"/>
        <v>5493755</v>
      </c>
      <c r="J73" s="118">
        <f t="shared" si="44"/>
        <v>9710000</v>
      </c>
      <c r="K73" s="119">
        <f t="shared" si="44"/>
        <v>11737320</v>
      </c>
      <c r="L73" s="118">
        <f t="shared" si="44"/>
        <v>29014000</v>
      </c>
      <c r="M73" s="119">
        <f t="shared" si="44"/>
        <v>9375433</v>
      </c>
      <c r="N73" s="118">
        <f t="shared" si="44"/>
        <v>103000</v>
      </c>
      <c r="O73" s="119">
        <f t="shared" si="44"/>
        <v>15793493</v>
      </c>
      <c r="P73" s="118">
        <f>$H73      +$J73      +$L73      +$N73</f>
        <v>42400000</v>
      </c>
      <c r="Q73" s="119">
        <f>$I73      +$K73      +$M73      +$O73</f>
        <v>42400001</v>
      </c>
      <c r="R73" s="63">
        <f>IF(($L73      =0),0,((($N73      -$L73      )/$L73      )*100))</f>
        <v>-99.644998966016402</v>
      </c>
      <c r="S73" s="64">
        <f>IF(($M73      =0),0,((($O73      -$M73      )/$M73      )*100))</f>
        <v>68.456144905520631</v>
      </c>
      <c r="T73" s="63">
        <f>IF(($E71      =0),0,(($P71      /$E71      )*100))</f>
        <v>100</v>
      </c>
      <c r="U73" s="65">
        <f>IF($E71   =0,0,($Q71   /$E71 )*100)</f>
        <v>100.00000235849056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48529000</v>
      </c>
      <c r="C74" s="120">
        <f>SUM(C71:C72)</f>
        <v>-6129000</v>
      </c>
      <c r="D74" s="120"/>
      <c r="E74" s="120">
        <f>$B74      +$C74      +$D74</f>
        <v>42400000</v>
      </c>
      <c r="F74" s="121">
        <f t="shared" ref="F74:O74" si="45">SUM(F71:F72)</f>
        <v>42400000</v>
      </c>
      <c r="G74" s="122">
        <f t="shared" si="45"/>
        <v>42400000</v>
      </c>
      <c r="H74" s="121">
        <f t="shared" si="45"/>
        <v>3573000</v>
      </c>
      <c r="I74" s="122">
        <f t="shared" si="45"/>
        <v>5493755</v>
      </c>
      <c r="J74" s="121">
        <f t="shared" si="45"/>
        <v>9710000</v>
      </c>
      <c r="K74" s="122">
        <f t="shared" si="45"/>
        <v>11737320</v>
      </c>
      <c r="L74" s="121">
        <f t="shared" si="45"/>
        <v>29014000</v>
      </c>
      <c r="M74" s="122">
        <f t="shared" si="45"/>
        <v>9375433</v>
      </c>
      <c r="N74" s="121">
        <f t="shared" si="45"/>
        <v>103000</v>
      </c>
      <c r="O74" s="122">
        <f t="shared" si="45"/>
        <v>15793493</v>
      </c>
      <c r="P74" s="121">
        <f>$H74      +$J74      +$L74      +$N74</f>
        <v>42400000</v>
      </c>
      <c r="Q74" s="122">
        <f>$I74      +$K74      +$M74      +$O74</f>
        <v>42400001</v>
      </c>
      <c r="R74" s="67">
        <f>IF(($L74      =0),0,((($N74      -$L74      )/$L74      )*100))</f>
        <v>-99.644998966016402</v>
      </c>
      <c r="S74" s="68">
        <f>IF(($M74      =0),0,((($O74      -$M74      )/$M74      )*100))</f>
        <v>68.456144905520631</v>
      </c>
      <c r="T74" s="67">
        <f>IF(($E71      =0),0,(($P71      /$E71      )*100))</f>
        <v>100</v>
      </c>
      <c r="U74" s="71">
        <f>IF($E71   =0,0,($Q71   /$E71 )*100)</f>
        <v>100.00000235849056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139500000</v>
      </c>
      <c r="C75" s="120">
        <f>SUM(C9:C16,C19:C25,C28:C31,C34,C37:C41,C44:C54,C57:C60,C63:C67,C71:C72)</f>
        <v>871000</v>
      </c>
      <c r="D75" s="120"/>
      <c r="E75" s="120">
        <f>$B75      +$C75      +$D75</f>
        <v>140371000</v>
      </c>
      <c r="F75" s="121">
        <f t="shared" ref="F75:O75" si="46">SUM(F9:F16,F19:F25,F28:F31,F34,F37:F41,F44:F54,F57:F60,F63:F67,F71:F72)</f>
        <v>140371000</v>
      </c>
      <c r="G75" s="122">
        <f t="shared" si="46"/>
        <v>113371000</v>
      </c>
      <c r="H75" s="121">
        <f t="shared" si="46"/>
        <v>18964000</v>
      </c>
      <c r="I75" s="122">
        <f t="shared" si="46"/>
        <v>19923709</v>
      </c>
      <c r="J75" s="121">
        <f t="shared" si="46"/>
        <v>43401000</v>
      </c>
      <c r="K75" s="122">
        <f t="shared" si="46"/>
        <v>46479778</v>
      </c>
      <c r="L75" s="121">
        <f t="shared" si="46"/>
        <v>37777000</v>
      </c>
      <c r="M75" s="122">
        <f t="shared" si="46"/>
        <v>26504066</v>
      </c>
      <c r="N75" s="121">
        <f t="shared" si="46"/>
        <v>8649000</v>
      </c>
      <c r="O75" s="122">
        <f t="shared" si="46"/>
        <v>47463449</v>
      </c>
      <c r="P75" s="121">
        <f>$H75      +$J75      +$L75      +$N75</f>
        <v>108791000</v>
      </c>
      <c r="Q75" s="122">
        <f>$I75      +$K75      +$M75      +$O75</f>
        <v>140371002</v>
      </c>
      <c r="R75" s="67">
        <f>IF(($L75      =0),0,((($N75      -$L75      )/$L75      )*100))</f>
        <v>-77.105116870053209</v>
      </c>
      <c r="S75" s="68">
        <f>IF(($M75      =0),0,((($O75      -$M75      )/$M75      )*100))</f>
        <v>79.079877781771287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77.502475582563349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100.00000142479573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7938000</v>
      </c>
      <c r="C87" s="128">
        <f t="shared" si="48"/>
        <v>0</v>
      </c>
      <c r="D87" s="128">
        <f t="shared" si="48"/>
        <v>0</v>
      </c>
      <c r="E87" s="128">
        <f t="shared" si="48"/>
        <v>7938000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7938000</v>
      </c>
      <c r="C91" s="108"/>
      <c r="D91" s="108"/>
      <c r="E91" s="108">
        <f t="shared" si="49"/>
        <v>7938000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7938000</v>
      </c>
      <c r="C114" s="137">
        <f t="shared" si="62"/>
        <v>0</v>
      </c>
      <c r="D114" s="137">
        <f t="shared" si="62"/>
        <v>0</v>
      </c>
      <c r="E114" s="137">
        <f t="shared" si="62"/>
        <v>7938000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7938000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7938000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uVo27+jDmv+aDF+xro5OqyqWUDIyHiYdBxF3U9oRx36JT3lXlGJokog3jwyPwOCabWwn10RvBGHppJAEs0XOA==" saltValue="cdBtaMKJ5Q3HcCZecZBB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2700000</v>
      </c>
      <c r="C10" s="108"/>
      <c r="D10" s="108"/>
      <c r="E10" s="108">
        <f t="shared" ref="E10:E17" si="0">$B10      +$C10      +$D10</f>
        <v>2700000</v>
      </c>
      <c r="F10" s="109">
        <v>2700000</v>
      </c>
      <c r="G10" s="110">
        <v>2700000</v>
      </c>
      <c r="H10" s="109">
        <v>65000</v>
      </c>
      <c r="I10" s="110">
        <v>64267</v>
      </c>
      <c r="J10" s="109">
        <v>456000</v>
      </c>
      <c r="K10" s="110">
        <v>67526</v>
      </c>
      <c r="L10" s="109">
        <v>91000</v>
      </c>
      <c r="M10" s="110">
        <v>31202</v>
      </c>
      <c r="N10" s="109"/>
      <c r="O10" s="110">
        <v>1090964</v>
      </c>
      <c r="P10" s="109">
        <f t="shared" ref="P10:P17" si="1">$H10      +$J10      +$L10      +$N10</f>
        <v>612000</v>
      </c>
      <c r="Q10" s="110">
        <f t="shared" ref="Q10:Q17" si="2">$I10      +$K10      +$M10      +$O10</f>
        <v>1253959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3396.4553554259337</v>
      </c>
      <c r="T10" s="54">
        <f t="shared" ref="T10:T16" si="5">IF(($E10      =0),0,(($P10      /$E10      )*100))</f>
        <v>22.666666666666664</v>
      </c>
      <c r="U10" s="56">
        <f t="shared" ref="U10:U16" si="6">IF(($E10      =0),0,(($Q10      /$E10      )*100))</f>
        <v>46.442925925925927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>
        <v>-1500000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4200000</v>
      </c>
      <c r="C17" s="111">
        <f>SUM(C9:C16)</f>
        <v>-1500000</v>
      </c>
      <c r="D17" s="111"/>
      <c r="E17" s="111">
        <f t="shared" si="0"/>
        <v>2700000</v>
      </c>
      <c r="F17" s="112">
        <f t="shared" ref="F17:O17" si="7">SUM(F9:F16)</f>
        <v>2700000</v>
      </c>
      <c r="G17" s="113">
        <f t="shared" si="7"/>
        <v>2700000</v>
      </c>
      <c r="H17" s="112">
        <f t="shared" si="7"/>
        <v>65000</v>
      </c>
      <c r="I17" s="113">
        <f t="shared" si="7"/>
        <v>64267</v>
      </c>
      <c r="J17" s="112">
        <f t="shared" si="7"/>
        <v>456000</v>
      </c>
      <c r="K17" s="113">
        <f t="shared" si="7"/>
        <v>67526</v>
      </c>
      <c r="L17" s="112">
        <f t="shared" si="7"/>
        <v>91000</v>
      </c>
      <c r="M17" s="113">
        <f t="shared" si="7"/>
        <v>31202</v>
      </c>
      <c r="N17" s="112">
        <f t="shared" si="7"/>
        <v>0</v>
      </c>
      <c r="O17" s="113">
        <f t="shared" si="7"/>
        <v>1090964</v>
      </c>
      <c r="P17" s="112">
        <f t="shared" si="1"/>
        <v>612000</v>
      </c>
      <c r="Q17" s="113">
        <f t="shared" si="2"/>
        <v>1253959</v>
      </c>
      <c r="R17" s="58">
        <f t="shared" si="3"/>
        <v>-100</v>
      </c>
      <c r="S17" s="59">
        <f t="shared" si="4"/>
        <v>3396.4553554259337</v>
      </c>
      <c r="T17" s="58">
        <f>IF((SUM($E9:$E14))=0,0,(P17/(SUM($E9:$E14))*100))</f>
        <v>22.666666666666664</v>
      </c>
      <c r="U17" s="60">
        <f>IF((SUM($E9:$E14))=0,0,(Q17/(SUM($E9:$E14))*100))</f>
        <v>46.442925925925927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10500000</v>
      </c>
      <c r="D23" s="108"/>
      <c r="E23" s="108">
        <f t="shared" si="8"/>
        <v>10500000</v>
      </c>
      <c r="F23" s="109">
        <v>10500000</v>
      </c>
      <c r="G23" s="110">
        <v>10500000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10500000</v>
      </c>
      <c r="D26" s="111"/>
      <c r="E26" s="111">
        <f t="shared" si="8"/>
        <v>10500000</v>
      </c>
      <c r="F26" s="112">
        <f t="shared" ref="F26:O26" si="15">SUM(F19:F25)</f>
        <v>10500000</v>
      </c>
      <c r="G26" s="113">
        <f t="shared" si="15"/>
        <v>10500000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/>
      <c r="D34" s="108"/>
      <c r="E34" s="108">
        <f>$B34      +$C34      +$D34</f>
        <v>1200000</v>
      </c>
      <c r="F34" s="109">
        <v>1200000</v>
      </c>
      <c r="G34" s="110">
        <v>1200000</v>
      </c>
      <c r="H34" s="109">
        <v>300000</v>
      </c>
      <c r="I34" s="110">
        <v>315871</v>
      </c>
      <c r="J34" s="109">
        <v>379000</v>
      </c>
      <c r="K34" s="110">
        <v>499977</v>
      </c>
      <c r="L34" s="109">
        <v>335000</v>
      </c>
      <c r="M34" s="110">
        <v>223267</v>
      </c>
      <c r="N34" s="109">
        <v>171000</v>
      </c>
      <c r="O34" s="110">
        <v>328648</v>
      </c>
      <c r="P34" s="109">
        <f>$H34      +$J34      +$L34      +$N34</f>
        <v>1185000</v>
      </c>
      <c r="Q34" s="110">
        <f>$I34      +$K34      +$M34      +$O34</f>
        <v>1367763</v>
      </c>
      <c r="R34" s="54">
        <f>IF(($L34      =0),0,((($N34      -$L34      )/$L34      )*100))</f>
        <v>-48.955223880597018</v>
      </c>
      <c r="S34" s="55">
        <f>IF(($M34      =0),0,((($O34      -$M34      )/$M34      )*100))</f>
        <v>47.19954135631329</v>
      </c>
      <c r="T34" s="54">
        <f>IF(($E34      =0),0,(($P34      /$E34      )*100))</f>
        <v>98.75</v>
      </c>
      <c r="U34" s="56">
        <f>IF(($E34      =0),0,(($Q34      /$E34      )*100))</f>
        <v>113.98025000000001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0</v>
      </c>
      <c r="D35" s="111"/>
      <c r="E35" s="111">
        <f>$B35      +$C35      +$D35</f>
        <v>1200000</v>
      </c>
      <c r="F35" s="112">
        <f t="shared" ref="F35:O35" si="17">F34</f>
        <v>1200000</v>
      </c>
      <c r="G35" s="113">
        <f t="shared" si="17"/>
        <v>1200000</v>
      </c>
      <c r="H35" s="112">
        <f t="shared" si="17"/>
        <v>300000</v>
      </c>
      <c r="I35" s="113">
        <f t="shared" si="17"/>
        <v>315871</v>
      </c>
      <c r="J35" s="112">
        <f t="shared" si="17"/>
        <v>379000</v>
      </c>
      <c r="K35" s="113">
        <f t="shared" si="17"/>
        <v>499977</v>
      </c>
      <c r="L35" s="112">
        <f t="shared" si="17"/>
        <v>335000</v>
      </c>
      <c r="M35" s="113">
        <f t="shared" si="17"/>
        <v>223267</v>
      </c>
      <c r="N35" s="112">
        <f t="shared" si="17"/>
        <v>171000</v>
      </c>
      <c r="O35" s="113">
        <f t="shared" si="17"/>
        <v>328648</v>
      </c>
      <c r="P35" s="112">
        <f>$H35      +$J35      +$L35      +$N35</f>
        <v>1185000</v>
      </c>
      <c r="Q35" s="113">
        <f>$I35      +$K35      +$M35      +$O35</f>
        <v>1367763</v>
      </c>
      <c r="R35" s="58">
        <f>IF(($L35      =0),0,((($N35      -$L35      )/$L35      )*100))</f>
        <v>-48.955223880597018</v>
      </c>
      <c r="S35" s="59">
        <f>IF(($M35      =0),0,((($O35      -$M35      )/$M35      )*100))</f>
        <v>47.19954135631329</v>
      </c>
      <c r="T35" s="58">
        <f>IF($E35   =0,0,($P35   /$E35   )*100)</f>
        <v>98.75</v>
      </c>
      <c r="U35" s="60">
        <f>IF($E35   =0,0,($Q35   /$E35   )*100)</f>
        <v>113.98025000000001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10234000</v>
      </c>
      <c r="C37" s="108"/>
      <c r="D37" s="108"/>
      <c r="E37" s="108">
        <f t="shared" ref="E37:E42" si="18">$B37      +$C37      +$D37</f>
        <v>10234000</v>
      </c>
      <c r="F37" s="109">
        <v>10234000</v>
      </c>
      <c r="G37" s="110">
        <v>10234000</v>
      </c>
      <c r="H37" s="109">
        <v>3607000</v>
      </c>
      <c r="I37" s="110">
        <v>1657899</v>
      </c>
      <c r="J37" s="109">
        <v>487000</v>
      </c>
      <c r="K37" s="110">
        <v>8926427</v>
      </c>
      <c r="L37" s="109"/>
      <c r="M37" s="110">
        <v>-2458688</v>
      </c>
      <c r="N37" s="109"/>
      <c r="O37" s="110">
        <v>-3553669</v>
      </c>
      <c r="P37" s="109">
        <f t="shared" ref="P37:P42" si="19">$H37      +$J37      +$L37      +$N37</f>
        <v>4094000</v>
      </c>
      <c r="Q37" s="110">
        <f t="shared" ref="Q37:Q42" si="20">$I37      +$K37      +$M37      +$O37</f>
        <v>4571969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44.535174857484968</v>
      </c>
      <c r="T37" s="54">
        <f t="shared" ref="T37:T41" si="23">IF(($E37      =0),0,(($P37      /$E37      )*100))</f>
        <v>40.003908540160246</v>
      </c>
      <c r="U37" s="56">
        <f t="shared" ref="U37:U41" si="24">IF(($E37      =0),0,(($Q37      /$E37      )*100))</f>
        <v>44.674311119796755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10234000</v>
      </c>
      <c r="C42" s="111">
        <f>SUM(C37:C41)</f>
        <v>0</v>
      </c>
      <c r="D42" s="111"/>
      <c r="E42" s="111">
        <f t="shared" si="18"/>
        <v>10234000</v>
      </c>
      <c r="F42" s="112">
        <f t="shared" ref="F42:O42" si="25">SUM(F37:F41)</f>
        <v>10234000</v>
      </c>
      <c r="G42" s="113">
        <f t="shared" si="25"/>
        <v>10234000</v>
      </c>
      <c r="H42" s="112">
        <f t="shared" si="25"/>
        <v>3607000</v>
      </c>
      <c r="I42" s="113">
        <f t="shared" si="25"/>
        <v>1657899</v>
      </c>
      <c r="J42" s="112">
        <f t="shared" si="25"/>
        <v>487000</v>
      </c>
      <c r="K42" s="113">
        <f t="shared" si="25"/>
        <v>8926427</v>
      </c>
      <c r="L42" s="112">
        <f t="shared" si="25"/>
        <v>0</v>
      </c>
      <c r="M42" s="113">
        <f t="shared" si="25"/>
        <v>-2458688</v>
      </c>
      <c r="N42" s="112">
        <f t="shared" si="25"/>
        <v>0</v>
      </c>
      <c r="O42" s="113">
        <f t="shared" si="25"/>
        <v>-3553669</v>
      </c>
      <c r="P42" s="112">
        <f t="shared" si="19"/>
        <v>4094000</v>
      </c>
      <c r="Q42" s="113">
        <f t="shared" si="20"/>
        <v>4571969</v>
      </c>
      <c r="R42" s="58">
        <f t="shared" si="21"/>
        <v>0</v>
      </c>
      <c r="S42" s="59">
        <f t="shared" si="22"/>
        <v>44.535174857484968</v>
      </c>
      <c r="T42" s="58">
        <f>IF((+$E37+$E40) =0,0,(P42   /(+$E37+$E40) )*100)</f>
        <v>40.003908540160246</v>
      </c>
      <c r="U42" s="60">
        <f>IF((+$E37+$E40) =0,0,(Q42   /(+$E37+$E40) )*100)</f>
        <v>44.674311119796755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24361000</v>
      </c>
      <c r="C53" s="108">
        <v>12000000</v>
      </c>
      <c r="D53" s="108"/>
      <c r="E53" s="108">
        <f t="shared" si="26"/>
        <v>36361000</v>
      </c>
      <c r="F53" s="109">
        <v>36361000</v>
      </c>
      <c r="G53" s="110">
        <v>36361000</v>
      </c>
      <c r="H53" s="109">
        <v>7359000</v>
      </c>
      <c r="I53" s="110">
        <v>12838166</v>
      </c>
      <c r="J53" s="109">
        <v>4564000</v>
      </c>
      <c r="K53" s="110">
        <v>9453266</v>
      </c>
      <c r="L53" s="109"/>
      <c r="M53" s="110">
        <v>-10368108</v>
      </c>
      <c r="N53" s="109">
        <v>17038000</v>
      </c>
      <c r="O53" s="110">
        <v>2114890</v>
      </c>
      <c r="P53" s="109">
        <f t="shared" si="27"/>
        <v>28961000</v>
      </c>
      <c r="Q53" s="110">
        <f t="shared" si="28"/>
        <v>14038214</v>
      </c>
      <c r="R53" s="54">
        <f t="shared" si="29"/>
        <v>0</v>
      </c>
      <c r="S53" s="55">
        <f t="shared" si="30"/>
        <v>-120.39803211926419</v>
      </c>
      <c r="T53" s="54">
        <f t="shared" si="31"/>
        <v>79.648524518027557</v>
      </c>
      <c r="U53" s="56">
        <f t="shared" si="32"/>
        <v>38.607887571848956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24361000</v>
      </c>
      <c r="C55" s="111">
        <f>SUM(C44:C54)</f>
        <v>12000000</v>
      </c>
      <c r="D55" s="111"/>
      <c r="E55" s="111">
        <f t="shared" si="26"/>
        <v>36361000</v>
      </c>
      <c r="F55" s="112">
        <f t="shared" ref="F55:O55" si="33">SUM(F44:F54)</f>
        <v>36361000</v>
      </c>
      <c r="G55" s="113">
        <f t="shared" si="33"/>
        <v>36361000</v>
      </c>
      <c r="H55" s="112">
        <f t="shared" si="33"/>
        <v>7359000</v>
      </c>
      <c r="I55" s="113">
        <f t="shared" si="33"/>
        <v>12838166</v>
      </c>
      <c r="J55" s="112">
        <f t="shared" si="33"/>
        <v>4564000</v>
      </c>
      <c r="K55" s="113">
        <f t="shared" si="33"/>
        <v>9453266</v>
      </c>
      <c r="L55" s="112">
        <f t="shared" si="33"/>
        <v>0</v>
      </c>
      <c r="M55" s="113">
        <f t="shared" si="33"/>
        <v>-10368108</v>
      </c>
      <c r="N55" s="112">
        <f t="shared" si="33"/>
        <v>17038000</v>
      </c>
      <c r="O55" s="113">
        <f t="shared" si="33"/>
        <v>2114890</v>
      </c>
      <c r="P55" s="112">
        <f t="shared" si="27"/>
        <v>28961000</v>
      </c>
      <c r="Q55" s="113">
        <f t="shared" si="28"/>
        <v>14038214</v>
      </c>
      <c r="R55" s="58">
        <f t="shared" si="29"/>
        <v>0</v>
      </c>
      <c r="S55" s="59">
        <f t="shared" si="30"/>
        <v>-120.39803211926419</v>
      </c>
      <c r="T55" s="58">
        <f>IF((+$E45+$E47+$E49+$E50+$E53) =0,0,(P55   /(+$E45+$E47+$E49+$E50+$E53) )*100)</f>
        <v>79.648524518027557</v>
      </c>
      <c r="U55" s="60">
        <f>IF((+$E45+$E47+$E49+$E50+$E53) =0,0,(Q55   /(+$E45+$E47+$E49+$E50+$E53) )*100)</f>
        <v>38.607887571848956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39995000</v>
      </c>
      <c r="C69" s="120">
        <f>SUM(C9:C16,C19:C25,C28:C31,C34,C37:C41,C44:C54,C57:C60,C63:C67)</f>
        <v>21000000</v>
      </c>
      <c r="D69" s="120"/>
      <c r="E69" s="120">
        <f t="shared" si="35"/>
        <v>60995000</v>
      </c>
      <c r="F69" s="121">
        <f t="shared" ref="F69:O69" si="43">SUM(F9:F16,F19:F25,F28:F31,F34,F37:F41,F44:F54,F57:F60,F63:F67)</f>
        <v>60995000</v>
      </c>
      <c r="G69" s="122">
        <f t="shared" si="43"/>
        <v>60995000</v>
      </c>
      <c r="H69" s="121">
        <f t="shared" si="43"/>
        <v>11331000</v>
      </c>
      <c r="I69" s="122">
        <f t="shared" si="43"/>
        <v>14876203</v>
      </c>
      <c r="J69" s="121">
        <f t="shared" si="43"/>
        <v>5886000</v>
      </c>
      <c r="K69" s="122">
        <f t="shared" si="43"/>
        <v>18947196</v>
      </c>
      <c r="L69" s="121">
        <f t="shared" si="43"/>
        <v>426000</v>
      </c>
      <c r="M69" s="122">
        <f t="shared" si="43"/>
        <v>-12572327</v>
      </c>
      <c r="N69" s="121">
        <f t="shared" si="43"/>
        <v>17209000</v>
      </c>
      <c r="O69" s="122">
        <f t="shared" si="43"/>
        <v>-19167</v>
      </c>
      <c r="P69" s="121">
        <f t="shared" si="36"/>
        <v>34852000</v>
      </c>
      <c r="Q69" s="122">
        <f t="shared" si="37"/>
        <v>21231905</v>
      </c>
      <c r="R69" s="67">
        <f t="shared" si="38"/>
        <v>3939.6713615023473</v>
      </c>
      <c r="S69" s="68">
        <f t="shared" si="39"/>
        <v>-99.847546122527675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57.139109763095334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34.809254856955491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51791000</v>
      </c>
      <c r="C71" s="108">
        <v>-162000</v>
      </c>
      <c r="D71" s="108"/>
      <c r="E71" s="108">
        <f>$B71      +$C71      +$D71</f>
        <v>51629000</v>
      </c>
      <c r="F71" s="109">
        <v>51629000</v>
      </c>
      <c r="G71" s="110">
        <v>51629000</v>
      </c>
      <c r="H71" s="109">
        <v>5320000</v>
      </c>
      <c r="I71" s="110">
        <v>6077894</v>
      </c>
      <c r="J71" s="109">
        <v>15342000</v>
      </c>
      <c r="K71" s="110">
        <v>22316876</v>
      </c>
      <c r="L71" s="109">
        <v>26044000</v>
      </c>
      <c r="M71" s="110">
        <v>-680789</v>
      </c>
      <c r="N71" s="109">
        <v>4923000</v>
      </c>
      <c r="O71" s="110">
        <v>6170936</v>
      </c>
      <c r="P71" s="109">
        <f>$H71      +$J71      +$L71      +$N71</f>
        <v>51629000</v>
      </c>
      <c r="Q71" s="110">
        <f>$I71      +$K71      +$M71      +$O71</f>
        <v>33884917</v>
      </c>
      <c r="R71" s="54">
        <f>IF(($L71      =0),0,((($N71      -$L71      )/$L71      )*100))</f>
        <v>-81.097373675318693</v>
      </c>
      <c r="S71" s="55">
        <f>IF(($M71      =0),0,((($O71      -$M71      )/$M71      )*100))</f>
        <v>-1006.4388525666542</v>
      </c>
      <c r="T71" s="54">
        <f>IF(($E71      =0),0,(($P71      /$E71      )*100))</f>
        <v>100</v>
      </c>
      <c r="U71" s="56">
        <f>IF(($E71      =0),0,(($Q71      /$E71      )*100))</f>
        <v>65.631557845396969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51791000</v>
      </c>
      <c r="C73" s="117">
        <f>SUM(C71:C72)</f>
        <v>-162000</v>
      </c>
      <c r="D73" s="117"/>
      <c r="E73" s="117">
        <f>$B73      +$C73      +$D73</f>
        <v>51629000</v>
      </c>
      <c r="F73" s="118">
        <f t="shared" ref="F73:O73" si="44">SUM(F71:F72)</f>
        <v>51629000</v>
      </c>
      <c r="G73" s="119">
        <f t="shared" si="44"/>
        <v>51629000</v>
      </c>
      <c r="H73" s="118">
        <f t="shared" si="44"/>
        <v>5320000</v>
      </c>
      <c r="I73" s="119">
        <f t="shared" si="44"/>
        <v>6077894</v>
      </c>
      <c r="J73" s="118">
        <f t="shared" si="44"/>
        <v>15342000</v>
      </c>
      <c r="K73" s="119">
        <f t="shared" si="44"/>
        <v>22316876</v>
      </c>
      <c r="L73" s="118">
        <f t="shared" si="44"/>
        <v>26044000</v>
      </c>
      <c r="M73" s="119">
        <f t="shared" si="44"/>
        <v>-680789</v>
      </c>
      <c r="N73" s="118">
        <f t="shared" si="44"/>
        <v>4923000</v>
      </c>
      <c r="O73" s="119">
        <f t="shared" si="44"/>
        <v>6170936</v>
      </c>
      <c r="P73" s="118">
        <f>$H73      +$J73      +$L73      +$N73</f>
        <v>51629000</v>
      </c>
      <c r="Q73" s="119">
        <f>$I73      +$K73      +$M73      +$O73</f>
        <v>33884917</v>
      </c>
      <c r="R73" s="63">
        <f>IF(($L73      =0),0,((($N73      -$L73      )/$L73      )*100))</f>
        <v>-81.097373675318693</v>
      </c>
      <c r="S73" s="64">
        <f>IF(($M73      =0),0,((($O73      -$M73      )/$M73      )*100))</f>
        <v>-1006.4388525666542</v>
      </c>
      <c r="T73" s="63">
        <f>IF(($E71      =0),0,(($P71      /$E71      )*100))</f>
        <v>100</v>
      </c>
      <c r="U73" s="65">
        <f>IF($E71   =0,0,($Q71   /$E71 )*100)</f>
        <v>65.631557845396969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51791000</v>
      </c>
      <c r="C74" s="120">
        <f>SUM(C71:C72)</f>
        <v>-162000</v>
      </c>
      <c r="D74" s="120"/>
      <c r="E74" s="120">
        <f>$B74      +$C74      +$D74</f>
        <v>51629000</v>
      </c>
      <c r="F74" s="121">
        <f t="shared" ref="F74:O74" si="45">SUM(F71:F72)</f>
        <v>51629000</v>
      </c>
      <c r="G74" s="122">
        <f t="shared" si="45"/>
        <v>51629000</v>
      </c>
      <c r="H74" s="121">
        <f t="shared" si="45"/>
        <v>5320000</v>
      </c>
      <c r="I74" s="122">
        <f t="shared" si="45"/>
        <v>6077894</v>
      </c>
      <c r="J74" s="121">
        <f t="shared" si="45"/>
        <v>15342000</v>
      </c>
      <c r="K74" s="122">
        <f t="shared" si="45"/>
        <v>22316876</v>
      </c>
      <c r="L74" s="121">
        <f t="shared" si="45"/>
        <v>26044000</v>
      </c>
      <c r="M74" s="122">
        <f t="shared" si="45"/>
        <v>-680789</v>
      </c>
      <c r="N74" s="121">
        <f t="shared" si="45"/>
        <v>4923000</v>
      </c>
      <c r="O74" s="122">
        <f t="shared" si="45"/>
        <v>6170936</v>
      </c>
      <c r="P74" s="121">
        <f>$H74      +$J74      +$L74      +$N74</f>
        <v>51629000</v>
      </c>
      <c r="Q74" s="122">
        <f>$I74      +$K74      +$M74      +$O74</f>
        <v>33884917</v>
      </c>
      <c r="R74" s="67">
        <f>IF(($L74      =0),0,((($N74      -$L74      )/$L74      )*100))</f>
        <v>-81.097373675318693</v>
      </c>
      <c r="S74" s="68">
        <f>IF(($M74      =0),0,((($O74      -$M74      )/$M74      )*100))</f>
        <v>-1006.4388525666542</v>
      </c>
      <c r="T74" s="67">
        <f>IF(($E71      =0),0,(($P71      /$E71      )*100))</f>
        <v>100</v>
      </c>
      <c r="U74" s="71">
        <f>IF($E71   =0,0,($Q71   /$E71 )*100)</f>
        <v>65.631557845396969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91786000</v>
      </c>
      <c r="C75" s="120">
        <f>SUM(C9:C16,C19:C25,C28:C31,C34,C37:C41,C44:C54,C57:C60,C63:C67,C71:C72)</f>
        <v>20838000</v>
      </c>
      <c r="D75" s="120"/>
      <c r="E75" s="120">
        <f>$B75      +$C75      +$D75</f>
        <v>112624000</v>
      </c>
      <c r="F75" s="121">
        <f t="shared" ref="F75:O75" si="46">SUM(F9:F16,F19:F25,F28:F31,F34,F37:F41,F44:F54,F57:F60,F63:F67,F71:F72)</f>
        <v>112624000</v>
      </c>
      <c r="G75" s="122">
        <f t="shared" si="46"/>
        <v>112624000</v>
      </c>
      <c r="H75" s="121">
        <f t="shared" si="46"/>
        <v>16651000</v>
      </c>
      <c r="I75" s="122">
        <f t="shared" si="46"/>
        <v>20954097</v>
      </c>
      <c r="J75" s="121">
        <f t="shared" si="46"/>
        <v>21228000</v>
      </c>
      <c r="K75" s="122">
        <f t="shared" si="46"/>
        <v>41264072</v>
      </c>
      <c r="L75" s="121">
        <f t="shared" si="46"/>
        <v>26470000</v>
      </c>
      <c r="M75" s="122">
        <f t="shared" si="46"/>
        <v>-13253116</v>
      </c>
      <c r="N75" s="121">
        <f t="shared" si="46"/>
        <v>22132000</v>
      </c>
      <c r="O75" s="122">
        <f t="shared" si="46"/>
        <v>6151769</v>
      </c>
      <c r="P75" s="121">
        <f>$H75      +$J75      +$L75      +$N75</f>
        <v>86481000</v>
      </c>
      <c r="Q75" s="122">
        <f>$I75      +$K75      +$M75      +$O75</f>
        <v>55116822</v>
      </c>
      <c r="R75" s="67">
        <f>IF(($L75      =0),0,((($N75      -$L75      )/$L75      )*100))</f>
        <v>-16.388364185870795</v>
      </c>
      <c r="S75" s="68">
        <f>IF(($M75      =0),0,((($O75      -$M75      )/$M75      )*100))</f>
        <v>-146.4175292814158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76.787363261826968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48.938789245631483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13380000</v>
      </c>
      <c r="C87" s="128">
        <f t="shared" si="48"/>
        <v>0</v>
      </c>
      <c r="D87" s="128">
        <f t="shared" si="48"/>
        <v>0</v>
      </c>
      <c r="E87" s="128">
        <f t="shared" si="48"/>
        <v>13380000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13380000</v>
      </c>
      <c r="C91" s="108"/>
      <c r="D91" s="108"/>
      <c r="E91" s="108">
        <f t="shared" si="49"/>
        <v>13380000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13380000</v>
      </c>
      <c r="C114" s="137">
        <f t="shared" si="62"/>
        <v>0</v>
      </c>
      <c r="D114" s="137">
        <f t="shared" si="62"/>
        <v>0</v>
      </c>
      <c r="E114" s="137">
        <f t="shared" si="62"/>
        <v>13380000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13380000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13380000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qXEefI3QKxq4XGRKxkX3nbNrb51pzbKay1fxKb6FQTC7/09zhl+rTMn+vDRds9TdKWyxhkkw18XmzOpGtF8Gw==" saltValue="SmtIgvaSSbqt/nYCYxd/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1238000</v>
      </c>
      <c r="I10" s="110">
        <v>1102000</v>
      </c>
      <c r="J10" s="109">
        <v>855000</v>
      </c>
      <c r="K10" s="110">
        <v>854470</v>
      </c>
      <c r="L10" s="109">
        <v>33000</v>
      </c>
      <c r="M10" s="110">
        <v>1044804</v>
      </c>
      <c r="N10" s="109"/>
      <c r="O10" s="110">
        <v>-573772</v>
      </c>
      <c r="P10" s="109">
        <f t="shared" ref="P10:P17" si="1">$H10      +$J10      +$L10      +$N10</f>
        <v>2126000</v>
      </c>
      <c r="Q10" s="110">
        <f t="shared" ref="Q10:Q17" si="2">$I10      +$K10      +$M10      +$O10</f>
        <v>2427502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-154.91671165118049</v>
      </c>
      <c r="T10" s="54">
        <f t="shared" ref="T10:T16" si="5">IF(($E10      =0),0,(($P10      /$E10      )*100))</f>
        <v>70.86666666666666</v>
      </c>
      <c r="U10" s="56">
        <f t="shared" ref="U10:U16" si="6">IF(($E10      =0),0,(($Q10      /$E10      )*100))</f>
        <v>80.91673333333334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1238000</v>
      </c>
      <c r="I17" s="113">
        <f t="shared" si="7"/>
        <v>1102000</v>
      </c>
      <c r="J17" s="112">
        <f t="shared" si="7"/>
        <v>855000</v>
      </c>
      <c r="K17" s="113">
        <f t="shared" si="7"/>
        <v>854470</v>
      </c>
      <c r="L17" s="112">
        <f t="shared" si="7"/>
        <v>33000</v>
      </c>
      <c r="M17" s="113">
        <f t="shared" si="7"/>
        <v>1044804</v>
      </c>
      <c r="N17" s="112">
        <f t="shared" si="7"/>
        <v>0</v>
      </c>
      <c r="O17" s="113">
        <f t="shared" si="7"/>
        <v>-573772</v>
      </c>
      <c r="P17" s="112">
        <f t="shared" si="1"/>
        <v>2126000</v>
      </c>
      <c r="Q17" s="113">
        <f t="shared" si="2"/>
        <v>2427502</v>
      </c>
      <c r="R17" s="58">
        <f t="shared" si="3"/>
        <v>-100</v>
      </c>
      <c r="S17" s="59">
        <f t="shared" si="4"/>
        <v>-154.91671165118049</v>
      </c>
      <c r="T17" s="58">
        <f>IF((SUM($E9:$E14))=0,0,(P17/(SUM($E9:$E14))*100))</f>
        <v>70.86666666666666</v>
      </c>
      <c r="U17" s="60">
        <f>IF((SUM($E9:$E14))=0,0,(Q17/(SUM($E9:$E14))*100))</f>
        <v>80.91673333333334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>
        <v>-223000</v>
      </c>
      <c r="D34" s="108"/>
      <c r="E34" s="108">
        <f>$B34      +$C34      +$D34</f>
        <v>977000</v>
      </c>
      <c r="F34" s="109">
        <v>977000</v>
      </c>
      <c r="G34" s="110">
        <v>977000</v>
      </c>
      <c r="H34" s="109"/>
      <c r="I34" s="110"/>
      <c r="J34" s="109">
        <v>384000</v>
      </c>
      <c r="K34" s="110">
        <v>510472</v>
      </c>
      <c r="L34" s="109">
        <v>392000</v>
      </c>
      <c r="M34" s="110">
        <v>256295</v>
      </c>
      <c r="N34" s="109">
        <v>75000</v>
      </c>
      <c r="O34" s="110">
        <v>-630037</v>
      </c>
      <c r="P34" s="109">
        <f>$H34      +$J34      +$L34      +$N34</f>
        <v>851000</v>
      </c>
      <c r="Q34" s="110">
        <f>$I34      +$K34      +$M34      +$O34</f>
        <v>136730</v>
      </c>
      <c r="R34" s="54">
        <f>IF(($L34      =0),0,((($N34      -$L34      )/$L34      )*100))</f>
        <v>-80.867346938775512</v>
      </c>
      <c r="S34" s="55">
        <f>IF(($M34      =0),0,((($O34      -$M34      )/$M34      )*100))</f>
        <v>-345.8249283052732</v>
      </c>
      <c r="T34" s="54">
        <f>IF(($E34      =0),0,(($P34      /$E34      )*100))</f>
        <v>87.103377686796307</v>
      </c>
      <c r="U34" s="56">
        <f>IF(($E34      =0),0,(($Q34      /$E34      )*100))</f>
        <v>13.994882292732855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-223000</v>
      </c>
      <c r="D35" s="111"/>
      <c r="E35" s="111">
        <f>$B35      +$C35      +$D35</f>
        <v>977000</v>
      </c>
      <c r="F35" s="112">
        <f t="shared" ref="F35:O35" si="17">F34</f>
        <v>977000</v>
      </c>
      <c r="G35" s="113">
        <f t="shared" si="17"/>
        <v>977000</v>
      </c>
      <c r="H35" s="112">
        <f t="shared" si="17"/>
        <v>0</v>
      </c>
      <c r="I35" s="113">
        <f t="shared" si="17"/>
        <v>0</v>
      </c>
      <c r="J35" s="112">
        <f t="shared" si="17"/>
        <v>384000</v>
      </c>
      <c r="K35" s="113">
        <f t="shared" si="17"/>
        <v>510472</v>
      </c>
      <c r="L35" s="112">
        <f t="shared" si="17"/>
        <v>392000</v>
      </c>
      <c r="M35" s="113">
        <f t="shared" si="17"/>
        <v>256295</v>
      </c>
      <c r="N35" s="112">
        <f t="shared" si="17"/>
        <v>75000</v>
      </c>
      <c r="O35" s="113">
        <f t="shared" si="17"/>
        <v>-630037</v>
      </c>
      <c r="P35" s="112">
        <f>$H35      +$J35      +$L35      +$N35</f>
        <v>851000</v>
      </c>
      <c r="Q35" s="113">
        <f>$I35      +$K35      +$M35      +$O35</f>
        <v>136730</v>
      </c>
      <c r="R35" s="58">
        <f>IF(($L35      =0),0,((($N35      -$L35      )/$L35      )*100))</f>
        <v>-80.867346938775512</v>
      </c>
      <c r="S35" s="59">
        <f>IF(($M35      =0),0,((($O35      -$M35      )/$M35      )*100))</f>
        <v>-345.8249283052732</v>
      </c>
      <c r="T35" s="58">
        <f>IF($E35   =0,0,($P35   /$E35   )*100)</f>
        <v>87.103377686796307</v>
      </c>
      <c r="U35" s="60">
        <f>IF($E35   =0,0,($Q35   /$E35   )*100)</f>
        <v>13.994882292732855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23236000</v>
      </c>
      <c r="C37" s="108">
        <v>-12548000</v>
      </c>
      <c r="D37" s="108"/>
      <c r="E37" s="108">
        <f t="shared" ref="E37:E42" si="18">$B37      +$C37      +$D37</f>
        <v>10688000</v>
      </c>
      <c r="F37" s="109">
        <v>10688000</v>
      </c>
      <c r="G37" s="110">
        <v>10688000</v>
      </c>
      <c r="H37" s="109"/>
      <c r="I37" s="110"/>
      <c r="J37" s="109">
        <v>732000</v>
      </c>
      <c r="K37" s="110">
        <v>2130240</v>
      </c>
      <c r="L37" s="109">
        <v>965000</v>
      </c>
      <c r="M37" s="110">
        <v>636222</v>
      </c>
      <c r="N37" s="109">
        <v>496000</v>
      </c>
      <c r="O37" s="110">
        <v>6074095</v>
      </c>
      <c r="P37" s="109">
        <f t="shared" ref="P37:P42" si="19">$H37      +$J37      +$L37      +$N37</f>
        <v>2193000</v>
      </c>
      <c r="Q37" s="110">
        <f t="shared" ref="Q37:Q42" si="20">$I37      +$K37      +$M37      +$O37</f>
        <v>8840557</v>
      </c>
      <c r="R37" s="54">
        <f t="shared" ref="R37:R42" si="21">IF(($L37      =0),0,((($N37      -$L37      )/$L37      )*100))</f>
        <v>-48.601036269430054</v>
      </c>
      <c r="S37" s="55">
        <f t="shared" ref="S37:S42" si="22">IF(($M37      =0),0,((($O37      -$M37      )/$M37      )*100))</f>
        <v>854.71313472341421</v>
      </c>
      <c r="T37" s="54">
        <f t="shared" ref="T37:T41" si="23">IF(($E37      =0),0,(($P37      /$E37      )*100))</f>
        <v>20.518338323353294</v>
      </c>
      <c r="U37" s="56">
        <f t="shared" ref="U37:U41" si="24">IF(($E37      =0),0,(($Q37      /$E37      )*100))</f>
        <v>82.714792290419155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23236000</v>
      </c>
      <c r="C42" s="111">
        <f>SUM(C37:C41)</f>
        <v>-12548000</v>
      </c>
      <c r="D42" s="111"/>
      <c r="E42" s="111">
        <f t="shared" si="18"/>
        <v>10688000</v>
      </c>
      <c r="F42" s="112">
        <f t="shared" ref="F42:O42" si="25">SUM(F37:F41)</f>
        <v>10688000</v>
      </c>
      <c r="G42" s="113">
        <f t="shared" si="25"/>
        <v>10688000</v>
      </c>
      <c r="H42" s="112">
        <f t="shared" si="25"/>
        <v>0</v>
      </c>
      <c r="I42" s="113">
        <f t="shared" si="25"/>
        <v>0</v>
      </c>
      <c r="J42" s="112">
        <f t="shared" si="25"/>
        <v>732000</v>
      </c>
      <c r="K42" s="113">
        <f t="shared" si="25"/>
        <v>2130240</v>
      </c>
      <c r="L42" s="112">
        <f t="shared" si="25"/>
        <v>965000</v>
      </c>
      <c r="M42" s="113">
        <f t="shared" si="25"/>
        <v>636222</v>
      </c>
      <c r="N42" s="112">
        <f t="shared" si="25"/>
        <v>496000</v>
      </c>
      <c r="O42" s="113">
        <f t="shared" si="25"/>
        <v>6074095</v>
      </c>
      <c r="P42" s="112">
        <f t="shared" si="19"/>
        <v>2193000</v>
      </c>
      <c r="Q42" s="113">
        <f t="shared" si="20"/>
        <v>8840557</v>
      </c>
      <c r="R42" s="58">
        <f t="shared" si="21"/>
        <v>-48.601036269430054</v>
      </c>
      <c r="S42" s="59">
        <f t="shared" si="22"/>
        <v>854.71313472341421</v>
      </c>
      <c r="T42" s="58">
        <f>IF((+$E37+$E40) =0,0,(P42   /(+$E37+$E40) )*100)</f>
        <v>20.518338323353294</v>
      </c>
      <c r="U42" s="60">
        <f>IF((+$E37+$E40) =0,0,(Q42   /(+$E37+$E40) )*100)</f>
        <v>82.714792290419155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35000000</v>
      </c>
      <c r="C46" s="108"/>
      <c r="D46" s="108"/>
      <c r="E46" s="108">
        <f t="shared" si="26"/>
        <v>35000000</v>
      </c>
      <c r="F46" s="109">
        <v>35000000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15000000</v>
      </c>
      <c r="C53" s="108">
        <v>-3000000</v>
      </c>
      <c r="D53" s="108"/>
      <c r="E53" s="108">
        <f t="shared" si="26"/>
        <v>12000000</v>
      </c>
      <c r="F53" s="109">
        <v>12000000</v>
      </c>
      <c r="G53" s="110">
        <v>12000000</v>
      </c>
      <c r="H53" s="109">
        <v>2756000</v>
      </c>
      <c r="I53" s="110"/>
      <c r="J53" s="109">
        <v>2439000</v>
      </c>
      <c r="K53" s="110">
        <v>5730579</v>
      </c>
      <c r="L53" s="109"/>
      <c r="M53" s="110">
        <v>3520645</v>
      </c>
      <c r="N53" s="109">
        <v>4635000</v>
      </c>
      <c r="O53" s="110">
        <v>2364908</v>
      </c>
      <c r="P53" s="109">
        <f t="shared" si="27"/>
        <v>9830000</v>
      </c>
      <c r="Q53" s="110">
        <f t="shared" si="28"/>
        <v>11616132</v>
      </c>
      <c r="R53" s="54">
        <f t="shared" si="29"/>
        <v>0</v>
      </c>
      <c r="S53" s="55">
        <f t="shared" si="30"/>
        <v>-32.827422247911962</v>
      </c>
      <c r="T53" s="54">
        <f t="shared" si="31"/>
        <v>81.916666666666671</v>
      </c>
      <c r="U53" s="56">
        <f t="shared" si="32"/>
        <v>96.801099999999991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-3000000</v>
      </c>
      <c r="D55" s="111"/>
      <c r="E55" s="111">
        <f t="shared" si="26"/>
        <v>47000000</v>
      </c>
      <c r="F55" s="112">
        <f t="shared" ref="F55:O55" si="33">SUM(F44:F54)</f>
        <v>47000000</v>
      </c>
      <c r="G55" s="113">
        <f t="shared" si="33"/>
        <v>12000000</v>
      </c>
      <c r="H55" s="112">
        <f t="shared" si="33"/>
        <v>2756000</v>
      </c>
      <c r="I55" s="113">
        <f t="shared" si="33"/>
        <v>0</v>
      </c>
      <c r="J55" s="112">
        <f t="shared" si="33"/>
        <v>2439000</v>
      </c>
      <c r="K55" s="113">
        <f t="shared" si="33"/>
        <v>5730579</v>
      </c>
      <c r="L55" s="112">
        <f t="shared" si="33"/>
        <v>0</v>
      </c>
      <c r="M55" s="113">
        <f t="shared" si="33"/>
        <v>3520645</v>
      </c>
      <c r="N55" s="112">
        <f t="shared" si="33"/>
        <v>4635000</v>
      </c>
      <c r="O55" s="113">
        <f t="shared" si="33"/>
        <v>2364908</v>
      </c>
      <c r="P55" s="112">
        <f t="shared" si="27"/>
        <v>9830000</v>
      </c>
      <c r="Q55" s="113">
        <f t="shared" si="28"/>
        <v>11616132</v>
      </c>
      <c r="R55" s="58">
        <f t="shared" si="29"/>
        <v>0</v>
      </c>
      <c r="S55" s="59">
        <f t="shared" si="30"/>
        <v>-32.827422247911962</v>
      </c>
      <c r="T55" s="58">
        <f>IF((+$E45+$E47+$E49+$E50+$E53) =0,0,(P55   /(+$E45+$E47+$E49+$E50+$E53) )*100)</f>
        <v>81.916666666666671</v>
      </c>
      <c r="U55" s="60">
        <f>IF((+$E45+$E47+$E49+$E50+$E53) =0,0,(Q55   /(+$E45+$E47+$E49+$E50+$E53) )*100)</f>
        <v>96.801099999999991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77436000</v>
      </c>
      <c r="C69" s="120">
        <f>SUM(C9:C16,C19:C25,C28:C31,C34,C37:C41,C44:C54,C57:C60,C63:C67)</f>
        <v>-15771000</v>
      </c>
      <c r="D69" s="120"/>
      <c r="E69" s="120">
        <f t="shared" si="35"/>
        <v>61665000</v>
      </c>
      <c r="F69" s="121">
        <f t="shared" ref="F69:O69" si="43">SUM(F9:F16,F19:F25,F28:F31,F34,F37:F41,F44:F54,F57:F60,F63:F67)</f>
        <v>61665000</v>
      </c>
      <c r="G69" s="122">
        <f t="shared" si="43"/>
        <v>26665000</v>
      </c>
      <c r="H69" s="121">
        <f t="shared" si="43"/>
        <v>3994000</v>
      </c>
      <c r="I69" s="122">
        <f t="shared" si="43"/>
        <v>1102000</v>
      </c>
      <c r="J69" s="121">
        <f t="shared" si="43"/>
        <v>4410000</v>
      </c>
      <c r="K69" s="122">
        <f t="shared" si="43"/>
        <v>9225761</v>
      </c>
      <c r="L69" s="121">
        <f t="shared" si="43"/>
        <v>1390000</v>
      </c>
      <c r="M69" s="122">
        <f t="shared" si="43"/>
        <v>5457966</v>
      </c>
      <c r="N69" s="121">
        <f t="shared" si="43"/>
        <v>5206000</v>
      </c>
      <c r="O69" s="122">
        <f t="shared" si="43"/>
        <v>7235194</v>
      </c>
      <c r="P69" s="121">
        <f t="shared" si="36"/>
        <v>15000000</v>
      </c>
      <c r="Q69" s="122">
        <f t="shared" si="37"/>
        <v>23020921</v>
      </c>
      <c r="R69" s="67">
        <f t="shared" si="38"/>
        <v>274.53237410071944</v>
      </c>
      <c r="S69" s="68">
        <f t="shared" si="39"/>
        <v>32.562093644408925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56.253515844740299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86.333849615600982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25550000</v>
      </c>
      <c r="C71" s="108">
        <v>-24273000</v>
      </c>
      <c r="D71" s="108"/>
      <c r="E71" s="108">
        <f>$B71      +$C71      +$D71</f>
        <v>1277000</v>
      </c>
      <c r="F71" s="109">
        <v>1277000</v>
      </c>
      <c r="G71" s="110">
        <v>1277000</v>
      </c>
      <c r="H71" s="109">
        <v>297000</v>
      </c>
      <c r="I71" s="110">
        <v>530483</v>
      </c>
      <c r="J71" s="109">
        <v>262000</v>
      </c>
      <c r="K71" s="110">
        <v>360343</v>
      </c>
      <c r="L71" s="109">
        <v>717000</v>
      </c>
      <c r="M71" s="110">
        <v>311296</v>
      </c>
      <c r="N71" s="109">
        <v>1000</v>
      </c>
      <c r="O71" s="110">
        <v>464052</v>
      </c>
      <c r="P71" s="109">
        <f>$H71      +$J71      +$L71      +$N71</f>
        <v>1277000</v>
      </c>
      <c r="Q71" s="110">
        <f>$I71      +$K71      +$M71      +$O71</f>
        <v>1666174</v>
      </c>
      <c r="R71" s="54">
        <f>IF(($L71      =0),0,((($N71      -$L71      )/$L71      )*100))</f>
        <v>-99.86052998605301</v>
      </c>
      <c r="S71" s="55">
        <f>IF(($M71      =0),0,((($O71      -$M71      )/$M71      )*100))</f>
        <v>49.07098067434211</v>
      </c>
      <c r="T71" s="54">
        <f>IF(($E71      =0),0,(($P71      /$E71      )*100))</f>
        <v>100</v>
      </c>
      <c r="U71" s="56">
        <f>IF(($E71      =0),0,(($Q71      /$E71      )*100))</f>
        <v>130.47564604541896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25550000</v>
      </c>
      <c r="C73" s="117">
        <f>SUM(C71:C72)</f>
        <v>-24273000</v>
      </c>
      <c r="D73" s="117"/>
      <c r="E73" s="117">
        <f>$B73      +$C73      +$D73</f>
        <v>1277000</v>
      </c>
      <c r="F73" s="118">
        <f t="shared" ref="F73:O73" si="44">SUM(F71:F72)</f>
        <v>1277000</v>
      </c>
      <c r="G73" s="119">
        <f t="shared" si="44"/>
        <v>1277000</v>
      </c>
      <c r="H73" s="118">
        <f t="shared" si="44"/>
        <v>297000</v>
      </c>
      <c r="I73" s="119">
        <f t="shared" si="44"/>
        <v>530483</v>
      </c>
      <c r="J73" s="118">
        <f t="shared" si="44"/>
        <v>262000</v>
      </c>
      <c r="K73" s="119">
        <f t="shared" si="44"/>
        <v>360343</v>
      </c>
      <c r="L73" s="118">
        <f t="shared" si="44"/>
        <v>717000</v>
      </c>
      <c r="M73" s="119">
        <f t="shared" si="44"/>
        <v>311296</v>
      </c>
      <c r="N73" s="118">
        <f t="shared" si="44"/>
        <v>1000</v>
      </c>
      <c r="O73" s="119">
        <f t="shared" si="44"/>
        <v>464052</v>
      </c>
      <c r="P73" s="118">
        <f>$H73      +$J73      +$L73      +$N73</f>
        <v>1277000</v>
      </c>
      <c r="Q73" s="119">
        <f>$I73      +$K73      +$M73      +$O73</f>
        <v>1666174</v>
      </c>
      <c r="R73" s="63">
        <f>IF(($L73      =0),0,((($N73      -$L73      )/$L73      )*100))</f>
        <v>-99.86052998605301</v>
      </c>
      <c r="S73" s="64">
        <f>IF(($M73      =0),0,((($O73      -$M73      )/$M73      )*100))</f>
        <v>49.07098067434211</v>
      </c>
      <c r="T73" s="63">
        <f>IF(($E71      =0),0,(($P71      /$E71      )*100))</f>
        <v>100</v>
      </c>
      <c r="U73" s="65">
        <f>IF($E71   =0,0,($Q71   /$E71 )*100)</f>
        <v>130.47564604541896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25550000</v>
      </c>
      <c r="C74" s="120">
        <f>SUM(C71:C72)</f>
        <v>-24273000</v>
      </c>
      <c r="D74" s="120"/>
      <c r="E74" s="120">
        <f>$B74      +$C74      +$D74</f>
        <v>1277000</v>
      </c>
      <c r="F74" s="121">
        <f t="shared" ref="F74:O74" si="45">SUM(F71:F72)</f>
        <v>1277000</v>
      </c>
      <c r="G74" s="122">
        <f t="shared" si="45"/>
        <v>1277000</v>
      </c>
      <c r="H74" s="121">
        <f t="shared" si="45"/>
        <v>297000</v>
      </c>
      <c r="I74" s="122">
        <f t="shared" si="45"/>
        <v>530483</v>
      </c>
      <c r="J74" s="121">
        <f t="shared" si="45"/>
        <v>262000</v>
      </c>
      <c r="K74" s="122">
        <f t="shared" si="45"/>
        <v>360343</v>
      </c>
      <c r="L74" s="121">
        <f t="shared" si="45"/>
        <v>717000</v>
      </c>
      <c r="M74" s="122">
        <f t="shared" si="45"/>
        <v>311296</v>
      </c>
      <c r="N74" s="121">
        <f t="shared" si="45"/>
        <v>1000</v>
      </c>
      <c r="O74" s="122">
        <f t="shared" si="45"/>
        <v>464052</v>
      </c>
      <c r="P74" s="121">
        <f>$H74      +$J74      +$L74      +$N74</f>
        <v>1277000</v>
      </c>
      <c r="Q74" s="122">
        <f>$I74      +$K74      +$M74      +$O74</f>
        <v>1666174</v>
      </c>
      <c r="R74" s="67">
        <f>IF(($L74      =0),0,((($N74      -$L74      )/$L74      )*100))</f>
        <v>-99.86052998605301</v>
      </c>
      <c r="S74" s="68">
        <f>IF(($M74      =0),0,((($O74      -$M74      )/$M74      )*100))</f>
        <v>49.07098067434211</v>
      </c>
      <c r="T74" s="67">
        <f>IF(($E71      =0),0,(($P71      /$E71      )*100))</f>
        <v>100</v>
      </c>
      <c r="U74" s="71">
        <f>IF($E71   =0,0,($Q71   /$E71 )*100)</f>
        <v>130.47564604541896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102986000</v>
      </c>
      <c r="C75" s="120">
        <f>SUM(C9:C16,C19:C25,C28:C31,C34,C37:C41,C44:C54,C57:C60,C63:C67,C71:C72)</f>
        <v>-40044000</v>
      </c>
      <c r="D75" s="120"/>
      <c r="E75" s="120">
        <f>$B75      +$C75      +$D75</f>
        <v>62942000</v>
      </c>
      <c r="F75" s="121">
        <f t="shared" ref="F75:O75" si="46">SUM(F9:F16,F19:F25,F28:F31,F34,F37:F41,F44:F54,F57:F60,F63:F67,F71:F72)</f>
        <v>62942000</v>
      </c>
      <c r="G75" s="122">
        <f t="shared" si="46"/>
        <v>27942000</v>
      </c>
      <c r="H75" s="121">
        <f t="shared" si="46"/>
        <v>4291000</v>
      </c>
      <c r="I75" s="122">
        <f t="shared" si="46"/>
        <v>1632483</v>
      </c>
      <c r="J75" s="121">
        <f t="shared" si="46"/>
        <v>4672000</v>
      </c>
      <c r="K75" s="122">
        <f t="shared" si="46"/>
        <v>9586104</v>
      </c>
      <c r="L75" s="121">
        <f t="shared" si="46"/>
        <v>2107000</v>
      </c>
      <c r="M75" s="122">
        <f t="shared" si="46"/>
        <v>5769262</v>
      </c>
      <c r="N75" s="121">
        <f t="shared" si="46"/>
        <v>5207000</v>
      </c>
      <c r="O75" s="122">
        <f t="shared" si="46"/>
        <v>7699246</v>
      </c>
      <c r="P75" s="121">
        <f>$H75      +$J75      +$L75      +$N75</f>
        <v>16277000</v>
      </c>
      <c r="Q75" s="122">
        <f>$I75      +$K75      +$M75      +$O75</f>
        <v>24687095</v>
      </c>
      <c r="R75" s="67">
        <f>IF(($L75      =0),0,((($N75      -$L75      )/$L75      )*100))</f>
        <v>147.12861888941623</v>
      </c>
      <c r="S75" s="68">
        <f>IF(($M75      =0),0,((($O75      -$M75      )/$M75      )*100))</f>
        <v>33.452874908437167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58.252809390881112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88.351209648557727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2970000</v>
      </c>
      <c r="C87" s="128">
        <f t="shared" si="48"/>
        <v>7962000</v>
      </c>
      <c r="D87" s="128">
        <f t="shared" si="48"/>
        <v>0</v>
      </c>
      <c r="E87" s="128">
        <f t="shared" si="48"/>
        <v>10932000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3100000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3100000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28.357116721551407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2970000</v>
      </c>
      <c r="C91" s="108">
        <v>-38000</v>
      </c>
      <c r="D91" s="108"/>
      <c r="E91" s="108">
        <f t="shared" si="49"/>
        <v>2932000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8000000</v>
      </c>
      <c r="D94" s="108"/>
      <c r="E94" s="108">
        <f t="shared" si="49"/>
        <v>8000000</v>
      </c>
      <c r="F94" s="108">
        <v>0</v>
      </c>
      <c r="G94" s="108">
        <v>0</v>
      </c>
      <c r="H94" s="108"/>
      <c r="I94" s="108"/>
      <c r="J94" s="108"/>
      <c r="K94" s="108"/>
      <c r="L94" s="108">
        <v>3100000</v>
      </c>
      <c r="M94" s="108"/>
      <c r="N94" s="108"/>
      <c r="O94" s="108"/>
      <c r="P94" s="108">
        <f t="shared" si="50"/>
        <v>3100000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38.75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2970000</v>
      </c>
      <c r="C114" s="137">
        <f t="shared" si="62"/>
        <v>7962000</v>
      </c>
      <c r="D114" s="137">
        <f t="shared" si="62"/>
        <v>0</v>
      </c>
      <c r="E114" s="137">
        <f t="shared" si="62"/>
        <v>10932000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3100000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3100000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0.28357116721551406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2970000</v>
      </c>
      <c r="C115" s="139">
        <f t="shared" ref="C115:Q115" si="63">C87</f>
        <v>7962000</v>
      </c>
      <c r="D115" s="139">
        <f t="shared" si="63"/>
        <v>0</v>
      </c>
      <c r="E115" s="139">
        <f t="shared" si="63"/>
        <v>10932000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3100000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3100000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0.28357116721551406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D+qFBUeOB9EOZlGM1ebSQgbFCriJWgo3Qao0GXGY8+7AkVm+PysvxoYr45tSdy+oIl9XHvngNTN9zy1dLx3tQ==" saltValue="pOwVa4ikiP1mubej07tx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1300000</v>
      </c>
      <c r="C10" s="108"/>
      <c r="D10" s="108"/>
      <c r="E10" s="108">
        <f t="shared" ref="E10:E17" si="0">$B10      +$C10      +$D10</f>
        <v>1300000</v>
      </c>
      <c r="F10" s="109">
        <v>1300000</v>
      </c>
      <c r="G10" s="110">
        <v>1300000</v>
      </c>
      <c r="H10" s="109">
        <v>548000</v>
      </c>
      <c r="I10" s="110">
        <v>547047</v>
      </c>
      <c r="J10" s="109">
        <v>403000</v>
      </c>
      <c r="K10" s="110">
        <v>452862</v>
      </c>
      <c r="L10" s="109">
        <v>101000</v>
      </c>
      <c r="M10" s="110">
        <v>82806</v>
      </c>
      <c r="N10" s="109"/>
      <c r="O10" s="110">
        <v>217287</v>
      </c>
      <c r="P10" s="109">
        <f t="shared" ref="P10:P17" si="1">$H10      +$J10      +$L10      +$N10</f>
        <v>1052000</v>
      </c>
      <c r="Q10" s="110">
        <f t="shared" ref="Q10:Q17" si="2">$I10      +$K10      +$M10      +$O10</f>
        <v>1300002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162.40489819578292</v>
      </c>
      <c r="T10" s="54">
        <f t="shared" ref="T10:T16" si="5">IF(($E10      =0),0,(($P10      /$E10      )*100))</f>
        <v>80.92307692307692</v>
      </c>
      <c r="U10" s="56">
        <f t="shared" ref="U10:U16" si="6">IF(($E10      =0),0,(($Q10      /$E10      )*100))</f>
        <v>100.00015384615384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1300000</v>
      </c>
      <c r="C17" s="111">
        <f>SUM(C9:C16)</f>
        <v>0</v>
      </c>
      <c r="D17" s="111"/>
      <c r="E17" s="111">
        <f t="shared" si="0"/>
        <v>1300000</v>
      </c>
      <c r="F17" s="112">
        <f t="shared" ref="F17:O17" si="7">SUM(F9:F16)</f>
        <v>1300000</v>
      </c>
      <c r="G17" s="113">
        <f t="shared" si="7"/>
        <v>1300000</v>
      </c>
      <c r="H17" s="112">
        <f t="shared" si="7"/>
        <v>548000</v>
      </c>
      <c r="I17" s="113">
        <f t="shared" si="7"/>
        <v>547047</v>
      </c>
      <c r="J17" s="112">
        <f t="shared" si="7"/>
        <v>403000</v>
      </c>
      <c r="K17" s="113">
        <f t="shared" si="7"/>
        <v>452862</v>
      </c>
      <c r="L17" s="112">
        <f t="shared" si="7"/>
        <v>101000</v>
      </c>
      <c r="M17" s="113">
        <f t="shared" si="7"/>
        <v>82806</v>
      </c>
      <c r="N17" s="112">
        <f t="shared" si="7"/>
        <v>0</v>
      </c>
      <c r="O17" s="113">
        <f t="shared" si="7"/>
        <v>217287</v>
      </c>
      <c r="P17" s="112">
        <f t="shared" si="1"/>
        <v>1052000</v>
      </c>
      <c r="Q17" s="113">
        <f t="shared" si="2"/>
        <v>1300002</v>
      </c>
      <c r="R17" s="58">
        <f t="shared" si="3"/>
        <v>-100</v>
      </c>
      <c r="S17" s="59">
        <f t="shared" si="4"/>
        <v>162.40489819578292</v>
      </c>
      <c r="T17" s="58">
        <f>IF((SUM($E9:$E14))=0,0,(P17/(SUM($E9:$E14))*100))</f>
        <v>80.92307692307692</v>
      </c>
      <c r="U17" s="60">
        <f>IF((SUM($E9:$E14))=0,0,(Q17/(SUM($E9:$E14))*100))</f>
        <v>100.00015384615384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2568000</v>
      </c>
      <c r="C21" s="108"/>
      <c r="D21" s="108"/>
      <c r="E21" s="108">
        <f t="shared" si="8"/>
        <v>2568000</v>
      </c>
      <c r="F21" s="109">
        <v>2568000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2568000</v>
      </c>
      <c r="C26" s="111">
        <f>SUM(C19:C25)</f>
        <v>0</v>
      </c>
      <c r="D26" s="111"/>
      <c r="E26" s="111">
        <f t="shared" si="8"/>
        <v>2568000</v>
      </c>
      <c r="F26" s="112">
        <f t="shared" ref="F26:O26" si="15">SUM(F19:F25)</f>
        <v>2568000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2455000</v>
      </c>
      <c r="C31" s="108">
        <v>-324000</v>
      </c>
      <c r="D31" s="108"/>
      <c r="E31" s="108">
        <f>$B31      +$C31      +$D31</f>
        <v>2131000</v>
      </c>
      <c r="F31" s="109">
        <v>2131000</v>
      </c>
      <c r="G31" s="110">
        <v>2131000</v>
      </c>
      <c r="H31" s="109"/>
      <c r="I31" s="110"/>
      <c r="J31" s="109">
        <v>658000</v>
      </c>
      <c r="K31" s="110">
        <v>394619</v>
      </c>
      <c r="L31" s="109">
        <v>575000</v>
      </c>
      <c r="M31" s="110">
        <v>777642</v>
      </c>
      <c r="N31" s="109">
        <v>294000</v>
      </c>
      <c r="O31" s="110">
        <v>958740</v>
      </c>
      <c r="P31" s="109">
        <f>$H31      +$J31      +$L31      +$N31</f>
        <v>1527000</v>
      </c>
      <c r="Q31" s="110">
        <f>$I31      +$K31      +$M31      +$O31</f>
        <v>2131001</v>
      </c>
      <c r="R31" s="54">
        <f>IF(($L31      =0),0,((($N31      -$L31      )/$L31      )*100))</f>
        <v>-48.869565217391305</v>
      </c>
      <c r="S31" s="55">
        <f>IF(($M31      =0),0,((($O31      -$M31      )/$M31      )*100))</f>
        <v>23.288094007268125</v>
      </c>
      <c r="T31" s="54">
        <f>IF(($E31      =0),0,(($P31      /$E31      )*100))</f>
        <v>71.65649929610511</v>
      </c>
      <c r="U31" s="56">
        <f>IF(($E31      =0),0,(($Q31      /$E31      )*100))</f>
        <v>100.00004692632567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2455000</v>
      </c>
      <c r="C32" s="111">
        <f>SUM(C28:C31)</f>
        <v>-324000</v>
      </c>
      <c r="D32" s="111"/>
      <c r="E32" s="111">
        <f>$B32      +$C32      +$D32</f>
        <v>2131000</v>
      </c>
      <c r="F32" s="112">
        <f t="shared" ref="F32:O32" si="16">SUM(F28:F31)</f>
        <v>2131000</v>
      </c>
      <c r="G32" s="113">
        <f t="shared" si="16"/>
        <v>2131000</v>
      </c>
      <c r="H32" s="112">
        <f t="shared" si="16"/>
        <v>0</v>
      </c>
      <c r="I32" s="113">
        <f t="shared" si="16"/>
        <v>0</v>
      </c>
      <c r="J32" s="112">
        <f t="shared" si="16"/>
        <v>658000</v>
      </c>
      <c r="K32" s="113">
        <f t="shared" si="16"/>
        <v>394619</v>
      </c>
      <c r="L32" s="112">
        <f t="shared" si="16"/>
        <v>575000</v>
      </c>
      <c r="M32" s="113">
        <f t="shared" si="16"/>
        <v>777642</v>
      </c>
      <c r="N32" s="112">
        <f t="shared" si="16"/>
        <v>294000</v>
      </c>
      <c r="O32" s="113">
        <f t="shared" si="16"/>
        <v>958740</v>
      </c>
      <c r="P32" s="112">
        <f>$H32      +$J32      +$L32      +$N32</f>
        <v>1527000</v>
      </c>
      <c r="Q32" s="113">
        <f>$I32      +$K32      +$M32      +$O32</f>
        <v>2131001</v>
      </c>
      <c r="R32" s="58">
        <f>IF(($L32      =0),0,((($N32      -$L32      )/$L32      )*100))</f>
        <v>-48.869565217391305</v>
      </c>
      <c r="S32" s="59">
        <f>IF(($M32      =0),0,((($O32      -$M32      )/$M32      )*100))</f>
        <v>23.288094007268125</v>
      </c>
      <c r="T32" s="58">
        <f>IF($E32   =0,0,($P32   /$E32   )*100)</f>
        <v>71.65649929610511</v>
      </c>
      <c r="U32" s="60">
        <f>IF($E32   =0,0,($Q32   /$E32   )*100)</f>
        <v>100.00004692632567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/>
      <c r="D34" s="108"/>
      <c r="E34" s="108">
        <f>$B34      +$C34      +$D34</f>
        <v>1200000</v>
      </c>
      <c r="F34" s="109">
        <v>1200000</v>
      </c>
      <c r="G34" s="110">
        <v>1200000</v>
      </c>
      <c r="H34" s="109">
        <v>300000</v>
      </c>
      <c r="I34" s="110">
        <v>511780</v>
      </c>
      <c r="J34" s="109">
        <v>634000</v>
      </c>
      <c r="K34" s="110">
        <v>617550</v>
      </c>
      <c r="L34" s="109">
        <v>50000</v>
      </c>
      <c r="M34" s="110"/>
      <c r="N34" s="109"/>
      <c r="O34" s="110">
        <v>70533</v>
      </c>
      <c r="P34" s="109">
        <f>$H34      +$J34      +$L34      +$N34</f>
        <v>984000</v>
      </c>
      <c r="Q34" s="110">
        <f>$I34      +$K34      +$M34      +$O34</f>
        <v>1199863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82</v>
      </c>
      <c r="U34" s="56">
        <f>IF(($E34      =0),0,(($Q34      /$E34      )*100))</f>
        <v>99.988583333333338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0</v>
      </c>
      <c r="D35" s="111"/>
      <c r="E35" s="111">
        <f>$B35      +$C35      +$D35</f>
        <v>1200000</v>
      </c>
      <c r="F35" s="112">
        <f t="shared" ref="F35:O35" si="17">F34</f>
        <v>1200000</v>
      </c>
      <c r="G35" s="113">
        <f t="shared" si="17"/>
        <v>1200000</v>
      </c>
      <c r="H35" s="112">
        <f t="shared" si="17"/>
        <v>300000</v>
      </c>
      <c r="I35" s="113">
        <f t="shared" si="17"/>
        <v>511780</v>
      </c>
      <c r="J35" s="112">
        <f t="shared" si="17"/>
        <v>634000</v>
      </c>
      <c r="K35" s="113">
        <f t="shared" si="17"/>
        <v>617550</v>
      </c>
      <c r="L35" s="112">
        <f t="shared" si="17"/>
        <v>50000</v>
      </c>
      <c r="M35" s="113">
        <f t="shared" si="17"/>
        <v>0</v>
      </c>
      <c r="N35" s="112">
        <f t="shared" si="17"/>
        <v>0</v>
      </c>
      <c r="O35" s="113">
        <f t="shared" si="17"/>
        <v>70533</v>
      </c>
      <c r="P35" s="112">
        <f>$H35      +$J35      +$L35      +$N35</f>
        <v>984000</v>
      </c>
      <c r="Q35" s="113">
        <f>$I35      +$K35      +$M35      +$O35</f>
        <v>1199863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82</v>
      </c>
      <c r="U35" s="60">
        <f>IF($E35   =0,0,($Q35   /$E35   )*100)</f>
        <v>99.988583333333338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7523000</v>
      </c>
      <c r="C69" s="120">
        <f>SUM(C9:C16,C19:C25,C28:C31,C34,C37:C41,C44:C54,C57:C60,C63:C67)</f>
        <v>-324000</v>
      </c>
      <c r="D69" s="120"/>
      <c r="E69" s="120">
        <f t="shared" si="35"/>
        <v>7199000</v>
      </c>
      <c r="F69" s="121">
        <f t="shared" ref="F69:O69" si="43">SUM(F9:F16,F19:F25,F28:F31,F34,F37:F41,F44:F54,F57:F60,F63:F67)</f>
        <v>7199000</v>
      </c>
      <c r="G69" s="122">
        <f t="shared" si="43"/>
        <v>4631000</v>
      </c>
      <c r="H69" s="121">
        <f t="shared" si="43"/>
        <v>848000</v>
      </c>
      <c r="I69" s="122">
        <f t="shared" si="43"/>
        <v>1058827</v>
      </c>
      <c r="J69" s="121">
        <f t="shared" si="43"/>
        <v>1695000</v>
      </c>
      <c r="K69" s="122">
        <f t="shared" si="43"/>
        <v>1465031</v>
      </c>
      <c r="L69" s="121">
        <f t="shared" si="43"/>
        <v>726000</v>
      </c>
      <c r="M69" s="122">
        <f t="shared" si="43"/>
        <v>860448</v>
      </c>
      <c r="N69" s="121">
        <f t="shared" si="43"/>
        <v>294000</v>
      </c>
      <c r="O69" s="122">
        <f t="shared" si="43"/>
        <v>1246560</v>
      </c>
      <c r="P69" s="121">
        <f t="shared" si="36"/>
        <v>3563000</v>
      </c>
      <c r="Q69" s="122">
        <f t="shared" si="37"/>
        <v>4630866</v>
      </c>
      <c r="R69" s="67">
        <f t="shared" si="38"/>
        <v>-59.504132231404959</v>
      </c>
      <c r="S69" s="68">
        <f t="shared" si="39"/>
        <v>44.873368291866562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76.938026344202115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99.997106456488879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>
        <v>24203000</v>
      </c>
      <c r="D71" s="108"/>
      <c r="E71" s="108">
        <f>$B71      +$C71      +$D71</f>
        <v>24203000</v>
      </c>
      <c r="F71" s="109">
        <v>24203000</v>
      </c>
      <c r="G71" s="110">
        <v>24203000</v>
      </c>
      <c r="H71" s="109">
        <v>1303000</v>
      </c>
      <c r="I71" s="110"/>
      <c r="J71" s="109">
        <v>2131000</v>
      </c>
      <c r="K71" s="110"/>
      <c r="L71" s="109">
        <v>7872000</v>
      </c>
      <c r="M71" s="110"/>
      <c r="N71" s="109">
        <v>11071000</v>
      </c>
      <c r="O71" s="110">
        <v>24075821</v>
      </c>
      <c r="P71" s="109">
        <f>$H71      +$J71      +$L71      +$N71</f>
        <v>22377000</v>
      </c>
      <c r="Q71" s="110">
        <f>$I71      +$K71      +$M71      +$O71</f>
        <v>24075821</v>
      </c>
      <c r="R71" s="54">
        <f>IF(($L71      =0),0,((($N71      -$L71      )/$L71      )*100))</f>
        <v>40.637703252032523</v>
      </c>
      <c r="S71" s="55">
        <f>IF(($M71      =0),0,((($O71      -$M71      )/$M71      )*100))</f>
        <v>0</v>
      </c>
      <c r="T71" s="54">
        <f>IF(($E71      =0),0,(($P71      /$E71      )*100))</f>
        <v>92.455480725529895</v>
      </c>
      <c r="U71" s="56">
        <f>IF(($E71      =0),0,(($Q71      /$E71      )*100))</f>
        <v>99.474532082799655</v>
      </c>
      <c r="V71" s="109">
        <v>6094000</v>
      </c>
      <c r="W71" s="110">
        <v>4647000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24203000</v>
      </c>
      <c r="D73" s="117"/>
      <c r="E73" s="117">
        <f>$B73      +$C73      +$D73</f>
        <v>24203000</v>
      </c>
      <c r="F73" s="118">
        <f t="shared" ref="F73:O73" si="44">SUM(F71:F72)</f>
        <v>24203000</v>
      </c>
      <c r="G73" s="119">
        <f t="shared" si="44"/>
        <v>24203000</v>
      </c>
      <c r="H73" s="118">
        <f t="shared" si="44"/>
        <v>1303000</v>
      </c>
      <c r="I73" s="119">
        <f t="shared" si="44"/>
        <v>0</v>
      </c>
      <c r="J73" s="118">
        <f t="shared" si="44"/>
        <v>2131000</v>
      </c>
      <c r="K73" s="119">
        <f t="shared" si="44"/>
        <v>0</v>
      </c>
      <c r="L73" s="118">
        <f t="shared" si="44"/>
        <v>7872000</v>
      </c>
      <c r="M73" s="119">
        <f t="shared" si="44"/>
        <v>0</v>
      </c>
      <c r="N73" s="118">
        <f t="shared" si="44"/>
        <v>11071000</v>
      </c>
      <c r="O73" s="119">
        <f t="shared" si="44"/>
        <v>24075821</v>
      </c>
      <c r="P73" s="118">
        <f>$H73      +$J73      +$L73      +$N73</f>
        <v>22377000</v>
      </c>
      <c r="Q73" s="119">
        <f>$I73      +$K73      +$M73      +$O73</f>
        <v>24075821</v>
      </c>
      <c r="R73" s="63">
        <f>IF(($L73      =0),0,((($N73      -$L73      )/$L73      )*100))</f>
        <v>40.637703252032523</v>
      </c>
      <c r="S73" s="64">
        <f>IF(($M73      =0),0,((($O73      -$M73      )/$M73      )*100))</f>
        <v>0</v>
      </c>
      <c r="T73" s="63">
        <f>IF(($E71      =0),0,(($P71      /$E71      )*100))</f>
        <v>92.455480725529895</v>
      </c>
      <c r="U73" s="65">
        <f>IF($E71   =0,0,($Q71   /$E71 )*100)</f>
        <v>99.474532082799655</v>
      </c>
      <c r="V73" s="118">
        <f>SUM(V71:V72)</f>
        <v>6094000</v>
      </c>
      <c r="W73" s="119">
        <f>SUM(W71:W72)</f>
        <v>4647000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24203000</v>
      </c>
      <c r="D74" s="120"/>
      <c r="E74" s="120">
        <f>$B74      +$C74      +$D74</f>
        <v>24203000</v>
      </c>
      <c r="F74" s="121">
        <f t="shared" ref="F74:O74" si="45">SUM(F71:F72)</f>
        <v>24203000</v>
      </c>
      <c r="G74" s="122">
        <f t="shared" si="45"/>
        <v>24203000</v>
      </c>
      <c r="H74" s="121">
        <f t="shared" si="45"/>
        <v>1303000</v>
      </c>
      <c r="I74" s="122">
        <f t="shared" si="45"/>
        <v>0</v>
      </c>
      <c r="J74" s="121">
        <f t="shared" si="45"/>
        <v>2131000</v>
      </c>
      <c r="K74" s="122">
        <f t="shared" si="45"/>
        <v>0</v>
      </c>
      <c r="L74" s="121">
        <f t="shared" si="45"/>
        <v>7872000</v>
      </c>
      <c r="M74" s="122">
        <f t="shared" si="45"/>
        <v>0</v>
      </c>
      <c r="N74" s="121">
        <f t="shared" si="45"/>
        <v>11071000</v>
      </c>
      <c r="O74" s="122">
        <f t="shared" si="45"/>
        <v>24075821</v>
      </c>
      <c r="P74" s="121">
        <f>$H74      +$J74      +$L74      +$N74</f>
        <v>22377000</v>
      </c>
      <c r="Q74" s="122">
        <f>$I74      +$K74      +$M74      +$O74</f>
        <v>24075821</v>
      </c>
      <c r="R74" s="67">
        <f>IF(($L74      =0),0,((($N74      -$L74      )/$L74      )*100))</f>
        <v>40.637703252032523</v>
      </c>
      <c r="S74" s="68">
        <f>IF(($M74      =0),0,((($O74      -$M74      )/$M74      )*100))</f>
        <v>0</v>
      </c>
      <c r="T74" s="67">
        <f>IF(($E71      =0),0,(($P71      /$E71      )*100))</f>
        <v>92.455480725529895</v>
      </c>
      <c r="U74" s="71">
        <f>IF($E71   =0,0,($Q71   /$E71 )*100)</f>
        <v>99.474532082799655</v>
      </c>
      <c r="V74" s="121">
        <f>SUM(V71:V72)</f>
        <v>6094000</v>
      </c>
      <c r="W74" s="122">
        <f>SUM(W71:W72)</f>
        <v>4647000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7523000</v>
      </c>
      <c r="C75" s="120">
        <f>SUM(C9:C16,C19:C25,C28:C31,C34,C37:C41,C44:C54,C57:C60,C63:C67,C71:C72)</f>
        <v>23879000</v>
      </c>
      <c r="D75" s="120"/>
      <c r="E75" s="120">
        <f>$B75      +$C75      +$D75</f>
        <v>31402000</v>
      </c>
      <c r="F75" s="121">
        <f t="shared" ref="F75:O75" si="46">SUM(F9:F16,F19:F25,F28:F31,F34,F37:F41,F44:F54,F57:F60,F63:F67,F71:F72)</f>
        <v>31402000</v>
      </c>
      <c r="G75" s="122">
        <f t="shared" si="46"/>
        <v>28834000</v>
      </c>
      <c r="H75" s="121">
        <f t="shared" si="46"/>
        <v>2151000</v>
      </c>
      <c r="I75" s="122">
        <f t="shared" si="46"/>
        <v>1058827</v>
      </c>
      <c r="J75" s="121">
        <f t="shared" si="46"/>
        <v>3826000</v>
      </c>
      <c r="K75" s="122">
        <f t="shared" si="46"/>
        <v>1465031</v>
      </c>
      <c r="L75" s="121">
        <f t="shared" si="46"/>
        <v>8598000</v>
      </c>
      <c r="M75" s="122">
        <f t="shared" si="46"/>
        <v>860448</v>
      </c>
      <c r="N75" s="121">
        <f t="shared" si="46"/>
        <v>11365000</v>
      </c>
      <c r="O75" s="122">
        <f t="shared" si="46"/>
        <v>25322381</v>
      </c>
      <c r="P75" s="121">
        <f>$H75      +$J75      +$L75      +$N75</f>
        <v>25940000</v>
      </c>
      <c r="Q75" s="122">
        <f>$I75      +$K75      +$M75      +$O75</f>
        <v>28706687</v>
      </c>
      <c r="R75" s="67">
        <f>IF(($L75      =0),0,((($N75      -$L75      )/$L75      )*100))</f>
        <v>32.1819027680856</v>
      </c>
      <c r="S75" s="68">
        <f>IF(($M75      =0),0,((($O75      -$M75      )/$M75      )*100))</f>
        <v>2842.9298458477442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89.96323784421169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99.558462232087123</v>
      </c>
      <c r="V75" s="121">
        <f>SUM(V9:V16,V19:V25,V28:V31,V34,V37:V41,V44:V54,V57:V60,V63:V67,V71:V72)</f>
        <v>6094000</v>
      </c>
      <c r="W75" s="122">
        <f>SUM(W9:W16,W19:W25,W28:W31,W34,W37:W41,W44:W54,W57:W60,W63:W67,W71:W72)</f>
        <v>4647000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ZBDq/b9JYfL1jONmcfGDigA3LWvCKRykCIiQ8N14Ux5URy3LuP2Z9HOjP8IKSZmzwUdkDD3AzC7dGCI3v+Xfw==" saltValue="mIuwF0FXgjJWdoeBty8Y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1592000</v>
      </c>
      <c r="I10" s="110"/>
      <c r="J10" s="109">
        <v>172000</v>
      </c>
      <c r="K10" s="110"/>
      <c r="L10" s="109">
        <v>211000</v>
      </c>
      <c r="M10" s="110"/>
      <c r="N10" s="109"/>
      <c r="O10" s="110"/>
      <c r="P10" s="109">
        <f t="shared" ref="P10:P17" si="1">$H10      +$J10      +$L10      +$N10</f>
        <v>1975000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65.833333333333329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1592000</v>
      </c>
      <c r="I17" s="113">
        <f t="shared" si="7"/>
        <v>0</v>
      </c>
      <c r="J17" s="112">
        <f t="shared" si="7"/>
        <v>172000</v>
      </c>
      <c r="K17" s="113">
        <f t="shared" si="7"/>
        <v>0</v>
      </c>
      <c r="L17" s="112">
        <f t="shared" si="7"/>
        <v>211000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1975000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65.833333333333329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>
        <v>-190000</v>
      </c>
      <c r="D34" s="108"/>
      <c r="E34" s="108">
        <f>$B34      +$C34      +$D34</f>
        <v>1010000</v>
      </c>
      <c r="F34" s="109">
        <v>1010000</v>
      </c>
      <c r="G34" s="110">
        <v>1010000</v>
      </c>
      <c r="H34" s="109"/>
      <c r="I34" s="110"/>
      <c r="J34" s="109">
        <v>290000</v>
      </c>
      <c r="K34" s="110"/>
      <c r="L34" s="109">
        <v>461000</v>
      </c>
      <c r="M34" s="110"/>
      <c r="N34" s="109">
        <v>259000</v>
      </c>
      <c r="O34" s="110"/>
      <c r="P34" s="109">
        <f>$H34      +$J34      +$L34      +$N34</f>
        <v>1010000</v>
      </c>
      <c r="Q34" s="110">
        <f>$I34      +$K34      +$M34      +$O34</f>
        <v>0</v>
      </c>
      <c r="R34" s="54">
        <f>IF(($L34      =0),0,((($N34      -$L34      )/$L34      )*100))</f>
        <v>-43.817787418655094</v>
      </c>
      <c r="S34" s="55">
        <f>IF(($M34      =0),0,((($O34      -$M34      )/$M34      )*100))</f>
        <v>0</v>
      </c>
      <c r="T34" s="54">
        <f>IF(($E34      =0),0,(($P34      /$E34      )*100))</f>
        <v>100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-190000</v>
      </c>
      <c r="D35" s="111"/>
      <c r="E35" s="111">
        <f>$B35      +$C35      +$D35</f>
        <v>1010000</v>
      </c>
      <c r="F35" s="112">
        <f t="shared" ref="F35:O35" si="17">F34</f>
        <v>1010000</v>
      </c>
      <c r="G35" s="113">
        <f t="shared" si="17"/>
        <v>1010000</v>
      </c>
      <c r="H35" s="112">
        <f t="shared" si="17"/>
        <v>0</v>
      </c>
      <c r="I35" s="113">
        <f t="shared" si="17"/>
        <v>0</v>
      </c>
      <c r="J35" s="112">
        <f t="shared" si="17"/>
        <v>290000</v>
      </c>
      <c r="K35" s="113">
        <f t="shared" si="17"/>
        <v>0</v>
      </c>
      <c r="L35" s="112">
        <f t="shared" si="17"/>
        <v>461000</v>
      </c>
      <c r="M35" s="113">
        <f t="shared" si="17"/>
        <v>0</v>
      </c>
      <c r="N35" s="112">
        <f t="shared" si="17"/>
        <v>259000</v>
      </c>
      <c r="O35" s="113">
        <f t="shared" si="17"/>
        <v>0</v>
      </c>
      <c r="P35" s="112">
        <f>$H35      +$J35      +$L35      +$N35</f>
        <v>1010000</v>
      </c>
      <c r="Q35" s="113">
        <f>$I35      +$K35      +$M35      +$O35</f>
        <v>0</v>
      </c>
      <c r="R35" s="58">
        <f>IF(($L35      =0),0,((($N35      -$L35      )/$L35      )*100))</f>
        <v>-43.817787418655094</v>
      </c>
      <c r="S35" s="59">
        <f>IF(($M35      =0),0,((($O35      -$M35      )/$M35      )*100))</f>
        <v>0</v>
      </c>
      <c r="T35" s="58">
        <f>IF($E35   =0,0,($P35   /$E35   )*100)</f>
        <v>100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65000</v>
      </c>
      <c r="C38" s="108"/>
      <c r="D38" s="108"/>
      <c r="E38" s="108">
        <f t="shared" si="18"/>
        <v>65000</v>
      </c>
      <c r="F38" s="109">
        <v>65000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>
        <v>-4000000</v>
      </c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4065000</v>
      </c>
      <c r="C42" s="111">
        <f>SUM(C37:C41)</f>
        <v>-4000000</v>
      </c>
      <c r="D42" s="111"/>
      <c r="E42" s="111">
        <f t="shared" si="18"/>
        <v>65000</v>
      </c>
      <c r="F42" s="112">
        <f t="shared" ref="F42:O42" si="25">SUM(F37:F41)</f>
        <v>65000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15287000</v>
      </c>
      <c r="C53" s="108">
        <v>-2000000</v>
      </c>
      <c r="D53" s="108"/>
      <c r="E53" s="108">
        <f t="shared" si="26"/>
        <v>13287000</v>
      </c>
      <c r="F53" s="109">
        <v>13287000</v>
      </c>
      <c r="G53" s="110">
        <v>13287000</v>
      </c>
      <c r="H53" s="109">
        <v>3218000</v>
      </c>
      <c r="I53" s="110"/>
      <c r="J53" s="109">
        <v>1658000</v>
      </c>
      <c r="K53" s="110"/>
      <c r="L53" s="109"/>
      <c r="M53" s="110"/>
      <c r="N53" s="109">
        <v>2318000</v>
      </c>
      <c r="O53" s="110"/>
      <c r="P53" s="109">
        <f t="shared" si="27"/>
        <v>7194000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54.143147437344773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15287000</v>
      </c>
      <c r="C55" s="111">
        <f>SUM(C44:C54)</f>
        <v>-2000000</v>
      </c>
      <c r="D55" s="111"/>
      <c r="E55" s="111">
        <f t="shared" si="26"/>
        <v>13287000</v>
      </c>
      <c r="F55" s="112">
        <f t="shared" ref="F55:O55" si="33">SUM(F44:F54)</f>
        <v>13287000</v>
      </c>
      <c r="G55" s="113">
        <f t="shared" si="33"/>
        <v>13287000</v>
      </c>
      <c r="H55" s="112">
        <f t="shared" si="33"/>
        <v>3218000</v>
      </c>
      <c r="I55" s="113">
        <f t="shared" si="33"/>
        <v>0</v>
      </c>
      <c r="J55" s="112">
        <f t="shared" si="33"/>
        <v>1658000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2318000</v>
      </c>
      <c r="O55" s="113">
        <f t="shared" si="33"/>
        <v>0</v>
      </c>
      <c r="P55" s="112">
        <f t="shared" si="27"/>
        <v>7194000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54.143147437344773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23552000</v>
      </c>
      <c r="C69" s="120">
        <f>SUM(C9:C16,C19:C25,C28:C31,C34,C37:C41,C44:C54,C57:C60,C63:C67)</f>
        <v>-6190000</v>
      </c>
      <c r="D69" s="120"/>
      <c r="E69" s="120">
        <f t="shared" si="35"/>
        <v>17362000</v>
      </c>
      <c r="F69" s="121">
        <f t="shared" ref="F69:O69" si="43">SUM(F9:F16,F19:F25,F28:F31,F34,F37:F41,F44:F54,F57:F60,F63:F67)</f>
        <v>17362000</v>
      </c>
      <c r="G69" s="122">
        <f t="shared" si="43"/>
        <v>17297000</v>
      </c>
      <c r="H69" s="121">
        <f t="shared" si="43"/>
        <v>4810000</v>
      </c>
      <c r="I69" s="122">
        <f t="shared" si="43"/>
        <v>0</v>
      </c>
      <c r="J69" s="121">
        <f t="shared" si="43"/>
        <v>2120000</v>
      </c>
      <c r="K69" s="122">
        <f t="shared" si="43"/>
        <v>0</v>
      </c>
      <c r="L69" s="121">
        <f t="shared" si="43"/>
        <v>672000</v>
      </c>
      <c r="M69" s="122">
        <f t="shared" si="43"/>
        <v>0</v>
      </c>
      <c r="N69" s="121">
        <f t="shared" si="43"/>
        <v>2577000</v>
      </c>
      <c r="O69" s="122">
        <f t="shared" si="43"/>
        <v>0</v>
      </c>
      <c r="P69" s="121">
        <f t="shared" si="36"/>
        <v>10179000</v>
      </c>
      <c r="Q69" s="122">
        <f t="shared" si="37"/>
        <v>0</v>
      </c>
      <c r="R69" s="67">
        <f t="shared" si="38"/>
        <v>283.48214285714283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58.848355206105104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27290000</v>
      </c>
      <c r="C71" s="108">
        <v>-2044000</v>
      </c>
      <c r="D71" s="108"/>
      <c r="E71" s="108">
        <f>$B71      +$C71      +$D71</f>
        <v>25246000</v>
      </c>
      <c r="F71" s="109">
        <v>25246000</v>
      </c>
      <c r="G71" s="110">
        <v>25246000</v>
      </c>
      <c r="H71" s="109">
        <v>2534000</v>
      </c>
      <c r="I71" s="110"/>
      <c r="J71" s="109">
        <v>6338000</v>
      </c>
      <c r="K71" s="110"/>
      <c r="L71" s="109">
        <v>16000000</v>
      </c>
      <c r="M71" s="110"/>
      <c r="N71" s="109">
        <v>374000</v>
      </c>
      <c r="O71" s="110"/>
      <c r="P71" s="109">
        <f>$H71      +$J71      +$L71      +$N71</f>
        <v>25246000</v>
      </c>
      <c r="Q71" s="110">
        <f>$I71      +$K71      +$M71      +$O71</f>
        <v>0</v>
      </c>
      <c r="R71" s="54">
        <f>IF(($L71      =0),0,((($N71      -$L71      )/$L71      )*100))</f>
        <v>-97.662499999999994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27290000</v>
      </c>
      <c r="C73" s="117">
        <f>SUM(C71:C72)</f>
        <v>-2044000</v>
      </c>
      <c r="D73" s="117"/>
      <c r="E73" s="117">
        <f>$B73      +$C73      +$D73</f>
        <v>25246000</v>
      </c>
      <c r="F73" s="118">
        <f t="shared" ref="F73:O73" si="44">SUM(F71:F72)</f>
        <v>25246000</v>
      </c>
      <c r="G73" s="119">
        <f t="shared" si="44"/>
        <v>25246000</v>
      </c>
      <c r="H73" s="118">
        <f t="shared" si="44"/>
        <v>2534000</v>
      </c>
      <c r="I73" s="119">
        <f t="shared" si="44"/>
        <v>0</v>
      </c>
      <c r="J73" s="118">
        <f t="shared" si="44"/>
        <v>6338000</v>
      </c>
      <c r="K73" s="119">
        <f t="shared" si="44"/>
        <v>0</v>
      </c>
      <c r="L73" s="118">
        <f t="shared" si="44"/>
        <v>16000000</v>
      </c>
      <c r="M73" s="119">
        <f t="shared" si="44"/>
        <v>0</v>
      </c>
      <c r="N73" s="118">
        <f t="shared" si="44"/>
        <v>374000</v>
      </c>
      <c r="O73" s="119">
        <f t="shared" si="44"/>
        <v>0</v>
      </c>
      <c r="P73" s="118">
        <f>$H73      +$J73      +$L73      +$N73</f>
        <v>25246000</v>
      </c>
      <c r="Q73" s="119">
        <f>$I73      +$K73      +$M73      +$O73</f>
        <v>0</v>
      </c>
      <c r="R73" s="63">
        <f>IF(($L73      =0),0,((($N73      -$L73      )/$L73      )*100))</f>
        <v>-97.662499999999994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27290000</v>
      </c>
      <c r="C74" s="120">
        <f>SUM(C71:C72)</f>
        <v>-2044000</v>
      </c>
      <c r="D74" s="120"/>
      <c r="E74" s="120">
        <f>$B74      +$C74      +$D74</f>
        <v>25246000</v>
      </c>
      <c r="F74" s="121">
        <f t="shared" ref="F74:O74" si="45">SUM(F71:F72)</f>
        <v>25246000</v>
      </c>
      <c r="G74" s="122">
        <f t="shared" si="45"/>
        <v>25246000</v>
      </c>
      <c r="H74" s="121">
        <f t="shared" si="45"/>
        <v>2534000</v>
      </c>
      <c r="I74" s="122">
        <f t="shared" si="45"/>
        <v>0</v>
      </c>
      <c r="J74" s="121">
        <f t="shared" si="45"/>
        <v>6338000</v>
      </c>
      <c r="K74" s="122">
        <f t="shared" si="45"/>
        <v>0</v>
      </c>
      <c r="L74" s="121">
        <f t="shared" si="45"/>
        <v>16000000</v>
      </c>
      <c r="M74" s="122">
        <f t="shared" si="45"/>
        <v>0</v>
      </c>
      <c r="N74" s="121">
        <f t="shared" si="45"/>
        <v>374000</v>
      </c>
      <c r="O74" s="122">
        <f t="shared" si="45"/>
        <v>0</v>
      </c>
      <c r="P74" s="121">
        <f>$H74      +$J74      +$L74      +$N74</f>
        <v>25246000</v>
      </c>
      <c r="Q74" s="122">
        <f>$I74      +$K74      +$M74      +$O74</f>
        <v>0</v>
      </c>
      <c r="R74" s="67">
        <f>IF(($L74      =0),0,((($N74      -$L74      )/$L74      )*100))</f>
        <v>-97.662499999999994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50842000</v>
      </c>
      <c r="C75" s="120">
        <f>SUM(C9:C16,C19:C25,C28:C31,C34,C37:C41,C44:C54,C57:C60,C63:C67,C71:C72)</f>
        <v>-8234000</v>
      </c>
      <c r="D75" s="120"/>
      <c r="E75" s="120">
        <f>$B75      +$C75      +$D75</f>
        <v>42608000</v>
      </c>
      <c r="F75" s="121">
        <f t="shared" ref="F75:O75" si="46">SUM(F9:F16,F19:F25,F28:F31,F34,F37:F41,F44:F54,F57:F60,F63:F67,F71:F72)</f>
        <v>42608000</v>
      </c>
      <c r="G75" s="122">
        <f t="shared" si="46"/>
        <v>42543000</v>
      </c>
      <c r="H75" s="121">
        <f t="shared" si="46"/>
        <v>7344000</v>
      </c>
      <c r="I75" s="122">
        <f t="shared" si="46"/>
        <v>0</v>
      </c>
      <c r="J75" s="121">
        <f t="shared" si="46"/>
        <v>8458000</v>
      </c>
      <c r="K75" s="122">
        <f t="shared" si="46"/>
        <v>0</v>
      </c>
      <c r="L75" s="121">
        <f t="shared" si="46"/>
        <v>16672000</v>
      </c>
      <c r="M75" s="122">
        <f t="shared" si="46"/>
        <v>0</v>
      </c>
      <c r="N75" s="121">
        <f t="shared" si="46"/>
        <v>2951000</v>
      </c>
      <c r="O75" s="122">
        <f t="shared" si="46"/>
        <v>0</v>
      </c>
      <c r="P75" s="121">
        <f>$H75      +$J75      +$L75      +$N75</f>
        <v>35425000</v>
      </c>
      <c r="Q75" s="122">
        <f>$I75      +$K75      +$M75      +$O75</f>
        <v>0</v>
      </c>
      <c r="R75" s="67">
        <f>IF(($L75      =0),0,((($N75      -$L75      )/$L75      )*100))</f>
        <v>-82.299664107485597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83.268692851938042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3030000</v>
      </c>
      <c r="C87" s="128">
        <f t="shared" si="48"/>
        <v>-31000</v>
      </c>
      <c r="D87" s="128">
        <f t="shared" si="48"/>
        <v>0</v>
      </c>
      <c r="E87" s="128">
        <f t="shared" si="48"/>
        <v>2999000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3030000</v>
      </c>
      <c r="C91" s="108">
        <v>-31000</v>
      </c>
      <c r="D91" s="108"/>
      <c r="E91" s="108">
        <f t="shared" si="49"/>
        <v>2999000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3030000</v>
      </c>
      <c r="C114" s="137">
        <f t="shared" si="62"/>
        <v>-31000</v>
      </c>
      <c r="D114" s="137">
        <f t="shared" si="62"/>
        <v>0</v>
      </c>
      <c r="E114" s="137">
        <f t="shared" si="62"/>
        <v>2999000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3030000</v>
      </c>
      <c r="C115" s="139">
        <f t="shared" ref="C115:Q115" si="63">C87</f>
        <v>-31000</v>
      </c>
      <c r="D115" s="139">
        <f t="shared" si="63"/>
        <v>0</v>
      </c>
      <c r="E115" s="139">
        <f t="shared" si="63"/>
        <v>2999000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lUge2g+KwQ4qwRJNZ8jTM6Kn8Ie+eBM7RrSBAH0PLNRxa2qEcIiGVmOqn0pZ2MKq72X9827KzVebvwOxRA3JA==" saltValue="YCGOzzYf1MW5FkvBwWU1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237000</v>
      </c>
      <c r="I10" s="110"/>
      <c r="J10" s="109">
        <v>666000</v>
      </c>
      <c r="K10" s="110"/>
      <c r="L10" s="109">
        <v>666000</v>
      </c>
      <c r="M10" s="110"/>
      <c r="N10" s="109"/>
      <c r="O10" s="110"/>
      <c r="P10" s="109">
        <f t="shared" ref="P10:P17" si="1">$H10      +$J10      +$L10      +$N10</f>
        <v>1569000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68.217391304347828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237000</v>
      </c>
      <c r="I17" s="113">
        <f t="shared" si="7"/>
        <v>0</v>
      </c>
      <c r="J17" s="112">
        <f t="shared" si="7"/>
        <v>666000</v>
      </c>
      <c r="K17" s="113">
        <f t="shared" si="7"/>
        <v>0</v>
      </c>
      <c r="L17" s="112">
        <f t="shared" si="7"/>
        <v>666000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1569000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68.217391304347828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>
        <v>-347000</v>
      </c>
      <c r="D34" s="108"/>
      <c r="E34" s="108">
        <f>$B34      +$C34      +$D34</f>
        <v>853000</v>
      </c>
      <c r="F34" s="109">
        <v>853000</v>
      </c>
      <c r="G34" s="110">
        <v>853000</v>
      </c>
      <c r="H34" s="109">
        <v>49000</v>
      </c>
      <c r="I34" s="110"/>
      <c r="J34" s="109">
        <v>232000</v>
      </c>
      <c r="K34" s="110"/>
      <c r="L34" s="109">
        <v>198000</v>
      </c>
      <c r="M34" s="110"/>
      <c r="N34" s="109">
        <v>183000</v>
      </c>
      <c r="O34" s="110"/>
      <c r="P34" s="109">
        <f>$H34      +$J34      +$L34      +$N34</f>
        <v>662000</v>
      </c>
      <c r="Q34" s="110">
        <f>$I34      +$K34      +$M34      +$O34</f>
        <v>0</v>
      </c>
      <c r="R34" s="54">
        <f>IF(($L34      =0),0,((($N34      -$L34      )/$L34      )*100))</f>
        <v>-7.5757575757575761</v>
      </c>
      <c r="S34" s="55">
        <f>IF(($M34      =0),0,((($O34      -$M34      )/$M34      )*100))</f>
        <v>0</v>
      </c>
      <c r="T34" s="54">
        <f>IF(($E34      =0),0,(($P34      /$E34      )*100))</f>
        <v>77.60844079718639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-347000</v>
      </c>
      <c r="D35" s="111"/>
      <c r="E35" s="111">
        <f>$B35      +$C35      +$D35</f>
        <v>853000</v>
      </c>
      <c r="F35" s="112">
        <f t="shared" ref="F35:O35" si="17">F34</f>
        <v>853000</v>
      </c>
      <c r="G35" s="113">
        <f t="shared" si="17"/>
        <v>853000</v>
      </c>
      <c r="H35" s="112">
        <f t="shared" si="17"/>
        <v>49000</v>
      </c>
      <c r="I35" s="113">
        <f t="shared" si="17"/>
        <v>0</v>
      </c>
      <c r="J35" s="112">
        <f t="shared" si="17"/>
        <v>232000</v>
      </c>
      <c r="K35" s="113">
        <f t="shared" si="17"/>
        <v>0</v>
      </c>
      <c r="L35" s="112">
        <f t="shared" si="17"/>
        <v>198000</v>
      </c>
      <c r="M35" s="113">
        <f t="shared" si="17"/>
        <v>0</v>
      </c>
      <c r="N35" s="112">
        <f t="shared" si="17"/>
        <v>183000</v>
      </c>
      <c r="O35" s="113">
        <f t="shared" si="17"/>
        <v>0</v>
      </c>
      <c r="P35" s="112">
        <f>$H35      +$J35      +$L35      +$N35</f>
        <v>662000</v>
      </c>
      <c r="Q35" s="113">
        <f>$I35      +$K35      +$M35      +$O35</f>
        <v>0</v>
      </c>
      <c r="R35" s="58">
        <f>IF(($L35      =0),0,((($N35      -$L35      )/$L35      )*100))</f>
        <v>-7.5757575757575761</v>
      </c>
      <c r="S35" s="59">
        <f>IF(($M35      =0),0,((($O35      -$M35      )/$M35      )*100))</f>
        <v>0</v>
      </c>
      <c r="T35" s="58">
        <f>IF($E35   =0,0,($P35   /$E35   )*100)</f>
        <v>77.60844079718639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33000</v>
      </c>
      <c r="C42" s="111">
        <f>SUM(C37:C41)</f>
        <v>0</v>
      </c>
      <c r="D42" s="111"/>
      <c r="E42" s="111">
        <f t="shared" si="18"/>
        <v>33000</v>
      </c>
      <c r="F42" s="112">
        <f t="shared" ref="F42:O42" si="25">SUM(F37:F41)</f>
        <v>33000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15000000</v>
      </c>
      <c r="C53" s="108">
        <v>-13000000</v>
      </c>
      <c r="D53" s="108"/>
      <c r="E53" s="108">
        <f t="shared" si="26"/>
        <v>2000000</v>
      </c>
      <c r="F53" s="109">
        <v>2000000</v>
      </c>
      <c r="G53" s="110">
        <v>2000000</v>
      </c>
      <c r="H53" s="109">
        <v>563000</v>
      </c>
      <c r="I53" s="110"/>
      <c r="J53" s="109"/>
      <c r="K53" s="110"/>
      <c r="L53" s="109"/>
      <c r="M53" s="110"/>
      <c r="N53" s="109"/>
      <c r="O53" s="110"/>
      <c r="P53" s="109">
        <f t="shared" si="27"/>
        <v>563000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28.15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15000000</v>
      </c>
      <c r="C55" s="111">
        <f>SUM(C44:C54)</f>
        <v>-13000000</v>
      </c>
      <c r="D55" s="111"/>
      <c r="E55" s="111">
        <f t="shared" si="26"/>
        <v>2000000</v>
      </c>
      <c r="F55" s="112">
        <f t="shared" ref="F55:O55" si="33">SUM(F44:F54)</f>
        <v>2000000</v>
      </c>
      <c r="G55" s="113">
        <f t="shared" si="33"/>
        <v>2000000</v>
      </c>
      <c r="H55" s="112">
        <f t="shared" si="33"/>
        <v>563000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563000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28.15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18533000</v>
      </c>
      <c r="C69" s="120">
        <f>SUM(C9:C16,C19:C25,C28:C31,C34,C37:C41,C44:C54,C57:C60,C63:C67)</f>
        <v>-13347000</v>
      </c>
      <c r="D69" s="120"/>
      <c r="E69" s="120">
        <f t="shared" si="35"/>
        <v>5186000</v>
      </c>
      <c r="F69" s="121">
        <f t="shared" ref="F69:O69" si="43">SUM(F9:F16,F19:F25,F28:F31,F34,F37:F41,F44:F54,F57:F60,F63:F67)</f>
        <v>5186000</v>
      </c>
      <c r="G69" s="122">
        <f t="shared" si="43"/>
        <v>5153000</v>
      </c>
      <c r="H69" s="121">
        <f t="shared" si="43"/>
        <v>849000</v>
      </c>
      <c r="I69" s="122">
        <f t="shared" si="43"/>
        <v>0</v>
      </c>
      <c r="J69" s="121">
        <f t="shared" si="43"/>
        <v>898000</v>
      </c>
      <c r="K69" s="122">
        <f t="shared" si="43"/>
        <v>0</v>
      </c>
      <c r="L69" s="121">
        <f t="shared" si="43"/>
        <v>864000</v>
      </c>
      <c r="M69" s="122">
        <f t="shared" si="43"/>
        <v>0</v>
      </c>
      <c r="N69" s="121">
        <f t="shared" si="43"/>
        <v>183000</v>
      </c>
      <c r="O69" s="122">
        <f t="shared" si="43"/>
        <v>0</v>
      </c>
      <c r="P69" s="121">
        <f t="shared" si="36"/>
        <v>2794000</v>
      </c>
      <c r="Q69" s="122">
        <f t="shared" si="37"/>
        <v>0</v>
      </c>
      <c r="R69" s="67">
        <f t="shared" si="38"/>
        <v>-78.819444444444443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54.220842227828449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23431000</v>
      </c>
      <c r="C71" s="108">
        <v>-22260000</v>
      </c>
      <c r="D71" s="108"/>
      <c r="E71" s="108">
        <f>$B71      +$C71      +$D71</f>
        <v>1171000</v>
      </c>
      <c r="F71" s="109">
        <v>1171000</v>
      </c>
      <c r="G71" s="110">
        <v>1171000</v>
      </c>
      <c r="H71" s="109">
        <v>318000</v>
      </c>
      <c r="I71" s="110"/>
      <c r="J71" s="109">
        <v>215000</v>
      </c>
      <c r="K71" s="110"/>
      <c r="L71" s="109">
        <v>637000</v>
      </c>
      <c r="M71" s="110"/>
      <c r="N71" s="109">
        <v>1000</v>
      </c>
      <c r="O71" s="110"/>
      <c r="P71" s="109">
        <f>$H71      +$J71      +$L71      +$N71</f>
        <v>1171000</v>
      </c>
      <c r="Q71" s="110">
        <f>$I71      +$K71      +$M71      +$O71</f>
        <v>0</v>
      </c>
      <c r="R71" s="54">
        <f>IF(($L71      =0),0,((($N71      -$L71      )/$L71      )*100))</f>
        <v>-99.843014128728413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23431000</v>
      </c>
      <c r="C73" s="117">
        <f>SUM(C71:C72)</f>
        <v>-22260000</v>
      </c>
      <c r="D73" s="117"/>
      <c r="E73" s="117">
        <f>$B73      +$C73      +$D73</f>
        <v>1171000</v>
      </c>
      <c r="F73" s="118">
        <f t="shared" ref="F73:O73" si="44">SUM(F71:F72)</f>
        <v>1171000</v>
      </c>
      <c r="G73" s="119">
        <f t="shared" si="44"/>
        <v>1171000</v>
      </c>
      <c r="H73" s="118">
        <f t="shared" si="44"/>
        <v>318000</v>
      </c>
      <c r="I73" s="119">
        <f t="shared" si="44"/>
        <v>0</v>
      </c>
      <c r="J73" s="118">
        <f t="shared" si="44"/>
        <v>215000</v>
      </c>
      <c r="K73" s="119">
        <f t="shared" si="44"/>
        <v>0</v>
      </c>
      <c r="L73" s="118">
        <f t="shared" si="44"/>
        <v>637000</v>
      </c>
      <c r="M73" s="119">
        <f t="shared" si="44"/>
        <v>0</v>
      </c>
      <c r="N73" s="118">
        <f t="shared" si="44"/>
        <v>1000</v>
      </c>
      <c r="O73" s="119">
        <f t="shared" si="44"/>
        <v>0</v>
      </c>
      <c r="P73" s="118">
        <f>$H73      +$J73      +$L73      +$N73</f>
        <v>1171000</v>
      </c>
      <c r="Q73" s="119">
        <f>$I73      +$K73      +$M73      +$O73</f>
        <v>0</v>
      </c>
      <c r="R73" s="63">
        <f>IF(($L73      =0),0,((($N73      -$L73      )/$L73      )*100))</f>
        <v>-99.843014128728413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23431000</v>
      </c>
      <c r="C74" s="120">
        <f>SUM(C71:C72)</f>
        <v>-22260000</v>
      </c>
      <c r="D74" s="120"/>
      <c r="E74" s="120">
        <f>$B74      +$C74      +$D74</f>
        <v>1171000</v>
      </c>
      <c r="F74" s="121">
        <f t="shared" ref="F74:O74" si="45">SUM(F71:F72)</f>
        <v>1171000</v>
      </c>
      <c r="G74" s="122">
        <f t="shared" si="45"/>
        <v>1171000</v>
      </c>
      <c r="H74" s="121">
        <f t="shared" si="45"/>
        <v>318000</v>
      </c>
      <c r="I74" s="122">
        <f t="shared" si="45"/>
        <v>0</v>
      </c>
      <c r="J74" s="121">
        <f t="shared" si="45"/>
        <v>215000</v>
      </c>
      <c r="K74" s="122">
        <f t="shared" si="45"/>
        <v>0</v>
      </c>
      <c r="L74" s="121">
        <f t="shared" si="45"/>
        <v>637000</v>
      </c>
      <c r="M74" s="122">
        <f t="shared" si="45"/>
        <v>0</v>
      </c>
      <c r="N74" s="121">
        <f t="shared" si="45"/>
        <v>1000</v>
      </c>
      <c r="O74" s="122">
        <f t="shared" si="45"/>
        <v>0</v>
      </c>
      <c r="P74" s="121">
        <f>$H74      +$J74      +$L74      +$N74</f>
        <v>1171000</v>
      </c>
      <c r="Q74" s="122">
        <f>$I74      +$K74      +$M74      +$O74</f>
        <v>0</v>
      </c>
      <c r="R74" s="67">
        <f>IF(($L74      =0),0,((($N74      -$L74      )/$L74      )*100))</f>
        <v>-99.843014128728413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41964000</v>
      </c>
      <c r="C75" s="120">
        <f>SUM(C9:C16,C19:C25,C28:C31,C34,C37:C41,C44:C54,C57:C60,C63:C67,C71:C72)</f>
        <v>-35607000</v>
      </c>
      <c r="D75" s="120"/>
      <c r="E75" s="120">
        <f>$B75      +$C75      +$D75</f>
        <v>6357000</v>
      </c>
      <c r="F75" s="121">
        <f t="shared" ref="F75:O75" si="46">SUM(F9:F16,F19:F25,F28:F31,F34,F37:F41,F44:F54,F57:F60,F63:F67,F71:F72)</f>
        <v>6357000</v>
      </c>
      <c r="G75" s="122">
        <f t="shared" si="46"/>
        <v>6324000</v>
      </c>
      <c r="H75" s="121">
        <f t="shared" si="46"/>
        <v>1167000</v>
      </c>
      <c r="I75" s="122">
        <f t="shared" si="46"/>
        <v>0</v>
      </c>
      <c r="J75" s="121">
        <f t="shared" si="46"/>
        <v>1113000</v>
      </c>
      <c r="K75" s="122">
        <f t="shared" si="46"/>
        <v>0</v>
      </c>
      <c r="L75" s="121">
        <f t="shared" si="46"/>
        <v>1501000</v>
      </c>
      <c r="M75" s="122">
        <f t="shared" si="46"/>
        <v>0</v>
      </c>
      <c r="N75" s="121">
        <f t="shared" si="46"/>
        <v>184000</v>
      </c>
      <c r="O75" s="122">
        <f t="shared" si="46"/>
        <v>0</v>
      </c>
      <c r="P75" s="121">
        <f>$H75      +$J75      +$L75      +$N75</f>
        <v>3965000</v>
      </c>
      <c r="Q75" s="122">
        <f>$I75      +$K75      +$M75      +$O75</f>
        <v>0</v>
      </c>
      <c r="R75" s="67">
        <f>IF(($L75      =0),0,((($N75      -$L75      )/$L75      )*100))</f>
        <v>-87.741505662891399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62.697659709044906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8907000</v>
      </c>
      <c r="C87" s="128">
        <f t="shared" si="48"/>
        <v>0</v>
      </c>
      <c r="D87" s="128">
        <f t="shared" si="48"/>
        <v>0</v>
      </c>
      <c r="E87" s="128">
        <f t="shared" si="48"/>
        <v>8907000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8907000</v>
      </c>
      <c r="C91" s="108"/>
      <c r="D91" s="108"/>
      <c r="E91" s="108">
        <f t="shared" si="49"/>
        <v>8907000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8907000</v>
      </c>
      <c r="C114" s="137">
        <f t="shared" si="62"/>
        <v>0</v>
      </c>
      <c r="D114" s="137">
        <f t="shared" si="62"/>
        <v>0</v>
      </c>
      <c r="E114" s="137">
        <f t="shared" si="62"/>
        <v>8907000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8907000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8907000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YV/VpgdOwvKPCm9CwV+9Zvx/c++ctnD+GTv+lC3t//Mlu0iUIYD6Tvz5VViKLNI8nE8eUoJMiNePK+54KfTXA==" saltValue="S6ReAJ9ROJFNOK6LmHKS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1528000</v>
      </c>
      <c r="I10" s="110"/>
      <c r="J10" s="109">
        <v>123000</v>
      </c>
      <c r="K10" s="110">
        <v>-3000000</v>
      </c>
      <c r="L10" s="109"/>
      <c r="M10" s="110"/>
      <c r="N10" s="109"/>
      <c r="O10" s="110"/>
      <c r="P10" s="109">
        <f t="shared" ref="P10:P17" si="1">$H10      +$J10      +$L10      +$N10</f>
        <v>1651000</v>
      </c>
      <c r="Q10" s="110">
        <f t="shared" ref="Q10:Q17" si="2">$I10      +$K10      +$M10      +$O10</f>
        <v>-3000000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55.033333333333331</v>
      </c>
      <c r="U10" s="56">
        <f t="shared" ref="U10:U16" si="6">IF(($E10      =0),0,(($Q10      /$E10      )*100))</f>
        <v>-100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1528000</v>
      </c>
      <c r="I17" s="113">
        <f t="shared" si="7"/>
        <v>0</v>
      </c>
      <c r="J17" s="112">
        <f t="shared" si="7"/>
        <v>123000</v>
      </c>
      <c r="K17" s="113">
        <f t="shared" si="7"/>
        <v>-3000000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1651000</v>
      </c>
      <c r="Q17" s="113">
        <f t="shared" si="2"/>
        <v>-3000000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55.033333333333331</v>
      </c>
      <c r="U17" s="60">
        <f>IF((SUM($E9:$E14))=0,0,(Q17/(SUM($E9:$E14))*100))</f>
        <v>-100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1217000</v>
      </c>
      <c r="C34" s="108">
        <v>-295000</v>
      </c>
      <c r="D34" s="108"/>
      <c r="E34" s="108">
        <f>$B34      +$C34      +$D34</f>
        <v>922000</v>
      </c>
      <c r="F34" s="109">
        <v>922000</v>
      </c>
      <c r="G34" s="110">
        <v>922000</v>
      </c>
      <c r="H34" s="109">
        <v>192000</v>
      </c>
      <c r="I34" s="110"/>
      <c r="J34" s="109">
        <v>252000</v>
      </c>
      <c r="K34" s="110"/>
      <c r="L34" s="109">
        <v>82000</v>
      </c>
      <c r="M34" s="110"/>
      <c r="N34" s="109">
        <v>83000</v>
      </c>
      <c r="O34" s="110"/>
      <c r="P34" s="109">
        <f>$H34      +$J34      +$L34      +$N34</f>
        <v>609000</v>
      </c>
      <c r="Q34" s="110">
        <f>$I34      +$K34      +$M34      +$O34</f>
        <v>0</v>
      </c>
      <c r="R34" s="54">
        <f>IF(($L34      =0),0,((($N34      -$L34      )/$L34      )*100))</f>
        <v>1.2195121951219512</v>
      </c>
      <c r="S34" s="55">
        <f>IF(($M34      =0),0,((($O34      -$M34      )/$M34      )*100))</f>
        <v>0</v>
      </c>
      <c r="T34" s="54">
        <f>IF(($E34      =0),0,(($P34      /$E34      )*100))</f>
        <v>66.052060737527114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1217000</v>
      </c>
      <c r="C35" s="111">
        <f>C34</f>
        <v>-295000</v>
      </c>
      <c r="D35" s="111"/>
      <c r="E35" s="111">
        <f>$B35      +$C35      +$D35</f>
        <v>922000</v>
      </c>
      <c r="F35" s="112">
        <f t="shared" ref="F35:O35" si="17">F34</f>
        <v>922000</v>
      </c>
      <c r="G35" s="113">
        <f t="shared" si="17"/>
        <v>922000</v>
      </c>
      <c r="H35" s="112">
        <f t="shared" si="17"/>
        <v>192000</v>
      </c>
      <c r="I35" s="113">
        <f t="shared" si="17"/>
        <v>0</v>
      </c>
      <c r="J35" s="112">
        <f t="shared" si="17"/>
        <v>252000</v>
      </c>
      <c r="K35" s="113">
        <f t="shared" si="17"/>
        <v>0</v>
      </c>
      <c r="L35" s="112">
        <f t="shared" si="17"/>
        <v>82000</v>
      </c>
      <c r="M35" s="113">
        <f t="shared" si="17"/>
        <v>0</v>
      </c>
      <c r="N35" s="112">
        <f t="shared" si="17"/>
        <v>83000</v>
      </c>
      <c r="O35" s="113">
        <f t="shared" si="17"/>
        <v>0</v>
      </c>
      <c r="P35" s="112">
        <f>$H35      +$J35      +$L35      +$N35</f>
        <v>609000</v>
      </c>
      <c r="Q35" s="113">
        <f>$I35      +$K35      +$M35      +$O35</f>
        <v>0</v>
      </c>
      <c r="R35" s="58">
        <f>IF(($L35      =0),0,((($N35      -$L35      )/$L35      )*100))</f>
        <v>1.2195121951219512</v>
      </c>
      <c r="S35" s="59">
        <f>IF(($M35      =0),0,((($O35      -$M35      )/$M35      )*100))</f>
        <v>0</v>
      </c>
      <c r="T35" s="58">
        <f>IF($E35   =0,0,($P35   /$E35   )*100)</f>
        <v>66.052060737527114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3900000</v>
      </c>
      <c r="C37" s="108">
        <v>-3120000</v>
      </c>
      <c r="D37" s="108"/>
      <c r="E37" s="108">
        <f t="shared" ref="E37:E42" si="18">$B37      +$C37      +$D37</f>
        <v>780000</v>
      </c>
      <c r="F37" s="109">
        <v>780000</v>
      </c>
      <c r="G37" s="110">
        <v>780000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3933000</v>
      </c>
      <c r="C42" s="111">
        <f>SUM(C37:C41)</f>
        <v>-3120000</v>
      </c>
      <c r="D42" s="111"/>
      <c r="E42" s="111">
        <f t="shared" si="18"/>
        <v>813000</v>
      </c>
      <c r="F42" s="112">
        <f t="shared" ref="F42:O42" si="25">SUM(F37:F41)</f>
        <v>813000</v>
      </c>
      <c r="G42" s="113">
        <f t="shared" si="25"/>
        <v>780000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16161000</v>
      </c>
      <c r="C45" s="108">
        <v>-7000000</v>
      </c>
      <c r="D45" s="108"/>
      <c r="E45" s="108">
        <f t="shared" si="26"/>
        <v>9161000</v>
      </c>
      <c r="F45" s="109">
        <v>9161000</v>
      </c>
      <c r="G45" s="110">
        <v>3161000</v>
      </c>
      <c r="H45" s="109">
        <v>108000</v>
      </c>
      <c r="I45" s="110"/>
      <c r="J45" s="109"/>
      <c r="K45" s="110"/>
      <c r="L45" s="109">
        <v>3053000</v>
      </c>
      <c r="M45" s="110"/>
      <c r="N45" s="109"/>
      <c r="O45" s="110"/>
      <c r="P45" s="109">
        <f t="shared" si="27"/>
        <v>3161000</v>
      </c>
      <c r="Q45" s="110">
        <f t="shared" si="28"/>
        <v>0</v>
      </c>
      <c r="R45" s="54">
        <f t="shared" si="29"/>
        <v>-100</v>
      </c>
      <c r="S45" s="55">
        <f t="shared" si="30"/>
        <v>0</v>
      </c>
      <c r="T45" s="54">
        <f t="shared" si="31"/>
        <v>34.504966706691405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15930000</v>
      </c>
      <c r="C53" s="108">
        <v>-13930000</v>
      </c>
      <c r="D53" s="108"/>
      <c r="E53" s="108">
        <f t="shared" si="26"/>
        <v>2000000</v>
      </c>
      <c r="F53" s="109">
        <v>2000000</v>
      </c>
      <c r="G53" s="110">
        <v>2000000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32091000</v>
      </c>
      <c r="C55" s="111">
        <f>SUM(C44:C54)</f>
        <v>-20930000</v>
      </c>
      <c r="D55" s="111"/>
      <c r="E55" s="111">
        <f t="shared" si="26"/>
        <v>11161000</v>
      </c>
      <c r="F55" s="112">
        <f t="shared" ref="F55:O55" si="33">SUM(F44:F54)</f>
        <v>11161000</v>
      </c>
      <c r="G55" s="113">
        <f t="shared" si="33"/>
        <v>5161000</v>
      </c>
      <c r="H55" s="112">
        <f t="shared" si="33"/>
        <v>108000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3053000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3161000</v>
      </c>
      <c r="Q55" s="113">
        <f t="shared" si="28"/>
        <v>0</v>
      </c>
      <c r="R55" s="58">
        <f t="shared" si="29"/>
        <v>-100</v>
      </c>
      <c r="S55" s="59">
        <f t="shared" si="30"/>
        <v>0</v>
      </c>
      <c r="T55" s="58">
        <f>IF((+$E45+$E47+$E49+$E50+$E53) =0,0,(P55   /(+$E45+$E47+$E49+$E50+$E53) )*100)</f>
        <v>28.321834961025001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40241000</v>
      </c>
      <c r="C69" s="120">
        <f>SUM(C9:C16,C19:C25,C28:C31,C34,C37:C41,C44:C54,C57:C60,C63:C67)</f>
        <v>-24345000</v>
      </c>
      <c r="D69" s="120"/>
      <c r="E69" s="120">
        <f t="shared" si="35"/>
        <v>15896000</v>
      </c>
      <c r="F69" s="121">
        <f t="shared" ref="F69:O69" si="43">SUM(F9:F16,F19:F25,F28:F31,F34,F37:F41,F44:F54,F57:F60,F63:F67)</f>
        <v>15896000</v>
      </c>
      <c r="G69" s="122">
        <f t="shared" si="43"/>
        <v>9863000</v>
      </c>
      <c r="H69" s="121">
        <f t="shared" si="43"/>
        <v>1828000</v>
      </c>
      <c r="I69" s="122">
        <f t="shared" si="43"/>
        <v>0</v>
      </c>
      <c r="J69" s="121">
        <f t="shared" si="43"/>
        <v>375000</v>
      </c>
      <c r="K69" s="122">
        <f t="shared" si="43"/>
        <v>-3000000</v>
      </c>
      <c r="L69" s="121">
        <f t="shared" si="43"/>
        <v>3135000</v>
      </c>
      <c r="M69" s="122">
        <f t="shared" si="43"/>
        <v>0</v>
      </c>
      <c r="N69" s="121">
        <f t="shared" si="43"/>
        <v>83000</v>
      </c>
      <c r="O69" s="122">
        <f t="shared" si="43"/>
        <v>0</v>
      </c>
      <c r="P69" s="121">
        <f t="shared" si="36"/>
        <v>5421000</v>
      </c>
      <c r="Q69" s="122">
        <f t="shared" si="37"/>
        <v>-3000000</v>
      </c>
      <c r="R69" s="67">
        <f t="shared" si="38"/>
        <v>-97.35247208931419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34.173863707999743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-18.911933429994328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23776000</v>
      </c>
      <c r="C71" s="108">
        <v>-22587000</v>
      </c>
      <c r="D71" s="108"/>
      <c r="E71" s="108">
        <f>$B71      +$C71      +$D71</f>
        <v>1189000</v>
      </c>
      <c r="F71" s="109">
        <v>1189000</v>
      </c>
      <c r="G71" s="110">
        <v>1189000</v>
      </c>
      <c r="H71" s="109">
        <v>297000</v>
      </c>
      <c r="I71" s="110"/>
      <c r="J71" s="109">
        <v>297000</v>
      </c>
      <c r="K71" s="110"/>
      <c r="L71" s="109">
        <v>593000</v>
      </c>
      <c r="M71" s="110"/>
      <c r="N71" s="109">
        <v>2000</v>
      </c>
      <c r="O71" s="110"/>
      <c r="P71" s="109">
        <f>$H71      +$J71      +$L71      +$N71</f>
        <v>1189000</v>
      </c>
      <c r="Q71" s="110">
        <f>$I71      +$K71      +$M71      +$O71</f>
        <v>0</v>
      </c>
      <c r="R71" s="54">
        <f>IF(($L71      =0),0,((($N71      -$L71      )/$L71      )*100))</f>
        <v>-99.662731871838105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23776000</v>
      </c>
      <c r="C73" s="117">
        <f>SUM(C71:C72)</f>
        <v>-22587000</v>
      </c>
      <c r="D73" s="117"/>
      <c r="E73" s="117">
        <f>$B73      +$C73      +$D73</f>
        <v>1189000</v>
      </c>
      <c r="F73" s="118">
        <f t="shared" ref="F73:O73" si="44">SUM(F71:F72)</f>
        <v>1189000</v>
      </c>
      <c r="G73" s="119">
        <f t="shared" si="44"/>
        <v>1189000</v>
      </c>
      <c r="H73" s="118">
        <f t="shared" si="44"/>
        <v>297000</v>
      </c>
      <c r="I73" s="119">
        <f t="shared" si="44"/>
        <v>0</v>
      </c>
      <c r="J73" s="118">
        <f t="shared" si="44"/>
        <v>297000</v>
      </c>
      <c r="K73" s="119">
        <f t="shared" si="44"/>
        <v>0</v>
      </c>
      <c r="L73" s="118">
        <f t="shared" si="44"/>
        <v>593000</v>
      </c>
      <c r="M73" s="119">
        <f t="shared" si="44"/>
        <v>0</v>
      </c>
      <c r="N73" s="118">
        <f t="shared" si="44"/>
        <v>2000</v>
      </c>
      <c r="O73" s="119">
        <f t="shared" si="44"/>
        <v>0</v>
      </c>
      <c r="P73" s="118">
        <f>$H73      +$J73      +$L73      +$N73</f>
        <v>1189000</v>
      </c>
      <c r="Q73" s="119">
        <f>$I73      +$K73      +$M73      +$O73</f>
        <v>0</v>
      </c>
      <c r="R73" s="63">
        <f>IF(($L73      =0),0,((($N73      -$L73      )/$L73      )*100))</f>
        <v>-99.662731871838105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23776000</v>
      </c>
      <c r="C74" s="120">
        <f>SUM(C71:C72)</f>
        <v>-22587000</v>
      </c>
      <c r="D74" s="120"/>
      <c r="E74" s="120">
        <f>$B74      +$C74      +$D74</f>
        <v>1189000</v>
      </c>
      <c r="F74" s="121">
        <f t="shared" ref="F74:O74" si="45">SUM(F71:F72)</f>
        <v>1189000</v>
      </c>
      <c r="G74" s="122">
        <f t="shared" si="45"/>
        <v>1189000</v>
      </c>
      <c r="H74" s="121">
        <f t="shared" si="45"/>
        <v>297000</v>
      </c>
      <c r="I74" s="122">
        <f t="shared" si="45"/>
        <v>0</v>
      </c>
      <c r="J74" s="121">
        <f t="shared" si="45"/>
        <v>297000</v>
      </c>
      <c r="K74" s="122">
        <f t="shared" si="45"/>
        <v>0</v>
      </c>
      <c r="L74" s="121">
        <f t="shared" si="45"/>
        <v>593000</v>
      </c>
      <c r="M74" s="122">
        <f t="shared" si="45"/>
        <v>0</v>
      </c>
      <c r="N74" s="121">
        <f t="shared" si="45"/>
        <v>2000</v>
      </c>
      <c r="O74" s="122">
        <f t="shared" si="45"/>
        <v>0</v>
      </c>
      <c r="P74" s="121">
        <f>$H74      +$J74      +$L74      +$N74</f>
        <v>1189000</v>
      </c>
      <c r="Q74" s="122">
        <f>$I74      +$K74      +$M74      +$O74</f>
        <v>0</v>
      </c>
      <c r="R74" s="67">
        <f>IF(($L74      =0),0,((($N74      -$L74      )/$L74      )*100))</f>
        <v>-99.662731871838105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64017000</v>
      </c>
      <c r="C75" s="120">
        <f>SUM(C9:C16,C19:C25,C28:C31,C34,C37:C41,C44:C54,C57:C60,C63:C67,C71:C72)</f>
        <v>-46932000</v>
      </c>
      <c r="D75" s="120"/>
      <c r="E75" s="120">
        <f>$B75      +$C75      +$D75</f>
        <v>17085000</v>
      </c>
      <c r="F75" s="121">
        <f t="shared" ref="F75:O75" si="46">SUM(F9:F16,F19:F25,F28:F31,F34,F37:F41,F44:F54,F57:F60,F63:F67,F71:F72)</f>
        <v>17085000</v>
      </c>
      <c r="G75" s="122">
        <f t="shared" si="46"/>
        <v>11052000</v>
      </c>
      <c r="H75" s="121">
        <f t="shared" si="46"/>
        <v>2125000</v>
      </c>
      <c r="I75" s="122">
        <f t="shared" si="46"/>
        <v>0</v>
      </c>
      <c r="J75" s="121">
        <f t="shared" si="46"/>
        <v>672000</v>
      </c>
      <c r="K75" s="122">
        <f t="shared" si="46"/>
        <v>-3000000</v>
      </c>
      <c r="L75" s="121">
        <f t="shared" si="46"/>
        <v>3728000</v>
      </c>
      <c r="M75" s="122">
        <f t="shared" si="46"/>
        <v>0</v>
      </c>
      <c r="N75" s="121">
        <f t="shared" si="46"/>
        <v>85000</v>
      </c>
      <c r="O75" s="122">
        <f t="shared" si="46"/>
        <v>0</v>
      </c>
      <c r="P75" s="121">
        <f>$H75      +$J75      +$L75      +$N75</f>
        <v>6610000</v>
      </c>
      <c r="Q75" s="122">
        <f>$I75      +$K75      +$M75      +$O75</f>
        <v>-3000000</v>
      </c>
      <c r="R75" s="67">
        <f>IF(($L75      =0),0,((($N75      -$L75      )/$L75      )*100))</f>
        <v>-97.719957081545061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38.763781374618809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-17.593244194229417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3051000</v>
      </c>
      <c r="C87" s="128">
        <f t="shared" si="48"/>
        <v>-503000</v>
      </c>
      <c r="D87" s="128">
        <f t="shared" si="48"/>
        <v>0</v>
      </c>
      <c r="E87" s="128">
        <f t="shared" si="48"/>
        <v>2548000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3051000</v>
      </c>
      <c r="C91" s="108">
        <v>-503000</v>
      </c>
      <c r="D91" s="108"/>
      <c r="E91" s="108">
        <f t="shared" si="49"/>
        <v>2548000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3051000</v>
      </c>
      <c r="C114" s="137">
        <f t="shared" si="62"/>
        <v>-503000</v>
      </c>
      <c r="D114" s="137">
        <f t="shared" si="62"/>
        <v>0</v>
      </c>
      <c r="E114" s="137">
        <f t="shared" si="62"/>
        <v>2548000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3051000</v>
      </c>
      <c r="C115" s="139">
        <f t="shared" ref="C115:Q115" si="63">C87</f>
        <v>-503000</v>
      </c>
      <c r="D115" s="139">
        <f t="shared" si="63"/>
        <v>0</v>
      </c>
      <c r="E115" s="139">
        <f t="shared" si="63"/>
        <v>2548000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5GSb8A9uAXzB+iyIbj3x3jfggNGBTTnZlg65HcGPaE6ZBMF9lzSrUTbFr/xRkWiQfOVbh9pw+2DKX2+4z2oEQ==" saltValue="Yw6lY7kmD8SQ033DjdU9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859000</v>
      </c>
      <c r="I10" s="110">
        <v>858780</v>
      </c>
      <c r="J10" s="109">
        <v>129000</v>
      </c>
      <c r="K10" s="110">
        <v>138586</v>
      </c>
      <c r="L10" s="109">
        <v>407000</v>
      </c>
      <c r="M10" s="110">
        <v>452604</v>
      </c>
      <c r="N10" s="109"/>
      <c r="O10" s="110">
        <v>248453</v>
      </c>
      <c r="P10" s="109">
        <f t="shared" ref="P10:P17" si="1">$H10      +$J10      +$L10      +$N10</f>
        <v>1395000</v>
      </c>
      <c r="Q10" s="110">
        <f t="shared" ref="Q10:Q17" si="2">$I10      +$K10      +$M10      +$O10</f>
        <v>1698423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-45.105876218504477</v>
      </c>
      <c r="T10" s="54">
        <f t="shared" ref="T10:T16" si="5">IF(($E10      =0),0,(($P10      /$E10      )*100))</f>
        <v>82.058823529411768</v>
      </c>
      <c r="U10" s="56">
        <f t="shared" ref="U10:U16" si="6">IF(($E10      =0),0,(($Q10      /$E10      )*100))</f>
        <v>99.90723529411764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859000</v>
      </c>
      <c r="I17" s="113">
        <f t="shared" si="7"/>
        <v>858780</v>
      </c>
      <c r="J17" s="112">
        <f t="shared" si="7"/>
        <v>129000</v>
      </c>
      <c r="K17" s="113">
        <f t="shared" si="7"/>
        <v>138586</v>
      </c>
      <c r="L17" s="112">
        <f t="shared" si="7"/>
        <v>407000</v>
      </c>
      <c r="M17" s="113">
        <f t="shared" si="7"/>
        <v>452604</v>
      </c>
      <c r="N17" s="112">
        <f t="shared" si="7"/>
        <v>0</v>
      </c>
      <c r="O17" s="113">
        <f t="shared" si="7"/>
        <v>248453</v>
      </c>
      <c r="P17" s="112">
        <f t="shared" si="1"/>
        <v>1395000</v>
      </c>
      <c r="Q17" s="113">
        <f t="shared" si="2"/>
        <v>1698423</v>
      </c>
      <c r="R17" s="58">
        <f t="shared" si="3"/>
        <v>-100</v>
      </c>
      <c r="S17" s="59">
        <f t="shared" si="4"/>
        <v>-45.105876218504477</v>
      </c>
      <c r="T17" s="58">
        <f>IF((SUM($E9:$E14))=0,0,(P17/(SUM($E9:$E14))*100))</f>
        <v>82.058823529411768</v>
      </c>
      <c r="U17" s="60">
        <f>IF((SUM($E9:$E14))=0,0,(Q17/(SUM($E9:$E14))*100))</f>
        <v>99.90723529411764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2488000</v>
      </c>
      <c r="C21" s="108"/>
      <c r="D21" s="108"/>
      <c r="E21" s="108">
        <f t="shared" si="8"/>
        <v>2488000</v>
      </c>
      <c r="F21" s="109">
        <v>2488000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2488000</v>
      </c>
      <c r="C26" s="111">
        <f>SUM(C19:C25)</f>
        <v>0</v>
      </c>
      <c r="D26" s="111"/>
      <c r="E26" s="111">
        <f t="shared" si="8"/>
        <v>2488000</v>
      </c>
      <c r="F26" s="112">
        <f t="shared" ref="F26:O26" si="15">SUM(F19:F25)</f>
        <v>2488000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2411000</v>
      </c>
      <c r="C31" s="108"/>
      <c r="D31" s="108"/>
      <c r="E31" s="108">
        <f>$B31      +$C31      +$D31</f>
        <v>2411000</v>
      </c>
      <c r="F31" s="109">
        <v>2411000</v>
      </c>
      <c r="G31" s="110">
        <v>2411000</v>
      </c>
      <c r="H31" s="109">
        <v>1125000</v>
      </c>
      <c r="I31" s="110">
        <v>1119503</v>
      </c>
      <c r="J31" s="109">
        <v>508000</v>
      </c>
      <c r="K31" s="110">
        <v>508773</v>
      </c>
      <c r="L31" s="109">
        <v>607000</v>
      </c>
      <c r="M31" s="110">
        <v>607417</v>
      </c>
      <c r="N31" s="109">
        <v>116000</v>
      </c>
      <c r="O31" s="110">
        <v>161879</v>
      </c>
      <c r="P31" s="109">
        <f>$H31      +$J31      +$L31      +$N31</f>
        <v>2356000</v>
      </c>
      <c r="Q31" s="110">
        <f>$I31      +$K31      +$M31      +$O31</f>
        <v>2397572</v>
      </c>
      <c r="R31" s="54">
        <f>IF(($L31      =0),0,((($N31      -$L31      )/$L31      )*100))</f>
        <v>-80.889621087314666</v>
      </c>
      <c r="S31" s="55">
        <f>IF(($M31      =0),0,((($O31      -$M31      )/$M31      )*100))</f>
        <v>-73.349609905550878</v>
      </c>
      <c r="T31" s="54">
        <f>IF(($E31      =0),0,(($P31      /$E31      )*100))</f>
        <v>97.718788884280386</v>
      </c>
      <c r="U31" s="56">
        <f>IF(($E31      =0),0,(($Q31      /$E31      )*100))</f>
        <v>99.443052675238491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2411000</v>
      </c>
      <c r="C32" s="111">
        <f>SUM(C28:C31)</f>
        <v>0</v>
      </c>
      <c r="D32" s="111"/>
      <c r="E32" s="111">
        <f>$B32      +$C32      +$D32</f>
        <v>2411000</v>
      </c>
      <c r="F32" s="112">
        <f t="shared" ref="F32:O32" si="16">SUM(F28:F31)</f>
        <v>2411000</v>
      </c>
      <c r="G32" s="113">
        <f t="shared" si="16"/>
        <v>2411000</v>
      </c>
      <c r="H32" s="112">
        <f t="shared" si="16"/>
        <v>1125000</v>
      </c>
      <c r="I32" s="113">
        <f t="shared" si="16"/>
        <v>1119503</v>
      </c>
      <c r="J32" s="112">
        <f t="shared" si="16"/>
        <v>508000</v>
      </c>
      <c r="K32" s="113">
        <f t="shared" si="16"/>
        <v>508773</v>
      </c>
      <c r="L32" s="112">
        <f t="shared" si="16"/>
        <v>607000</v>
      </c>
      <c r="M32" s="113">
        <f t="shared" si="16"/>
        <v>607417</v>
      </c>
      <c r="N32" s="112">
        <f t="shared" si="16"/>
        <v>116000</v>
      </c>
      <c r="O32" s="113">
        <f t="shared" si="16"/>
        <v>161879</v>
      </c>
      <c r="P32" s="112">
        <f>$H32      +$J32      +$L32      +$N32</f>
        <v>2356000</v>
      </c>
      <c r="Q32" s="113">
        <f>$I32      +$K32      +$M32      +$O32</f>
        <v>2397572</v>
      </c>
      <c r="R32" s="58">
        <f>IF(($L32      =0),0,((($N32      -$L32      )/$L32      )*100))</f>
        <v>-80.889621087314666</v>
      </c>
      <c r="S32" s="59">
        <f>IF(($M32      =0),0,((($O32      -$M32      )/$M32      )*100))</f>
        <v>-73.349609905550878</v>
      </c>
      <c r="T32" s="58">
        <f>IF($E32   =0,0,($P32   /$E32   )*100)</f>
        <v>97.718788884280386</v>
      </c>
      <c r="U32" s="60">
        <f>IF($E32   =0,0,($Q32   /$E32   )*100)</f>
        <v>99.443052675238491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1241000</v>
      </c>
      <c r="C34" s="108"/>
      <c r="D34" s="108"/>
      <c r="E34" s="108">
        <f>$B34      +$C34      +$D34</f>
        <v>1241000</v>
      </c>
      <c r="F34" s="109">
        <v>1241000</v>
      </c>
      <c r="G34" s="110">
        <v>1241000</v>
      </c>
      <c r="H34" s="109">
        <v>233000</v>
      </c>
      <c r="I34" s="110">
        <v>233263</v>
      </c>
      <c r="J34" s="109">
        <v>302000</v>
      </c>
      <c r="K34" s="110">
        <v>301956</v>
      </c>
      <c r="L34" s="109">
        <v>275000</v>
      </c>
      <c r="M34" s="110">
        <v>274553</v>
      </c>
      <c r="N34" s="109">
        <v>431000</v>
      </c>
      <c r="O34" s="110">
        <v>431094</v>
      </c>
      <c r="P34" s="109">
        <f>$H34      +$J34      +$L34      +$N34</f>
        <v>1241000</v>
      </c>
      <c r="Q34" s="110">
        <f>$I34      +$K34      +$M34      +$O34</f>
        <v>1240866</v>
      </c>
      <c r="R34" s="54">
        <f>IF(($L34      =0),0,((($N34      -$L34      )/$L34      )*100))</f>
        <v>56.727272727272727</v>
      </c>
      <c r="S34" s="55">
        <f>IF(($M34      =0),0,((($O34      -$M34      )/$M34      )*100))</f>
        <v>57.016678018451813</v>
      </c>
      <c r="T34" s="54">
        <f>IF(($E34      =0),0,(($P34      /$E34      )*100))</f>
        <v>100</v>
      </c>
      <c r="U34" s="56">
        <f>IF(($E34      =0),0,(($Q34      /$E34      )*100))</f>
        <v>99.989202256244965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1241000</v>
      </c>
      <c r="C35" s="111">
        <f>C34</f>
        <v>0</v>
      </c>
      <c r="D35" s="111"/>
      <c r="E35" s="111">
        <f>$B35      +$C35      +$D35</f>
        <v>1241000</v>
      </c>
      <c r="F35" s="112">
        <f t="shared" ref="F35:O35" si="17">F34</f>
        <v>1241000</v>
      </c>
      <c r="G35" s="113">
        <f t="shared" si="17"/>
        <v>1241000</v>
      </c>
      <c r="H35" s="112">
        <f t="shared" si="17"/>
        <v>233000</v>
      </c>
      <c r="I35" s="113">
        <f t="shared" si="17"/>
        <v>233263</v>
      </c>
      <c r="J35" s="112">
        <f t="shared" si="17"/>
        <v>302000</v>
      </c>
      <c r="K35" s="113">
        <f t="shared" si="17"/>
        <v>301956</v>
      </c>
      <c r="L35" s="112">
        <f t="shared" si="17"/>
        <v>275000</v>
      </c>
      <c r="M35" s="113">
        <f t="shared" si="17"/>
        <v>274553</v>
      </c>
      <c r="N35" s="112">
        <f t="shared" si="17"/>
        <v>431000</v>
      </c>
      <c r="O35" s="113">
        <f t="shared" si="17"/>
        <v>431094</v>
      </c>
      <c r="P35" s="112">
        <f>$H35      +$J35      +$L35      +$N35</f>
        <v>1241000</v>
      </c>
      <c r="Q35" s="113">
        <f>$I35      +$K35      +$M35      +$O35</f>
        <v>1240866</v>
      </c>
      <c r="R35" s="58">
        <f>IF(($L35      =0),0,((($N35      -$L35      )/$L35      )*100))</f>
        <v>56.727272727272727</v>
      </c>
      <c r="S35" s="59">
        <f>IF(($M35      =0),0,((($O35      -$M35      )/$M35      )*100))</f>
        <v>57.016678018451813</v>
      </c>
      <c r="T35" s="58">
        <f>IF($E35   =0,0,($P35   /$E35   )*100)</f>
        <v>100</v>
      </c>
      <c r="U35" s="60">
        <f>IF($E35   =0,0,($Q35   /$E35   )*100)</f>
        <v>99.989202256244965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7840000</v>
      </c>
      <c r="C69" s="120">
        <f>SUM(C9:C16,C19:C25,C28:C31,C34,C37:C41,C44:C54,C57:C60,C63:C67)</f>
        <v>0</v>
      </c>
      <c r="D69" s="120"/>
      <c r="E69" s="120">
        <f t="shared" si="35"/>
        <v>7840000</v>
      </c>
      <c r="F69" s="121">
        <f t="shared" ref="F69:O69" si="43">SUM(F9:F16,F19:F25,F28:F31,F34,F37:F41,F44:F54,F57:F60,F63:F67)</f>
        <v>7840000</v>
      </c>
      <c r="G69" s="122">
        <f t="shared" si="43"/>
        <v>5352000</v>
      </c>
      <c r="H69" s="121">
        <f t="shared" si="43"/>
        <v>2217000</v>
      </c>
      <c r="I69" s="122">
        <f t="shared" si="43"/>
        <v>2211546</v>
      </c>
      <c r="J69" s="121">
        <f t="shared" si="43"/>
        <v>939000</v>
      </c>
      <c r="K69" s="122">
        <f t="shared" si="43"/>
        <v>949315</v>
      </c>
      <c r="L69" s="121">
        <f t="shared" si="43"/>
        <v>1289000</v>
      </c>
      <c r="M69" s="122">
        <f t="shared" si="43"/>
        <v>1334574</v>
      </c>
      <c r="N69" s="121">
        <f t="shared" si="43"/>
        <v>547000</v>
      </c>
      <c r="O69" s="122">
        <f t="shared" si="43"/>
        <v>841426</v>
      </c>
      <c r="P69" s="121">
        <f t="shared" si="36"/>
        <v>4992000</v>
      </c>
      <c r="Q69" s="122">
        <f t="shared" si="37"/>
        <v>5336861</v>
      </c>
      <c r="R69" s="67">
        <f t="shared" si="38"/>
        <v>-57.56400310318076</v>
      </c>
      <c r="S69" s="68">
        <f t="shared" si="39"/>
        <v>-36.951716427863872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93.27354260089686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99.71713378176382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>
        <v>44705000</v>
      </c>
      <c r="D71" s="108"/>
      <c r="E71" s="108">
        <f>$B71      +$C71      +$D71</f>
        <v>44705000</v>
      </c>
      <c r="F71" s="109">
        <v>44705000</v>
      </c>
      <c r="G71" s="110">
        <v>44705000</v>
      </c>
      <c r="H71" s="109">
        <v>1755000</v>
      </c>
      <c r="I71" s="110"/>
      <c r="J71" s="109">
        <v>20235000</v>
      </c>
      <c r="K71" s="110"/>
      <c r="L71" s="109">
        <v>20761000</v>
      </c>
      <c r="M71" s="110"/>
      <c r="N71" s="109">
        <v>1954000</v>
      </c>
      <c r="O71" s="110"/>
      <c r="P71" s="109">
        <f>$H71      +$J71      +$L71      +$N71</f>
        <v>44705000</v>
      </c>
      <c r="Q71" s="110">
        <f>$I71      +$K71      +$M71      +$O71</f>
        <v>0</v>
      </c>
      <c r="R71" s="54">
        <f>IF(($L71      =0),0,((($N71      -$L71      )/$L71      )*100))</f>
        <v>-90.588121959443185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44705000</v>
      </c>
      <c r="D73" s="117"/>
      <c r="E73" s="117">
        <f>$B73      +$C73      +$D73</f>
        <v>44705000</v>
      </c>
      <c r="F73" s="118">
        <f t="shared" ref="F73:O73" si="44">SUM(F71:F72)</f>
        <v>44705000</v>
      </c>
      <c r="G73" s="119">
        <f t="shared" si="44"/>
        <v>44705000</v>
      </c>
      <c r="H73" s="118">
        <f t="shared" si="44"/>
        <v>1755000</v>
      </c>
      <c r="I73" s="119">
        <f t="shared" si="44"/>
        <v>0</v>
      </c>
      <c r="J73" s="118">
        <f t="shared" si="44"/>
        <v>20235000</v>
      </c>
      <c r="K73" s="119">
        <f t="shared" si="44"/>
        <v>0</v>
      </c>
      <c r="L73" s="118">
        <f t="shared" si="44"/>
        <v>20761000</v>
      </c>
      <c r="M73" s="119">
        <f t="shared" si="44"/>
        <v>0</v>
      </c>
      <c r="N73" s="118">
        <f t="shared" si="44"/>
        <v>1954000</v>
      </c>
      <c r="O73" s="119">
        <f t="shared" si="44"/>
        <v>0</v>
      </c>
      <c r="P73" s="118">
        <f>$H73      +$J73      +$L73      +$N73</f>
        <v>44705000</v>
      </c>
      <c r="Q73" s="119">
        <f>$I73      +$K73      +$M73      +$O73</f>
        <v>0</v>
      </c>
      <c r="R73" s="63">
        <f>IF(($L73      =0),0,((($N73      -$L73      )/$L73      )*100))</f>
        <v>-90.588121959443185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44705000</v>
      </c>
      <c r="D74" s="120"/>
      <c r="E74" s="120">
        <f>$B74      +$C74      +$D74</f>
        <v>44705000</v>
      </c>
      <c r="F74" s="121">
        <f t="shared" ref="F74:O74" si="45">SUM(F71:F72)</f>
        <v>44705000</v>
      </c>
      <c r="G74" s="122">
        <f t="shared" si="45"/>
        <v>44705000</v>
      </c>
      <c r="H74" s="121">
        <f t="shared" si="45"/>
        <v>1755000</v>
      </c>
      <c r="I74" s="122">
        <f t="shared" si="45"/>
        <v>0</v>
      </c>
      <c r="J74" s="121">
        <f t="shared" si="45"/>
        <v>20235000</v>
      </c>
      <c r="K74" s="122">
        <f t="shared" si="45"/>
        <v>0</v>
      </c>
      <c r="L74" s="121">
        <f t="shared" si="45"/>
        <v>20761000</v>
      </c>
      <c r="M74" s="122">
        <f t="shared" si="45"/>
        <v>0</v>
      </c>
      <c r="N74" s="121">
        <f t="shared" si="45"/>
        <v>1954000</v>
      </c>
      <c r="O74" s="122">
        <f t="shared" si="45"/>
        <v>0</v>
      </c>
      <c r="P74" s="121">
        <f>$H74      +$J74      +$L74      +$N74</f>
        <v>44705000</v>
      </c>
      <c r="Q74" s="122">
        <f>$I74      +$K74      +$M74      +$O74</f>
        <v>0</v>
      </c>
      <c r="R74" s="67">
        <f>IF(($L74      =0),0,((($N74      -$L74      )/$L74      )*100))</f>
        <v>-90.588121959443185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7840000</v>
      </c>
      <c r="C75" s="120">
        <f>SUM(C9:C16,C19:C25,C28:C31,C34,C37:C41,C44:C54,C57:C60,C63:C67,C71:C72)</f>
        <v>44705000</v>
      </c>
      <c r="D75" s="120"/>
      <c r="E75" s="120">
        <f>$B75      +$C75      +$D75</f>
        <v>52545000</v>
      </c>
      <c r="F75" s="121">
        <f t="shared" ref="F75:O75" si="46">SUM(F9:F16,F19:F25,F28:F31,F34,F37:F41,F44:F54,F57:F60,F63:F67,F71:F72)</f>
        <v>52545000</v>
      </c>
      <c r="G75" s="122">
        <f t="shared" si="46"/>
        <v>50057000</v>
      </c>
      <c r="H75" s="121">
        <f t="shared" si="46"/>
        <v>3972000</v>
      </c>
      <c r="I75" s="122">
        <f t="shared" si="46"/>
        <v>2211546</v>
      </c>
      <c r="J75" s="121">
        <f t="shared" si="46"/>
        <v>21174000</v>
      </c>
      <c r="K75" s="122">
        <f t="shared" si="46"/>
        <v>949315</v>
      </c>
      <c r="L75" s="121">
        <f t="shared" si="46"/>
        <v>22050000</v>
      </c>
      <c r="M75" s="122">
        <f t="shared" si="46"/>
        <v>1334574</v>
      </c>
      <c r="N75" s="121">
        <f t="shared" si="46"/>
        <v>2501000</v>
      </c>
      <c r="O75" s="122">
        <f t="shared" si="46"/>
        <v>841426</v>
      </c>
      <c r="P75" s="121">
        <f>$H75      +$J75      +$L75      +$N75</f>
        <v>49697000</v>
      </c>
      <c r="Q75" s="122">
        <f>$I75      +$K75      +$M75      +$O75</f>
        <v>5336861</v>
      </c>
      <c r="R75" s="67">
        <f>IF(($L75      =0),0,((($N75      -$L75      )/$L75      )*100))</f>
        <v>-88.657596371882079</v>
      </c>
      <c r="S75" s="68">
        <f>IF(($M75      =0),0,((($O75      -$M75      )/$M75      )*100))</f>
        <v>-36.951716427863872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99.280819865353493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10.661567812693528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4392000</v>
      </c>
      <c r="C87" s="128">
        <f t="shared" si="48"/>
        <v>0</v>
      </c>
      <c r="D87" s="128">
        <f t="shared" si="48"/>
        <v>0</v>
      </c>
      <c r="E87" s="128">
        <f t="shared" si="48"/>
        <v>4392000</v>
      </c>
      <c r="F87" s="128">
        <f t="shared" si="48"/>
        <v>0</v>
      </c>
      <c r="G87" s="128">
        <f t="shared" si="48"/>
        <v>0</v>
      </c>
      <c r="H87" s="128">
        <f t="shared" si="48"/>
        <v>4300000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4392000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8692000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197.90528233151184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4392000</v>
      </c>
      <c r="C94" s="108"/>
      <c r="D94" s="108"/>
      <c r="E94" s="108">
        <f t="shared" si="49"/>
        <v>4392000</v>
      </c>
      <c r="F94" s="108">
        <v>0</v>
      </c>
      <c r="G94" s="108">
        <v>0</v>
      </c>
      <c r="H94" s="108">
        <v>4300000</v>
      </c>
      <c r="I94" s="108"/>
      <c r="J94" s="108"/>
      <c r="K94" s="108"/>
      <c r="L94" s="108">
        <v>4392000</v>
      </c>
      <c r="M94" s="108"/>
      <c r="N94" s="108"/>
      <c r="O94" s="108"/>
      <c r="P94" s="108">
        <f t="shared" si="50"/>
        <v>8692000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197.90528233151184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4392000</v>
      </c>
      <c r="C114" s="137">
        <f t="shared" si="62"/>
        <v>0</v>
      </c>
      <c r="D114" s="137">
        <f t="shared" si="62"/>
        <v>0</v>
      </c>
      <c r="E114" s="137">
        <f t="shared" si="62"/>
        <v>4392000</v>
      </c>
      <c r="F114" s="137">
        <f t="shared" si="62"/>
        <v>0</v>
      </c>
      <c r="G114" s="137">
        <f t="shared" si="62"/>
        <v>0</v>
      </c>
      <c r="H114" s="137">
        <f t="shared" si="62"/>
        <v>4300000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4392000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8692000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1.9790528233151183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4392000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4392000</v>
      </c>
      <c r="F115" s="139">
        <f t="shared" si="63"/>
        <v>0</v>
      </c>
      <c r="G115" s="139">
        <f t="shared" si="63"/>
        <v>0</v>
      </c>
      <c r="H115" s="139">
        <f t="shared" si="63"/>
        <v>4300000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4392000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8692000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1.9790528233151183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6XfFi7KlVOXP6YzJq3vvugNW8CdLspOCWcA8svb2be3UuGElG5Z9nt5r9t2BpbbSC/MSd6pJcl/D7+z7xpTfQ==" saltValue="d9XX6vcPiMnIFgBx5EmY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1596000</v>
      </c>
      <c r="I10" s="110"/>
      <c r="J10" s="109">
        <v>611000</v>
      </c>
      <c r="K10" s="110"/>
      <c r="L10" s="109">
        <v>105000</v>
      </c>
      <c r="M10" s="110"/>
      <c r="N10" s="109"/>
      <c r="O10" s="110"/>
      <c r="P10" s="109">
        <f t="shared" ref="P10:P17" si="1">$H10      +$J10      +$L10      +$N10</f>
        <v>2312000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88.923076923076934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1596000</v>
      </c>
      <c r="I17" s="113">
        <f t="shared" si="7"/>
        <v>0</v>
      </c>
      <c r="J17" s="112">
        <f t="shared" si="7"/>
        <v>611000</v>
      </c>
      <c r="K17" s="113">
        <f t="shared" si="7"/>
        <v>0</v>
      </c>
      <c r="L17" s="112">
        <f t="shared" si="7"/>
        <v>105000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2312000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88.923076923076934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25000000</v>
      </c>
      <c r="D23" s="108"/>
      <c r="E23" s="108">
        <f t="shared" si="8"/>
        <v>25000000</v>
      </c>
      <c r="F23" s="109">
        <v>25000000</v>
      </c>
      <c r="G23" s="110">
        <v>25000000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25000000</v>
      </c>
      <c r="D26" s="111"/>
      <c r="E26" s="111">
        <f t="shared" si="8"/>
        <v>25000000</v>
      </c>
      <c r="F26" s="112">
        <f t="shared" ref="F26:O26" si="15">SUM(F19:F25)</f>
        <v>25000000</v>
      </c>
      <c r="G26" s="113">
        <f t="shared" si="15"/>
        <v>25000000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/>
      <c r="D34" s="108"/>
      <c r="E34" s="108">
        <f>$B34      +$C34      +$D34</f>
        <v>1200000</v>
      </c>
      <c r="F34" s="109">
        <v>1200000</v>
      </c>
      <c r="G34" s="110">
        <v>1200000</v>
      </c>
      <c r="H34" s="109"/>
      <c r="I34" s="110"/>
      <c r="J34" s="109"/>
      <c r="K34" s="110"/>
      <c r="L34" s="109"/>
      <c r="M34" s="110"/>
      <c r="N34" s="109">
        <v>213000</v>
      </c>
      <c r="O34" s="110"/>
      <c r="P34" s="109">
        <f>$H34      +$J34      +$L34      +$N34</f>
        <v>213000</v>
      </c>
      <c r="Q34" s="110">
        <f>$I34      +$K34      +$M34      +$O34</f>
        <v>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17.75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0</v>
      </c>
      <c r="D35" s="111"/>
      <c r="E35" s="111">
        <f>$B35      +$C35      +$D35</f>
        <v>1200000</v>
      </c>
      <c r="F35" s="112">
        <f t="shared" ref="F35:O35" si="17">F34</f>
        <v>1200000</v>
      </c>
      <c r="G35" s="113">
        <f t="shared" si="17"/>
        <v>1200000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213000</v>
      </c>
      <c r="O35" s="113">
        <f t="shared" si="17"/>
        <v>0</v>
      </c>
      <c r="P35" s="112">
        <f>$H35      +$J35      +$L35      +$N35</f>
        <v>213000</v>
      </c>
      <c r="Q35" s="113">
        <f>$I35      +$K35      +$M35      +$O35</f>
        <v>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17.75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17790000</v>
      </c>
      <c r="C37" s="108">
        <v>-3507000</v>
      </c>
      <c r="D37" s="108"/>
      <c r="E37" s="108">
        <f t="shared" ref="E37:E42" si="18">$B37      +$C37      +$D37</f>
        <v>14283000</v>
      </c>
      <c r="F37" s="109">
        <v>14283000</v>
      </c>
      <c r="G37" s="110">
        <v>14283000</v>
      </c>
      <c r="H37" s="109">
        <v>3609000</v>
      </c>
      <c r="I37" s="110"/>
      <c r="J37" s="109"/>
      <c r="K37" s="110"/>
      <c r="L37" s="109">
        <v>10000</v>
      </c>
      <c r="M37" s="110"/>
      <c r="N37" s="109"/>
      <c r="O37" s="110"/>
      <c r="P37" s="109">
        <f t="shared" ref="P37:P42" si="19">$H37      +$J37      +$L37      +$N37</f>
        <v>3619000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25.337814184695091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/>
      <c r="J40" s="109"/>
      <c r="K40" s="110"/>
      <c r="L40" s="109">
        <v>2127000</v>
      </c>
      <c r="M40" s="110"/>
      <c r="N40" s="109">
        <v>1212000</v>
      </c>
      <c r="O40" s="110"/>
      <c r="P40" s="109">
        <f t="shared" si="19"/>
        <v>3339000</v>
      </c>
      <c r="Q40" s="110">
        <f t="shared" si="20"/>
        <v>0</v>
      </c>
      <c r="R40" s="54">
        <f t="shared" si="21"/>
        <v>-43.018335684062059</v>
      </c>
      <c r="S40" s="55">
        <f t="shared" si="22"/>
        <v>0</v>
      </c>
      <c r="T40" s="54">
        <f t="shared" si="23"/>
        <v>83.474999999999994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21823000</v>
      </c>
      <c r="C42" s="111">
        <f>SUM(C37:C41)</f>
        <v>-3507000</v>
      </c>
      <c r="D42" s="111"/>
      <c r="E42" s="111">
        <f t="shared" si="18"/>
        <v>18316000</v>
      </c>
      <c r="F42" s="112">
        <f t="shared" ref="F42:O42" si="25">SUM(F37:F41)</f>
        <v>18316000</v>
      </c>
      <c r="G42" s="113">
        <f t="shared" si="25"/>
        <v>18283000</v>
      </c>
      <c r="H42" s="112">
        <f t="shared" si="25"/>
        <v>3609000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2137000</v>
      </c>
      <c r="M42" s="113">
        <f t="shared" si="25"/>
        <v>0</v>
      </c>
      <c r="N42" s="112">
        <f t="shared" si="25"/>
        <v>1212000</v>
      </c>
      <c r="O42" s="113">
        <f t="shared" si="25"/>
        <v>0</v>
      </c>
      <c r="P42" s="112">
        <f t="shared" si="19"/>
        <v>6958000</v>
      </c>
      <c r="Q42" s="113">
        <f t="shared" si="20"/>
        <v>0</v>
      </c>
      <c r="R42" s="58">
        <f t="shared" si="21"/>
        <v>-43.284978942442677</v>
      </c>
      <c r="S42" s="59">
        <f t="shared" si="22"/>
        <v>0</v>
      </c>
      <c r="T42" s="58">
        <f>IF((+$E37+$E40) =0,0,(P42   /(+$E37+$E40) )*100)</f>
        <v>38.057211617349452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40000000</v>
      </c>
      <c r="C46" s="108"/>
      <c r="D46" s="108"/>
      <c r="E46" s="108">
        <f t="shared" si="26"/>
        <v>40000000</v>
      </c>
      <c r="F46" s="109">
        <v>40000000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15224000</v>
      </c>
      <c r="C53" s="108">
        <v>6000000</v>
      </c>
      <c r="D53" s="108"/>
      <c r="E53" s="108">
        <f t="shared" si="26"/>
        <v>21224000</v>
      </c>
      <c r="F53" s="109">
        <v>21224000</v>
      </c>
      <c r="G53" s="110">
        <v>21224000</v>
      </c>
      <c r="H53" s="109">
        <v>3940000</v>
      </c>
      <c r="I53" s="110"/>
      <c r="J53" s="109">
        <v>6284000</v>
      </c>
      <c r="K53" s="110"/>
      <c r="L53" s="109"/>
      <c r="M53" s="110"/>
      <c r="N53" s="109">
        <v>6449000</v>
      </c>
      <c r="O53" s="110"/>
      <c r="P53" s="109">
        <f t="shared" si="27"/>
        <v>16673000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78.557293629852992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55224000</v>
      </c>
      <c r="C55" s="111">
        <f>SUM(C44:C54)</f>
        <v>6000000</v>
      </c>
      <c r="D55" s="111"/>
      <c r="E55" s="111">
        <f t="shared" si="26"/>
        <v>61224000</v>
      </c>
      <c r="F55" s="112">
        <f t="shared" ref="F55:O55" si="33">SUM(F44:F54)</f>
        <v>61224000</v>
      </c>
      <c r="G55" s="113">
        <f t="shared" si="33"/>
        <v>21224000</v>
      </c>
      <c r="H55" s="112">
        <f t="shared" si="33"/>
        <v>3940000</v>
      </c>
      <c r="I55" s="113">
        <f t="shared" si="33"/>
        <v>0</v>
      </c>
      <c r="J55" s="112">
        <f t="shared" si="33"/>
        <v>6284000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6449000</v>
      </c>
      <c r="O55" s="113">
        <f t="shared" si="33"/>
        <v>0</v>
      </c>
      <c r="P55" s="112">
        <f t="shared" si="27"/>
        <v>16673000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78.557293629852992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80847000</v>
      </c>
      <c r="C69" s="120">
        <f>SUM(C9:C16,C19:C25,C28:C31,C34,C37:C41,C44:C54,C57:C60,C63:C67)</f>
        <v>27493000</v>
      </c>
      <c r="D69" s="120"/>
      <c r="E69" s="120">
        <f t="shared" si="35"/>
        <v>108340000</v>
      </c>
      <c r="F69" s="121">
        <f t="shared" ref="F69:O69" si="43">SUM(F9:F16,F19:F25,F28:F31,F34,F37:F41,F44:F54,F57:F60,F63:F67)</f>
        <v>108340000</v>
      </c>
      <c r="G69" s="122">
        <f t="shared" si="43"/>
        <v>68307000</v>
      </c>
      <c r="H69" s="121">
        <f t="shared" si="43"/>
        <v>9145000</v>
      </c>
      <c r="I69" s="122">
        <f t="shared" si="43"/>
        <v>0</v>
      </c>
      <c r="J69" s="121">
        <f t="shared" si="43"/>
        <v>6895000</v>
      </c>
      <c r="K69" s="122">
        <f t="shared" si="43"/>
        <v>0</v>
      </c>
      <c r="L69" s="121">
        <f t="shared" si="43"/>
        <v>2242000</v>
      </c>
      <c r="M69" s="122">
        <f t="shared" si="43"/>
        <v>0</v>
      </c>
      <c r="N69" s="121">
        <f t="shared" si="43"/>
        <v>7874000</v>
      </c>
      <c r="O69" s="122">
        <f t="shared" si="43"/>
        <v>0</v>
      </c>
      <c r="P69" s="121">
        <f t="shared" si="36"/>
        <v>26156000</v>
      </c>
      <c r="Q69" s="122">
        <f t="shared" si="37"/>
        <v>0</v>
      </c>
      <c r="R69" s="67">
        <f t="shared" si="38"/>
        <v>251.20428189116862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38.291829534308341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26717000</v>
      </c>
      <c r="C71" s="108">
        <v>-25381000</v>
      </c>
      <c r="D71" s="108"/>
      <c r="E71" s="108">
        <f>$B71      +$C71      +$D71</f>
        <v>1336000</v>
      </c>
      <c r="F71" s="109">
        <v>1336000</v>
      </c>
      <c r="G71" s="110">
        <v>1336000</v>
      </c>
      <c r="H71" s="109">
        <v>521000</v>
      </c>
      <c r="I71" s="110"/>
      <c r="J71" s="109">
        <v>588000</v>
      </c>
      <c r="K71" s="110"/>
      <c r="L71" s="109">
        <v>138000</v>
      </c>
      <c r="M71" s="110"/>
      <c r="N71" s="109">
        <v>69000</v>
      </c>
      <c r="O71" s="110"/>
      <c r="P71" s="109">
        <f>$H71      +$J71      +$L71      +$N71</f>
        <v>1316000</v>
      </c>
      <c r="Q71" s="110">
        <f>$I71      +$K71      +$M71      +$O71</f>
        <v>0</v>
      </c>
      <c r="R71" s="54">
        <f>IF(($L71      =0),0,((($N71      -$L71      )/$L71      )*100))</f>
        <v>-50</v>
      </c>
      <c r="S71" s="55">
        <f>IF(($M71      =0),0,((($O71      -$M71      )/$M71      )*100))</f>
        <v>0</v>
      </c>
      <c r="T71" s="54">
        <f>IF(($E71      =0),0,(($P71      /$E71      )*100))</f>
        <v>98.502994011976057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26717000</v>
      </c>
      <c r="C73" s="117">
        <f>SUM(C71:C72)</f>
        <v>-25381000</v>
      </c>
      <c r="D73" s="117"/>
      <c r="E73" s="117">
        <f>$B73      +$C73      +$D73</f>
        <v>1336000</v>
      </c>
      <c r="F73" s="118">
        <f t="shared" ref="F73:O73" si="44">SUM(F71:F72)</f>
        <v>1336000</v>
      </c>
      <c r="G73" s="119">
        <f t="shared" si="44"/>
        <v>1336000</v>
      </c>
      <c r="H73" s="118">
        <f t="shared" si="44"/>
        <v>521000</v>
      </c>
      <c r="I73" s="119">
        <f t="shared" si="44"/>
        <v>0</v>
      </c>
      <c r="J73" s="118">
        <f t="shared" si="44"/>
        <v>588000</v>
      </c>
      <c r="K73" s="119">
        <f t="shared" si="44"/>
        <v>0</v>
      </c>
      <c r="L73" s="118">
        <f t="shared" si="44"/>
        <v>138000</v>
      </c>
      <c r="M73" s="119">
        <f t="shared" si="44"/>
        <v>0</v>
      </c>
      <c r="N73" s="118">
        <f t="shared" si="44"/>
        <v>69000</v>
      </c>
      <c r="O73" s="119">
        <f t="shared" si="44"/>
        <v>0</v>
      </c>
      <c r="P73" s="118">
        <f>$H73      +$J73      +$L73      +$N73</f>
        <v>1316000</v>
      </c>
      <c r="Q73" s="119">
        <f>$I73      +$K73      +$M73      +$O73</f>
        <v>0</v>
      </c>
      <c r="R73" s="63">
        <f>IF(($L73      =0),0,((($N73      -$L73      )/$L73      )*100))</f>
        <v>-50</v>
      </c>
      <c r="S73" s="64">
        <f>IF(($M73      =0),0,((($O73      -$M73      )/$M73      )*100))</f>
        <v>0</v>
      </c>
      <c r="T73" s="63">
        <f>IF(($E71      =0),0,(($P71      /$E71      )*100))</f>
        <v>98.502994011976057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26717000</v>
      </c>
      <c r="C74" s="120">
        <f>SUM(C71:C72)</f>
        <v>-25381000</v>
      </c>
      <c r="D74" s="120"/>
      <c r="E74" s="120">
        <f>$B74      +$C74      +$D74</f>
        <v>1336000</v>
      </c>
      <c r="F74" s="121">
        <f t="shared" ref="F74:O74" si="45">SUM(F71:F72)</f>
        <v>1336000</v>
      </c>
      <c r="G74" s="122">
        <f t="shared" si="45"/>
        <v>1336000</v>
      </c>
      <c r="H74" s="121">
        <f t="shared" si="45"/>
        <v>521000</v>
      </c>
      <c r="I74" s="122">
        <f t="shared" si="45"/>
        <v>0</v>
      </c>
      <c r="J74" s="121">
        <f t="shared" si="45"/>
        <v>588000</v>
      </c>
      <c r="K74" s="122">
        <f t="shared" si="45"/>
        <v>0</v>
      </c>
      <c r="L74" s="121">
        <f t="shared" si="45"/>
        <v>138000</v>
      </c>
      <c r="M74" s="122">
        <f t="shared" si="45"/>
        <v>0</v>
      </c>
      <c r="N74" s="121">
        <f t="shared" si="45"/>
        <v>69000</v>
      </c>
      <c r="O74" s="122">
        <f t="shared" si="45"/>
        <v>0</v>
      </c>
      <c r="P74" s="121">
        <f>$H74      +$J74      +$L74      +$N74</f>
        <v>1316000</v>
      </c>
      <c r="Q74" s="122">
        <f>$I74      +$K74      +$M74      +$O74</f>
        <v>0</v>
      </c>
      <c r="R74" s="67">
        <f>IF(($L74      =0),0,((($N74      -$L74      )/$L74      )*100))</f>
        <v>-50</v>
      </c>
      <c r="S74" s="68">
        <f>IF(($M74      =0),0,((($O74      -$M74      )/$M74      )*100))</f>
        <v>0</v>
      </c>
      <c r="T74" s="67">
        <f>IF(($E71      =0),0,(($P71      /$E71      )*100))</f>
        <v>98.502994011976057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107564000</v>
      </c>
      <c r="C75" s="120">
        <f>SUM(C9:C16,C19:C25,C28:C31,C34,C37:C41,C44:C54,C57:C60,C63:C67,C71:C72)</f>
        <v>2112000</v>
      </c>
      <c r="D75" s="120"/>
      <c r="E75" s="120">
        <f>$B75      +$C75      +$D75</f>
        <v>109676000</v>
      </c>
      <c r="F75" s="121">
        <f t="shared" ref="F75:O75" si="46">SUM(F9:F16,F19:F25,F28:F31,F34,F37:F41,F44:F54,F57:F60,F63:F67,F71:F72)</f>
        <v>109676000</v>
      </c>
      <c r="G75" s="122">
        <f t="shared" si="46"/>
        <v>69643000</v>
      </c>
      <c r="H75" s="121">
        <f t="shared" si="46"/>
        <v>9666000</v>
      </c>
      <c r="I75" s="122">
        <f t="shared" si="46"/>
        <v>0</v>
      </c>
      <c r="J75" s="121">
        <f t="shared" si="46"/>
        <v>7483000</v>
      </c>
      <c r="K75" s="122">
        <f t="shared" si="46"/>
        <v>0</v>
      </c>
      <c r="L75" s="121">
        <f t="shared" si="46"/>
        <v>2380000</v>
      </c>
      <c r="M75" s="122">
        <f t="shared" si="46"/>
        <v>0</v>
      </c>
      <c r="N75" s="121">
        <f t="shared" si="46"/>
        <v>7943000</v>
      </c>
      <c r="O75" s="122">
        <f t="shared" si="46"/>
        <v>0</v>
      </c>
      <c r="P75" s="121">
        <f>$H75      +$J75      +$L75      +$N75</f>
        <v>27472000</v>
      </c>
      <c r="Q75" s="122">
        <f>$I75      +$K75      +$M75      +$O75</f>
        <v>0</v>
      </c>
      <c r="R75" s="67">
        <f>IF(($L75      =0),0,((($N75      -$L75      )/$L75      )*100))</f>
        <v>233.73949579831935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39.446893442269868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8802000</v>
      </c>
      <c r="C87" s="128">
        <f t="shared" si="48"/>
        <v>53000</v>
      </c>
      <c r="D87" s="128">
        <f t="shared" si="48"/>
        <v>0</v>
      </c>
      <c r="E87" s="128">
        <f t="shared" si="48"/>
        <v>8855000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8802000</v>
      </c>
      <c r="C91" s="108">
        <v>53000</v>
      </c>
      <c r="D91" s="108"/>
      <c r="E91" s="108">
        <f t="shared" si="49"/>
        <v>8855000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8802000</v>
      </c>
      <c r="C114" s="137">
        <f t="shared" si="62"/>
        <v>53000</v>
      </c>
      <c r="D114" s="137">
        <f t="shared" si="62"/>
        <v>0</v>
      </c>
      <c r="E114" s="137">
        <f t="shared" si="62"/>
        <v>8855000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8802000</v>
      </c>
      <c r="C115" s="139">
        <f t="shared" ref="C115:Q115" si="63">C87</f>
        <v>53000</v>
      </c>
      <c r="D115" s="139">
        <f t="shared" si="63"/>
        <v>0</v>
      </c>
      <c r="E115" s="139">
        <f t="shared" si="63"/>
        <v>8855000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oh3oUutlUFlN9t/CwzmAm8pJI1BpZyTa+aF49k/uXE+d9Nf7MZ3vX0qa5iQyRIFAM/daFYS4oadYFWld4UR6A==" saltValue="x6+7EECu6mJelN1+C+xz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>
        <v>224888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224888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7.4962666666666662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224888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224888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7.4962666666666662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>
        <v>-360000</v>
      </c>
      <c r="D34" s="108"/>
      <c r="E34" s="108">
        <f>$B34      +$C34      +$D34</f>
        <v>840000</v>
      </c>
      <c r="F34" s="109">
        <v>840000</v>
      </c>
      <c r="G34" s="110">
        <v>840000</v>
      </c>
      <c r="H34" s="109"/>
      <c r="I34" s="110"/>
      <c r="J34" s="109">
        <v>129000</v>
      </c>
      <c r="K34" s="110"/>
      <c r="L34" s="109"/>
      <c r="M34" s="110">
        <v>179520</v>
      </c>
      <c r="N34" s="109">
        <v>172000</v>
      </c>
      <c r="O34" s="110">
        <v>593343</v>
      </c>
      <c r="P34" s="109">
        <f>$H34      +$J34      +$L34      +$N34</f>
        <v>301000</v>
      </c>
      <c r="Q34" s="110">
        <f>$I34      +$K34      +$M34      +$O34</f>
        <v>772863</v>
      </c>
      <c r="R34" s="54">
        <f>IF(($L34      =0),0,((($N34      -$L34      )/$L34      )*100))</f>
        <v>0</v>
      </c>
      <c r="S34" s="55">
        <f>IF(($M34      =0),0,((($O34      -$M34      )/$M34      )*100))</f>
        <v>230.51637700534761</v>
      </c>
      <c r="T34" s="54">
        <f>IF(($E34      =0),0,(($P34      /$E34      )*100))</f>
        <v>35.833333333333336</v>
      </c>
      <c r="U34" s="56">
        <f>IF(($E34      =0),0,(($Q34      /$E34      )*100))</f>
        <v>92.007499999999993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-360000</v>
      </c>
      <c r="D35" s="111"/>
      <c r="E35" s="111">
        <f>$B35      +$C35      +$D35</f>
        <v>840000</v>
      </c>
      <c r="F35" s="112">
        <f t="shared" ref="F35:O35" si="17">F34</f>
        <v>840000</v>
      </c>
      <c r="G35" s="113">
        <f t="shared" si="17"/>
        <v>840000</v>
      </c>
      <c r="H35" s="112">
        <f t="shared" si="17"/>
        <v>0</v>
      </c>
      <c r="I35" s="113">
        <f t="shared" si="17"/>
        <v>0</v>
      </c>
      <c r="J35" s="112">
        <f t="shared" si="17"/>
        <v>129000</v>
      </c>
      <c r="K35" s="113">
        <f t="shared" si="17"/>
        <v>0</v>
      </c>
      <c r="L35" s="112">
        <f t="shared" si="17"/>
        <v>0</v>
      </c>
      <c r="M35" s="113">
        <f t="shared" si="17"/>
        <v>179520</v>
      </c>
      <c r="N35" s="112">
        <f t="shared" si="17"/>
        <v>172000</v>
      </c>
      <c r="O35" s="113">
        <f t="shared" si="17"/>
        <v>593343</v>
      </c>
      <c r="P35" s="112">
        <f>$H35      +$J35      +$L35      +$N35</f>
        <v>301000</v>
      </c>
      <c r="Q35" s="113">
        <f>$I35      +$K35      +$M35      +$O35</f>
        <v>772863</v>
      </c>
      <c r="R35" s="58">
        <f>IF(($L35      =0),0,((($N35      -$L35      )/$L35      )*100))</f>
        <v>0</v>
      </c>
      <c r="S35" s="59">
        <f>IF(($M35      =0),0,((($O35      -$M35      )/$M35      )*100))</f>
        <v>230.51637700534761</v>
      </c>
      <c r="T35" s="58">
        <f>IF($E35   =0,0,($P35   /$E35   )*100)</f>
        <v>35.833333333333336</v>
      </c>
      <c r="U35" s="60">
        <f>IF($E35   =0,0,($Q35   /$E35   )*100)</f>
        <v>92.007499999999993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33000</v>
      </c>
      <c r="C42" s="111">
        <f>SUM(C37:C41)</f>
        <v>0</v>
      </c>
      <c r="D42" s="111"/>
      <c r="E42" s="111">
        <f t="shared" si="18"/>
        <v>33000</v>
      </c>
      <c r="F42" s="112">
        <f t="shared" ref="F42:O42" si="25">SUM(F37:F41)</f>
        <v>33000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43000000</v>
      </c>
      <c r="C46" s="108"/>
      <c r="D46" s="108"/>
      <c r="E46" s="108">
        <f t="shared" si="26"/>
        <v>43000000</v>
      </c>
      <c r="F46" s="109">
        <v>43000000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22109000</v>
      </c>
      <c r="C53" s="108">
        <v>-15000000</v>
      </c>
      <c r="D53" s="108"/>
      <c r="E53" s="108">
        <f t="shared" si="26"/>
        <v>7109000</v>
      </c>
      <c r="F53" s="109">
        <v>7109000</v>
      </c>
      <c r="G53" s="110">
        <v>7109000</v>
      </c>
      <c r="H53" s="109"/>
      <c r="I53" s="110">
        <v>3258406</v>
      </c>
      <c r="J53" s="109"/>
      <c r="K53" s="110">
        <v>605417</v>
      </c>
      <c r="L53" s="109">
        <v>3883000</v>
      </c>
      <c r="M53" s="110">
        <v>4664904</v>
      </c>
      <c r="N53" s="109">
        <v>3225000</v>
      </c>
      <c r="O53" s="110">
        <v>2443880</v>
      </c>
      <c r="P53" s="109">
        <f t="shared" si="27"/>
        <v>7108000</v>
      </c>
      <c r="Q53" s="110">
        <f t="shared" si="28"/>
        <v>10972607</v>
      </c>
      <c r="R53" s="54">
        <f t="shared" si="29"/>
        <v>-16.945660571722897</v>
      </c>
      <c r="S53" s="55">
        <f t="shared" si="30"/>
        <v>-47.611354917485976</v>
      </c>
      <c r="T53" s="54">
        <f t="shared" si="31"/>
        <v>99.98593332395555</v>
      </c>
      <c r="U53" s="56">
        <f t="shared" si="32"/>
        <v>154.34810803207202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65109000</v>
      </c>
      <c r="C55" s="111">
        <f>SUM(C44:C54)</f>
        <v>-15000000</v>
      </c>
      <c r="D55" s="111"/>
      <c r="E55" s="111">
        <f t="shared" si="26"/>
        <v>50109000</v>
      </c>
      <c r="F55" s="112">
        <f t="shared" ref="F55:O55" si="33">SUM(F44:F54)</f>
        <v>50109000</v>
      </c>
      <c r="G55" s="113">
        <f t="shared" si="33"/>
        <v>7109000</v>
      </c>
      <c r="H55" s="112">
        <f t="shared" si="33"/>
        <v>0</v>
      </c>
      <c r="I55" s="113">
        <f t="shared" si="33"/>
        <v>3258406</v>
      </c>
      <c r="J55" s="112">
        <f t="shared" si="33"/>
        <v>0</v>
      </c>
      <c r="K55" s="113">
        <f t="shared" si="33"/>
        <v>605417</v>
      </c>
      <c r="L55" s="112">
        <f t="shared" si="33"/>
        <v>3883000</v>
      </c>
      <c r="M55" s="113">
        <f t="shared" si="33"/>
        <v>4664904</v>
      </c>
      <c r="N55" s="112">
        <f t="shared" si="33"/>
        <v>3225000</v>
      </c>
      <c r="O55" s="113">
        <f t="shared" si="33"/>
        <v>2443880</v>
      </c>
      <c r="P55" s="112">
        <f t="shared" si="27"/>
        <v>7108000</v>
      </c>
      <c r="Q55" s="113">
        <f t="shared" si="28"/>
        <v>10972607</v>
      </c>
      <c r="R55" s="58">
        <f t="shared" si="29"/>
        <v>-16.945660571722897</v>
      </c>
      <c r="S55" s="59">
        <f t="shared" si="30"/>
        <v>-47.611354917485976</v>
      </c>
      <c r="T55" s="58">
        <f>IF((+$E45+$E47+$E49+$E50+$E53) =0,0,(P55   /(+$E45+$E47+$E49+$E50+$E53) )*100)</f>
        <v>99.98593332395555</v>
      </c>
      <c r="U55" s="60">
        <f>IF((+$E45+$E47+$E49+$E50+$E53) =0,0,(Q55   /(+$E45+$E47+$E49+$E50+$E53) )*100)</f>
        <v>154.34810803207202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69342000</v>
      </c>
      <c r="C69" s="120">
        <f>SUM(C9:C16,C19:C25,C28:C31,C34,C37:C41,C44:C54,C57:C60,C63:C67)</f>
        <v>-15360000</v>
      </c>
      <c r="D69" s="120"/>
      <c r="E69" s="120">
        <f t="shared" si="35"/>
        <v>53982000</v>
      </c>
      <c r="F69" s="121">
        <f t="shared" ref="F69:O69" si="43">SUM(F9:F16,F19:F25,F28:F31,F34,F37:F41,F44:F54,F57:F60,F63:F67)</f>
        <v>53982000</v>
      </c>
      <c r="G69" s="122">
        <f t="shared" si="43"/>
        <v>10949000</v>
      </c>
      <c r="H69" s="121">
        <f t="shared" si="43"/>
        <v>0</v>
      </c>
      <c r="I69" s="122">
        <f t="shared" si="43"/>
        <v>3483294</v>
      </c>
      <c r="J69" s="121">
        <f t="shared" si="43"/>
        <v>129000</v>
      </c>
      <c r="K69" s="122">
        <f t="shared" si="43"/>
        <v>605417</v>
      </c>
      <c r="L69" s="121">
        <f t="shared" si="43"/>
        <v>3883000</v>
      </c>
      <c r="M69" s="122">
        <f t="shared" si="43"/>
        <v>4844424</v>
      </c>
      <c r="N69" s="121">
        <f t="shared" si="43"/>
        <v>3397000</v>
      </c>
      <c r="O69" s="122">
        <f t="shared" si="43"/>
        <v>3037223</v>
      </c>
      <c r="P69" s="121">
        <f t="shared" si="36"/>
        <v>7409000</v>
      </c>
      <c r="Q69" s="122">
        <f t="shared" si="37"/>
        <v>11970358</v>
      </c>
      <c r="R69" s="67">
        <f t="shared" si="38"/>
        <v>-12.516095802214783</v>
      </c>
      <c r="S69" s="68">
        <f t="shared" si="39"/>
        <v>-37.304765231119326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67.668280208238201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109.3283222212074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18530000</v>
      </c>
      <c r="C71" s="108">
        <v>-2100000</v>
      </c>
      <c r="D71" s="108"/>
      <c r="E71" s="108">
        <f>$B71      +$C71      +$D71</f>
        <v>16430000</v>
      </c>
      <c r="F71" s="109">
        <v>16430000</v>
      </c>
      <c r="G71" s="110">
        <v>16430000</v>
      </c>
      <c r="H71" s="109">
        <v>5396000</v>
      </c>
      <c r="I71" s="110">
        <v>6572132</v>
      </c>
      <c r="J71" s="109">
        <v>1873000</v>
      </c>
      <c r="K71" s="110">
        <v>720703</v>
      </c>
      <c r="L71" s="109">
        <v>2483000</v>
      </c>
      <c r="M71" s="110">
        <v>2265527</v>
      </c>
      <c r="N71" s="109">
        <v>4398000</v>
      </c>
      <c r="O71" s="110">
        <v>3428042</v>
      </c>
      <c r="P71" s="109">
        <f>$H71      +$J71      +$L71      +$N71</f>
        <v>14150000</v>
      </c>
      <c r="Q71" s="110">
        <f>$I71      +$K71      +$M71      +$O71</f>
        <v>12986404</v>
      </c>
      <c r="R71" s="54">
        <f>IF(($L71      =0),0,((($N71      -$L71      )/$L71      )*100))</f>
        <v>77.124446234393872</v>
      </c>
      <c r="S71" s="55">
        <f>IF(($M71      =0),0,((($O71      -$M71      )/$M71      )*100))</f>
        <v>51.313226459009321</v>
      </c>
      <c r="T71" s="54">
        <f>IF(($E71      =0),0,(($P71      /$E71      )*100))</f>
        <v>86.12294583079732</v>
      </c>
      <c r="U71" s="56">
        <f>IF(($E71      =0),0,(($Q71      /$E71      )*100))</f>
        <v>79.04080340839927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18530000</v>
      </c>
      <c r="C73" s="117">
        <f>SUM(C71:C72)</f>
        <v>-2100000</v>
      </c>
      <c r="D73" s="117"/>
      <c r="E73" s="117">
        <f>$B73      +$C73      +$D73</f>
        <v>16430000</v>
      </c>
      <c r="F73" s="118">
        <f t="shared" ref="F73:O73" si="44">SUM(F71:F72)</f>
        <v>16430000</v>
      </c>
      <c r="G73" s="119">
        <f t="shared" si="44"/>
        <v>16430000</v>
      </c>
      <c r="H73" s="118">
        <f t="shared" si="44"/>
        <v>5396000</v>
      </c>
      <c r="I73" s="119">
        <f t="shared" si="44"/>
        <v>6572132</v>
      </c>
      <c r="J73" s="118">
        <f t="shared" si="44"/>
        <v>1873000</v>
      </c>
      <c r="K73" s="119">
        <f t="shared" si="44"/>
        <v>720703</v>
      </c>
      <c r="L73" s="118">
        <f t="shared" si="44"/>
        <v>2483000</v>
      </c>
      <c r="M73" s="119">
        <f t="shared" si="44"/>
        <v>2265527</v>
      </c>
      <c r="N73" s="118">
        <f t="shared" si="44"/>
        <v>4398000</v>
      </c>
      <c r="O73" s="119">
        <f t="shared" si="44"/>
        <v>3428042</v>
      </c>
      <c r="P73" s="118">
        <f>$H73      +$J73      +$L73      +$N73</f>
        <v>14150000</v>
      </c>
      <c r="Q73" s="119">
        <f>$I73      +$K73      +$M73      +$O73</f>
        <v>12986404</v>
      </c>
      <c r="R73" s="63">
        <f>IF(($L73      =0),0,((($N73      -$L73      )/$L73      )*100))</f>
        <v>77.124446234393872</v>
      </c>
      <c r="S73" s="64">
        <f>IF(($M73      =0),0,((($O73      -$M73      )/$M73      )*100))</f>
        <v>51.313226459009321</v>
      </c>
      <c r="T73" s="63">
        <f>IF(($E71      =0),0,(($P71      /$E71      )*100))</f>
        <v>86.12294583079732</v>
      </c>
      <c r="U73" s="65">
        <f>IF($E71   =0,0,($Q71   /$E71 )*100)</f>
        <v>79.04080340839927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18530000</v>
      </c>
      <c r="C74" s="120">
        <f>SUM(C71:C72)</f>
        <v>-2100000</v>
      </c>
      <c r="D74" s="120"/>
      <c r="E74" s="120">
        <f>$B74      +$C74      +$D74</f>
        <v>16430000</v>
      </c>
      <c r="F74" s="121">
        <f t="shared" ref="F74:O74" si="45">SUM(F71:F72)</f>
        <v>16430000</v>
      </c>
      <c r="G74" s="122">
        <f t="shared" si="45"/>
        <v>16430000</v>
      </c>
      <c r="H74" s="121">
        <f t="shared" si="45"/>
        <v>5396000</v>
      </c>
      <c r="I74" s="122">
        <f t="shared" si="45"/>
        <v>6572132</v>
      </c>
      <c r="J74" s="121">
        <f t="shared" si="45"/>
        <v>1873000</v>
      </c>
      <c r="K74" s="122">
        <f t="shared" si="45"/>
        <v>720703</v>
      </c>
      <c r="L74" s="121">
        <f t="shared" si="45"/>
        <v>2483000</v>
      </c>
      <c r="M74" s="122">
        <f t="shared" si="45"/>
        <v>2265527</v>
      </c>
      <c r="N74" s="121">
        <f t="shared" si="45"/>
        <v>4398000</v>
      </c>
      <c r="O74" s="122">
        <f t="shared" si="45"/>
        <v>3428042</v>
      </c>
      <c r="P74" s="121">
        <f>$H74      +$J74      +$L74      +$N74</f>
        <v>14150000</v>
      </c>
      <c r="Q74" s="122">
        <f>$I74      +$K74      +$M74      +$O74</f>
        <v>12986404</v>
      </c>
      <c r="R74" s="67">
        <f>IF(($L74      =0),0,((($N74      -$L74      )/$L74      )*100))</f>
        <v>77.124446234393872</v>
      </c>
      <c r="S74" s="68">
        <f>IF(($M74      =0),0,((($O74      -$M74      )/$M74      )*100))</f>
        <v>51.313226459009321</v>
      </c>
      <c r="T74" s="67">
        <f>IF(($E71      =0),0,(($P71      /$E71      )*100))</f>
        <v>86.12294583079732</v>
      </c>
      <c r="U74" s="71">
        <f>IF($E71   =0,0,($Q71   /$E71 )*100)</f>
        <v>79.04080340839927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87872000</v>
      </c>
      <c r="C75" s="120">
        <f>SUM(C9:C16,C19:C25,C28:C31,C34,C37:C41,C44:C54,C57:C60,C63:C67,C71:C72)</f>
        <v>-17460000</v>
      </c>
      <c r="D75" s="120"/>
      <c r="E75" s="120">
        <f>$B75      +$C75      +$D75</f>
        <v>70412000</v>
      </c>
      <c r="F75" s="121">
        <f t="shared" ref="F75:O75" si="46">SUM(F9:F16,F19:F25,F28:F31,F34,F37:F41,F44:F54,F57:F60,F63:F67,F71:F72)</f>
        <v>70412000</v>
      </c>
      <c r="G75" s="122">
        <f t="shared" si="46"/>
        <v>27379000</v>
      </c>
      <c r="H75" s="121">
        <f t="shared" si="46"/>
        <v>5396000</v>
      </c>
      <c r="I75" s="122">
        <f t="shared" si="46"/>
        <v>10055426</v>
      </c>
      <c r="J75" s="121">
        <f t="shared" si="46"/>
        <v>2002000</v>
      </c>
      <c r="K75" s="122">
        <f t="shared" si="46"/>
        <v>1326120</v>
      </c>
      <c r="L75" s="121">
        <f t="shared" si="46"/>
        <v>6366000</v>
      </c>
      <c r="M75" s="122">
        <f t="shared" si="46"/>
        <v>7109951</v>
      </c>
      <c r="N75" s="121">
        <f t="shared" si="46"/>
        <v>7795000</v>
      </c>
      <c r="O75" s="122">
        <f t="shared" si="46"/>
        <v>6465265</v>
      </c>
      <c r="P75" s="121">
        <f>$H75      +$J75      +$L75      +$N75</f>
        <v>21559000</v>
      </c>
      <c r="Q75" s="122">
        <f>$I75      +$K75      +$M75      +$O75</f>
        <v>24956762</v>
      </c>
      <c r="R75" s="67">
        <f>IF(($L75      =0),0,((($N75      -$L75      )/$L75      )*100))</f>
        <v>22.447376688658498</v>
      </c>
      <c r="S75" s="68">
        <f>IF(($M75      =0),0,((($O75      -$M75      )/$M75      )*100))</f>
        <v>-9.0673761324093505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78.742832097593038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91.152934730998211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474000</v>
      </c>
      <c r="C87" s="128">
        <f t="shared" si="48"/>
        <v>1710000</v>
      </c>
      <c r="D87" s="128">
        <f t="shared" si="48"/>
        <v>0</v>
      </c>
      <c r="E87" s="128">
        <f t="shared" si="48"/>
        <v>2184000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474000</v>
      </c>
      <c r="C91" s="108">
        <v>66000</v>
      </c>
      <c r="D91" s="108"/>
      <c r="E91" s="108">
        <f t="shared" si="49"/>
        <v>540000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1644000</v>
      </c>
      <c r="D94" s="108"/>
      <c r="E94" s="108">
        <f t="shared" si="49"/>
        <v>1644000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474000</v>
      </c>
      <c r="C114" s="137">
        <f t="shared" si="62"/>
        <v>1710000</v>
      </c>
      <c r="D114" s="137">
        <f t="shared" si="62"/>
        <v>0</v>
      </c>
      <c r="E114" s="137">
        <f t="shared" si="62"/>
        <v>2184000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474000</v>
      </c>
      <c r="C115" s="139">
        <f t="shared" ref="C115:Q115" si="63">C87</f>
        <v>1710000</v>
      </c>
      <c r="D115" s="139">
        <f t="shared" si="63"/>
        <v>0</v>
      </c>
      <c r="E115" s="139">
        <f t="shared" si="63"/>
        <v>2184000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uH+zgingsz+/bDqafuKn5LKwyQsaQNSabtPwFl/Tn7GaDDo6t+n492rUnS27yQna4FaEDKo4bpMrOGR7pZZzQ==" saltValue="gOVqB+Yv17//88OZPijl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2100000</v>
      </c>
      <c r="C10" s="108"/>
      <c r="D10" s="108"/>
      <c r="E10" s="108">
        <f t="shared" ref="E10:E17" si="0">$B10      +$C10      +$D10</f>
        <v>2100000</v>
      </c>
      <c r="F10" s="109">
        <v>2100000</v>
      </c>
      <c r="G10" s="110">
        <v>2100000</v>
      </c>
      <c r="H10" s="109">
        <v>730000</v>
      </c>
      <c r="I10" s="110">
        <v>-2100000</v>
      </c>
      <c r="J10" s="109">
        <v>198000</v>
      </c>
      <c r="K10" s="110"/>
      <c r="L10" s="109">
        <v>589000</v>
      </c>
      <c r="M10" s="110">
        <v>-5000</v>
      </c>
      <c r="N10" s="109"/>
      <c r="O10" s="110">
        <v>2105000</v>
      </c>
      <c r="P10" s="109">
        <f t="shared" ref="P10:P17" si="1">$H10      +$J10      +$L10      +$N10</f>
        <v>1517000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-42200</v>
      </c>
      <c r="T10" s="54">
        <f t="shared" ref="T10:T16" si="5">IF(($E10      =0),0,(($P10      /$E10      )*100))</f>
        <v>72.238095238095241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2100000</v>
      </c>
      <c r="C17" s="111">
        <f>SUM(C9:C16)</f>
        <v>0</v>
      </c>
      <c r="D17" s="111"/>
      <c r="E17" s="111">
        <f t="shared" si="0"/>
        <v>2100000</v>
      </c>
      <c r="F17" s="112">
        <f t="shared" ref="F17:O17" si="7">SUM(F9:F16)</f>
        <v>2100000</v>
      </c>
      <c r="G17" s="113">
        <f t="shared" si="7"/>
        <v>2100000</v>
      </c>
      <c r="H17" s="112">
        <f t="shared" si="7"/>
        <v>730000</v>
      </c>
      <c r="I17" s="113">
        <f t="shared" si="7"/>
        <v>-2100000</v>
      </c>
      <c r="J17" s="112">
        <f t="shared" si="7"/>
        <v>198000</v>
      </c>
      <c r="K17" s="113">
        <f t="shared" si="7"/>
        <v>0</v>
      </c>
      <c r="L17" s="112">
        <f t="shared" si="7"/>
        <v>589000</v>
      </c>
      <c r="M17" s="113">
        <f t="shared" si="7"/>
        <v>-5000</v>
      </c>
      <c r="N17" s="112">
        <f t="shared" si="7"/>
        <v>0</v>
      </c>
      <c r="O17" s="113">
        <f t="shared" si="7"/>
        <v>2105000</v>
      </c>
      <c r="P17" s="112">
        <f t="shared" si="1"/>
        <v>1517000</v>
      </c>
      <c r="Q17" s="113">
        <f t="shared" si="2"/>
        <v>0</v>
      </c>
      <c r="R17" s="58">
        <f t="shared" si="3"/>
        <v>-100</v>
      </c>
      <c r="S17" s="59">
        <f t="shared" si="4"/>
        <v>-42200</v>
      </c>
      <c r="T17" s="58">
        <f>IF((SUM($E9:$E14))=0,0,(P17/(SUM($E9:$E14))*100))</f>
        <v>72.238095238095241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1335000</v>
      </c>
      <c r="C34" s="108">
        <v>600000</v>
      </c>
      <c r="D34" s="108"/>
      <c r="E34" s="108">
        <f>$B34      +$C34      +$D34</f>
        <v>1935000</v>
      </c>
      <c r="F34" s="109">
        <v>1935000</v>
      </c>
      <c r="G34" s="110">
        <v>1935000</v>
      </c>
      <c r="H34" s="109">
        <v>334000</v>
      </c>
      <c r="I34" s="110"/>
      <c r="J34" s="109">
        <v>110000</v>
      </c>
      <c r="K34" s="110"/>
      <c r="L34" s="109">
        <v>421000</v>
      </c>
      <c r="M34" s="110"/>
      <c r="N34" s="109">
        <v>179000</v>
      </c>
      <c r="O34" s="110"/>
      <c r="P34" s="109">
        <f>$H34      +$J34      +$L34      +$N34</f>
        <v>1044000</v>
      </c>
      <c r="Q34" s="110">
        <f>$I34      +$K34      +$M34      +$O34</f>
        <v>0</v>
      </c>
      <c r="R34" s="54">
        <f>IF(($L34      =0),0,((($N34      -$L34      )/$L34      )*100))</f>
        <v>-57.482185273159146</v>
      </c>
      <c r="S34" s="55">
        <f>IF(($M34      =0),0,((($O34      -$M34      )/$M34      )*100))</f>
        <v>0</v>
      </c>
      <c r="T34" s="54">
        <f>IF(($E34      =0),0,(($P34      /$E34      )*100))</f>
        <v>53.953488372093027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1335000</v>
      </c>
      <c r="C35" s="111">
        <f>C34</f>
        <v>600000</v>
      </c>
      <c r="D35" s="111"/>
      <c r="E35" s="111">
        <f>$B35      +$C35      +$D35</f>
        <v>1935000</v>
      </c>
      <c r="F35" s="112">
        <f t="shared" ref="F35:O35" si="17">F34</f>
        <v>1935000</v>
      </c>
      <c r="G35" s="113">
        <f t="shared" si="17"/>
        <v>1935000</v>
      </c>
      <c r="H35" s="112">
        <f t="shared" si="17"/>
        <v>334000</v>
      </c>
      <c r="I35" s="113">
        <f t="shared" si="17"/>
        <v>0</v>
      </c>
      <c r="J35" s="112">
        <f t="shared" si="17"/>
        <v>110000</v>
      </c>
      <c r="K35" s="113">
        <f t="shared" si="17"/>
        <v>0</v>
      </c>
      <c r="L35" s="112">
        <f t="shared" si="17"/>
        <v>421000</v>
      </c>
      <c r="M35" s="113">
        <f t="shared" si="17"/>
        <v>0</v>
      </c>
      <c r="N35" s="112">
        <f t="shared" si="17"/>
        <v>179000</v>
      </c>
      <c r="O35" s="113">
        <f t="shared" si="17"/>
        <v>0</v>
      </c>
      <c r="P35" s="112">
        <f>$H35      +$J35      +$L35      +$N35</f>
        <v>1044000</v>
      </c>
      <c r="Q35" s="113">
        <f>$I35      +$K35      +$M35      +$O35</f>
        <v>0</v>
      </c>
      <c r="R35" s="58">
        <f>IF(($L35      =0),0,((($N35      -$L35      )/$L35      )*100))</f>
        <v>-57.482185273159146</v>
      </c>
      <c r="S35" s="59">
        <f>IF(($M35      =0),0,((($O35      -$M35      )/$M35      )*100))</f>
        <v>0</v>
      </c>
      <c r="T35" s="58">
        <f>IF($E35   =0,0,($P35   /$E35   )*100)</f>
        <v>53.953488372093027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501000</v>
      </c>
      <c r="C37" s="108"/>
      <c r="D37" s="108"/>
      <c r="E37" s="108">
        <f t="shared" ref="E37:E42" si="18">$B37      +$C37      +$D37</f>
        <v>501000</v>
      </c>
      <c r="F37" s="109">
        <v>501000</v>
      </c>
      <c r="G37" s="110">
        <v>501000</v>
      </c>
      <c r="H37" s="109">
        <v>364000</v>
      </c>
      <c r="I37" s="110"/>
      <c r="J37" s="109">
        <v>137000</v>
      </c>
      <c r="K37" s="110"/>
      <c r="L37" s="109"/>
      <c r="M37" s="110"/>
      <c r="N37" s="109"/>
      <c r="O37" s="110"/>
      <c r="P37" s="109">
        <f t="shared" ref="P37:P42" si="19">$H37      +$J37      +$L37      +$N37</f>
        <v>501000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65000</v>
      </c>
      <c r="C38" s="108"/>
      <c r="D38" s="108"/>
      <c r="E38" s="108">
        <f t="shared" si="18"/>
        <v>65000</v>
      </c>
      <c r="F38" s="109">
        <v>65000</v>
      </c>
      <c r="G38" s="110">
        <v>0</v>
      </c>
      <c r="H38" s="109"/>
      <c r="I38" s="110"/>
      <c r="J38" s="109"/>
      <c r="K38" s="110"/>
      <c r="L38" s="109"/>
      <c r="M38" s="110"/>
      <c r="N38" s="109">
        <v>10000</v>
      </c>
      <c r="O38" s="110"/>
      <c r="P38" s="109">
        <f t="shared" si="19"/>
        <v>10000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15.384615384615385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566000</v>
      </c>
      <c r="C42" s="111">
        <f>SUM(C37:C41)</f>
        <v>0</v>
      </c>
      <c r="D42" s="111"/>
      <c r="E42" s="111">
        <f t="shared" si="18"/>
        <v>566000</v>
      </c>
      <c r="F42" s="112">
        <f t="shared" ref="F42:O42" si="25">SUM(F37:F41)</f>
        <v>566000</v>
      </c>
      <c r="G42" s="113">
        <f t="shared" si="25"/>
        <v>501000</v>
      </c>
      <c r="H42" s="112">
        <f t="shared" si="25"/>
        <v>364000</v>
      </c>
      <c r="I42" s="113">
        <f t="shared" si="25"/>
        <v>0</v>
      </c>
      <c r="J42" s="112">
        <f t="shared" si="25"/>
        <v>137000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10000</v>
      </c>
      <c r="O42" s="113">
        <f t="shared" si="25"/>
        <v>0</v>
      </c>
      <c r="P42" s="112">
        <f t="shared" si="19"/>
        <v>511000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101.99600798403195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10447000</v>
      </c>
      <c r="C46" s="108"/>
      <c r="D46" s="108"/>
      <c r="E46" s="108">
        <f t="shared" si="26"/>
        <v>10447000</v>
      </c>
      <c r="F46" s="109">
        <v>10447000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16956000</v>
      </c>
      <c r="C53" s="108"/>
      <c r="D53" s="108"/>
      <c r="E53" s="108">
        <f t="shared" si="26"/>
        <v>16956000</v>
      </c>
      <c r="F53" s="109">
        <v>16956000</v>
      </c>
      <c r="G53" s="110">
        <v>16956000</v>
      </c>
      <c r="H53" s="109"/>
      <c r="I53" s="110"/>
      <c r="J53" s="109">
        <v>5594000</v>
      </c>
      <c r="K53" s="110"/>
      <c r="L53" s="109">
        <v>1362000</v>
      </c>
      <c r="M53" s="110"/>
      <c r="N53" s="109">
        <v>5598000</v>
      </c>
      <c r="O53" s="110"/>
      <c r="P53" s="109">
        <f t="shared" si="27"/>
        <v>12554000</v>
      </c>
      <c r="Q53" s="110">
        <f t="shared" si="28"/>
        <v>0</v>
      </c>
      <c r="R53" s="54">
        <f t="shared" si="29"/>
        <v>311.01321585903088</v>
      </c>
      <c r="S53" s="55">
        <f t="shared" si="30"/>
        <v>0</v>
      </c>
      <c r="T53" s="54">
        <f t="shared" si="31"/>
        <v>74.038688369898566</v>
      </c>
      <c r="U53" s="56">
        <f t="shared" si="32"/>
        <v>0</v>
      </c>
      <c r="V53" s="109">
        <v>3983000</v>
      </c>
      <c r="W53" s="110">
        <v>2160000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27403000</v>
      </c>
      <c r="C55" s="111">
        <f>SUM(C44:C54)</f>
        <v>0</v>
      </c>
      <c r="D55" s="111"/>
      <c r="E55" s="111">
        <f t="shared" si="26"/>
        <v>27403000</v>
      </c>
      <c r="F55" s="112">
        <f t="shared" ref="F55:O55" si="33">SUM(F44:F54)</f>
        <v>27403000</v>
      </c>
      <c r="G55" s="113">
        <f t="shared" si="33"/>
        <v>16956000</v>
      </c>
      <c r="H55" s="112">
        <f t="shared" si="33"/>
        <v>0</v>
      </c>
      <c r="I55" s="113">
        <f t="shared" si="33"/>
        <v>0</v>
      </c>
      <c r="J55" s="112">
        <f t="shared" si="33"/>
        <v>5594000</v>
      </c>
      <c r="K55" s="113">
        <f t="shared" si="33"/>
        <v>0</v>
      </c>
      <c r="L55" s="112">
        <f t="shared" si="33"/>
        <v>1362000</v>
      </c>
      <c r="M55" s="113">
        <f t="shared" si="33"/>
        <v>0</v>
      </c>
      <c r="N55" s="112">
        <f t="shared" si="33"/>
        <v>5598000</v>
      </c>
      <c r="O55" s="113">
        <f t="shared" si="33"/>
        <v>0</v>
      </c>
      <c r="P55" s="112">
        <f t="shared" si="27"/>
        <v>12554000</v>
      </c>
      <c r="Q55" s="113">
        <f t="shared" si="28"/>
        <v>0</v>
      </c>
      <c r="R55" s="58">
        <f t="shared" si="29"/>
        <v>311.01321585903088</v>
      </c>
      <c r="S55" s="59">
        <f t="shared" si="30"/>
        <v>0</v>
      </c>
      <c r="T55" s="58">
        <f>IF((+$E45+$E47+$E49+$E50+$E53) =0,0,(P55   /(+$E45+$E47+$E49+$E50+$E53) )*100)</f>
        <v>74.038688369898566</v>
      </c>
      <c r="U55" s="60">
        <f>IF((+$E45+$E47+$E49+$E50+$E53) =0,0,(Q55   /(+$E45+$E47+$E49+$E50+$E53) )*100)</f>
        <v>0</v>
      </c>
      <c r="V55" s="112">
        <f>SUM(V44:V54)</f>
        <v>3983000</v>
      </c>
      <c r="W55" s="113">
        <f>SUM(W44:W54)</f>
        <v>2160000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31404000</v>
      </c>
      <c r="C69" s="120">
        <f>SUM(C9:C16,C19:C25,C28:C31,C34,C37:C41,C44:C54,C57:C60,C63:C67)</f>
        <v>600000</v>
      </c>
      <c r="D69" s="120"/>
      <c r="E69" s="120">
        <f t="shared" si="35"/>
        <v>32004000</v>
      </c>
      <c r="F69" s="121">
        <f t="shared" ref="F69:O69" si="43">SUM(F9:F16,F19:F25,F28:F31,F34,F37:F41,F44:F54,F57:F60,F63:F67)</f>
        <v>32004000</v>
      </c>
      <c r="G69" s="122">
        <f t="shared" si="43"/>
        <v>21492000</v>
      </c>
      <c r="H69" s="121">
        <f t="shared" si="43"/>
        <v>1428000</v>
      </c>
      <c r="I69" s="122">
        <f t="shared" si="43"/>
        <v>-2100000</v>
      </c>
      <c r="J69" s="121">
        <f t="shared" si="43"/>
        <v>6039000</v>
      </c>
      <c r="K69" s="122">
        <f t="shared" si="43"/>
        <v>0</v>
      </c>
      <c r="L69" s="121">
        <f t="shared" si="43"/>
        <v>2372000</v>
      </c>
      <c r="M69" s="122">
        <f t="shared" si="43"/>
        <v>-5000</v>
      </c>
      <c r="N69" s="121">
        <f t="shared" si="43"/>
        <v>5787000</v>
      </c>
      <c r="O69" s="122">
        <f t="shared" si="43"/>
        <v>2105000</v>
      </c>
      <c r="P69" s="121">
        <f t="shared" si="36"/>
        <v>15626000</v>
      </c>
      <c r="Q69" s="122">
        <f t="shared" si="37"/>
        <v>0</v>
      </c>
      <c r="R69" s="67">
        <f t="shared" si="38"/>
        <v>143.97133220910624</v>
      </c>
      <c r="S69" s="68">
        <f t="shared" si="39"/>
        <v>-42200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72.706123208635773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>
        <f>SUM(V9:V16,V19:V25,V28:V31,V34,V37:V41,V44:V54,V57:V60,V63:V67)</f>
        <v>3983000</v>
      </c>
      <c r="W69" s="122">
        <f>SUM(W9:W16,W19:W25,W28:W31,W34,W37:W41,W44:W54,W57:W60,W63:W67)</f>
        <v>2160000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28563000</v>
      </c>
      <c r="C71" s="108">
        <v>-37000</v>
      </c>
      <c r="D71" s="108"/>
      <c r="E71" s="108">
        <f>$B71      +$C71      +$D71</f>
        <v>28526000</v>
      </c>
      <c r="F71" s="109">
        <v>28526000</v>
      </c>
      <c r="G71" s="110">
        <v>28526000</v>
      </c>
      <c r="H71" s="109">
        <v>3108000</v>
      </c>
      <c r="I71" s="110">
        <v>-6927000</v>
      </c>
      <c r="J71" s="109">
        <v>8726000</v>
      </c>
      <c r="K71" s="110">
        <v>-14712000</v>
      </c>
      <c r="L71" s="109">
        <v>6887000</v>
      </c>
      <c r="M71" s="110">
        <v>-6887000</v>
      </c>
      <c r="N71" s="109">
        <v>6616000</v>
      </c>
      <c r="O71" s="110">
        <v>27761947</v>
      </c>
      <c r="P71" s="109">
        <f>$H71      +$J71      +$L71      +$N71</f>
        <v>25337000</v>
      </c>
      <c r="Q71" s="110">
        <f>$I71      +$K71      +$M71      +$O71</f>
        <v>-764053</v>
      </c>
      <c r="R71" s="54">
        <f>IF(($L71      =0),0,((($N71      -$L71      )/$L71      )*100))</f>
        <v>-3.9349499056192823</v>
      </c>
      <c r="S71" s="55">
        <f>IF(($M71      =0),0,((($O71      -$M71      )/$M71      )*100))</f>
        <v>-503.10653404965882</v>
      </c>
      <c r="T71" s="54">
        <f>IF(($E71      =0),0,(($P71      /$E71      )*100))</f>
        <v>88.820724952674752</v>
      </c>
      <c r="U71" s="56">
        <f>IF(($E71      =0),0,(($Q71      /$E71      )*100))</f>
        <v>-2.6784442263198485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28563000</v>
      </c>
      <c r="C73" s="117">
        <f>SUM(C71:C72)</f>
        <v>-37000</v>
      </c>
      <c r="D73" s="117"/>
      <c r="E73" s="117">
        <f>$B73      +$C73      +$D73</f>
        <v>28526000</v>
      </c>
      <c r="F73" s="118">
        <f t="shared" ref="F73:O73" si="44">SUM(F71:F72)</f>
        <v>28526000</v>
      </c>
      <c r="G73" s="119">
        <f t="shared" si="44"/>
        <v>28526000</v>
      </c>
      <c r="H73" s="118">
        <f t="shared" si="44"/>
        <v>3108000</v>
      </c>
      <c r="I73" s="119">
        <f t="shared" si="44"/>
        <v>-6927000</v>
      </c>
      <c r="J73" s="118">
        <f t="shared" si="44"/>
        <v>8726000</v>
      </c>
      <c r="K73" s="119">
        <f t="shared" si="44"/>
        <v>-14712000</v>
      </c>
      <c r="L73" s="118">
        <f t="shared" si="44"/>
        <v>6887000</v>
      </c>
      <c r="M73" s="119">
        <f t="shared" si="44"/>
        <v>-6887000</v>
      </c>
      <c r="N73" s="118">
        <f t="shared" si="44"/>
        <v>6616000</v>
      </c>
      <c r="O73" s="119">
        <f t="shared" si="44"/>
        <v>27761947</v>
      </c>
      <c r="P73" s="118">
        <f>$H73      +$J73      +$L73      +$N73</f>
        <v>25337000</v>
      </c>
      <c r="Q73" s="119">
        <f>$I73      +$K73      +$M73      +$O73</f>
        <v>-764053</v>
      </c>
      <c r="R73" s="63">
        <f>IF(($L73      =0),0,((($N73      -$L73      )/$L73      )*100))</f>
        <v>-3.9349499056192823</v>
      </c>
      <c r="S73" s="64">
        <f>IF(($M73      =0),0,((($O73      -$M73      )/$M73      )*100))</f>
        <v>-503.10653404965882</v>
      </c>
      <c r="T73" s="63">
        <f>IF(($E71      =0),0,(($P71      /$E71      )*100))</f>
        <v>88.820724952674752</v>
      </c>
      <c r="U73" s="65">
        <f>IF($E71   =0,0,($Q71   /$E71 )*100)</f>
        <v>-2.6784442263198485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28563000</v>
      </c>
      <c r="C74" s="120">
        <f>SUM(C71:C72)</f>
        <v>-37000</v>
      </c>
      <c r="D74" s="120"/>
      <c r="E74" s="120">
        <f>$B74      +$C74      +$D74</f>
        <v>28526000</v>
      </c>
      <c r="F74" s="121">
        <f t="shared" ref="F74:O74" si="45">SUM(F71:F72)</f>
        <v>28526000</v>
      </c>
      <c r="G74" s="122">
        <f t="shared" si="45"/>
        <v>28526000</v>
      </c>
      <c r="H74" s="121">
        <f t="shared" si="45"/>
        <v>3108000</v>
      </c>
      <c r="I74" s="122">
        <f t="shared" si="45"/>
        <v>-6927000</v>
      </c>
      <c r="J74" s="121">
        <f t="shared" si="45"/>
        <v>8726000</v>
      </c>
      <c r="K74" s="122">
        <f t="shared" si="45"/>
        <v>-14712000</v>
      </c>
      <c r="L74" s="121">
        <f t="shared" si="45"/>
        <v>6887000</v>
      </c>
      <c r="M74" s="122">
        <f t="shared" si="45"/>
        <v>-6887000</v>
      </c>
      <c r="N74" s="121">
        <f t="shared" si="45"/>
        <v>6616000</v>
      </c>
      <c r="O74" s="122">
        <f t="shared" si="45"/>
        <v>27761947</v>
      </c>
      <c r="P74" s="121">
        <f>$H74      +$J74      +$L74      +$N74</f>
        <v>25337000</v>
      </c>
      <c r="Q74" s="122">
        <f>$I74      +$K74      +$M74      +$O74</f>
        <v>-764053</v>
      </c>
      <c r="R74" s="67">
        <f>IF(($L74      =0),0,((($N74      -$L74      )/$L74      )*100))</f>
        <v>-3.9349499056192823</v>
      </c>
      <c r="S74" s="68">
        <f>IF(($M74      =0),0,((($O74      -$M74      )/$M74      )*100))</f>
        <v>-503.10653404965882</v>
      </c>
      <c r="T74" s="67">
        <f>IF(($E71      =0),0,(($P71      /$E71      )*100))</f>
        <v>88.820724952674752</v>
      </c>
      <c r="U74" s="71">
        <f>IF($E71   =0,0,($Q71   /$E71 )*100)</f>
        <v>-2.6784442263198485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59967000</v>
      </c>
      <c r="C75" s="120">
        <f>SUM(C9:C16,C19:C25,C28:C31,C34,C37:C41,C44:C54,C57:C60,C63:C67,C71:C72)</f>
        <v>563000</v>
      </c>
      <c r="D75" s="120"/>
      <c r="E75" s="120">
        <f>$B75      +$C75      +$D75</f>
        <v>60530000</v>
      </c>
      <c r="F75" s="121">
        <f t="shared" ref="F75:O75" si="46">SUM(F9:F16,F19:F25,F28:F31,F34,F37:F41,F44:F54,F57:F60,F63:F67,F71:F72)</f>
        <v>60530000</v>
      </c>
      <c r="G75" s="122">
        <f t="shared" si="46"/>
        <v>50018000</v>
      </c>
      <c r="H75" s="121">
        <f t="shared" si="46"/>
        <v>4536000</v>
      </c>
      <c r="I75" s="122">
        <f t="shared" si="46"/>
        <v>-9027000</v>
      </c>
      <c r="J75" s="121">
        <f t="shared" si="46"/>
        <v>14765000</v>
      </c>
      <c r="K75" s="122">
        <f t="shared" si="46"/>
        <v>-14712000</v>
      </c>
      <c r="L75" s="121">
        <f t="shared" si="46"/>
        <v>9259000</v>
      </c>
      <c r="M75" s="122">
        <f t="shared" si="46"/>
        <v>-6892000</v>
      </c>
      <c r="N75" s="121">
        <f t="shared" si="46"/>
        <v>12403000</v>
      </c>
      <c r="O75" s="122">
        <f t="shared" si="46"/>
        <v>29866947</v>
      </c>
      <c r="P75" s="121">
        <f>$H75      +$J75      +$L75      +$N75</f>
        <v>40963000</v>
      </c>
      <c r="Q75" s="122">
        <f>$I75      +$K75      +$M75      +$O75</f>
        <v>-764053</v>
      </c>
      <c r="R75" s="67">
        <f>IF(($L75      =0),0,((($N75      -$L75      )/$L75      )*100))</f>
        <v>33.956150772221619</v>
      </c>
      <c r="S75" s="68">
        <f>IF(($M75      =0),0,((($O75      -$M75      )/$M75      )*100))</f>
        <v>-533.35674695298906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81.89651725378863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-1.527556079811268</v>
      </c>
      <c r="V75" s="121">
        <f>SUM(V9:V16,V19:V25,V28:V31,V34,V37:V41,V44:V54,V57:V60,V63:V67,V71:V72)</f>
        <v>3983000</v>
      </c>
      <c r="W75" s="122">
        <f>SUM(W9:W16,W19:W25,W28:W31,W34,W37:W41,W44:W54,W57:W60,W63:W67,W71:W72)</f>
        <v>2160000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3738000</v>
      </c>
      <c r="C87" s="128">
        <f t="shared" si="48"/>
        <v>1488000</v>
      </c>
      <c r="D87" s="128">
        <f t="shared" si="48"/>
        <v>0</v>
      </c>
      <c r="E87" s="128">
        <f t="shared" si="48"/>
        <v>5226000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1423000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1423000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27.229238423268278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3738000</v>
      </c>
      <c r="C91" s="108">
        <v>65000</v>
      </c>
      <c r="D91" s="108"/>
      <c r="E91" s="108">
        <f t="shared" si="49"/>
        <v>3803000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1423000</v>
      </c>
      <c r="D94" s="108"/>
      <c r="E94" s="108">
        <f t="shared" si="49"/>
        <v>1423000</v>
      </c>
      <c r="F94" s="108">
        <v>0</v>
      </c>
      <c r="G94" s="108">
        <v>0</v>
      </c>
      <c r="H94" s="108"/>
      <c r="I94" s="108"/>
      <c r="J94" s="108"/>
      <c r="K94" s="108"/>
      <c r="L94" s="108">
        <v>1423000</v>
      </c>
      <c r="M94" s="108"/>
      <c r="N94" s="108"/>
      <c r="O94" s="108"/>
      <c r="P94" s="108">
        <f t="shared" si="50"/>
        <v>1423000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3738000</v>
      </c>
      <c r="C114" s="137">
        <f t="shared" si="62"/>
        <v>1488000</v>
      </c>
      <c r="D114" s="137">
        <f t="shared" si="62"/>
        <v>0</v>
      </c>
      <c r="E114" s="137">
        <f t="shared" si="62"/>
        <v>5226000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1423000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1423000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0.27229238423268276</v>
      </c>
      <c r="U114" s="30">
        <f t="shared" si="59"/>
        <v>0</v>
      </c>
      <c r="V114" s="27"/>
      <c r="W114" s="28"/>
    </row>
    <row r="115" spans="1:23" hidden="1" x14ac:dyDescent="0.25">
      <c r="A115" s="31" t="s">
        <v>143</v>
      </c>
      <c r="B115" s="139">
        <f>B87</f>
        <v>3738000</v>
      </c>
      <c r="C115" s="139">
        <f t="shared" ref="C115:Q115" si="63">C87</f>
        <v>1488000</v>
      </c>
      <c r="D115" s="139">
        <f t="shared" si="63"/>
        <v>0</v>
      </c>
      <c r="E115" s="139">
        <f t="shared" si="63"/>
        <v>5226000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1423000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1423000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0.27229238423268276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qLHTh4yahfj/MG/9wa3g9IRQ1Ep1F0ORdnFv/M6KIx7Z4167g+nHguwv9ZijocqvK2+UM0H9oInaNBKge9VFA==" saltValue="H9iYlRTIUuwObVELu6n2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E50E33-EB1E-419E-908C-F6F884B448C2}"/>
</file>

<file path=customXml/itemProps2.xml><?xml version="1.0" encoding="utf-8"?>
<ds:datastoreItem xmlns:ds="http://schemas.openxmlformats.org/officeDocument/2006/customXml" ds:itemID="{950323F0-0B73-4A8B-8B2F-1FBC728700F2}"/>
</file>

<file path=customXml/itemProps3.xml><?xml version="1.0" encoding="utf-8"?>
<ds:datastoreItem xmlns:ds="http://schemas.openxmlformats.org/officeDocument/2006/customXml" ds:itemID="{7C15C694-8490-45C8-B560-55C360FD86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Nomfezeko Mayambela</dc:creator>
  <cp:lastModifiedBy>Nomfezeko Mayambela</cp:lastModifiedBy>
  <dcterms:created xsi:type="dcterms:W3CDTF">2025-08-18T08:34:33Z</dcterms:created>
  <dcterms:modified xsi:type="dcterms:W3CDTF">2025-08-18T08:42:36Z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