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/>
  <mc:AlternateContent xmlns:mc="http://schemas.openxmlformats.org/markup-compatibility/2006">
    <mc:Choice Requires="x15">
      <x15ac:absPath xmlns:x15ac="http://schemas.microsoft.com/office/spreadsheetml/2010/11/ac" url="https://zatreasury-my.sharepoint.com/personal/nomfezeko_mayambela_treasury_gov_za/Documents/Documents/Section 71 - Detail/"/>
    </mc:Choice>
  </mc:AlternateContent>
  <xr:revisionPtr revIDLastSave="0" documentId="8_{6AC9E04B-8E4E-4B07-9692-F6336A086822}" xr6:coauthVersionLast="47" xr6:coauthVersionMax="47" xr10:uidLastSave="{00000000-0000-0000-0000-000000000000}"/>
  <workbookProtection workbookAlgorithmName="SHA-512" workbookHashValue="rXzE1RpgycvXumoLevKzbI9FZqfiMS79VUHGvhAKHxP8ugt2UfkyFUH8DNJWXx/CY7E/cWf4+152GPdjR+DXxQ==" workbookSaltValue="2JlfeYmfgHueNfTuRvfZeA==" workbookSpinCount="100000" lockStructure="1"/>
  <bookViews>
    <workbookView xWindow="-110" yWindow="-110" windowWidth="19420" windowHeight="10420" xr2:uid="{00000000-000D-0000-FFFF-FFFF00000000}"/>
  </bookViews>
  <sheets>
    <sheet name="Summary" sheetId="1" r:id="rId1"/>
    <sheet name="ETH" sheetId="2" r:id="rId2"/>
    <sheet name="KZN212" sheetId="3" r:id="rId3"/>
    <sheet name="KZN213" sheetId="4" r:id="rId4"/>
    <sheet name="KZN214" sheetId="5" r:id="rId5"/>
    <sheet name="KZN216" sheetId="6" r:id="rId6"/>
    <sheet name="DC21" sheetId="7" r:id="rId7"/>
    <sheet name="KZN221" sheetId="8" r:id="rId8"/>
    <sheet name="KZN222" sheetId="9" r:id="rId9"/>
    <sheet name="KZN223" sheetId="10" r:id="rId10"/>
    <sheet name="KZN224" sheetId="11" r:id="rId11"/>
    <sheet name="KZN225" sheetId="12" r:id="rId12"/>
    <sheet name="KZN226" sheetId="13" r:id="rId13"/>
    <sheet name="KZN227" sheetId="14" r:id="rId14"/>
    <sheet name="DC22" sheetId="15" r:id="rId15"/>
    <sheet name="KZN235" sheetId="16" r:id="rId16"/>
    <sheet name="KZN237" sheetId="17" r:id="rId17"/>
    <sheet name="KZN238" sheetId="18" r:id="rId18"/>
    <sheet name="DC23" sheetId="19" r:id="rId19"/>
    <sheet name="KZN241" sheetId="20" r:id="rId20"/>
    <sheet name="KZN242" sheetId="21" r:id="rId21"/>
    <sheet name="KZN244" sheetId="22" r:id="rId22"/>
    <sheet name="KZN245" sheetId="23" r:id="rId23"/>
    <sheet name="DC24" sheetId="24" r:id="rId24"/>
    <sheet name="KZN252" sheetId="25" r:id="rId25"/>
    <sheet name="KZN253" sheetId="26" r:id="rId26"/>
    <sheet name="KZN254" sheetId="27" r:id="rId27"/>
    <sheet name="DC25" sheetId="28" r:id="rId28"/>
    <sheet name="KZN261" sheetId="29" r:id="rId29"/>
    <sheet name="KZN262" sheetId="30" r:id="rId30"/>
    <sheet name="KZN263" sheetId="31" r:id="rId31"/>
    <sheet name="KZN265" sheetId="32" r:id="rId32"/>
    <sheet name="KZN266" sheetId="33" r:id="rId33"/>
    <sheet name="DC26" sheetId="34" r:id="rId34"/>
    <sheet name="KZN271" sheetId="35" r:id="rId35"/>
    <sheet name="KZN272" sheetId="36" r:id="rId36"/>
    <sheet name="KZN275" sheetId="37" r:id="rId37"/>
    <sheet name="KZN276" sheetId="38" r:id="rId38"/>
    <sheet name="DC27" sheetId="39" r:id="rId39"/>
    <sheet name="KZN281" sheetId="40" r:id="rId40"/>
    <sheet name="KZN282" sheetId="41" r:id="rId41"/>
    <sheet name="KZN284" sheetId="42" r:id="rId42"/>
    <sheet name="KZN285" sheetId="43" r:id="rId43"/>
    <sheet name="KZN286" sheetId="44" r:id="rId44"/>
    <sheet name="DC28" sheetId="45" r:id="rId45"/>
    <sheet name="KZN291" sheetId="46" r:id="rId46"/>
    <sheet name="KZN292" sheetId="47" r:id="rId47"/>
    <sheet name="KZN293" sheetId="48" r:id="rId48"/>
    <sheet name="KZN294" sheetId="49" r:id="rId49"/>
    <sheet name="DC29" sheetId="50" r:id="rId50"/>
    <sheet name="KZN433" sheetId="51" r:id="rId51"/>
    <sheet name="KZN434" sheetId="52" r:id="rId52"/>
    <sheet name="KZN435" sheetId="53" r:id="rId53"/>
    <sheet name="KZN436" sheetId="54" r:id="rId54"/>
    <sheet name="DC43" sheetId="55" r:id="rId55"/>
  </sheets>
  <definedNames>
    <definedName name="_xlnm.Print_Area" localSheetId="6">'DC21'!$A$1:$X$128</definedName>
    <definedName name="_xlnm.Print_Area" localSheetId="14">'DC22'!$A$1:$X$128</definedName>
    <definedName name="_xlnm.Print_Area" localSheetId="18">'DC23'!$A$1:$X$128</definedName>
    <definedName name="_xlnm.Print_Area" localSheetId="23">'DC24'!$A$1:$X$128</definedName>
    <definedName name="_xlnm.Print_Area" localSheetId="27">'DC25'!$A$1:$X$128</definedName>
    <definedName name="_xlnm.Print_Area" localSheetId="33">'DC26'!$A$1:$X$128</definedName>
    <definedName name="_xlnm.Print_Area" localSheetId="38">'DC27'!$A$1:$X$128</definedName>
    <definedName name="_xlnm.Print_Area" localSheetId="44">'DC28'!$A$1:$X$128</definedName>
    <definedName name="_xlnm.Print_Area" localSheetId="49">'DC29'!$A$1:$X$128</definedName>
    <definedName name="_xlnm.Print_Area" localSheetId="54">'DC43'!$A$1:$X$128</definedName>
    <definedName name="_xlnm.Print_Area" localSheetId="1">ETH!$A$1:$X$128</definedName>
    <definedName name="_xlnm.Print_Area" localSheetId="2">'KZN212'!$A$1:$X$128</definedName>
    <definedName name="_xlnm.Print_Area" localSheetId="3">'KZN213'!$A$1:$X$128</definedName>
    <definedName name="_xlnm.Print_Area" localSheetId="4">'KZN214'!$A$1:$X$128</definedName>
    <definedName name="_xlnm.Print_Area" localSheetId="5">'KZN216'!$A$1:$X$128</definedName>
    <definedName name="_xlnm.Print_Area" localSheetId="7">'KZN221'!$A$1:$X$128</definedName>
    <definedName name="_xlnm.Print_Area" localSheetId="8">'KZN222'!$A$1:$X$128</definedName>
    <definedName name="_xlnm.Print_Area" localSheetId="9">'KZN223'!$A$1:$X$128</definedName>
    <definedName name="_xlnm.Print_Area" localSheetId="10">'KZN224'!$A$1:$X$128</definedName>
    <definedName name="_xlnm.Print_Area" localSheetId="11">'KZN225'!$A$1:$X$128</definedName>
    <definedName name="_xlnm.Print_Area" localSheetId="12">'KZN226'!$A$1:$X$128</definedName>
    <definedName name="_xlnm.Print_Area" localSheetId="13">'KZN227'!$A$1:$X$128</definedName>
    <definedName name="_xlnm.Print_Area" localSheetId="15">'KZN235'!$A$1:$X$128</definedName>
    <definedName name="_xlnm.Print_Area" localSheetId="16">'KZN237'!$A$1:$X$128</definedName>
    <definedName name="_xlnm.Print_Area" localSheetId="17">'KZN238'!$A$1:$X$128</definedName>
    <definedName name="_xlnm.Print_Area" localSheetId="19">'KZN241'!$A$1:$X$128</definedName>
    <definedName name="_xlnm.Print_Area" localSheetId="20">'KZN242'!$A$1:$X$128</definedName>
    <definedName name="_xlnm.Print_Area" localSheetId="21">'KZN244'!$A$1:$X$128</definedName>
    <definedName name="_xlnm.Print_Area" localSheetId="22">'KZN245'!$A$1:$X$128</definedName>
    <definedName name="_xlnm.Print_Area" localSheetId="24">'KZN252'!$A$1:$X$128</definedName>
    <definedName name="_xlnm.Print_Area" localSheetId="25">'KZN253'!$A$1:$X$128</definedName>
    <definedName name="_xlnm.Print_Area" localSheetId="26">'KZN254'!$A$1:$X$128</definedName>
    <definedName name="_xlnm.Print_Area" localSheetId="28">'KZN261'!$A$1:$X$128</definedName>
    <definedName name="_xlnm.Print_Area" localSheetId="29">'KZN262'!$A$1:$X$128</definedName>
    <definedName name="_xlnm.Print_Area" localSheetId="30">'KZN263'!$A$1:$X$128</definedName>
    <definedName name="_xlnm.Print_Area" localSheetId="31">'KZN265'!$A$1:$X$128</definedName>
    <definedName name="_xlnm.Print_Area" localSheetId="32">'KZN266'!$A$1:$X$128</definedName>
    <definedName name="_xlnm.Print_Area" localSheetId="34">'KZN271'!$A$1:$X$128</definedName>
    <definedName name="_xlnm.Print_Area" localSheetId="35">'KZN272'!$A$1:$X$128</definedName>
    <definedName name="_xlnm.Print_Area" localSheetId="36">'KZN275'!$A$1:$X$128</definedName>
    <definedName name="_xlnm.Print_Area" localSheetId="37">'KZN276'!$A$1:$X$128</definedName>
    <definedName name="_xlnm.Print_Area" localSheetId="39">'KZN281'!$A$1:$X$128</definedName>
    <definedName name="_xlnm.Print_Area" localSheetId="40">'KZN282'!$A$1:$X$128</definedName>
    <definedName name="_xlnm.Print_Area" localSheetId="41">'KZN284'!$A$1:$X$128</definedName>
    <definedName name="_xlnm.Print_Area" localSheetId="42">'KZN285'!$A$1:$X$128</definedName>
    <definedName name="_xlnm.Print_Area" localSheetId="43">'KZN286'!$A$1:$X$128</definedName>
    <definedName name="_xlnm.Print_Area" localSheetId="45">'KZN291'!$A$1:$X$128</definedName>
    <definedName name="_xlnm.Print_Area" localSheetId="46">'KZN292'!$A$1:$X$128</definedName>
    <definedName name="_xlnm.Print_Area" localSheetId="47">'KZN293'!$A$1:$X$128</definedName>
    <definedName name="_xlnm.Print_Area" localSheetId="48">'KZN294'!$A$1:$X$128</definedName>
    <definedName name="_xlnm.Print_Area" localSheetId="50">'KZN433'!$A$1:$X$128</definedName>
    <definedName name="_xlnm.Print_Area" localSheetId="51">'KZN434'!$A$1:$X$128</definedName>
    <definedName name="_xlnm.Print_Area" localSheetId="52">'KZN435'!$A$1:$X$128</definedName>
    <definedName name="_xlnm.Print_Area" localSheetId="53">'KZN436'!$A$1:$X$128</definedName>
    <definedName name="_xlnm.Print_Area" localSheetId="0">Summary!$A$1:$X$128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87" i="2" l="1"/>
  <c r="N87" i="2"/>
  <c r="M87" i="2"/>
  <c r="L87" i="2"/>
  <c r="K87" i="2"/>
  <c r="J87" i="2"/>
  <c r="I87" i="2"/>
  <c r="H87" i="2"/>
  <c r="G87" i="2"/>
  <c r="F87" i="2"/>
  <c r="D87" i="2"/>
  <c r="C87" i="2"/>
  <c r="B87" i="2"/>
  <c r="O87" i="3"/>
  <c r="N87" i="3"/>
  <c r="M87" i="3"/>
  <c r="L87" i="3"/>
  <c r="K87" i="3"/>
  <c r="J87" i="3"/>
  <c r="I87" i="3"/>
  <c r="H87" i="3"/>
  <c r="G87" i="3"/>
  <c r="F87" i="3"/>
  <c r="D87" i="3"/>
  <c r="C87" i="3"/>
  <c r="B87" i="3"/>
  <c r="O87" i="4"/>
  <c r="N87" i="4"/>
  <c r="M87" i="4"/>
  <c r="L87" i="4"/>
  <c r="K87" i="4"/>
  <c r="J87" i="4"/>
  <c r="I87" i="4"/>
  <c r="H87" i="4"/>
  <c r="G87" i="4"/>
  <c r="F87" i="4"/>
  <c r="D87" i="4"/>
  <c r="C87" i="4"/>
  <c r="B87" i="4"/>
  <c r="O87" i="5"/>
  <c r="N87" i="5"/>
  <c r="M87" i="5"/>
  <c r="L87" i="5"/>
  <c r="K87" i="5"/>
  <c r="J87" i="5"/>
  <c r="I87" i="5"/>
  <c r="H87" i="5"/>
  <c r="G87" i="5"/>
  <c r="F87" i="5"/>
  <c r="D87" i="5"/>
  <c r="C87" i="5"/>
  <c r="B87" i="5"/>
  <c r="O87" i="6"/>
  <c r="N87" i="6"/>
  <c r="M87" i="6"/>
  <c r="L87" i="6"/>
  <c r="K87" i="6"/>
  <c r="J87" i="6"/>
  <c r="I87" i="6"/>
  <c r="H87" i="6"/>
  <c r="G87" i="6"/>
  <c r="F87" i="6"/>
  <c r="D87" i="6"/>
  <c r="C87" i="6"/>
  <c r="B87" i="6"/>
  <c r="O87" i="7"/>
  <c r="N87" i="7"/>
  <c r="M87" i="7"/>
  <c r="L87" i="7"/>
  <c r="K87" i="7"/>
  <c r="J87" i="7"/>
  <c r="I87" i="7"/>
  <c r="H87" i="7"/>
  <c r="G87" i="7"/>
  <c r="F87" i="7"/>
  <c r="D87" i="7"/>
  <c r="C87" i="7"/>
  <c r="B87" i="7"/>
  <c r="O87" i="8"/>
  <c r="N87" i="8"/>
  <c r="M87" i="8"/>
  <c r="L87" i="8"/>
  <c r="K87" i="8"/>
  <c r="J87" i="8"/>
  <c r="I87" i="8"/>
  <c r="H87" i="8"/>
  <c r="G87" i="8"/>
  <c r="F87" i="8"/>
  <c r="D87" i="8"/>
  <c r="C87" i="8"/>
  <c r="B87" i="8"/>
  <c r="O87" i="9"/>
  <c r="N87" i="9"/>
  <c r="M87" i="9"/>
  <c r="L87" i="9"/>
  <c r="K87" i="9"/>
  <c r="J87" i="9"/>
  <c r="I87" i="9"/>
  <c r="H87" i="9"/>
  <c r="G87" i="9"/>
  <c r="F87" i="9"/>
  <c r="D87" i="9"/>
  <c r="C87" i="9"/>
  <c r="B87" i="9"/>
  <c r="O87" i="10"/>
  <c r="N87" i="10"/>
  <c r="M87" i="10"/>
  <c r="L87" i="10"/>
  <c r="K87" i="10"/>
  <c r="J87" i="10"/>
  <c r="I87" i="10"/>
  <c r="H87" i="10"/>
  <c r="G87" i="10"/>
  <c r="F87" i="10"/>
  <c r="D87" i="10"/>
  <c r="C87" i="10"/>
  <c r="B87" i="10"/>
  <c r="O87" i="11"/>
  <c r="N87" i="11"/>
  <c r="M87" i="11"/>
  <c r="L87" i="11"/>
  <c r="K87" i="11"/>
  <c r="J87" i="11"/>
  <c r="I87" i="11"/>
  <c r="H87" i="11"/>
  <c r="G87" i="11"/>
  <c r="F87" i="11"/>
  <c r="D87" i="11"/>
  <c r="C87" i="11"/>
  <c r="B87" i="11"/>
  <c r="O87" i="12"/>
  <c r="N87" i="12"/>
  <c r="M87" i="12"/>
  <c r="L87" i="12"/>
  <c r="K87" i="12"/>
  <c r="J87" i="12"/>
  <c r="I87" i="12"/>
  <c r="H87" i="12"/>
  <c r="G87" i="12"/>
  <c r="F87" i="12"/>
  <c r="D87" i="12"/>
  <c r="C87" i="12"/>
  <c r="B87" i="12"/>
  <c r="O87" i="13"/>
  <c r="N87" i="13"/>
  <c r="M87" i="13"/>
  <c r="L87" i="13"/>
  <c r="K87" i="13"/>
  <c r="J87" i="13"/>
  <c r="I87" i="13"/>
  <c r="H87" i="13"/>
  <c r="G87" i="13"/>
  <c r="F87" i="13"/>
  <c r="D87" i="13"/>
  <c r="C87" i="13"/>
  <c r="B87" i="13"/>
  <c r="O87" i="14"/>
  <c r="N87" i="14"/>
  <c r="M87" i="14"/>
  <c r="L87" i="14"/>
  <c r="K87" i="14"/>
  <c r="J87" i="14"/>
  <c r="I87" i="14"/>
  <c r="H87" i="14"/>
  <c r="G87" i="14"/>
  <c r="F87" i="14"/>
  <c r="D87" i="14"/>
  <c r="C87" i="14"/>
  <c r="B87" i="14"/>
  <c r="O87" i="15"/>
  <c r="N87" i="15"/>
  <c r="M87" i="15"/>
  <c r="L87" i="15"/>
  <c r="K87" i="15"/>
  <c r="J87" i="15"/>
  <c r="I87" i="15"/>
  <c r="H87" i="15"/>
  <c r="G87" i="15"/>
  <c r="F87" i="15"/>
  <c r="D87" i="15"/>
  <c r="C87" i="15"/>
  <c r="B87" i="15"/>
  <c r="O87" i="16"/>
  <c r="N87" i="16"/>
  <c r="M87" i="16"/>
  <c r="L87" i="16"/>
  <c r="K87" i="16"/>
  <c r="J87" i="16"/>
  <c r="I87" i="16"/>
  <c r="H87" i="16"/>
  <c r="G87" i="16"/>
  <c r="F87" i="16"/>
  <c r="D87" i="16"/>
  <c r="C87" i="16"/>
  <c r="B87" i="16"/>
  <c r="O87" i="17"/>
  <c r="N87" i="17"/>
  <c r="M87" i="17"/>
  <c r="L87" i="17"/>
  <c r="K87" i="17"/>
  <c r="J87" i="17"/>
  <c r="I87" i="17"/>
  <c r="H87" i="17"/>
  <c r="G87" i="17"/>
  <c r="F87" i="17"/>
  <c r="D87" i="17"/>
  <c r="C87" i="17"/>
  <c r="B87" i="17"/>
  <c r="O87" i="18"/>
  <c r="N87" i="18"/>
  <c r="M87" i="18"/>
  <c r="L87" i="18"/>
  <c r="K87" i="18"/>
  <c r="J87" i="18"/>
  <c r="I87" i="18"/>
  <c r="H87" i="18"/>
  <c r="G87" i="18"/>
  <c r="F87" i="18"/>
  <c r="D87" i="18"/>
  <c r="C87" i="18"/>
  <c r="B87" i="18"/>
  <c r="O87" i="19"/>
  <c r="N87" i="19"/>
  <c r="M87" i="19"/>
  <c r="L87" i="19"/>
  <c r="K87" i="19"/>
  <c r="J87" i="19"/>
  <c r="I87" i="19"/>
  <c r="H87" i="19"/>
  <c r="G87" i="19"/>
  <c r="F87" i="19"/>
  <c r="D87" i="19"/>
  <c r="C87" i="19"/>
  <c r="B87" i="19"/>
  <c r="O87" i="20"/>
  <c r="N87" i="20"/>
  <c r="M87" i="20"/>
  <c r="L87" i="20"/>
  <c r="K87" i="20"/>
  <c r="J87" i="20"/>
  <c r="I87" i="20"/>
  <c r="H87" i="20"/>
  <c r="G87" i="20"/>
  <c r="F87" i="20"/>
  <c r="D87" i="20"/>
  <c r="C87" i="20"/>
  <c r="B87" i="20"/>
  <c r="O87" i="21"/>
  <c r="N87" i="21"/>
  <c r="M87" i="21"/>
  <c r="L87" i="21"/>
  <c r="K87" i="21"/>
  <c r="J87" i="21"/>
  <c r="I87" i="21"/>
  <c r="H87" i="21"/>
  <c r="G87" i="21"/>
  <c r="F87" i="21"/>
  <c r="D87" i="21"/>
  <c r="C87" i="21"/>
  <c r="B87" i="21"/>
  <c r="O87" i="22"/>
  <c r="N87" i="22"/>
  <c r="M87" i="22"/>
  <c r="L87" i="22"/>
  <c r="K87" i="22"/>
  <c r="J87" i="22"/>
  <c r="I87" i="22"/>
  <c r="H87" i="22"/>
  <c r="G87" i="22"/>
  <c r="F87" i="22"/>
  <c r="D87" i="22"/>
  <c r="C87" i="22"/>
  <c r="B87" i="22"/>
  <c r="O87" i="23"/>
  <c r="N87" i="23"/>
  <c r="M87" i="23"/>
  <c r="L87" i="23"/>
  <c r="K87" i="23"/>
  <c r="J87" i="23"/>
  <c r="I87" i="23"/>
  <c r="H87" i="23"/>
  <c r="G87" i="23"/>
  <c r="F87" i="23"/>
  <c r="D87" i="23"/>
  <c r="C87" i="23"/>
  <c r="B87" i="23"/>
  <c r="O87" i="24"/>
  <c r="N87" i="24"/>
  <c r="M87" i="24"/>
  <c r="L87" i="24"/>
  <c r="K87" i="24"/>
  <c r="J87" i="24"/>
  <c r="I87" i="24"/>
  <c r="H87" i="24"/>
  <c r="G87" i="24"/>
  <c r="F87" i="24"/>
  <c r="D87" i="24"/>
  <c r="C87" i="24"/>
  <c r="B87" i="24"/>
  <c r="O87" i="25"/>
  <c r="N87" i="25"/>
  <c r="M87" i="25"/>
  <c r="L87" i="25"/>
  <c r="K87" i="25"/>
  <c r="J87" i="25"/>
  <c r="I87" i="25"/>
  <c r="H87" i="25"/>
  <c r="G87" i="25"/>
  <c r="F87" i="25"/>
  <c r="D87" i="25"/>
  <c r="C87" i="25"/>
  <c r="B87" i="25"/>
  <c r="O87" i="26"/>
  <c r="N87" i="26"/>
  <c r="M87" i="26"/>
  <c r="L87" i="26"/>
  <c r="K87" i="26"/>
  <c r="J87" i="26"/>
  <c r="I87" i="26"/>
  <c r="H87" i="26"/>
  <c r="G87" i="26"/>
  <c r="F87" i="26"/>
  <c r="D87" i="26"/>
  <c r="C87" i="26"/>
  <c r="B87" i="26"/>
  <c r="O87" i="27"/>
  <c r="N87" i="27"/>
  <c r="M87" i="27"/>
  <c r="L87" i="27"/>
  <c r="K87" i="27"/>
  <c r="J87" i="27"/>
  <c r="I87" i="27"/>
  <c r="H87" i="27"/>
  <c r="G87" i="27"/>
  <c r="F87" i="27"/>
  <c r="D87" i="27"/>
  <c r="C87" i="27"/>
  <c r="B87" i="27"/>
  <c r="O87" i="28"/>
  <c r="N87" i="28"/>
  <c r="M87" i="28"/>
  <c r="L87" i="28"/>
  <c r="K87" i="28"/>
  <c r="J87" i="28"/>
  <c r="I87" i="28"/>
  <c r="H87" i="28"/>
  <c r="G87" i="28"/>
  <c r="F87" i="28"/>
  <c r="D87" i="28"/>
  <c r="C87" i="28"/>
  <c r="B87" i="28"/>
  <c r="O87" i="29"/>
  <c r="N87" i="29"/>
  <c r="M87" i="29"/>
  <c r="L87" i="29"/>
  <c r="K87" i="29"/>
  <c r="J87" i="29"/>
  <c r="I87" i="29"/>
  <c r="H87" i="29"/>
  <c r="G87" i="29"/>
  <c r="F87" i="29"/>
  <c r="D87" i="29"/>
  <c r="C87" i="29"/>
  <c r="B87" i="29"/>
  <c r="O87" i="30"/>
  <c r="N87" i="30"/>
  <c r="M87" i="30"/>
  <c r="L87" i="30"/>
  <c r="K87" i="30"/>
  <c r="J87" i="30"/>
  <c r="I87" i="30"/>
  <c r="H87" i="30"/>
  <c r="G87" i="30"/>
  <c r="F87" i="30"/>
  <c r="D87" i="30"/>
  <c r="C87" i="30"/>
  <c r="B87" i="30"/>
  <c r="O87" i="31"/>
  <c r="N87" i="31"/>
  <c r="M87" i="31"/>
  <c r="L87" i="31"/>
  <c r="K87" i="31"/>
  <c r="J87" i="31"/>
  <c r="I87" i="31"/>
  <c r="H87" i="31"/>
  <c r="G87" i="31"/>
  <c r="F87" i="31"/>
  <c r="D87" i="31"/>
  <c r="C87" i="31"/>
  <c r="B87" i="31"/>
  <c r="O87" i="32"/>
  <c r="N87" i="32"/>
  <c r="M87" i="32"/>
  <c r="L87" i="32"/>
  <c r="K87" i="32"/>
  <c r="J87" i="32"/>
  <c r="I87" i="32"/>
  <c r="H87" i="32"/>
  <c r="G87" i="32"/>
  <c r="F87" i="32"/>
  <c r="D87" i="32"/>
  <c r="C87" i="32"/>
  <c r="B87" i="32"/>
  <c r="O87" i="33"/>
  <c r="N87" i="33"/>
  <c r="M87" i="33"/>
  <c r="L87" i="33"/>
  <c r="K87" i="33"/>
  <c r="J87" i="33"/>
  <c r="I87" i="33"/>
  <c r="H87" i="33"/>
  <c r="G87" i="33"/>
  <c r="F87" i="33"/>
  <c r="D87" i="33"/>
  <c r="C87" i="33"/>
  <c r="B87" i="33"/>
  <c r="O87" i="34"/>
  <c r="N87" i="34"/>
  <c r="M87" i="34"/>
  <c r="L87" i="34"/>
  <c r="K87" i="34"/>
  <c r="J87" i="34"/>
  <c r="I87" i="34"/>
  <c r="H87" i="34"/>
  <c r="G87" i="34"/>
  <c r="F87" i="34"/>
  <c r="D87" i="34"/>
  <c r="C87" i="34"/>
  <c r="B87" i="34"/>
  <c r="O87" i="35"/>
  <c r="N87" i="35"/>
  <c r="M87" i="35"/>
  <c r="L87" i="35"/>
  <c r="K87" i="35"/>
  <c r="J87" i="35"/>
  <c r="I87" i="35"/>
  <c r="H87" i="35"/>
  <c r="G87" i="35"/>
  <c r="F87" i="35"/>
  <c r="D87" i="35"/>
  <c r="C87" i="35"/>
  <c r="B87" i="35"/>
  <c r="O87" i="36"/>
  <c r="N87" i="36"/>
  <c r="M87" i="36"/>
  <c r="L87" i="36"/>
  <c r="K87" i="36"/>
  <c r="J87" i="36"/>
  <c r="I87" i="36"/>
  <c r="H87" i="36"/>
  <c r="G87" i="36"/>
  <c r="F87" i="36"/>
  <c r="D87" i="36"/>
  <c r="C87" i="36"/>
  <c r="B87" i="36"/>
  <c r="O87" i="37"/>
  <c r="N87" i="37"/>
  <c r="M87" i="37"/>
  <c r="L87" i="37"/>
  <c r="K87" i="37"/>
  <c r="J87" i="37"/>
  <c r="I87" i="37"/>
  <c r="H87" i="37"/>
  <c r="G87" i="37"/>
  <c r="F87" i="37"/>
  <c r="D87" i="37"/>
  <c r="C87" i="37"/>
  <c r="B87" i="37"/>
  <c r="O87" i="38"/>
  <c r="N87" i="38"/>
  <c r="M87" i="38"/>
  <c r="L87" i="38"/>
  <c r="K87" i="38"/>
  <c r="J87" i="38"/>
  <c r="I87" i="38"/>
  <c r="H87" i="38"/>
  <c r="G87" i="38"/>
  <c r="F87" i="38"/>
  <c r="D87" i="38"/>
  <c r="C87" i="38"/>
  <c r="B87" i="38"/>
  <c r="O87" i="39"/>
  <c r="N87" i="39"/>
  <c r="M87" i="39"/>
  <c r="L87" i="39"/>
  <c r="K87" i="39"/>
  <c r="J87" i="39"/>
  <c r="I87" i="39"/>
  <c r="H87" i="39"/>
  <c r="G87" i="39"/>
  <c r="F87" i="39"/>
  <c r="D87" i="39"/>
  <c r="C87" i="39"/>
  <c r="B87" i="39"/>
  <c r="O87" i="40"/>
  <c r="N87" i="40"/>
  <c r="M87" i="40"/>
  <c r="L87" i="40"/>
  <c r="K87" i="40"/>
  <c r="J87" i="40"/>
  <c r="I87" i="40"/>
  <c r="H87" i="40"/>
  <c r="G87" i="40"/>
  <c r="F87" i="40"/>
  <c r="D87" i="40"/>
  <c r="C87" i="40"/>
  <c r="B87" i="40"/>
  <c r="O87" i="41"/>
  <c r="N87" i="41"/>
  <c r="M87" i="41"/>
  <c r="L87" i="41"/>
  <c r="K87" i="41"/>
  <c r="J87" i="41"/>
  <c r="I87" i="41"/>
  <c r="H87" i="41"/>
  <c r="G87" i="41"/>
  <c r="F87" i="41"/>
  <c r="D87" i="41"/>
  <c r="C87" i="41"/>
  <c r="B87" i="41"/>
  <c r="O87" i="42"/>
  <c r="N87" i="42"/>
  <c r="M87" i="42"/>
  <c r="L87" i="42"/>
  <c r="K87" i="42"/>
  <c r="J87" i="42"/>
  <c r="I87" i="42"/>
  <c r="H87" i="42"/>
  <c r="G87" i="42"/>
  <c r="F87" i="42"/>
  <c r="D87" i="42"/>
  <c r="C87" i="42"/>
  <c r="B87" i="42"/>
  <c r="O87" i="43"/>
  <c r="N87" i="43"/>
  <c r="M87" i="43"/>
  <c r="L87" i="43"/>
  <c r="K87" i="43"/>
  <c r="J87" i="43"/>
  <c r="I87" i="43"/>
  <c r="H87" i="43"/>
  <c r="G87" i="43"/>
  <c r="F87" i="43"/>
  <c r="D87" i="43"/>
  <c r="C87" i="43"/>
  <c r="B87" i="43"/>
  <c r="O87" i="44"/>
  <c r="N87" i="44"/>
  <c r="M87" i="44"/>
  <c r="L87" i="44"/>
  <c r="K87" i="44"/>
  <c r="J87" i="44"/>
  <c r="I87" i="44"/>
  <c r="H87" i="44"/>
  <c r="G87" i="44"/>
  <c r="F87" i="44"/>
  <c r="D87" i="44"/>
  <c r="C87" i="44"/>
  <c r="B87" i="44"/>
  <c r="O87" i="45"/>
  <c r="N87" i="45"/>
  <c r="M87" i="45"/>
  <c r="L87" i="45"/>
  <c r="K87" i="45"/>
  <c r="J87" i="45"/>
  <c r="I87" i="45"/>
  <c r="H87" i="45"/>
  <c r="G87" i="45"/>
  <c r="F87" i="45"/>
  <c r="D87" i="45"/>
  <c r="C87" i="45"/>
  <c r="B87" i="45"/>
  <c r="O87" i="46"/>
  <c r="N87" i="46"/>
  <c r="M87" i="46"/>
  <c r="L87" i="46"/>
  <c r="K87" i="46"/>
  <c r="J87" i="46"/>
  <c r="I87" i="46"/>
  <c r="H87" i="46"/>
  <c r="G87" i="46"/>
  <c r="F87" i="46"/>
  <c r="D87" i="46"/>
  <c r="C87" i="46"/>
  <c r="B87" i="46"/>
  <c r="O87" i="47"/>
  <c r="N87" i="47"/>
  <c r="M87" i="47"/>
  <c r="L87" i="47"/>
  <c r="L115" i="47" s="1"/>
  <c r="R115" i="47" s="1"/>
  <c r="K87" i="47"/>
  <c r="J87" i="47"/>
  <c r="I87" i="47"/>
  <c r="H87" i="47"/>
  <c r="G87" i="47"/>
  <c r="F87" i="47"/>
  <c r="D87" i="47"/>
  <c r="C87" i="47"/>
  <c r="C115" i="47" s="1"/>
  <c r="B87" i="47"/>
  <c r="O87" i="48"/>
  <c r="N87" i="48"/>
  <c r="M87" i="48"/>
  <c r="L87" i="48"/>
  <c r="K87" i="48"/>
  <c r="J87" i="48"/>
  <c r="I87" i="48"/>
  <c r="I115" i="48" s="1"/>
  <c r="H87" i="48"/>
  <c r="G87" i="48"/>
  <c r="F87" i="48"/>
  <c r="D87" i="48"/>
  <c r="C87" i="48"/>
  <c r="B87" i="48"/>
  <c r="O87" i="49"/>
  <c r="N87" i="49"/>
  <c r="N114" i="49" s="1"/>
  <c r="M87" i="49"/>
  <c r="L87" i="49"/>
  <c r="K87" i="49"/>
  <c r="J87" i="49"/>
  <c r="I87" i="49"/>
  <c r="H87" i="49"/>
  <c r="G87" i="49"/>
  <c r="F87" i="49"/>
  <c r="F115" i="49" s="1"/>
  <c r="D87" i="49"/>
  <c r="C87" i="49"/>
  <c r="B87" i="49"/>
  <c r="O87" i="50"/>
  <c r="N87" i="50"/>
  <c r="M87" i="50"/>
  <c r="L87" i="50"/>
  <c r="K87" i="50"/>
  <c r="K115" i="50" s="1"/>
  <c r="J87" i="50"/>
  <c r="I87" i="50"/>
  <c r="H87" i="50"/>
  <c r="G87" i="50"/>
  <c r="F87" i="50"/>
  <c r="D87" i="50"/>
  <c r="C87" i="50"/>
  <c r="B87" i="50"/>
  <c r="B115" i="50" s="1"/>
  <c r="O87" i="51"/>
  <c r="N87" i="51"/>
  <c r="M87" i="51"/>
  <c r="L87" i="51"/>
  <c r="K87" i="51"/>
  <c r="K115" i="51" s="1"/>
  <c r="J87" i="51"/>
  <c r="I87" i="51"/>
  <c r="H87" i="51"/>
  <c r="H115" i="51" s="1"/>
  <c r="G87" i="51"/>
  <c r="F87" i="51"/>
  <c r="D87" i="51"/>
  <c r="C87" i="51"/>
  <c r="B87" i="51"/>
  <c r="B115" i="51" s="1"/>
  <c r="O87" i="52"/>
  <c r="N87" i="52"/>
  <c r="M87" i="52"/>
  <c r="M115" i="52" s="1"/>
  <c r="S115" i="52" s="1"/>
  <c r="L87" i="52"/>
  <c r="K87" i="52"/>
  <c r="J87" i="52"/>
  <c r="I87" i="52"/>
  <c r="H87" i="52"/>
  <c r="H115" i="52" s="1"/>
  <c r="G87" i="52"/>
  <c r="F87" i="52"/>
  <c r="D87" i="52"/>
  <c r="D115" i="52" s="1"/>
  <c r="C87" i="52"/>
  <c r="B87" i="52"/>
  <c r="O87" i="53"/>
  <c r="N87" i="53"/>
  <c r="M87" i="53"/>
  <c r="M115" i="53" s="1"/>
  <c r="S115" i="53" s="1"/>
  <c r="L87" i="53"/>
  <c r="K87" i="53"/>
  <c r="J87" i="53"/>
  <c r="I87" i="53"/>
  <c r="H87" i="53"/>
  <c r="G87" i="53"/>
  <c r="F87" i="53"/>
  <c r="D87" i="53"/>
  <c r="D115" i="53" s="1"/>
  <c r="C87" i="53"/>
  <c r="B87" i="53"/>
  <c r="O87" i="54"/>
  <c r="N87" i="54"/>
  <c r="M87" i="54"/>
  <c r="L87" i="54"/>
  <c r="K87" i="54"/>
  <c r="J87" i="54"/>
  <c r="J115" i="54" s="1"/>
  <c r="I87" i="54"/>
  <c r="H87" i="54"/>
  <c r="G87" i="54"/>
  <c r="F87" i="54"/>
  <c r="D87" i="54"/>
  <c r="C87" i="54"/>
  <c r="B87" i="54"/>
  <c r="O87" i="55"/>
  <c r="O114" i="55" s="1"/>
  <c r="N87" i="55"/>
  <c r="M87" i="55"/>
  <c r="L87" i="55"/>
  <c r="K87" i="55"/>
  <c r="J87" i="55"/>
  <c r="I87" i="55"/>
  <c r="H87" i="55"/>
  <c r="G87" i="55"/>
  <c r="G115" i="55" s="1"/>
  <c r="F87" i="55"/>
  <c r="D87" i="55"/>
  <c r="C87" i="55"/>
  <c r="B87" i="55"/>
  <c r="O87" i="1"/>
  <c r="N87" i="1"/>
  <c r="M87" i="1"/>
  <c r="L87" i="1"/>
  <c r="L115" i="1" s="1"/>
  <c r="K87" i="1"/>
  <c r="J87" i="1"/>
  <c r="I87" i="1"/>
  <c r="H87" i="1"/>
  <c r="G87" i="1"/>
  <c r="F87" i="1"/>
  <c r="D87" i="1"/>
  <c r="C87" i="1"/>
  <c r="C115" i="1" s="1"/>
  <c r="B87" i="1"/>
  <c r="O115" i="2"/>
  <c r="N115" i="2"/>
  <c r="M115" i="2"/>
  <c r="S115" i="2" s="1"/>
  <c r="L115" i="2"/>
  <c r="K115" i="2"/>
  <c r="J115" i="2"/>
  <c r="I115" i="2"/>
  <c r="H115" i="2"/>
  <c r="G115" i="2"/>
  <c r="F115" i="2"/>
  <c r="D115" i="2"/>
  <c r="C115" i="2"/>
  <c r="B115" i="2"/>
  <c r="O114" i="2"/>
  <c r="N114" i="2"/>
  <c r="U113" i="2"/>
  <c r="T113" i="2"/>
  <c r="S113" i="2"/>
  <c r="R113" i="2"/>
  <c r="S112" i="2"/>
  <c r="R112" i="2"/>
  <c r="E112" i="2"/>
  <c r="U112" i="2" s="1"/>
  <c r="S111" i="2"/>
  <c r="R111" i="2"/>
  <c r="E111" i="2"/>
  <c r="U111" i="2" s="1"/>
  <c r="S110" i="2"/>
  <c r="R110" i="2"/>
  <c r="E110" i="2"/>
  <c r="U110" i="2" s="1"/>
  <c r="U109" i="2"/>
  <c r="S109" i="2"/>
  <c r="R109" i="2"/>
  <c r="E109" i="2"/>
  <c r="T109" i="2" s="1"/>
  <c r="S108" i="2"/>
  <c r="R108" i="2"/>
  <c r="E108" i="2"/>
  <c r="S107" i="2"/>
  <c r="R107" i="2"/>
  <c r="E107" i="2"/>
  <c r="T107" i="2" s="1"/>
  <c r="S106" i="2"/>
  <c r="R106" i="2"/>
  <c r="E106" i="2"/>
  <c r="U106" i="2" s="1"/>
  <c r="S105" i="2"/>
  <c r="R105" i="2"/>
  <c r="E105" i="2"/>
  <c r="T105" i="2" s="1"/>
  <c r="S104" i="2"/>
  <c r="R104" i="2"/>
  <c r="E104" i="2"/>
  <c r="U104" i="2" s="1"/>
  <c r="S103" i="2"/>
  <c r="R103" i="2"/>
  <c r="E103" i="2"/>
  <c r="U103" i="2" s="1"/>
  <c r="S102" i="2"/>
  <c r="R102" i="2"/>
  <c r="E102" i="2"/>
  <c r="U102" i="2" s="1"/>
  <c r="S101" i="2"/>
  <c r="R101" i="2"/>
  <c r="E101" i="2"/>
  <c r="T101" i="2" s="1"/>
  <c r="S100" i="2"/>
  <c r="R100" i="2"/>
  <c r="E100" i="2"/>
  <c r="S99" i="2"/>
  <c r="R99" i="2"/>
  <c r="E99" i="2"/>
  <c r="S98" i="2"/>
  <c r="R98" i="2"/>
  <c r="E98" i="2"/>
  <c r="U98" i="2" s="1"/>
  <c r="R97" i="2"/>
  <c r="M97" i="2"/>
  <c r="M114" i="2" s="1"/>
  <c r="S114" i="2" s="1"/>
  <c r="L97" i="2"/>
  <c r="L114" i="2" s="1"/>
  <c r="K97" i="2"/>
  <c r="K114" i="2" s="1"/>
  <c r="J97" i="2"/>
  <c r="J114" i="2" s="1"/>
  <c r="I97" i="2"/>
  <c r="I114" i="2" s="1"/>
  <c r="H97" i="2"/>
  <c r="H114" i="2" s="1"/>
  <c r="G97" i="2"/>
  <c r="G114" i="2" s="1"/>
  <c r="F97" i="2"/>
  <c r="F114" i="2" s="1"/>
  <c r="D97" i="2"/>
  <c r="D114" i="2" s="1"/>
  <c r="C97" i="2"/>
  <c r="C114" i="2" s="1"/>
  <c r="B97" i="2"/>
  <c r="B114" i="2" s="1"/>
  <c r="O115" i="3"/>
  <c r="N115" i="3"/>
  <c r="M115" i="3"/>
  <c r="S115" i="3" s="1"/>
  <c r="L115" i="3"/>
  <c r="R115" i="3" s="1"/>
  <c r="K115" i="3"/>
  <c r="J115" i="3"/>
  <c r="I115" i="3"/>
  <c r="H115" i="3"/>
  <c r="G115" i="3"/>
  <c r="F115" i="3"/>
  <c r="D115" i="3"/>
  <c r="C115" i="3"/>
  <c r="B115" i="3"/>
  <c r="O114" i="3"/>
  <c r="N114" i="3"/>
  <c r="U113" i="3"/>
  <c r="T113" i="3"/>
  <c r="S113" i="3"/>
  <c r="R113" i="3"/>
  <c r="S112" i="3"/>
  <c r="R112" i="3"/>
  <c r="E112" i="3"/>
  <c r="U112" i="3" s="1"/>
  <c r="S111" i="3"/>
  <c r="R111" i="3"/>
  <c r="E111" i="3"/>
  <c r="U111" i="3" s="1"/>
  <c r="S110" i="3"/>
  <c r="R110" i="3"/>
  <c r="E110" i="3"/>
  <c r="T110" i="3" s="1"/>
  <c r="U109" i="3"/>
  <c r="S109" i="3"/>
  <c r="R109" i="3"/>
  <c r="E109" i="3"/>
  <c r="T109" i="3" s="1"/>
  <c r="S108" i="3"/>
  <c r="R108" i="3"/>
  <c r="E108" i="3"/>
  <c r="T108" i="3" s="1"/>
  <c r="U107" i="3"/>
  <c r="S107" i="3"/>
  <c r="R107" i="3"/>
  <c r="E107" i="3"/>
  <c r="T107" i="3" s="1"/>
  <c r="S106" i="3"/>
  <c r="R106" i="3"/>
  <c r="E106" i="3"/>
  <c r="U106" i="3" s="1"/>
  <c r="S105" i="3"/>
  <c r="R105" i="3"/>
  <c r="E105" i="3"/>
  <c r="U105" i="3" s="1"/>
  <c r="S104" i="3"/>
  <c r="R104" i="3"/>
  <c r="E104" i="3"/>
  <c r="T104" i="3" s="1"/>
  <c r="T103" i="3"/>
  <c r="S103" i="3"/>
  <c r="R103" i="3"/>
  <c r="E103" i="3"/>
  <c r="U103" i="3" s="1"/>
  <c r="S102" i="3"/>
  <c r="R102" i="3"/>
  <c r="E102" i="3"/>
  <c r="T102" i="3" s="1"/>
  <c r="T101" i="3"/>
  <c r="S101" i="3"/>
  <c r="R101" i="3"/>
  <c r="E101" i="3"/>
  <c r="U101" i="3" s="1"/>
  <c r="S100" i="3"/>
  <c r="R100" i="3"/>
  <c r="E100" i="3"/>
  <c r="T100" i="3" s="1"/>
  <c r="T99" i="3"/>
  <c r="S99" i="3"/>
  <c r="R99" i="3"/>
  <c r="E99" i="3"/>
  <c r="U99" i="3" s="1"/>
  <c r="S98" i="3"/>
  <c r="R98" i="3"/>
  <c r="E98" i="3"/>
  <c r="U98" i="3" s="1"/>
  <c r="M97" i="3"/>
  <c r="S97" i="3" s="1"/>
  <c r="L97" i="3"/>
  <c r="L114" i="3" s="1"/>
  <c r="K97" i="3"/>
  <c r="K114" i="3" s="1"/>
  <c r="J97" i="3"/>
  <c r="J114" i="3" s="1"/>
  <c r="I97" i="3"/>
  <c r="I114" i="3" s="1"/>
  <c r="H97" i="3"/>
  <c r="H114" i="3" s="1"/>
  <c r="G97" i="3"/>
  <c r="G114" i="3" s="1"/>
  <c r="F97" i="3"/>
  <c r="F114" i="3" s="1"/>
  <c r="D97" i="3"/>
  <c r="D114" i="3" s="1"/>
  <c r="C97" i="3"/>
  <c r="C114" i="3" s="1"/>
  <c r="B97" i="3"/>
  <c r="B114" i="3" s="1"/>
  <c r="O115" i="4"/>
  <c r="N115" i="4"/>
  <c r="M115" i="4"/>
  <c r="S115" i="4" s="1"/>
  <c r="L115" i="4"/>
  <c r="K115" i="4"/>
  <c r="J115" i="4"/>
  <c r="I115" i="4"/>
  <c r="H115" i="4"/>
  <c r="G115" i="4"/>
  <c r="F115" i="4"/>
  <c r="D115" i="4"/>
  <c r="C115" i="4"/>
  <c r="B115" i="4"/>
  <c r="O114" i="4"/>
  <c r="N114" i="4"/>
  <c r="U113" i="4"/>
  <c r="T113" i="4"/>
  <c r="S113" i="4"/>
  <c r="R113" i="4"/>
  <c r="U112" i="4"/>
  <c r="S112" i="4"/>
  <c r="R112" i="4"/>
  <c r="E112" i="4"/>
  <c r="T112" i="4" s="1"/>
  <c r="S111" i="4"/>
  <c r="R111" i="4"/>
  <c r="E111" i="4"/>
  <c r="T111" i="4" s="1"/>
  <c r="S110" i="4"/>
  <c r="R110" i="4"/>
  <c r="E110" i="4"/>
  <c r="T110" i="4" s="1"/>
  <c r="S109" i="4"/>
  <c r="R109" i="4"/>
  <c r="E109" i="4"/>
  <c r="U109" i="4" s="1"/>
  <c r="S108" i="4"/>
  <c r="R108" i="4"/>
  <c r="E108" i="4"/>
  <c r="U108" i="4" s="1"/>
  <c r="S107" i="4"/>
  <c r="R107" i="4"/>
  <c r="E107" i="4"/>
  <c r="U107" i="4" s="1"/>
  <c r="S106" i="4"/>
  <c r="R106" i="4"/>
  <c r="E106" i="4"/>
  <c r="U106" i="4" s="1"/>
  <c r="S105" i="4"/>
  <c r="R105" i="4"/>
  <c r="E105" i="4"/>
  <c r="T105" i="4" s="1"/>
  <c r="S104" i="4"/>
  <c r="R104" i="4"/>
  <c r="E104" i="4"/>
  <c r="U104" i="4" s="1"/>
  <c r="S103" i="4"/>
  <c r="R103" i="4"/>
  <c r="E103" i="4"/>
  <c r="T103" i="4" s="1"/>
  <c r="S102" i="4"/>
  <c r="R102" i="4"/>
  <c r="E102" i="4"/>
  <c r="U102" i="4" s="1"/>
  <c r="S101" i="4"/>
  <c r="R101" i="4"/>
  <c r="E101" i="4"/>
  <c r="U101" i="4" s="1"/>
  <c r="S100" i="4"/>
  <c r="R100" i="4"/>
  <c r="E100" i="4"/>
  <c r="S99" i="4"/>
  <c r="R99" i="4"/>
  <c r="E99" i="4"/>
  <c r="U99" i="4" s="1"/>
  <c r="T98" i="4"/>
  <c r="S98" i="4"/>
  <c r="R98" i="4"/>
  <c r="E98" i="4"/>
  <c r="U98" i="4" s="1"/>
  <c r="M97" i="4"/>
  <c r="S97" i="4" s="1"/>
  <c r="L97" i="4"/>
  <c r="R97" i="4" s="1"/>
  <c r="K97" i="4"/>
  <c r="K114" i="4" s="1"/>
  <c r="J97" i="4"/>
  <c r="J114" i="4" s="1"/>
  <c r="I97" i="4"/>
  <c r="I114" i="4" s="1"/>
  <c r="H97" i="4"/>
  <c r="H114" i="4" s="1"/>
  <c r="G97" i="4"/>
  <c r="G114" i="4" s="1"/>
  <c r="F97" i="4"/>
  <c r="F114" i="4" s="1"/>
  <c r="D97" i="4"/>
  <c r="D114" i="4" s="1"/>
  <c r="C97" i="4"/>
  <c r="C114" i="4" s="1"/>
  <c r="B97" i="4"/>
  <c r="B114" i="4" s="1"/>
  <c r="O115" i="5"/>
  <c r="N115" i="5"/>
  <c r="M115" i="5"/>
  <c r="S115" i="5" s="1"/>
  <c r="L115" i="5"/>
  <c r="K115" i="5"/>
  <c r="J115" i="5"/>
  <c r="I115" i="5"/>
  <c r="H115" i="5"/>
  <c r="G115" i="5"/>
  <c r="F115" i="5"/>
  <c r="D115" i="5"/>
  <c r="C115" i="5"/>
  <c r="B115" i="5"/>
  <c r="O114" i="5"/>
  <c r="N114" i="5"/>
  <c r="U113" i="5"/>
  <c r="T113" i="5"/>
  <c r="S113" i="5"/>
  <c r="R113" i="5"/>
  <c r="S112" i="5"/>
  <c r="R112" i="5"/>
  <c r="E112" i="5"/>
  <c r="U112" i="5" s="1"/>
  <c r="S111" i="5"/>
  <c r="R111" i="5"/>
  <c r="E111" i="5"/>
  <c r="U111" i="5" s="1"/>
  <c r="S110" i="5"/>
  <c r="R110" i="5"/>
  <c r="E110" i="5"/>
  <c r="U110" i="5" s="1"/>
  <c r="S109" i="5"/>
  <c r="R109" i="5"/>
  <c r="E109" i="5"/>
  <c r="S108" i="5"/>
  <c r="R108" i="5"/>
  <c r="E108" i="5"/>
  <c r="T108" i="5" s="1"/>
  <c r="S107" i="5"/>
  <c r="R107" i="5"/>
  <c r="E107" i="5"/>
  <c r="U107" i="5" s="1"/>
  <c r="S106" i="5"/>
  <c r="R106" i="5"/>
  <c r="E106" i="5"/>
  <c r="T106" i="5" s="1"/>
  <c r="S105" i="5"/>
  <c r="R105" i="5"/>
  <c r="E105" i="5"/>
  <c r="U105" i="5" s="1"/>
  <c r="S104" i="5"/>
  <c r="R104" i="5"/>
  <c r="E104" i="5"/>
  <c r="S103" i="5"/>
  <c r="R103" i="5"/>
  <c r="E103" i="5"/>
  <c r="U103" i="5" s="1"/>
  <c r="T102" i="5"/>
  <c r="S102" i="5"/>
  <c r="R102" i="5"/>
  <c r="E102" i="5"/>
  <c r="U102" i="5" s="1"/>
  <c r="S101" i="5"/>
  <c r="R101" i="5"/>
  <c r="E101" i="5"/>
  <c r="U100" i="5"/>
  <c r="S100" i="5"/>
  <c r="R100" i="5"/>
  <c r="E100" i="5"/>
  <c r="T100" i="5" s="1"/>
  <c r="S99" i="5"/>
  <c r="R99" i="5"/>
  <c r="E99" i="5"/>
  <c r="S98" i="5"/>
  <c r="R98" i="5"/>
  <c r="E98" i="5"/>
  <c r="T98" i="5" s="1"/>
  <c r="M97" i="5"/>
  <c r="L97" i="5"/>
  <c r="L114" i="5" s="1"/>
  <c r="K97" i="5"/>
  <c r="K114" i="5" s="1"/>
  <c r="J97" i="5"/>
  <c r="J114" i="5" s="1"/>
  <c r="I97" i="5"/>
  <c r="I114" i="5" s="1"/>
  <c r="H97" i="5"/>
  <c r="H114" i="5" s="1"/>
  <c r="G97" i="5"/>
  <c r="G114" i="5" s="1"/>
  <c r="F97" i="5"/>
  <c r="F114" i="5" s="1"/>
  <c r="D97" i="5"/>
  <c r="D114" i="5" s="1"/>
  <c r="C97" i="5"/>
  <c r="C114" i="5" s="1"/>
  <c r="B97" i="5"/>
  <c r="B114" i="5" s="1"/>
  <c r="O115" i="6"/>
  <c r="N115" i="6"/>
  <c r="M115" i="6"/>
  <c r="S115" i="6" s="1"/>
  <c r="L115" i="6"/>
  <c r="K115" i="6"/>
  <c r="J115" i="6"/>
  <c r="I115" i="6"/>
  <c r="H115" i="6"/>
  <c r="G115" i="6"/>
  <c r="F115" i="6"/>
  <c r="D115" i="6"/>
  <c r="C115" i="6"/>
  <c r="B115" i="6"/>
  <c r="O114" i="6"/>
  <c r="N114" i="6"/>
  <c r="U113" i="6"/>
  <c r="T113" i="6"/>
  <c r="S113" i="6"/>
  <c r="R113" i="6"/>
  <c r="S112" i="6"/>
  <c r="R112" i="6"/>
  <c r="E112" i="6"/>
  <c r="U112" i="6" s="1"/>
  <c r="S111" i="6"/>
  <c r="R111" i="6"/>
  <c r="E111" i="6"/>
  <c r="T111" i="6" s="1"/>
  <c r="S110" i="6"/>
  <c r="R110" i="6"/>
  <c r="E110" i="6"/>
  <c r="T110" i="6" s="1"/>
  <c r="S109" i="6"/>
  <c r="R109" i="6"/>
  <c r="E109" i="6"/>
  <c r="T109" i="6" s="1"/>
  <c r="U108" i="6"/>
  <c r="S108" i="6"/>
  <c r="R108" i="6"/>
  <c r="E108" i="6"/>
  <c r="T108" i="6" s="1"/>
  <c r="S107" i="6"/>
  <c r="R107" i="6"/>
  <c r="E107" i="6"/>
  <c r="S106" i="6"/>
  <c r="R106" i="6"/>
  <c r="E106" i="6"/>
  <c r="U106" i="6" s="1"/>
  <c r="S105" i="6"/>
  <c r="R105" i="6"/>
  <c r="E105" i="6"/>
  <c r="T105" i="6" s="1"/>
  <c r="S104" i="6"/>
  <c r="R104" i="6"/>
  <c r="E104" i="6"/>
  <c r="S103" i="6"/>
  <c r="R103" i="6"/>
  <c r="E103" i="6"/>
  <c r="T103" i="6" s="1"/>
  <c r="S102" i="6"/>
  <c r="R102" i="6"/>
  <c r="E102" i="6"/>
  <c r="S101" i="6"/>
  <c r="R101" i="6"/>
  <c r="E101" i="6"/>
  <c r="T101" i="6" s="1"/>
  <c r="S100" i="6"/>
  <c r="R100" i="6"/>
  <c r="E100" i="6"/>
  <c r="S99" i="6"/>
  <c r="R99" i="6"/>
  <c r="E99" i="6"/>
  <c r="S98" i="6"/>
  <c r="R98" i="6"/>
  <c r="E98" i="6"/>
  <c r="U98" i="6" s="1"/>
  <c r="M97" i="6"/>
  <c r="M114" i="6" s="1"/>
  <c r="S114" i="6" s="1"/>
  <c r="L97" i="6"/>
  <c r="L114" i="6" s="1"/>
  <c r="K97" i="6"/>
  <c r="K114" i="6" s="1"/>
  <c r="J97" i="6"/>
  <c r="J114" i="6" s="1"/>
  <c r="I97" i="6"/>
  <c r="I114" i="6" s="1"/>
  <c r="H97" i="6"/>
  <c r="H114" i="6" s="1"/>
  <c r="G97" i="6"/>
  <c r="G114" i="6" s="1"/>
  <c r="F97" i="6"/>
  <c r="F114" i="6" s="1"/>
  <c r="D97" i="6"/>
  <c r="D114" i="6" s="1"/>
  <c r="C97" i="6"/>
  <c r="C114" i="6" s="1"/>
  <c r="B97" i="6"/>
  <c r="B114" i="6" s="1"/>
  <c r="O115" i="7"/>
  <c r="N115" i="7"/>
  <c r="M115" i="7"/>
  <c r="S115" i="7" s="1"/>
  <c r="L115" i="7"/>
  <c r="K115" i="7"/>
  <c r="J115" i="7"/>
  <c r="I115" i="7"/>
  <c r="H115" i="7"/>
  <c r="G115" i="7"/>
  <c r="F115" i="7"/>
  <c r="D115" i="7"/>
  <c r="C115" i="7"/>
  <c r="B115" i="7"/>
  <c r="O114" i="7"/>
  <c r="N114" i="7"/>
  <c r="U113" i="7"/>
  <c r="T113" i="7"/>
  <c r="S113" i="7"/>
  <c r="R113" i="7"/>
  <c r="S112" i="7"/>
  <c r="R112" i="7"/>
  <c r="E112" i="7"/>
  <c r="T112" i="7" s="1"/>
  <c r="S111" i="7"/>
  <c r="R111" i="7"/>
  <c r="E111" i="7"/>
  <c r="U111" i="7" s="1"/>
  <c r="S110" i="7"/>
  <c r="R110" i="7"/>
  <c r="E110" i="7"/>
  <c r="U110" i="7" s="1"/>
  <c r="S109" i="7"/>
  <c r="R109" i="7"/>
  <c r="E109" i="7"/>
  <c r="S108" i="7"/>
  <c r="R108" i="7"/>
  <c r="E108" i="7"/>
  <c r="T108" i="7" s="1"/>
  <c r="S107" i="7"/>
  <c r="R107" i="7"/>
  <c r="E107" i="7"/>
  <c r="S106" i="7"/>
  <c r="R106" i="7"/>
  <c r="E106" i="7"/>
  <c r="T106" i="7" s="1"/>
  <c r="S105" i="7"/>
  <c r="R105" i="7"/>
  <c r="E105" i="7"/>
  <c r="T105" i="7" s="1"/>
  <c r="S104" i="7"/>
  <c r="R104" i="7"/>
  <c r="E104" i="7"/>
  <c r="T104" i="7" s="1"/>
  <c r="S103" i="7"/>
  <c r="R103" i="7"/>
  <c r="E103" i="7"/>
  <c r="T103" i="7" s="1"/>
  <c r="S102" i="7"/>
  <c r="R102" i="7"/>
  <c r="E102" i="7"/>
  <c r="U102" i="7" s="1"/>
  <c r="S101" i="7"/>
  <c r="R101" i="7"/>
  <c r="E101" i="7"/>
  <c r="S100" i="7"/>
  <c r="R100" i="7"/>
  <c r="E100" i="7"/>
  <c r="U100" i="7" s="1"/>
  <c r="S99" i="7"/>
  <c r="R99" i="7"/>
  <c r="E99" i="7"/>
  <c r="S98" i="7"/>
  <c r="R98" i="7"/>
  <c r="E98" i="7"/>
  <c r="T98" i="7" s="1"/>
  <c r="S97" i="7"/>
  <c r="M97" i="7"/>
  <c r="M114" i="7" s="1"/>
  <c r="S114" i="7" s="1"/>
  <c r="L97" i="7"/>
  <c r="K97" i="7"/>
  <c r="K114" i="7" s="1"/>
  <c r="J97" i="7"/>
  <c r="J114" i="7" s="1"/>
  <c r="I97" i="7"/>
  <c r="I114" i="7" s="1"/>
  <c r="H97" i="7"/>
  <c r="H114" i="7" s="1"/>
  <c r="G97" i="7"/>
  <c r="G114" i="7" s="1"/>
  <c r="F97" i="7"/>
  <c r="F114" i="7" s="1"/>
  <c r="D97" i="7"/>
  <c r="D114" i="7" s="1"/>
  <c r="C97" i="7"/>
  <c r="C114" i="7" s="1"/>
  <c r="B97" i="7"/>
  <c r="B114" i="7" s="1"/>
  <c r="R115" i="8"/>
  <c r="O115" i="8"/>
  <c r="N115" i="8"/>
  <c r="M115" i="8"/>
  <c r="S115" i="8" s="1"/>
  <c r="L115" i="8"/>
  <c r="K115" i="8"/>
  <c r="J115" i="8"/>
  <c r="I115" i="8"/>
  <c r="H115" i="8"/>
  <c r="G115" i="8"/>
  <c r="F115" i="8"/>
  <c r="D115" i="8"/>
  <c r="C115" i="8"/>
  <c r="B115" i="8"/>
  <c r="O114" i="8"/>
  <c r="N114" i="8"/>
  <c r="U113" i="8"/>
  <c r="T113" i="8"/>
  <c r="S113" i="8"/>
  <c r="R113" i="8"/>
  <c r="S112" i="8"/>
  <c r="R112" i="8"/>
  <c r="E112" i="8"/>
  <c r="S111" i="8"/>
  <c r="R111" i="8"/>
  <c r="E111" i="8"/>
  <c r="U111" i="8" s="1"/>
  <c r="S110" i="8"/>
  <c r="R110" i="8"/>
  <c r="E110" i="8"/>
  <c r="S109" i="8"/>
  <c r="R109" i="8"/>
  <c r="E109" i="8"/>
  <c r="S108" i="8"/>
  <c r="R108" i="8"/>
  <c r="E108" i="8"/>
  <c r="U108" i="8" s="1"/>
  <c r="S107" i="8"/>
  <c r="R107" i="8"/>
  <c r="E107" i="8"/>
  <c r="T107" i="8" s="1"/>
  <c r="S106" i="8"/>
  <c r="R106" i="8"/>
  <c r="E106" i="8"/>
  <c r="U106" i="8" s="1"/>
  <c r="S105" i="8"/>
  <c r="R105" i="8"/>
  <c r="E105" i="8"/>
  <c r="U105" i="8" s="1"/>
  <c r="S104" i="8"/>
  <c r="R104" i="8"/>
  <c r="E104" i="8"/>
  <c r="S103" i="8"/>
  <c r="R103" i="8"/>
  <c r="E103" i="8"/>
  <c r="S102" i="8"/>
  <c r="R102" i="8"/>
  <c r="E102" i="8"/>
  <c r="S101" i="8"/>
  <c r="R101" i="8"/>
  <c r="E101" i="8"/>
  <c r="T101" i="8" s="1"/>
  <c r="U100" i="8"/>
  <c r="S100" i="8"/>
  <c r="R100" i="8"/>
  <c r="E100" i="8"/>
  <c r="T100" i="8" s="1"/>
  <c r="S99" i="8"/>
  <c r="R99" i="8"/>
  <c r="E99" i="8"/>
  <c r="T99" i="8" s="1"/>
  <c r="S98" i="8"/>
  <c r="R98" i="8"/>
  <c r="E98" i="8"/>
  <c r="T98" i="8" s="1"/>
  <c r="M97" i="8"/>
  <c r="L97" i="8"/>
  <c r="L114" i="8" s="1"/>
  <c r="R114" i="8" s="1"/>
  <c r="K97" i="8"/>
  <c r="K114" i="8" s="1"/>
  <c r="J97" i="8"/>
  <c r="J114" i="8" s="1"/>
  <c r="I97" i="8"/>
  <c r="I114" i="8" s="1"/>
  <c r="H97" i="8"/>
  <c r="H114" i="8" s="1"/>
  <c r="G97" i="8"/>
  <c r="G114" i="8" s="1"/>
  <c r="F97" i="8"/>
  <c r="F114" i="8" s="1"/>
  <c r="D97" i="8"/>
  <c r="D114" i="8" s="1"/>
  <c r="C97" i="8"/>
  <c r="C114" i="8" s="1"/>
  <c r="B97" i="8"/>
  <c r="B114" i="8" s="1"/>
  <c r="O115" i="9"/>
  <c r="N115" i="9"/>
  <c r="M115" i="9"/>
  <c r="S115" i="9" s="1"/>
  <c r="L115" i="9"/>
  <c r="K115" i="9"/>
  <c r="J115" i="9"/>
  <c r="I115" i="9"/>
  <c r="H115" i="9"/>
  <c r="G115" i="9"/>
  <c r="F115" i="9"/>
  <c r="D115" i="9"/>
  <c r="C115" i="9"/>
  <c r="B115" i="9"/>
  <c r="O114" i="9"/>
  <c r="N114" i="9"/>
  <c r="I114" i="9"/>
  <c r="U113" i="9"/>
  <c r="T113" i="9"/>
  <c r="S113" i="9"/>
  <c r="R113" i="9"/>
  <c r="S112" i="9"/>
  <c r="R112" i="9"/>
  <c r="E112" i="9"/>
  <c r="T112" i="9" s="1"/>
  <c r="U111" i="9"/>
  <c r="S111" i="9"/>
  <c r="R111" i="9"/>
  <c r="E111" i="9"/>
  <c r="T111" i="9" s="1"/>
  <c r="S110" i="9"/>
  <c r="R110" i="9"/>
  <c r="E110" i="9"/>
  <c r="T110" i="9" s="1"/>
  <c r="S109" i="9"/>
  <c r="R109" i="9"/>
  <c r="E109" i="9"/>
  <c r="T109" i="9" s="1"/>
  <c r="S108" i="9"/>
  <c r="R108" i="9"/>
  <c r="E108" i="9"/>
  <c r="U108" i="9" s="1"/>
  <c r="S107" i="9"/>
  <c r="R107" i="9"/>
  <c r="E107" i="9"/>
  <c r="S106" i="9"/>
  <c r="R106" i="9"/>
  <c r="E106" i="9"/>
  <c r="U106" i="9" s="1"/>
  <c r="S105" i="9"/>
  <c r="R105" i="9"/>
  <c r="E105" i="9"/>
  <c r="S104" i="9"/>
  <c r="R104" i="9"/>
  <c r="E104" i="9"/>
  <c r="T104" i="9" s="1"/>
  <c r="S103" i="9"/>
  <c r="R103" i="9"/>
  <c r="E103" i="9"/>
  <c r="T103" i="9" s="1"/>
  <c r="S102" i="9"/>
  <c r="R102" i="9"/>
  <c r="E102" i="9"/>
  <c r="T102" i="9" s="1"/>
  <c r="U101" i="9"/>
  <c r="S101" i="9"/>
  <c r="R101" i="9"/>
  <c r="E101" i="9"/>
  <c r="T101" i="9" s="1"/>
  <c r="S100" i="9"/>
  <c r="R100" i="9"/>
  <c r="E100" i="9"/>
  <c r="U100" i="9" s="1"/>
  <c r="S99" i="9"/>
  <c r="R99" i="9"/>
  <c r="E99" i="9"/>
  <c r="S98" i="9"/>
  <c r="R98" i="9"/>
  <c r="E98" i="9"/>
  <c r="U98" i="9" s="1"/>
  <c r="M97" i="9"/>
  <c r="L97" i="9"/>
  <c r="K97" i="9"/>
  <c r="K114" i="9" s="1"/>
  <c r="J97" i="9"/>
  <c r="J114" i="9" s="1"/>
  <c r="I97" i="9"/>
  <c r="H97" i="9"/>
  <c r="H114" i="9" s="1"/>
  <c r="G97" i="9"/>
  <c r="G114" i="9" s="1"/>
  <c r="F97" i="9"/>
  <c r="F114" i="9" s="1"/>
  <c r="D97" i="9"/>
  <c r="D114" i="9" s="1"/>
  <c r="C97" i="9"/>
  <c r="C114" i="9" s="1"/>
  <c r="B97" i="9"/>
  <c r="B114" i="9" s="1"/>
  <c r="S115" i="10"/>
  <c r="O115" i="10"/>
  <c r="N115" i="10"/>
  <c r="M115" i="10"/>
  <c r="L115" i="10"/>
  <c r="K115" i="10"/>
  <c r="J115" i="10"/>
  <c r="I115" i="10"/>
  <c r="H115" i="10"/>
  <c r="G115" i="10"/>
  <c r="F115" i="10"/>
  <c r="D115" i="10"/>
  <c r="C115" i="10"/>
  <c r="B115" i="10"/>
  <c r="O114" i="10"/>
  <c r="N114" i="10"/>
  <c r="U113" i="10"/>
  <c r="T113" i="10"/>
  <c r="S113" i="10"/>
  <c r="R113" i="10"/>
  <c r="S112" i="10"/>
  <c r="R112" i="10"/>
  <c r="E112" i="10"/>
  <c r="T112" i="10" s="1"/>
  <c r="S111" i="10"/>
  <c r="R111" i="10"/>
  <c r="E111" i="10"/>
  <c r="S110" i="10"/>
  <c r="R110" i="10"/>
  <c r="E110" i="10"/>
  <c r="S109" i="10"/>
  <c r="R109" i="10"/>
  <c r="E109" i="10"/>
  <c r="S108" i="10"/>
  <c r="R108" i="10"/>
  <c r="E108" i="10"/>
  <c r="U108" i="10" s="1"/>
  <c r="S107" i="10"/>
  <c r="R107" i="10"/>
  <c r="E107" i="10"/>
  <c r="S106" i="10"/>
  <c r="R106" i="10"/>
  <c r="E106" i="10"/>
  <c r="U106" i="10" s="1"/>
  <c r="S105" i="10"/>
  <c r="R105" i="10"/>
  <c r="E105" i="10"/>
  <c r="T105" i="10" s="1"/>
  <c r="S104" i="10"/>
  <c r="R104" i="10"/>
  <c r="E104" i="10"/>
  <c r="U104" i="10" s="1"/>
  <c r="U103" i="10"/>
  <c r="T103" i="10"/>
  <c r="S103" i="10"/>
  <c r="R103" i="10"/>
  <c r="E103" i="10"/>
  <c r="S102" i="10"/>
  <c r="R102" i="10"/>
  <c r="E102" i="10"/>
  <c r="U101" i="10"/>
  <c r="T101" i="10"/>
  <c r="S101" i="10"/>
  <c r="R101" i="10"/>
  <c r="E101" i="10"/>
  <c r="S100" i="10"/>
  <c r="R100" i="10"/>
  <c r="E100" i="10"/>
  <c r="U100" i="10" s="1"/>
  <c r="U99" i="10"/>
  <c r="S99" i="10"/>
  <c r="R99" i="10"/>
  <c r="E99" i="10"/>
  <c r="S98" i="10"/>
  <c r="R98" i="10"/>
  <c r="E98" i="10"/>
  <c r="U98" i="10" s="1"/>
  <c r="M97" i="10"/>
  <c r="M114" i="10" s="1"/>
  <c r="S114" i="10" s="1"/>
  <c r="L97" i="10"/>
  <c r="L114" i="10" s="1"/>
  <c r="K97" i="10"/>
  <c r="K114" i="10" s="1"/>
  <c r="J97" i="10"/>
  <c r="J114" i="10" s="1"/>
  <c r="I97" i="10"/>
  <c r="I114" i="10" s="1"/>
  <c r="H97" i="10"/>
  <c r="H114" i="10" s="1"/>
  <c r="G97" i="10"/>
  <c r="G114" i="10" s="1"/>
  <c r="F97" i="10"/>
  <c r="F114" i="10" s="1"/>
  <c r="D97" i="10"/>
  <c r="D114" i="10" s="1"/>
  <c r="C97" i="10"/>
  <c r="C114" i="10" s="1"/>
  <c r="B97" i="10"/>
  <c r="B114" i="10" s="1"/>
  <c r="O115" i="11"/>
  <c r="N115" i="11"/>
  <c r="M115" i="11"/>
  <c r="S115" i="11" s="1"/>
  <c r="L115" i="11"/>
  <c r="K115" i="11"/>
  <c r="J115" i="11"/>
  <c r="I115" i="11"/>
  <c r="H115" i="11"/>
  <c r="G115" i="11"/>
  <c r="F115" i="11"/>
  <c r="D115" i="11"/>
  <c r="C115" i="11"/>
  <c r="B115" i="11"/>
  <c r="O114" i="11"/>
  <c r="N114" i="11"/>
  <c r="U113" i="11"/>
  <c r="T113" i="11"/>
  <c r="S113" i="11"/>
  <c r="R113" i="11"/>
  <c r="S112" i="11"/>
  <c r="R112" i="11"/>
  <c r="E112" i="11"/>
  <c r="T112" i="11" s="1"/>
  <c r="S111" i="11"/>
  <c r="R111" i="11"/>
  <c r="E111" i="11"/>
  <c r="U111" i="11" s="1"/>
  <c r="S110" i="11"/>
  <c r="R110" i="11"/>
  <c r="E110" i="11"/>
  <c r="T110" i="11" s="1"/>
  <c r="S109" i="11"/>
  <c r="R109" i="11"/>
  <c r="E109" i="11"/>
  <c r="S108" i="11"/>
  <c r="R108" i="11"/>
  <c r="E108" i="11"/>
  <c r="T108" i="11" s="1"/>
  <c r="S107" i="11"/>
  <c r="R107" i="11"/>
  <c r="E107" i="11"/>
  <c r="S106" i="11"/>
  <c r="R106" i="11"/>
  <c r="E106" i="11"/>
  <c r="T106" i="11" s="1"/>
  <c r="S105" i="11"/>
  <c r="R105" i="11"/>
  <c r="E105" i="11"/>
  <c r="S104" i="11"/>
  <c r="R104" i="11"/>
  <c r="E104" i="11"/>
  <c r="U104" i="11" s="1"/>
  <c r="S103" i="11"/>
  <c r="R103" i="11"/>
  <c r="E103" i="11"/>
  <c r="U103" i="11" s="1"/>
  <c r="S102" i="11"/>
  <c r="R102" i="11"/>
  <c r="E102" i="11"/>
  <c r="T102" i="11" s="1"/>
  <c r="S101" i="11"/>
  <c r="R101" i="11"/>
  <c r="E101" i="11"/>
  <c r="U101" i="11" s="1"/>
  <c r="S100" i="11"/>
  <c r="R100" i="11"/>
  <c r="E100" i="11"/>
  <c r="T100" i="11" s="1"/>
  <c r="S99" i="11"/>
  <c r="R99" i="11"/>
  <c r="E99" i="11"/>
  <c r="U99" i="11" s="1"/>
  <c r="S98" i="11"/>
  <c r="R98" i="11"/>
  <c r="E98" i="11"/>
  <c r="U98" i="11" s="1"/>
  <c r="M97" i="11"/>
  <c r="L97" i="11"/>
  <c r="R97" i="11" s="1"/>
  <c r="K97" i="11"/>
  <c r="K114" i="11" s="1"/>
  <c r="J97" i="11"/>
  <c r="J114" i="11" s="1"/>
  <c r="I97" i="11"/>
  <c r="I114" i="11" s="1"/>
  <c r="H97" i="11"/>
  <c r="H114" i="11" s="1"/>
  <c r="G97" i="11"/>
  <c r="G114" i="11" s="1"/>
  <c r="F97" i="11"/>
  <c r="F114" i="11" s="1"/>
  <c r="D97" i="11"/>
  <c r="D114" i="11" s="1"/>
  <c r="C97" i="11"/>
  <c r="C114" i="11" s="1"/>
  <c r="B97" i="11"/>
  <c r="B114" i="11" s="1"/>
  <c r="O115" i="12"/>
  <c r="N115" i="12"/>
  <c r="M115" i="12"/>
  <c r="S115" i="12" s="1"/>
  <c r="L115" i="12"/>
  <c r="R115" i="12" s="1"/>
  <c r="K115" i="12"/>
  <c r="J115" i="12"/>
  <c r="I115" i="12"/>
  <c r="H115" i="12"/>
  <c r="G115" i="12"/>
  <c r="F115" i="12"/>
  <c r="D115" i="12"/>
  <c r="C115" i="12"/>
  <c r="B115" i="12"/>
  <c r="O114" i="12"/>
  <c r="N114" i="12"/>
  <c r="U113" i="12"/>
  <c r="T113" i="12"/>
  <c r="S113" i="12"/>
  <c r="R113" i="12"/>
  <c r="S112" i="12"/>
  <c r="R112" i="12"/>
  <c r="E112" i="12"/>
  <c r="U112" i="12" s="1"/>
  <c r="S111" i="12"/>
  <c r="R111" i="12"/>
  <c r="E111" i="12"/>
  <c r="T111" i="12" s="1"/>
  <c r="S110" i="12"/>
  <c r="R110" i="12"/>
  <c r="E110" i="12"/>
  <c r="U110" i="12" s="1"/>
  <c r="S109" i="12"/>
  <c r="R109" i="12"/>
  <c r="E109" i="12"/>
  <c r="T109" i="12" s="1"/>
  <c r="S108" i="12"/>
  <c r="R108" i="12"/>
  <c r="E108" i="12"/>
  <c r="S107" i="12"/>
  <c r="R107" i="12"/>
  <c r="E107" i="12"/>
  <c r="T107" i="12" s="1"/>
  <c r="S106" i="12"/>
  <c r="R106" i="12"/>
  <c r="E106" i="12"/>
  <c r="U106" i="12" s="1"/>
  <c r="S105" i="12"/>
  <c r="R105" i="12"/>
  <c r="E105" i="12"/>
  <c r="T105" i="12" s="1"/>
  <c r="S104" i="12"/>
  <c r="R104" i="12"/>
  <c r="E104" i="12"/>
  <c r="S103" i="12"/>
  <c r="R103" i="12"/>
  <c r="E103" i="12"/>
  <c r="T103" i="12" s="1"/>
  <c r="S102" i="12"/>
  <c r="R102" i="12"/>
  <c r="E102" i="12"/>
  <c r="S101" i="12"/>
  <c r="R101" i="12"/>
  <c r="E101" i="12"/>
  <c r="U101" i="12" s="1"/>
  <c r="S100" i="12"/>
  <c r="R100" i="12"/>
  <c r="E100" i="12"/>
  <c r="S99" i="12"/>
  <c r="R99" i="12"/>
  <c r="E99" i="12"/>
  <c r="U99" i="12" s="1"/>
  <c r="S98" i="12"/>
  <c r="R98" i="12"/>
  <c r="E98" i="12"/>
  <c r="U98" i="12" s="1"/>
  <c r="M97" i="12"/>
  <c r="S97" i="12" s="1"/>
  <c r="L97" i="12"/>
  <c r="K97" i="12"/>
  <c r="K114" i="12" s="1"/>
  <c r="J97" i="12"/>
  <c r="J114" i="12" s="1"/>
  <c r="I97" i="12"/>
  <c r="I114" i="12" s="1"/>
  <c r="H97" i="12"/>
  <c r="H114" i="12" s="1"/>
  <c r="G97" i="12"/>
  <c r="G114" i="12" s="1"/>
  <c r="F97" i="12"/>
  <c r="F114" i="12" s="1"/>
  <c r="D97" i="12"/>
  <c r="D114" i="12" s="1"/>
  <c r="C97" i="12"/>
  <c r="C114" i="12" s="1"/>
  <c r="B97" i="12"/>
  <c r="B114" i="12" s="1"/>
  <c r="O115" i="13"/>
  <c r="N115" i="13"/>
  <c r="M115" i="13"/>
  <c r="S115" i="13" s="1"/>
  <c r="L115" i="13"/>
  <c r="R115" i="13" s="1"/>
  <c r="K115" i="13"/>
  <c r="J115" i="13"/>
  <c r="I115" i="13"/>
  <c r="H115" i="13"/>
  <c r="G115" i="13"/>
  <c r="F115" i="13"/>
  <c r="D115" i="13"/>
  <c r="C115" i="13"/>
  <c r="B115" i="13"/>
  <c r="O114" i="13"/>
  <c r="N114" i="13"/>
  <c r="U113" i="13"/>
  <c r="T113" i="13"/>
  <c r="S113" i="13"/>
  <c r="R113" i="13"/>
  <c r="S112" i="13"/>
  <c r="R112" i="13"/>
  <c r="E112" i="13"/>
  <c r="U112" i="13" s="1"/>
  <c r="S111" i="13"/>
  <c r="R111" i="13"/>
  <c r="E111" i="13"/>
  <c r="S110" i="13"/>
  <c r="R110" i="13"/>
  <c r="E110" i="13"/>
  <c r="U110" i="13" s="1"/>
  <c r="S109" i="13"/>
  <c r="R109" i="13"/>
  <c r="E109" i="13"/>
  <c r="U109" i="13" s="1"/>
  <c r="S108" i="13"/>
  <c r="R108" i="13"/>
  <c r="E108" i="13"/>
  <c r="T108" i="13" s="1"/>
  <c r="S107" i="13"/>
  <c r="R107" i="13"/>
  <c r="E107" i="13"/>
  <c r="U107" i="13" s="1"/>
  <c r="S106" i="13"/>
  <c r="R106" i="13"/>
  <c r="E106" i="13"/>
  <c r="S105" i="13"/>
  <c r="R105" i="13"/>
  <c r="E105" i="13"/>
  <c r="U105" i="13" s="1"/>
  <c r="S104" i="13"/>
  <c r="R104" i="13"/>
  <c r="E104" i="13"/>
  <c r="S103" i="13"/>
  <c r="R103" i="13"/>
  <c r="E103" i="13"/>
  <c r="S102" i="13"/>
  <c r="R102" i="13"/>
  <c r="E102" i="13"/>
  <c r="S101" i="13"/>
  <c r="R101" i="13"/>
  <c r="E101" i="13"/>
  <c r="U101" i="13" s="1"/>
  <c r="S100" i="13"/>
  <c r="R100" i="13"/>
  <c r="E100" i="13"/>
  <c r="T100" i="13" s="1"/>
  <c r="U99" i="13"/>
  <c r="S99" i="13"/>
  <c r="R99" i="13"/>
  <c r="E99" i="13"/>
  <c r="T99" i="13" s="1"/>
  <c r="S98" i="13"/>
  <c r="R98" i="13"/>
  <c r="E98" i="13"/>
  <c r="M97" i="13"/>
  <c r="S97" i="13" s="1"/>
  <c r="L97" i="13"/>
  <c r="R97" i="13" s="1"/>
  <c r="K97" i="13"/>
  <c r="K114" i="13" s="1"/>
  <c r="J97" i="13"/>
  <c r="J114" i="13" s="1"/>
  <c r="I97" i="13"/>
  <c r="I114" i="13" s="1"/>
  <c r="H97" i="13"/>
  <c r="H114" i="13" s="1"/>
  <c r="G97" i="13"/>
  <c r="G114" i="13" s="1"/>
  <c r="F97" i="13"/>
  <c r="F114" i="13" s="1"/>
  <c r="D97" i="13"/>
  <c r="D114" i="13" s="1"/>
  <c r="C97" i="13"/>
  <c r="C114" i="13" s="1"/>
  <c r="B97" i="13"/>
  <c r="B114" i="13" s="1"/>
  <c r="O115" i="14"/>
  <c r="N115" i="14"/>
  <c r="M115" i="14"/>
  <c r="S115" i="14" s="1"/>
  <c r="L115" i="14"/>
  <c r="K115" i="14"/>
  <c r="J115" i="14"/>
  <c r="I115" i="14"/>
  <c r="H115" i="14"/>
  <c r="G115" i="14"/>
  <c r="F115" i="14"/>
  <c r="D115" i="14"/>
  <c r="C115" i="14"/>
  <c r="B115" i="14"/>
  <c r="O114" i="14"/>
  <c r="N114" i="14"/>
  <c r="U113" i="14"/>
  <c r="T113" i="14"/>
  <c r="S113" i="14"/>
  <c r="R113" i="14"/>
  <c r="S112" i="14"/>
  <c r="R112" i="14"/>
  <c r="E112" i="14"/>
  <c r="U112" i="14" s="1"/>
  <c r="S111" i="14"/>
  <c r="R111" i="14"/>
  <c r="E111" i="14"/>
  <c r="T111" i="14" s="1"/>
  <c r="S110" i="14"/>
  <c r="R110" i="14"/>
  <c r="E110" i="14"/>
  <c r="U110" i="14" s="1"/>
  <c r="S109" i="14"/>
  <c r="R109" i="14"/>
  <c r="E109" i="14"/>
  <c r="U109" i="14" s="1"/>
  <c r="S108" i="14"/>
  <c r="R108" i="14"/>
  <c r="E108" i="14"/>
  <c r="U108" i="14" s="1"/>
  <c r="S107" i="14"/>
  <c r="R107" i="14"/>
  <c r="E107" i="14"/>
  <c r="U107" i="14" s="1"/>
  <c r="S106" i="14"/>
  <c r="R106" i="14"/>
  <c r="E106" i="14"/>
  <c r="T106" i="14" s="1"/>
  <c r="S105" i="14"/>
  <c r="R105" i="14"/>
  <c r="E105" i="14"/>
  <c r="U105" i="14" s="1"/>
  <c r="S104" i="14"/>
  <c r="R104" i="14"/>
  <c r="E104" i="14"/>
  <c r="U104" i="14" s="1"/>
  <c r="S103" i="14"/>
  <c r="R103" i="14"/>
  <c r="E103" i="14"/>
  <c r="U103" i="14" s="1"/>
  <c r="S102" i="14"/>
  <c r="R102" i="14"/>
  <c r="E102" i="14"/>
  <c r="T102" i="14" s="1"/>
  <c r="S101" i="14"/>
  <c r="R101" i="14"/>
  <c r="E101" i="14"/>
  <c r="U101" i="14" s="1"/>
  <c r="S100" i="14"/>
  <c r="R100" i="14"/>
  <c r="E100" i="14"/>
  <c r="T100" i="14" s="1"/>
  <c r="S99" i="14"/>
  <c r="R99" i="14"/>
  <c r="E99" i="14"/>
  <c r="S98" i="14"/>
  <c r="R98" i="14"/>
  <c r="E98" i="14"/>
  <c r="T98" i="14" s="1"/>
  <c r="M97" i="14"/>
  <c r="M114" i="14" s="1"/>
  <c r="S114" i="14" s="1"/>
  <c r="L97" i="14"/>
  <c r="L114" i="14" s="1"/>
  <c r="K97" i="14"/>
  <c r="K114" i="14" s="1"/>
  <c r="J97" i="14"/>
  <c r="J114" i="14" s="1"/>
  <c r="I97" i="14"/>
  <c r="I114" i="14" s="1"/>
  <c r="H97" i="14"/>
  <c r="H114" i="14" s="1"/>
  <c r="G97" i="14"/>
  <c r="G114" i="14" s="1"/>
  <c r="F97" i="14"/>
  <c r="F114" i="14" s="1"/>
  <c r="D97" i="14"/>
  <c r="D114" i="14" s="1"/>
  <c r="C97" i="14"/>
  <c r="C114" i="14" s="1"/>
  <c r="B97" i="14"/>
  <c r="B114" i="14" s="1"/>
  <c r="O115" i="15"/>
  <c r="N115" i="15"/>
  <c r="M115" i="15"/>
  <c r="S115" i="15" s="1"/>
  <c r="L115" i="15"/>
  <c r="R115" i="15" s="1"/>
  <c r="K115" i="15"/>
  <c r="J115" i="15"/>
  <c r="I115" i="15"/>
  <c r="H115" i="15"/>
  <c r="G115" i="15"/>
  <c r="F115" i="15"/>
  <c r="D115" i="15"/>
  <c r="C115" i="15"/>
  <c r="B115" i="15"/>
  <c r="O114" i="15"/>
  <c r="N114" i="15"/>
  <c r="U113" i="15"/>
  <c r="T113" i="15"/>
  <c r="S113" i="15"/>
  <c r="R113" i="15"/>
  <c r="S112" i="15"/>
  <c r="R112" i="15"/>
  <c r="E112" i="15"/>
  <c r="U112" i="15" s="1"/>
  <c r="S111" i="15"/>
  <c r="R111" i="15"/>
  <c r="E111" i="15"/>
  <c r="U111" i="15" s="1"/>
  <c r="S110" i="15"/>
  <c r="R110" i="15"/>
  <c r="E110" i="15"/>
  <c r="U110" i="15" s="1"/>
  <c r="S109" i="15"/>
  <c r="R109" i="15"/>
  <c r="E109" i="15"/>
  <c r="T109" i="15" s="1"/>
  <c r="S108" i="15"/>
  <c r="R108" i="15"/>
  <c r="E108" i="15"/>
  <c r="U108" i="15" s="1"/>
  <c r="S107" i="15"/>
  <c r="R107" i="15"/>
  <c r="E107" i="15"/>
  <c r="U107" i="15" s="1"/>
  <c r="S106" i="15"/>
  <c r="R106" i="15"/>
  <c r="E106" i="15"/>
  <c r="U106" i="15" s="1"/>
  <c r="S105" i="15"/>
  <c r="R105" i="15"/>
  <c r="E105" i="15"/>
  <c r="U105" i="15" s="1"/>
  <c r="S104" i="15"/>
  <c r="R104" i="15"/>
  <c r="E104" i="15"/>
  <c r="U104" i="15" s="1"/>
  <c r="S103" i="15"/>
  <c r="R103" i="15"/>
  <c r="E103" i="15"/>
  <c r="U103" i="15" s="1"/>
  <c r="T102" i="15"/>
  <c r="S102" i="15"/>
  <c r="R102" i="15"/>
  <c r="E102" i="15"/>
  <c r="U102" i="15" s="1"/>
  <c r="S101" i="15"/>
  <c r="R101" i="15"/>
  <c r="E101" i="15"/>
  <c r="T101" i="15" s="1"/>
  <c r="U100" i="15"/>
  <c r="T100" i="15"/>
  <c r="S100" i="15"/>
  <c r="R100" i="15"/>
  <c r="E100" i="15"/>
  <c r="S99" i="15"/>
  <c r="R99" i="15"/>
  <c r="E99" i="15"/>
  <c r="U99" i="15" s="1"/>
  <c r="U98" i="15"/>
  <c r="T98" i="15"/>
  <c r="S98" i="15"/>
  <c r="R98" i="15"/>
  <c r="E98" i="15"/>
  <c r="M97" i="15"/>
  <c r="M114" i="15" s="1"/>
  <c r="S114" i="15" s="1"/>
  <c r="L97" i="15"/>
  <c r="L114" i="15" s="1"/>
  <c r="R114" i="15" s="1"/>
  <c r="K97" i="15"/>
  <c r="K114" i="15" s="1"/>
  <c r="J97" i="15"/>
  <c r="J114" i="15" s="1"/>
  <c r="I97" i="15"/>
  <c r="I114" i="15" s="1"/>
  <c r="H97" i="15"/>
  <c r="H114" i="15" s="1"/>
  <c r="G97" i="15"/>
  <c r="G114" i="15" s="1"/>
  <c r="F97" i="15"/>
  <c r="F114" i="15" s="1"/>
  <c r="D97" i="15"/>
  <c r="D114" i="15" s="1"/>
  <c r="C97" i="15"/>
  <c r="C114" i="15" s="1"/>
  <c r="B97" i="15"/>
  <c r="B114" i="15" s="1"/>
  <c r="O115" i="16"/>
  <c r="N115" i="16"/>
  <c r="M115" i="16"/>
  <c r="S115" i="16" s="1"/>
  <c r="L115" i="16"/>
  <c r="R115" i="16" s="1"/>
  <c r="K115" i="16"/>
  <c r="J115" i="16"/>
  <c r="I115" i="16"/>
  <c r="H115" i="16"/>
  <c r="G115" i="16"/>
  <c r="F115" i="16"/>
  <c r="D115" i="16"/>
  <c r="C115" i="16"/>
  <c r="B115" i="16"/>
  <c r="O114" i="16"/>
  <c r="N114" i="16"/>
  <c r="U113" i="16"/>
  <c r="T113" i="16"/>
  <c r="S113" i="16"/>
  <c r="R113" i="16"/>
  <c r="S112" i="16"/>
  <c r="R112" i="16"/>
  <c r="E112" i="16"/>
  <c r="T112" i="16" s="1"/>
  <c r="S111" i="16"/>
  <c r="R111" i="16"/>
  <c r="E111" i="16"/>
  <c r="U111" i="16" s="1"/>
  <c r="S110" i="16"/>
  <c r="R110" i="16"/>
  <c r="E110" i="16"/>
  <c r="U110" i="16" s="1"/>
  <c r="S109" i="16"/>
  <c r="R109" i="16"/>
  <c r="E109" i="16"/>
  <c r="U109" i="16" s="1"/>
  <c r="S108" i="16"/>
  <c r="R108" i="16"/>
  <c r="E108" i="16"/>
  <c r="U108" i="16" s="1"/>
  <c r="S107" i="16"/>
  <c r="R107" i="16"/>
  <c r="E107" i="16"/>
  <c r="U107" i="16" s="1"/>
  <c r="S106" i="16"/>
  <c r="R106" i="16"/>
  <c r="E106" i="16"/>
  <c r="U106" i="16" s="1"/>
  <c r="S105" i="16"/>
  <c r="R105" i="16"/>
  <c r="E105" i="16"/>
  <c r="U105" i="16" s="1"/>
  <c r="S104" i="16"/>
  <c r="R104" i="16"/>
  <c r="E104" i="16"/>
  <c r="T104" i="16" s="1"/>
  <c r="S103" i="16"/>
  <c r="R103" i="16"/>
  <c r="E103" i="16"/>
  <c r="U103" i="16" s="1"/>
  <c r="S102" i="16"/>
  <c r="R102" i="16"/>
  <c r="E102" i="16"/>
  <c r="U102" i="16" s="1"/>
  <c r="S101" i="16"/>
  <c r="R101" i="16"/>
  <c r="E101" i="16"/>
  <c r="U101" i="16" s="1"/>
  <c r="T100" i="16"/>
  <c r="S100" i="16"/>
  <c r="R100" i="16"/>
  <c r="E100" i="16"/>
  <c r="U100" i="16" s="1"/>
  <c r="S99" i="16"/>
  <c r="R99" i="16"/>
  <c r="E99" i="16"/>
  <c r="U99" i="16" s="1"/>
  <c r="T98" i="16"/>
  <c r="S98" i="16"/>
  <c r="R98" i="16"/>
  <c r="E98" i="16"/>
  <c r="U98" i="16" s="1"/>
  <c r="M97" i="16"/>
  <c r="M114" i="16" s="1"/>
  <c r="S114" i="16" s="1"/>
  <c r="L97" i="16"/>
  <c r="L114" i="16" s="1"/>
  <c r="R114" i="16" s="1"/>
  <c r="K97" i="16"/>
  <c r="K114" i="16" s="1"/>
  <c r="J97" i="16"/>
  <c r="J114" i="16" s="1"/>
  <c r="I97" i="16"/>
  <c r="I114" i="16" s="1"/>
  <c r="H97" i="16"/>
  <c r="H114" i="16" s="1"/>
  <c r="G97" i="16"/>
  <c r="G114" i="16" s="1"/>
  <c r="F97" i="16"/>
  <c r="F114" i="16" s="1"/>
  <c r="D97" i="16"/>
  <c r="D114" i="16" s="1"/>
  <c r="C97" i="16"/>
  <c r="C114" i="16" s="1"/>
  <c r="B97" i="16"/>
  <c r="B114" i="16" s="1"/>
  <c r="S115" i="17"/>
  <c r="O115" i="17"/>
  <c r="N115" i="17"/>
  <c r="M115" i="17"/>
  <c r="L115" i="17"/>
  <c r="R115" i="17" s="1"/>
  <c r="K115" i="17"/>
  <c r="J115" i="17"/>
  <c r="I115" i="17"/>
  <c r="H115" i="17"/>
  <c r="G115" i="17"/>
  <c r="F115" i="17"/>
  <c r="D115" i="17"/>
  <c r="C115" i="17"/>
  <c r="B115" i="17"/>
  <c r="O114" i="17"/>
  <c r="N114" i="17"/>
  <c r="U113" i="17"/>
  <c r="T113" i="17"/>
  <c r="S113" i="17"/>
  <c r="R113" i="17"/>
  <c r="S112" i="17"/>
  <c r="R112" i="17"/>
  <c r="E112" i="17"/>
  <c r="U112" i="17" s="1"/>
  <c r="S111" i="17"/>
  <c r="R111" i="17"/>
  <c r="E111" i="17"/>
  <c r="U111" i="17" s="1"/>
  <c r="S110" i="17"/>
  <c r="R110" i="17"/>
  <c r="E110" i="17"/>
  <c r="U110" i="17" s="1"/>
  <c r="S109" i="17"/>
  <c r="R109" i="17"/>
  <c r="E109" i="17"/>
  <c r="U109" i="17" s="1"/>
  <c r="S108" i="17"/>
  <c r="R108" i="17"/>
  <c r="E108" i="17"/>
  <c r="U108" i="17" s="1"/>
  <c r="S107" i="17"/>
  <c r="R107" i="17"/>
  <c r="E107" i="17"/>
  <c r="T107" i="17" s="1"/>
  <c r="S106" i="17"/>
  <c r="R106" i="17"/>
  <c r="E106" i="17"/>
  <c r="U106" i="17" s="1"/>
  <c r="S105" i="17"/>
  <c r="R105" i="17"/>
  <c r="E105" i="17"/>
  <c r="U105" i="17" s="1"/>
  <c r="S104" i="17"/>
  <c r="R104" i="17"/>
  <c r="E104" i="17"/>
  <c r="U104" i="17" s="1"/>
  <c r="T103" i="17"/>
  <c r="S103" i="17"/>
  <c r="R103" i="17"/>
  <c r="E103" i="17"/>
  <c r="U103" i="17" s="1"/>
  <c r="S102" i="17"/>
  <c r="R102" i="17"/>
  <c r="E102" i="17"/>
  <c r="U102" i="17" s="1"/>
  <c r="T101" i="17"/>
  <c r="S101" i="17"/>
  <c r="R101" i="17"/>
  <c r="E101" i="17"/>
  <c r="U101" i="17" s="1"/>
  <c r="S100" i="17"/>
  <c r="R100" i="17"/>
  <c r="E100" i="17"/>
  <c r="U100" i="17" s="1"/>
  <c r="S99" i="17"/>
  <c r="R99" i="17"/>
  <c r="E99" i="17"/>
  <c r="T99" i="17" s="1"/>
  <c r="S98" i="17"/>
  <c r="R98" i="17"/>
  <c r="E98" i="17"/>
  <c r="U98" i="17" s="1"/>
  <c r="M97" i="17"/>
  <c r="M114" i="17" s="1"/>
  <c r="S114" i="17" s="1"/>
  <c r="L97" i="17"/>
  <c r="R97" i="17" s="1"/>
  <c r="K97" i="17"/>
  <c r="K114" i="17" s="1"/>
  <c r="J97" i="17"/>
  <c r="J114" i="17" s="1"/>
  <c r="I97" i="17"/>
  <c r="I114" i="17" s="1"/>
  <c r="H97" i="17"/>
  <c r="H114" i="17" s="1"/>
  <c r="G97" i="17"/>
  <c r="G114" i="17" s="1"/>
  <c r="F97" i="17"/>
  <c r="F114" i="17" s="1"/>
  <c r="D97" i="17"/>
  <c r="D114" i="17" s="1"/>
  <c r="C97" i="17"/>
  <c r="C114" i="17" s="1"/>
  <c r="B97" i="17"/>
  <c r="B114" i="17" s="1"/>
  <c r="S115" i="18"/>
  <c r="O115" i="18"/>
  <c r="N115" i="18"/>
  <c r="R115" i="18" s="1"/>
  <c r="M115" i="18"/>
  <c r="L115" i="18"/>
  <c r="K115" i="18"/>
  <c r="J115" i="18"/>
  <c r="I115" i="18"/>
  <c r="H115" i="18"/>
  <c r="G115" i="18"/>
  <c r="F115" i="18"/>
  <c r="D115" i="18"/>
  <c r="C115" i="18"/>
  <c r="B115" i="18"/>
  <c r="O114" i="18"/>
  <c r="N114" i="18"/>
  <c r="U113" i="18"/>
  <c r="T113" i="18"/>
  <c r="S113" i="18"/>
  <c r="R113" i="18"/>
  <c r="S112" i="18"/>
  <c r="R112" i="18"/>
  <c r="E112" i="18"/>
  <c r="T112" i="18" s="1"/>
  <c r="S111" i="18"/>
  <c r="R111" i="18"/>
  <c r="E111" i="18"/>
  <c r="S110" i="18"/>
  <c r="R110" i="18"/>
  <c r="E110" i="18"/>
  <c r="T110" i="18" s="1"/>
  <c r="S109" i="18"/>
  <c r="R109" i="18"/>
  <c r="E109" i="18"/>
  <c r="S108" i="18"/>
  <c r="R108" i="18"/>
  <c r="E108" i="18"/>
  <c r="U108" i="18" s="1"/>
  <c r="S107" i="18"/>
  <c r="R107" i="18"/>
  <c r="E107" i="18"/>
  <c r="S106" i="18"/>
  <c r="R106" i="18"/>
  <c r="E106" i="18"/>
  <c r="U106" i="18" s="1"/>
  <c r="S105" i="18"/>
  <c r="R105" i="18"/>
  <c r="E105" i="18"/>
  <c r="U105" i="18" s="1"/>
  <c r="S104" i="18"/>
  <c r="R104" i="18"/>
  <c r="E104" i="18"/>
  <c r="U104" i="18" s="1"/>
  <c r="S103" i="18"/>
  <c r="R103" i="18"/>
  <c r="E103" i="18"/>
  <c r="U103" i="18" s="1"/>
  <c r="S102" i="18"/>
  <c r="R102" i="18"/>
  <c r="E102" i="18"/>
  <c r="T102" i="18" s="1"/>
  <c r="S101" i="18"/>
  <c r="R101" i="18"/>
  <c r="E101" i="18"/>
  <c r="U101" i="18" s="1"/>
  <c r="S100" i="18"/>
  <c r="R100" i="18"/>
  <c r="E100" i="18"/>
  <c r="U100" i="18" s="1"/>
  <c r="S99" i="18"/>
  <c r="R99" i="18"/>
  <c r="E99" i="18"/>
  <c r="U99" i="18" s="1"/>
  <c r="S98" i="18"/>
  <c r="R98" i="18"/>
  <c r="E98" i="18"/>
  <c r="U98" i="18" s="1"/>
  <c r="R97" i="18"/>
  <c r="M97" i="18"/>
  <c r="L97" i="18"/>
  <c r="L114" i="18" s="1"/>
  <c r="K97" i="18"/>
  <c r="K114" i="18" s="1"/>
  <c r="J97" i="18"/>
  <c r="J114" i="18" s="1"/>
  <c r="I97" i="18"/>
  <c r="I114" i="18" s="1"/>
  <c r="H97" i="18"/>
  <c r="H114" i="18" s="1"/>
  <c r="G97" i="18"/>
  <c r="G114" i="18" s="1"/>
  <c r="F97" i="18"/>
  <c r="F114" i="18" s="1"/>
  <c r="D97" i="18"/>
  <c r="D114" i="18" s="1"/>
  <c r="C97" i="18"/>
  <c r="C114" i="18" s="1"/>
  <c r="B97" i="18"/>
  <c r="B114" i="18" s="1"/>
  <c r="O115" i="19"/>
  <c r="N115" i="19"/>
  <c r="M115" i="19"/>
  <c r="S115" i="19" s="1"/>
  <c r="L115" i="19"/>
  <c r="R115" i="19" s="1"/>
  <c r="K115" i="19"/>
  <c r="J115" i="19"/>
  <c r="I115" i="19"/>
  <c r="H115" i="19"/>
  <c r="G115" i="19"/>
  <c r="F115" i="19"/>
  <c r="D115" i="19"/>
  <c r="C115" i="19"/>
  <c r="B115" i="19"/>
  <c r="O114" i="19"/>
  <c r="N114" i="19"/>
  <c r="U113" i="19"/>
  <c r="T113" i="19"/>
  <c r="S113" i="19"/>
  <c r="R113" i="19"/>
  <c r="U112" i="19"/>
  <c r="S112" i="19"/>
  <c r="R112" i="19"/>
  <c r="E112" i="19"/>
  <c r="T112" i="19" s="1"/>
  <c r="S111" i="19"/>
  <c r="R111" i="19"/>
  <c r="E111" i="19"/>
  <c r="U111" i="19" s="1"/>
  <c r="U110" i="19"/>
  <c r="S110" i="19"/>
  <c r="R110" i="19"/>
  <c r="E110" i="19"/>
  <c r="T110" i="19" s="1"/>
  <c r="S109" i="19"/>
  <c r="R109" i="19"/>
  <c r="E109" i="19"/>
  <c r="S108" i="19"/>
  <c r="R108" i="19"/>
  <c r="E108" i="19"/>
  <c r="U108" i="19" s="1"/>
  <c r="S107" i="19"/>
  <c r="R107" i="19"/>
  <c r="E107" i="19"/>
  <c r="S106" i="19"/>
  <c r="R106" i="19"/>
  <c r="E106" i="19"/>
  <c r="U106" i="19" s="1"/>
  <c r="S105" i="19"/>
  <c r="R105" i="19"/>
  <c r="E105" i="19"/>
  <c r="T105" i="19" s="1"/>
  <c r="S104" i="19"/>
  <c r="R104" i="19"/>
  <c r="E104" i="19"/>
  <c r="T104" i="19" s="1"/>
  <c r="S103" i="19"/>
  <c r="R103" i="19"/>
  <c r="E103" i="19"/>
  <c r="U103" i="19" s="1"/>
  <c r="S102" i="19"/>
  <c r="R102" i="19"/>
  <c r="E102" i="19"/>
  <c r="T102" i="19" s="1"/>
  <c r="S101" i="19"/>
  <c r="R101" i="19"/>
  <c r="E101" i="19"/>
  <c r="U101" i="19" s="1"/>
  <c r="S100" i="19"/>
  <c r="R100" i="19"/>
  <c r="E100" i="19"/>
  <c r="U100" i="19" s="1"/>
  <c r="S99" i="19"/>
  <c r="R99" i="19"/>
  <c r="E99" i="19"/>
  <c r="U99" i="19" s="1"/>
  <c r="S98" i="19"/>
  <c r="R98" i="19"/>
  <c r="E98" i="19"/>
  <c r="U98" i="19" s="1"/>
  <c r="M97" i="19"/>
  <c r="S97" i="19" s="1"/>
  <c r="L97" i="19"/>
  <c r="R97" i="19" s="1"/>
  <c r="K97" i="19"/>
  <c r="K114" i="19" s="1"/>
  <c r="J97" i="19"/>
  <c r="J114" i="19" s="1"/>
  <c r="I97" i="19"/>
  <c r="I114" i="19" s="1"/>
  <c r="H97" i="19"/>
  <c r="H114" i="19" s="1"/>
  <c r="G97" i="19"/>
  <c r="G114" i="19" s="1"/>
  <c r="F97" i="19"/>
  <c r="F114" i="19" s="1"/>
  <c r="D97" i="19"/>
  <c r="D114" i="19" s="1"/>
  <c r="C97" i="19"/>
  <c r="C114" i="19" s="1"/>
  <c r="B97" i="19"/>
  <c r="B114" i="19" s="1"/>
  <c r="O115" i="20"/>
  <c r="N115" i="20"/>
  <c r="M115" i="20"/>
  <c r="S115" i="20" s="1"/>
  <c r="L115" i="20"/>
  <c r="R115" i="20" s="1"/>
  <c r="K115" i="20"/>
  <c r="J115" i="20"/>
  <c r="I115" i="20"/>
  <c r="H115" i="20"/>
  <c r="G115" i="20"/>
  <c r="F115" i="20"/>
  <c r="D115" i="20"/>
  <c r="C115" i="20"/>
  <c r="B115" i="20"/>
  <c r="O114" i="20"/>
  <c r="N114" i="20"/>
  <c r="U113" i="20"/>
  <c r="T113" i="20"/>
  <c r="S113" i="20"/>
  <c r="R113" i="20"/>
  <c r="U112" i="20"/>
  <c r="S112" i="20"/>
  <c r="R112" i="20"/>
  <c r="E112" i="20"/>
  <c r="T112" i="20" s="1"/>
  <c r="S111" i="20"/>
  <c r="R111" i="20"/>
  <c r="E111" i="20"/>
  <c r="U111" i="20" s="1"/>
  <c r="U110" i="20"/>
  <c r="S110" i="20"/>
  <c r="R110" i="20"/>
  <c r="E110" i="20"/>
  <c r="T110" i="20" s="1"/>
  <c r="S109" i="20"/>
  <c r="R109" i="20"/>
  <c r="E109" i="20"/>
  <c r="U109" i="20" s="1"/>
  <c r="S108" i="20"/>
  <c r="R108" i="20"/>
  <c r="E108" i="20"/>
  <c r="T108" i="20" s="1"/>
  <c r="S107" i="20"/>
  <c r="R107" i="20"/>
  <c r="E107" i="20"/>
  <c r="U107" i="20" s="1"/>
  <c r="S106" i="20"/>
  <c r="R106" i="20"/>
  <c r="E106" i="20"/>
  <c r="U106" i="20" s="1"/>
  <c r="S105" i="20"/>
  <c r="R105" i="20"/>
  <c r="E105" i="20"/>
  <c r="T105" i="20" s="1"/>
  <c r="S104" i="20"/>
  <c r="R104" i="20"/>
  <c r="E104" i="20"/>
  <c r="U104" i="20" s="1"/>
  <c r="S103" i="20"/>
  <c r="R103" i="20"/>
  <c r="E103" i="20"/>
  <c r="U103" i="20" s="1"/>
  <c r="S102" i="20"/>
  <c r="R102" i="20"/>
  <c r="E102" i="20"/>
  <c r="U102" i="20" s="1"/>
  <c r="S101" i="20"/>
  <c r="R101" i="20"/>
  <c r="E101" i="20"/>
  <c r="U101" i="20" s="1"/>
  <c r="S100" i="20"/>
  <c r="R100" i="20"/>
  <c r="E100" i="20"/>
  <c r="T100" i="20" s="1"/>
  <c r="S99" i="20"/>
  <c r="R99" i="20"/>
  <c r="E99" i="20"/>
  <c r="U99" i="20" s="1"/>
  <c r="S98" i="20"/>
  <c r="R98" i="20"/>
  <c r="E98" i="20"/>
  <c r="U98" i="20" s="1"/>
  <c r="M97" i="20"/>
  <c r="S97" i="20" s="1"/>
  <c r="L97" i="20"/>
  <c r="R97" i="20" s="1"/>
  <c r="K97" i="20"/>
  <c r="K114" i="20" s="1"/>
  <c r="J97" i="20"/>
  <c r="J114" i="20" s="1"/>
  <c r="I97" i="20"/>
  <c r="I114" i="20" s="1"/>
  <c r="H97" i="20"/>
  <c r="H114" i="20" s="1"/>
  <c r="G97" i="20"/>
  <c r="G114" i="20" s="1"/>
  <c r="F97" i="20"/>
  <c r="F114" i="20" s="1"/>
  <c r="D97" i="20"/>
  <c r="D114" i="20" s="1"/>
  <c r="C97" i="20"/>
  <c r="C114" i="20" s="1"/>
  <c r="B97" i="20"/>
  <c r="B114" i="20" s="1"/>
  <c r="O115" i="21"/>
  <c r="N115" i="21"/>
  <c r="M115" i="21"/>
  <c r="S115" i="21" s="1"/>
  <c r="L115" i="21"/>
  <c r="R115" i="21" s="1"/>
  <c r="K115" i="21"/>
  <c r="J115" i="21"/>
  <c r="I115" i="21"/>
  <c r="H115" i="21"/>
  <c r="G115" i="21"/>
  <c r="F115" i="21"/>
  <c r="D115" i="21"/>
  <c r="C115" i="21"/>
  <c r="B115" i="21"/>
  <c r="O114" i="21"/>
  <c r="N114" i="21"/>
  <c r="U113" i="21"/>
  <c r="T113" i="21"/>
  <c r="S113" i="21"/>
  <c r="R113" i="21"/>
  <c r="S112" i="21"/>
  <c r="R112" i="21"/>
  <c r="E112" i="21"/>
  <c r="U112" i="21" s="1"/>
  <c r="S111" i="21"/>
  <c r="R111" i="21"/>
  <c r="E111" i="21"/>
  <c r="T111" i="21" s="1"/>
  <c r="S110" i="21"/>
  <c r="R110" i="21"/>
  <c r="E110" i="21"/>
  <c r="U110" i="21" s="1"/>
  <c r="S109" i="21"/>
  <c r="R109" i="21"/>
  <c r="E109" i="21"/>
  <c r="U109" i="21" s="1"/>
  <c r="S108" i="21"/>
  <c r="R108" i="21"/>
  <c r="E108" i="21"/>
  <c r="U108" i="21" s="1"/>
  <c r="S107" i="21"/>
  <c r="R107" i="21"/>
  <c r="E107" i="21"/>
  <c r="S106" i="21"/>
  <c r="R106" i="21"/>
  <c r="E106" i="21"/>
  <c r="U106" i="21" s="1"/>
  <c r="S105" i="21"/>
  <c r="R105" i="21"/>
  <c r="E105" i="21"/>
  <c r="S104" i="21"/>
  <c r="R104" i="21"/>
  <c r="E104" i="21"/>
  <c r="U104" i="21" s="1"/>
  <c r="S103" i="21"/>
  <c r="R103" i="21"/>
  <c r="E103" i="21"/>
  <c r="T103" i="21" s="1"/>
  <c r="S102" i="21"/>
  <c r="R102" i="21"/>
  <c r="E102" i="21"/>
  <c r="T102" i="21" s="1"/>
  <c r="S101" i="21"/>
  <c r="R101" i="21"/>
  <c r="E101" i="21"/>
  <c r="U101" i="21" s="1"/>
  <c r="S100" i="21"/>
  <c r="R100" i="21"/>
  <c r="E100" i="21"/>
  <c r="T100" i="21" s="1"/>
  <c r="S99" i="21"/>
  <c r="R99" i="21"/>
  <c r="E99" i="21"/>
  <c r="U99" i="21" s="1"/>
  <c r="S98" i="21"/>
  <c r="R98" i="21"/>
  <c r="E98" i="21"/>
  <c r="U98" i="21" s="1"/>
  <c r="M97" i="21"/>
  <c r="M114" i="21" s="1"/>
  <c r="S114" i="21" s="1"/>
  <c r="L97" i="21"/>
  <c r="R97" i="21" s="1"/>
  <c r="K97" i="21"/>
  <c r="K114" i="21" s="1"/>
  <c r="J97" i="21"/>
  <c r="J114" i="21" s="1"/>
  <c r="I97" i="21"/>
  <c r="I114" i="21" s="1"/>
  <c r="H97" i="21"/>
  <c r="H114" i="21" s="1"/>
  <c r="G97" i="21"/>
  <c r="G114" i="21" s="1"/>
  <c r="F97" i="21"/>
  <c r="F114" i="21" s="1"/>
  <c r="D97" i="21"/>
  <c r="D114" i="21" s="1"/>
  <c r="C97" i="21"/>
  <c r="C114" i="21" s="1"/>
  <c r="B97" i="21"/>
  <c r="B114" i="21" s="1"/>
  <c r="O115" i="22"/>
  <c r="N115" i="22"/>
  <c r="M115" i="22"/>
  <c r="S115" i="22" s="1"/>
  <c r="L115" i="22"/>
  <c r="K115" i="22"/>
  <c r="J115" i="22"/>
  <c r="I115" i="22"/>
  <c r="H115" i="22"/>
  <c r="G115" i="22"/>
  <c r="F115" i="22"/>
  <c r="D115" i="22"/>
  <c r="C115" i="22"/>
  <c r="B115" i="22"/>
  <c r="O114" i="22"/>
  <c r="N114" i="22"/>
  <c r="U113" i="22"/>
  <c r="T113" i="22"/>
  <c r="S113" i="22"/>
  <c r="R113" i="22"/>
  <c r="S112" i="22"/>
  <c r="R112" i="22"/>
  <c r="E112" i="22"/>
  <c r="U112" i="22" s="1"/>
  <c r="S111" i="22"/>
  <c r="R111" i="22"/>
  <c r="E111" i="22"/>
  <c r="U111" i="22" s="1"/>
  <c r="S110" i="22"/>
  <c r="R110" i="22"/>
  <c r="E110" i="22"/>
  <c r="S109" i="22"/>
  <c r="R109" i="22"/>
  <c r="E109" i="22"/>
  <c r="U109" i="22" s="1"/>
  <c r="S108" i="22"/>
  <c r="R108" i="22"/>
  <c r="E108" i="22"/>
  <c r="T108" i="22" s="1"/>
  <c r="S107" i="22"/>
  <c r="R107" i="22"/>
  <c r="E107" i="22"/>
  <c r="U107" i="22" s="1"/>
  <c r="S106" i="22"/>
  <c r="R106" i="22"/>
  <c r="E106" i="22"/>
  <c r="S105" i="22"/>
  <c r="R105" i="22"/>
  <c r="E105" i="22"/>
  <c r="U105" i="22" s="1"/>
  <c r="S104" i="22"/>
  <c r="R104" i="22"/>
  <c r="E104" i="22"/>
  <c r="U104" i="22" s="1"/>
  <c r="S103" i="22"/>
  <c r="R103" i="22"/>
  <c r="E103" i="22"/>
  <c r="U103" i="22" s="1"/>
  <c r="S102" i="22"/>
  <c r="R102" i="22"/>
  <c r="E102" i="22"/>
  <c r="S101" i="22"/>
  <c r="R101" i="22"/>
  <c r="E101" i="22"/>
  <c r="U101" i="22" s="1"/>
  <c r="S100" i="22"/>
  <c r="R100" i="22"/>
  <c r="E100" i="22"/>
  <c r="S99" i="22"/>
  <c r="R99" i="22"/>
  <c r="E99" i="22"/>
  <c r="U99" i="22" s="1"/>
  <c r="S98" i="22"/>
  <c r="R98" i="22"/>
  <c r="E98" i="22"/>
  <c r="M97" i="22"/>
  <c r="M114" i="22" s="1"/>
  <c r="S114" i="22" s="1"/>
  <c r="L97" i="22"/>
  <c r="L114" i="22" s="1"/>
  <c r="K97" i="22"/>
  <c r="K114" i="22" s="1"/>
  <c r="J97" i="22"/>
  <c r="J114" i="22" s="1"/>
  <c r="I97" i="22"/>
  <c r="I114" i="22" s="1"/>
  <c r="H97" i="22"/>
  <c r="H114" i="22" s="1"/>
  <c r="G97" i="22"/>
  <c r="G114" i="22" s="1"/>
  <c r="F97" i="22"/>
  <c r="F114" i="22" s="1"/>
  <c r="D97" i="22"/>
  <c r="D114" i="22" s="1"/>
  <c r="C97" i="22"/>
  <c r="C114" i="22" s="1"/>
  <c r="B97" i="22"/>
  <c r="B114" i="22" s="1"/>
  <c r="O115" i="23"/>
  <c r="N115" i="23"/>
  <c r="M115" i="23"/>
  <c r="S115" i="23" s="1"/>
  <c r="L115" i="23"/>
  <c r="R115" i="23" s="1"/>
  <c r="K115" i="23"/>
  <c r="J115" i="23"/>
  <c r="I115" i="23"/>
  <c r="H115" i="23"/>
  <c r="G115" i="23"/>
  <c r="F115" i="23"/>
  <c r="D115" i="23"/>
  <c r="C115" i="23"/>
  <c r="B115" i="23"/>
  <c r="O114" i="23"/>
  <c r="N114" i="23"/>
  <c r="U113" i="23"/>
  <c r="T113" i="23"/>
  <c r="S113" i="23"/>
  <c r="R113" i="23"/>
  <c r="S112" i="23"/>
  <c r="R112" i="23"/>
  <c r="E112" i="23"/>
  <c r="U112" i="23" s="1"/>
  <c r="S111" i="23"/>
  <c r="R111" i="23"/>
  <c r="E111" i="23"/>
  <c r="T111" i="23" s="1"/>
  <c r="S110" i="23"/>
  <c r="R110" i="23"/>
  <c r="E110" i="23"/>
  <c r="U110" i="23" s="1"/>
  <c r="S109" i="23"/>
  <c r="R109" i="23"/>
  <c r="E109" i="23"/>
  <c r="S108" i="23"/>
  <c r="R108" i="23"/>
  <c r="E108" i="23"/>
  <c r="U108" i="23" s="1"/>
  <c r="S107" i="23"/>
  <c r="R107" i="23"/>
  <c r="E107" i="23"/>
  <c r="U107" i="23" s="1"/>
  <c r="S106" i="23"/>
  <c r="R106" i="23"/>
  <c r="E106" i="23"/>
  <c r="U106" i="23" s="1"/>
  <c r="S105" i="23"/>
  <c r="R105" i="23"/>
  <c r="E105" i="23"/>
  <c r="T105" i="23" s="1"/>
  <c r="S104" i="23"/>
  <c r="R104" i="23"/>
  <c r="E104" i="23"/>
  <c r="U104" i="23" s="1"/>
  <c r="S103" i="23"/>
  <c r="R103" i="23"/>
  <c r="E103" i="23"/>
  <c r="T103" i="23" s="1"/>
  <c r="S102" i="23"/>
  <c r="R102" i="23"/>
  <c r="E102" i="23"/>
  <c r="U102" i="23" s="1"/>
  <c r="S101" i="23"/>
  <c r="R101" i="23"/>
  <c r="E101" i="23"/>
  <c r="S100" i="23"/>
  <c r="R100" i="23"/>
  <c r="E100" i="23"/>
  <c r="U100" i="23" s="1"/>
  <c r="S99" i="23"/>
  <c r="R99" i="23"/>
  <c r="E99" i="23"/>
  <c r="S98" i="23"/>
  <c r="R98" i="23"/>
  <c r="E98" i="23"/>
  <c r="U98" i="23" s="1"/>
  <c r="M97" i="23"/>
  <c r="M114" i="23" s="1"/>
  <c r="S114" i="23" s="1"/>
  <c r="L97" i="23"/>
  <c r="L114" i="23" s="1"/>
  <c r="R114" i="23" s="1"/>
  <c r="K97" i="23"/>
  <c r="K114" i="23" s="1"/>
  <c r="J97" i="23"/>
  <c r="J114" i="23" s="1"/>
  <c r="I97" i="23"/>
  <c r="I114" i="23" s="1"/>
  <c r="H97" i="23"/>
  <c r="H114" i="23" s="1"/>
  <c r="G97" i="23"/>
  <c r="G114" i="23" s="1"/>
  <c r="F97" i="23"/>
  <c r="F114" i="23" s="1"/>
  <c r="D97" i="23"/>
  <c r="D114" i="23" s="1"/>
  <c r="C97" i="23"/>
  <c r="C114" i="23" s="1"/>
  <c r="B97" i="23"/>
  <c r="B114" i="23" s="1"/>
  <c r="O115" i="24"/>
  <c r="N115" i="24"/>
  <c r="M115" i="24"/>
  <c r="S115" i="24" s="1"/>
  <c r="L115" i="24"/>
  <c r="R115" i="24" s="1"/>
  <c r="K115" i="24"/>
  <c r="J115" i="24"/>
  <c r="I115" i="24"/>
  <c r="H115" i="24"/>
  <c r="G115" i="24"/>
  <c r="F115" i="24"/>
  <c r="D115" i="24"/>
  <c r="C115" i="24"/>
  <c r="B115" i="24"/>
  <c r="O114" i="24"/>
  <c r="N114" i="24"/>
  <c r="U113" i="24"/>
  <c r="T113" i="24"/>
  <c r="S113" i="24"/>
  <c r="R113" i="24"/>
  <c r="S112" i="24"/>
  <c r="R112" i="24"/>
  <c r="E112" i="24"/>
  <c r="S111" i="24"/>
  <c r="R111" i="24"/>
  <c r="E111" i="24"/>
  <c r="U111" i="24" s="1"/>
  <c r="S110" i="24"/>
  <c r="R110" i="24"/>
  <c r="E110" i="24"/>
  <c r="S109" i="24"/>
  <c r="R109" i="24"/>
  <c r="E109" i="24"/>
  <c r="U109" i="24" s="1"/>
  <c r="S108" i="24"/>
  <c r="R108" i="24"/>
  <c r="E108" i="24"/>
  <c r="U108" i="24" s="1"/>
  <c r="S107" i="24"/>
  <c r="R107" i="24"/>
  <c r="E107" i="24"/>
  <c r="U107" i="24" s="1"/>
  <c r="S106" i="24"/>
  <c r="R106" i="24"/>
  <c r="E106" i="24"/>
  <c r="U106" i="24" s="1"/>
  <c r="S105" i="24"/>
  <c r="R105" i="24"/>
  <c r="E105" i="24"/>
  <c r="U105" i="24" s="1"/>
  <c r="S104" i="24"/>
  <c r="R104" i="24"/>
  <c r="E104" i="24"/>
  <c r="T104" i="24" s="1"/>
  <c r="S103" i="24"/>
  <c r="R103" i="24"/>
  <c r="E103" i="24"/>
  <c r="U103" i="24" s="1"/>
  <c r="S102" i="24"/>
  <c r="R102" i="24"/>
  <c r="E102" i="24"/>
  <c r="T102" i="24" s="1"/>
  <c r="S101" i="24"/>
  <c r="R101" i="24"/>
  <c r="E101" i="24"/>
  <c r="U101" i="24" s="1"/>
  <c r="S100" i="24"/>
  <c r="R100" i="24"/>
  <c r="E100" i="24"/>
  <c r="U100" i="24" s="1"/>
  <c r="S99" i="24"/>
  <c r="R99" i="24"/>
  <c r="E99" i="24"/>
  <c r="T99" i="24" s="1"/>
  <c r="S98" i="24"/>
  <c r="R98" i="24"/>
  <c r="E98" i="24"/>
  <c r="U98" i="24" s="1"/>
  <c r="M97" i="24"/>
  <c r="M114" i="24" s="1"/>
  <c r="S114" i="24" s="1"/>
  <c r="L97" i="24"/>
  <c r="L114" i="24" s="1"/>
  <c r="R114" i="24" s="1"/>
  <c r="K97" i="24"/>
  <c r="K114" i="24" s="1"/>
  <c r="J97" i="24"/>
  <c r="J114" i="24" s="1"/>
  <c r="I97" i="24"/>
  <c r="I114" i="24" s="1"/>
  <c r="H97" i="24"/>
  <c r="H114" i="24" s="1"/>
  <c r="G97" i="24"/>
  <c r="G114" i="24" s="1"/>
  <c r="F97" i="24"/>
  <c r="F114" i="24" s="1"/>
  <c r="D97" i="24"/>
  <c r="D114" i="24" s="1"/>
  <c r="C97" i="24"/>
  <c r="C114" i="24" s="1"/>
  <c r="B97" i="24"/>
  <c r="B114" i="24" s="1"/>
  <c r="O115" i="25"/>
  <c r="N115" i="25"/>
  <c r="M115" i="25"/>
  <c r="S115" i="25" s="1"/>
  <c r="L115" i="25"/>
  <c r="K115" i="25"/>
  <c r="J115" i="25"/>
  <c r="I115" i="25"/>
  <c r="H115" i="25"/>
  <c r="G115" i="25"/>
  <c r="F115" i="25"/>
  <c r="D115" i="25"/>
  <c r="C115" i="25"/>
  <c r="B115" i="25"/>
  <c r="O114" i="25"/>
  <c r="N114" i="25"/>
  <c r="U113" i="25"/>
  <c r="T113" i="25"/>
  <c r="S113" i="25"/>
  <c r="R113" i="25"/>
  <c r="S112" i="25"/>
  <c r="R112" i="25"/>
  <c r="E112" i="25"/>
  <c r="U112" i="25" s="1"/>
  <c r="S111" i="25"/>
  <c r="R111" i="25"/>
  <c r="E111" i="25"/>
  <c r="U111" i="25" s="1"/>
  <c r="S110" i="25"/>
  <c r="R110" i="25"/>
  <c r="E110" i="25"/>
  <c r="U110" i="25" s="1"/>
  <c r="S109" i="25"/>
  <c r="R109" i="25"/>
  <c r="E109" i="25"/>
  <c r="U109" i="25" s="1"/>
  <c r="S108" i="25"/>
  <c r="R108" i="25"/>
  <c r="E108" i="25"/>
  <c r="T108" i="25" s="1"/>
  <c r="S107" i="25"/>
  <c r="R107" i="25"/>
  <c r="E107" i="25"/>
  <c r="U107" i="25" s="1"/>
  <c r="S106" i="25"/>
  <c r="R106" i="25"/>
  <c r="E106" i="25"/>
  <c r="T106" i="25" s="1"/>
  <c r="S105" i="25"/>
  <c r="R105" i="25"/>
  <c r="E105" i="25"/>
  <c r="S104" i="25"/>
  <c r="R104" i="25"/>
  <c r="E104" i="25"/>
  <c r="U104" i="25" s="1"/>
  <c r="S103" i="25"/>
  <c r="R103" i="25"/>
  <c r="E103" i="25"/>
  <c r="S102" i="25"/>
  <c r="R102" i="25"/>
  <c r="E102" i="25"/>
  <c r="U102" i="25" s="1"/>
  <c r="S101" i="25"/>
  <c r="R101" i="25"/>
  <c r="E101" i="25"/>
  <c r="U101" i="25" s="1"/>
  <c r="U100" i="25"/>
  <c r="S100" i="25"/>
  <c r="R100" i="25"/>
  <c r="E100" i="25"/>
  <c r="T100" i="25" s="1"/>
  <c r="S99" i="25"/>
  <c r="R99" i="25"/>
  <c r="E99" i="25"/>
  <c r="U99" i="25" s="1"/>
  <c r="S98" i="25"/>
  <c r="R98" i="25"/>
  <c r="E98" i="25"/>
  <c r="T98" i="25" s="1"/>
  <c r="M97" i="25"/>
  <c r="M114" i="25" s="1"/>
  <c r="S114" i="25" s="1"/>
  <c r="L97" i="25"/>
  <c r="L114" i="25" s="1"/>
  <c r="K97" i="25"/>
  <c r="K114" i="25" s="1"/>
  <c r="J97" i="25"/>
  <c r="J114" i="25" s="1"/>
  <c r="I97" i="25"/>
  <c r="I114" i="25" s="1"/>
  <c r="H97" i="25"/>
  <c r="H114" i="25" s="1"/>
  <c r="G97" i="25"/>
  <c r="G114" i="25" s="1"/>
  <c r="F97" i="25"/>
  <c r="F114" i="25" s="1"/>
  <c r="D97" i="25"/>
  <c r="D114" i="25" s="1"/>
  <c r="C97" i="25"/>
  <c r="C114" i="25" s="1"/>
  <c r="B97" i="25"/>
  <c r="B114" i="25" s="1"/>
  <c r="R115" i="26"/>
  <c r="O115" i="26"/>
  <c r="N115" i="26"/>
  <c r="M115" i="26"/>
  <c r="S115" i="26" s="1"/>
  <c r="L115" i="26"/>
  <c r="K115" i="26"/>
  <c r="J115" i="26"/>
  <c r="I115" i="26"/>
  <c r="H115" i="26"/>
  <c r="G115" i="26"/>
  <c r="F115" i="26"/>
  <c r="D115" i="26"/>
  <c r="C115" i="26"/>
  <c r="B115" i="26"/>
  <c r="O114" i="26"/>
  <c r="N114" i="26"/>
  <c r="J114" i="26"/>
  <c r="U113" i="26"/>
  <c r="T113" i="26"/>
  <c r="S113" i="26"/>
  <c r="R113" i="26"/>
  <c r="S112" i="26"/>
  <c r="R112" i="26"/>
  <c r="E112" i="26"/>
  <c r="U112" i="26" s="1"/>
  <c r="S111" i="26"/>
  <c r="R111" i="26"/>
  <c r="E111" i="26"/>
  <c r="T111" i="26" s="1"/>
  <c r="S110" i="26"/>
  <c r="R110" i="26"/>
  <c r="E110" i="26"/>
  <c r="U110" i="26" s="1"/>
  <c r="S109" i="26"/>
  <c r="R109" i="26"/>
  <c r="E109" i="26"/>
  <c r="T109" i="26" s="1"/>
  <c r="S108" i="26"/>
  <c r="R108" i="26"/>
  <c r="E108" i="26"/>
  <c r="U108" i="26" s="1"/>
  <c r="S107" i="26"/>
  <c r="R107" i="26"/>
  <c r="E107" i="26"/>
  <c r="U107" i="26" s="1"/>
  <c r="S106" i="26"/>
  <c r="R106" i="26"/>
  <c r="E106" i="26"/>
  <c r="U106" i="26" s="1"/>
  <c r="S105" i="26"/>
  <c r="R105" i="26"/>
  <c r="E105" i="26"/>
  <c r="U105" i="26" s="1"/>
  <c r="S104" i="26"/>
  <c r="R104" i="26"/>
  <c r="E104" i="26"/>
  <c r="U104" i="26" s="1"/>
  <c r="S103" i="26"/>
  <c r="R103" i="26"/>
  <c r="E103" i="26"/>
  <c r="T103" i="26" s="1"/>
  <c r="S102" i="26"/>
  <c r="R102" i="26"/>
  <c r="E102" i="26"/>
  <c r="U102" i="26" s="1"/>
  <c r="S101" i="26"/>
  <c r="R101" i="26"/>
  <c r="E101" i="26"/>
  <c r="T101" i="26" s="1"/>
  <c r="S100" i="26"/>
  <c r="R100" i="26"/>
  <c r="E100" i="26"/>
  <c r="U100" i="26" s="1"/>
  <c r="S99" i="26"/>
  <c r="R99" i="26"/>
  <c r="E99" i="26"/>
  <c r="U99" i="26" s="1"/>
  <c r="S98" i="26"/>
  <c r="R98" i="26"/>
  <c r="E98" i="26"/>
  <c r="U98" i="26" s="1"/>
  <c r="M97" i="26"/>
  <c r="M114" i="26" s="1"/>
  <c r="S114" i="26" s="1"/>
  <c r="L97" i="26"/>
  <c r="L114" i="26" s="1"/>
  <c r="R114" i="26" s="1"/>
  <c r="K97" i="26"/>
  <c r="K114" i="26" s="1"/>
  <c r="J97" i="26"/>
  <c r="I97" i="26"/>
  <c r="I114" i="26" s="1"/>
  <c r="H97" i="26"/>
  <c r="H114" i="26" s="1"/>
  <c r="G97" i="26"/>
  <c r="G114" i="26" s="1"/>
  <c r="F97" i="26"/>
  <c r="F114" i="26" s="1"/>
  <c r="D97" i="26"/>
  <c r="D114" i="26" s="1"/>
  <c r="C97" i="26"/>
  <c r="C114" i="26" s="1"/>
  <c r="B97" i="26"/>
  <c r="B114" i="26" s="1"/>
  <c r="O115" i="27"/>
  <c r="N115" i="27"/>
  <c r="M115" i="27"/>
  <c r="S115" i="27" s="1"/>
  <c r="L115" i="27"/>
  <c r="R115" i="27" s="1"/>
  <c r="K115" i="27"/>
  <c r="J115" i="27"/>
  <c r="I115" i="27"/>
  <c r="H115" i="27"/>
  <c r="G115" i="27"/>
  <c r="F115" i="27"/>
  <c r="D115" i="27"/>
  <c r="C115" i="27"/>
  <c r="B115" i="27"/>
  <c r="O114" i="27"/>
  <c r="N114" i="27"/>
  <c r="U113" i="27"/>
  <c r="T113" i="27"/>
  <c r="S113" i="27"/>
  <c r="R113" i="27"/>
  <c r="U112" i="27"/>
  <c r="S112" i="27"/>
  <c r="R112" i="27"/>
  <c r="E112" i="27"/>
  <c r="T112" i="27" s="1"/>
  <c r="S111" i="27"/>
  <c r="R111" i="27"/>
  <c r="E111" i="27"/>
  <c r="S110" i="27"/>
  <c r="R110" i="27"/>
  <c r="E110" i="27"/>
  <c r="U110" i="27" s="1"/>
  <c r="S109" i="27"/>
  <c r="R109" i="27"/>
  <c r="E109" i="27"/>
  <c r="S108" i="27"/>
  <c r="R108" i="27"/>
  <c r="E108" i="27"/>
  <c r="U108" i="27" s="1"/>
  <c r="S107" i="27"/>
  <c r="R107" i="27"/>
  <c r="E107" i="27"/>
  <c r="U107" i="27" s="1"/>
  <c r="S106" i="27"/>
  <c r="R106" i="27"/>
  <c r="E106" i="27"/>
  <c r="T106" i="27" s="1"/>
  <c r="S105" i="27"/>
  <c r="R105" i="27"/>
  <c r="E105" i="27"/>
  <c r="U105" i="27" s="1"/>
  <c r="S104" i="27"/>
  <c r="R104" i="27"/>
  <c r="E104" i="27"/>
  <c r="T104" i="27" s="1"/>
  <c r="S103" i="27"/>
  <c r="R103" i="27"/>
  <c r="E103" i="27"/>
  <c r="U103" i="27" s="1"/>
  <c r="S102" i="27"/>
  <c r="R102" i="27"/>
  <c r="E102" i="27"/>
  <c r="U102" i="27" s="1"/>
  <c r="S101" i="27"/>
  <c r="R101" i="27"/>
  <c r="E101" i="27"/>
  <c r="U101" i="27" s="1"/>
  <c r="S100" i="27"/>
  <c r="R100" i="27"/>
  <c r="E100" i="27"/>
  <c r="U100" i="27" s="1"/>
  <c r="S99" i="27"/>
  <c r="R99" i="27"/>
  <c r="E99" i="27"/>
  <c r="U99" i="27" s="1"/>
  <c r="S98" i="27"/>
  <c r="R98" i="27"/>
  <c r="E98" i="27"/>
  <c r="T98" i="27" s="1"/>
  <c r="M97" i="27"/>
  <c r="S97" i="27" s="1"/>
  <c r="L97" i="27"/>
  <c r="L114" i="27" s="1"/>
  <c r="R114" i="27" s="1"/>
  <c r="K97" i="27"/>
  <c r="K114" i="27" s="1"/>
  <c r="J97" i="27"/>
  <c r="J114" i="27" s="1"/>
  <c r="I97" i="27"/>
  <c r="I114" i="27" s="1"/>
  <c r="H97" i="27"/>
  <c r="H114" i="27" s="1"/>
  <c r="G97" i="27"/>
  <c r="G114" i="27" s="1"/>
  <c r="F97" i="27"/>
  <c r="F114" i="27" s="1"/>
  <c r="D97" i="27"/>
  <c r="D114" i="27" s="1"/>
  <c r="C97" i="27"/>
  <c r="C114" i="27" s="1"/>
  <c r="B97" i="27"/>
  <c r="B114" i="27" s="1"/>
  <c r="O115" i="28"/>
  <c r="N115" i="28"/>
  <c r="M115" i="28"/>
  <c r="S115" i="28" s="1"/>
  <c r="L115" i="28"/>
  <c r="R115" i="28" s="1"/>
  <c r="K115" i="28"/>
  <c r="J115" i="28"/>
  <c r="I115" i="28"/>
  <c r="H115" i="28"/>
  <c r="G115" i="28"/>
  <c r="F115" i="28"/>
  <c r="D115" i="28"/>
  <c r="C115" i="28"/>
  <c r="B115" i="28"/>
  <c r="O114" i="28"/>
  <c r="N114" i="28"/>
  <c r="U113" i="28"/>
  <c r="T113" i="28"/>
  <c r="S113" i="28"/>
  <c r="R113" i="28"/>
  <c r="T112" i="28"/>
  <c r="S112" i="28"/>
  <c r="R112" i="28"/>
  <c r="E112" i="28"/>
  <c r="U112" i="28" s="1"/>
  <c r="S111" i="28"/>
  <c r="R111" i="28"/>
  <c r="E111" i="28"/>
  <c r="U111" i="28" s="1"/>
  <c r="S110" i="28"/>
  <c r="R110" i="28"/>
  <c r="E110" i="28"/>
  <c r="U110" i="28" s="1"/>
  <c r="S109" i="28"/>
  <c r="R109" i="28"/>
  <c r="E109" i="28"/>
  <c r="T109" i="28" s="1"/>
  <c r="S108" i="28"/>
  <c r="R108" i="28"/>
  <c r="E108" i="28"/>
  <c r="U108" i="28" s="1"/>
  <c r="S107" i="28"/>
  <c r="R107" i="28"/>
  <c r="E107" i="28"/>
  <c r="T107" i="28" s="1"/>
  <c r="S106" i="28"/>
  <c r="R106" i="28"/>
  <c r="E106" i="28"/>
  <c r="U106" i="28" s="1"/>
  <c r="S105" i="28"/>
  <c r="R105" i="28"/>
  <c r="E105" i="28"/>
  <c r="U105" i="28" s="1"/>
  <c r="S104" i="28"/>
  <c r="R104" i="28"/>
  <c r="E104" i="28"/>
  <c r="U104" i="28" s="1"/>
  <c r="S103" i="28"/>
  <c r="R103" i="28"/>
  <c r="E103" i="28"/>
  <c r="U103" i="28" s="1"/>
  <c r="S102" i="28"/>
  <c r="R102" i="28"/>
  <c r="E102" i="28"/>
  <c r="U102" i="28" s="1"/>
  <c r="S101" i="28"/>
  <c r="R101" i="28"/>
  <c r="E101" i="28"/>
  <c r="T101" i="28" s="1"/>
  <c r="S100" i="28"/>
  <c r="R100" i="28"/>
  <c r="E100" i="28"/>
  <c r="U100" i="28" s="1"/>
  <c r="S99" i="28"/>
  <c r="R99" i="28"/>
  <c r="E99" i="28"/>
  <c r="T99" i="28" s="1"/>
  <c r="S98" i="28"/>
  <c r="R98" i="28"/>
  <c r="E98" i="28"/>
  <c r="U98" i="28" s="1"/>
  <c r="M97" i="28"/>
  <c r="S97" i="28" s="1"/>
  <c r="L97" i="28"/>
  <c r="R97" i="28" s="1"/>
  <c r="K97" i="28"/>
  <c r="K114" i="28" s="1"/>
  <c r="J97" i="28"/>
  <c r="J114" i="28" s="1"/>
  <c r="I97" i="28"/>
  <c r="I114" i="28" s="1"/>
  <c r="H97" i="28"/>
  <c r="H114" i="28" s="1"/>
  <c r="G97" i="28"/>
  <c r="G114" i="28" s="1"/>
  <c r="F97" i="28"/>
  <c r="F114" i="28" s="1"/>
  <c r="D97" i="28"/>
  <c r="D114" i="28" s="1"/>
  <c r="C97" i="28"/>
  <c r="C114" i="28" s="1"/>
  <c r="B97" i="28"/>
  <c r="B114" i="28" s="1"/>
  <c r="O115" i="29"/>
  <c r="N115" i="29"/>
  <c r="M115" i="29"/>
  <c r="S115" i="29" s="1"/>
  <c r="L115" i="29"/>
  <c r="R115" i="29" s="1"/>
  <c r="K115" i="29"/>
  <c r="J115" i="29"/>
  <c r="I115" i="29"/>
  <c r="H115" i="29"/>
  <c r="G115" i="29"/>
  <c r="F115" i="29"/>
  <c r="D115" i="29"/>
  <c r="C115" i="29"/>
  <c r="B115" i="29"/>
  <c r="O114" i="29"/>
  <c r="N114" i="29"/>
  <c r="U113" i="29"/>
  <c r="T113" i="29"/>
  <c r="S113" i="29"/>
  <c r="R113" i="29"/>
  <c r="S112" i="29"/>
  <c r="R112" i="29"/>
  <c r="E112" i="29"/>
  <c r="T112" i="29" s="1"/>
  <c r="S111" i="29"/>
  <c r="R111" i="29"/>
  <c r="E111" i="29"/>
  <c r="U111" i="29" s="1"/>
  <c r="S110" i="29"/>
  <c r="R110" i="29"/>
  <c r="E110" i="29"/>
  <c r="T110" i="29" s="1"/>
  <c r="S109" i="29"/>
  <c r="R109" i="29"/>
  <c r="E109" i="29"/>
  <c r="T109" i="29" s="1"/>
  <c r="S108" i="29"/>
  <c r="R108" i="29"/>
  <c r="E108" i="29"/>
  <c r="U108" i="29" s="1"/>
  <c r="S107" i="29"/>
  <c r="R107" i="29"/>
  <c r="E107" i="29"/>
  <c r="T107" i="29" s="1"/>
  <c r="S106" i="29"/>
  <c r="R106" i="29"/>
  <c r="E106" i="29"/>
  <c r="U106" i="29" s="1"/>
  <c r="S105" i="29"/>
  <c r="R105" i="29"/>
  <c r="E105" i="29"/>
  <c r="U105" i="29" s="1"/>
  <c r="S104" i="29"/>
  <c r="R104" i="29"/>
  <c r="E104" i="29"/>
  <c r="U104" i="29" s="1"/>
  <c r="S103" i="29"/>
  <c r="R103" i="29"/>
  <c r="E103" i="29"/>
  <c r="U103" i="29" s="1"/>
  <c r="S102" i="29"/>
  <c r="R102" i="29"/>
  <c r="E102" i="29"/>
  <c r="U101" i="29"/>
  <c r="S101" i="29"/>
  <c r="R101" i="29"/>
  <c r="E101" i="29"/>
  <c r="T101" i="29" s="1"/>
  <c r="S100" i="29"/>
  <c r="R100" i="29"/>
  <c r="E100" i="29"/>
  <c r="U100" i="29" s="1"/>
  <c r="U99" i="29"/>
  <c r="S99" i="29"/>
  <c r="R99" i="29"/>
  <c r="E99" i="29"/>
  <c r="T99" i="29" s="1"/>
  <c r="S98" i="29"/>
  <c r="R98" i="29"/>
  <c r="E98" i="29"/>
  <c r="U98" i="29" s="1"/>
  <c r="M97" i="29"/>
  <c r="S97" i="29" s="1"/>
  <c r="L97" i="29"/>
  <c r="R97" i="29" s="1"/>
  <c r="K97" i="29"/>
  <c r="K114" i="29" s="1"/>
  <c r="J97" i="29"/>
  <c r="J114" i="29" s="1"/>
  <c r="I97" i="29"/>
  <c r="I114" i="29" s="1"/>
  <c r="H97" i="29"/>
  <c r="H114" i="29" s="1"/>
  <c r="G97" i="29"/>
  <c r="G114" i="29" s="1"/>
  <c r="F97" i="29"/>
  <c r="F114" i="29" s="1"/>
  <c r="D97" i="29"/>
  <c r="D114" i="29" s="1"/>
  <c r="C97" i="29"/>
  <c r="C114" i="29" s="1"/>
  <c r="B97" i="29"/>
  <c r="B114" i="29" s="1"/>
  <c r="O115" i="30"/>
  <c r="N115" i="30"/>
  <c r="M115" i="30"/>
  <c r="S115" i="30" s="1"/>
  <c r="L115" i="30"/>
  <c r="R115" i="30" s="1"/>
  <c r="K115" i="30"/>
  <c r="J115" i="30"/>
  <c r="I115" i="30"/>
  <c r="H115" i="30"/>
  <c r="G115" i="30"/>
  <c r="F115" i="30"/>
  <c r="D115" i="30"/>
  <c r="C115" i="30"/>
  <c r="B115" i="30"/>
  <c r="O114" i="30"/>
  <c r="N114" i="30"/>
  <c r="U113" i="30"/>
  <c r="T113" i="30"/>
  <c r="S113" i="30"/>
  <c r="R113" i="30"/>
  <c r="T112" i="30"/>
  <c r="S112" i="30"/>
  <c r="R112" i="30"/>
  <c r="E112" i="30"/>
  <c r="U112" i="30" s="1"/>
  <c r="S111" i="30"/>
  <c r="R111" i="30"/>
  <c r="E111" i="30"/>
  <c r="U111" i="30" s="1"/>
  <c r="S110" i="30"/>
  <c r="R110" i="30"/>
  <c r="E110" i="30"/>
  <c r="U110" i="30" s="1"/>
  <c r="S109" i="30"/>
  <c r="R109" i="30"/>
  <c r="E109" i="30"/>
  <c r="U109" i="30" s="1"/>
  <c r="S108" i="30"/>
  <c r="R108" i="30"/>
  <c r="E108" i="30"/>
  <c r="U108" i="30" s="1"/>
  <c r="S107" i="30"/>
  <c r="R107" i="30"/>
  <c r="E107" i="30"/>
  <c r="S106" i="30"/>
  <c r="R106" i="30"/>
  <c r="E106" i="30"/>
  <c r="U106" i="30" s="1"/>
  <c r="S105" i="30"/>
  <c r="R105" i="30"/>
  <c r="E105" i="30"/>
  <c r="S104" i="30"/>
  <c r="R104" i="30"/>
  <c r="E104" i="30"/>
  <c r="U104" i="30" s="1"/>
  <c r="S103" i="30"/>
  <c r="R103" i="30"/>
  <c r="E103" i="30"/>
  <c r="U103" i="30" s="1"/>
  <c r="S102" i="30"/>
  <c r="R102" i="30"/>
  <c r="E102" i="30"/>
  <c r="U102" i="30" s="1"/>
  <c r="S101" i="30"/>
  <c r="R101" i="30"/>
  <c r="E101" i="30"/>
  <c r="U101" i="30" s="1"/>
  <c r="S100" i="30"/>
  <c r="R100" i="30"/>
  <c r="E100" i="30"/>
  <c r="U100" i="30" s="1"/>
  <c r="U99" i="30"/>
  <c r="S99" i="30"/>
  <c r="R99" i="30"/>
  <c r="E99" i="30"/>
  <c r="T99" i="30" s="1"/>
  <c r="U98" i="30"/>
  <c r="S98" i="30"/>
  <c r="R98" i="30"/>
  <c r="E98" i="30"/>
  <c r="T98" i="30" s="1"/>
  <c r="M97" i="30"/>
  <c r="S97" i="30" s="1"/>
  <c r="L97" i="30"/>
  <c r="R97" i="30" s="1"/>
  <c r="K97" i="30"/>
  <c r="K114" i="30" s="1"/>
  <c r="J97" i="30"/>
  <c r="J114" i="30" s="1"/>
  <c r="I97" i="30"/>
  <c r="I114" i="30" s="1"/>
  <c r="H97" i="30"/>
  <c r="H114" i="30" s="1"/>
  <c r="G97" i="30"/>
  <c r="G114" i="30" s="1"/>
  <c r="F97" i="30"/>
  <c r="F114" i="30" s="1"/>
  <c r="D97" i="30"/>
  <c r="D114" i="30" s="1"/>
  <c r="C97" i="30"/>
  <c r="C114" i="30" s="1"/>
  <c r="B97" i="30"/>
  <c r="B114" i="30" s="1"/>
  <c r="O115" i="31"/>
  <c r="N115" i="31"/>
  <c r="M115" i="31"/>
  <c r="S115" i="31" s="1"/>
  <c r="L115" i="31"/>
  <c r="K115" i="31"/>
  <c r="J115" i="31"/>
  <c r="I115" i="31"/>
  <c r="H115" i="31"/>
  <c r="G115" i="31"/>
  <c r="F115" i="31"/>
  <c r="D115" i="31"/>
  <c r="C115" i="31"/>
  <c r="B115" i="31"/>
  <c r="O114" i="31"/>
  <c r="N114" i="31"/>
  <c r="U113" i="31"/>
  <c r="T113" i="31"/>
  <c r="S113" i="31"/>
  <c r="R113" i="31"/>
  <c r="S112" i="31"/>
  <c r="R112" i="31"/>
  <c r="E112" i="31"/>
  <c r="U112" i="31" s="1"/>
  <c r="S111" i="31"/>
  <c r="R111" i="31"/>
  <c r="E111" i="31"/>
  <c r="U111" i="31" s="1"/>
  <c r="S110" i="31"/>
  <c r="R110" i="31"/>
  <c r="E110" i="31"/>
  <c r="T110" i="31" s="1"/>
  <c r="S109" i="31"/>
  <c r="R109" i="31"/>
  <c r="E109" i="31"/>
  <c r="S108" i="31"/>
  <c r="R108" i="31"/>
  <c r="E108" i="31"/>
  <c r="T108" i="31" s="1"/>
  <c r="S107" i="31"/>
  <c r="R107" i="31"/>
  <c r="E107" i="31"/>
  <c r="S106" i="31"/>
  <c r="R106" i="31"/>
  <c r="E106" i="31"/>
  <c r="U106" i="31" s="1"/>
  <c r="S105" i="31"/>
  <c r="R105" i="31"/>
  <c r="E105" i="31"/>
  <c r="S104" i="31"/>
  <c r="R104" i="31"/>
  <c r="E104" i="31"/>
  <c r="U104" i="31" s="1"/>
  <c r="S103" i="31"/>
  <c r="R103" i="31"/>
  <c r="E103" i="31"/>
  <c r="U103" i="31" s="1"/>
  <c r="U102" i="31"/>
  <c r="S102" i="31"/>
  <c r="R102" i="31"/>
  <c r="E102" i="31"/>
  <c r="T102" i="31" s="1"/>
  <c r="S101" i="31"/>
  <c r="R101" i="31"/>
  <c r="E101" i="31"/>
  <c r="T101" i="31" s="1"/>
  <c r="S100" i="31"/>
  <c r="R100" i="31"/>
  <c r="E100" i="31"/>
  <c r="T100" i="31" s="1"/>
  <c r="S99" i="31"/>
  <c r="R99" i="31"/>
  <c r="E99" i="31"/>
  <c r="S98" i="31"/>
  <c r="R98" i="31"/>
  <c r="E98" i="31"/>
  <c r="U98" i="31" s="1"/>
  <c r="M97" i="31"/>
  <c r="S97" i="31" s="1"/>
  <c r="L97" i="31"/>
  <c r="R97" i="31" s="1"/>
  <c r="K97" i="31"/>
  <c r="K114" i="31" s="1"/>
  <c r="J97" i="31"/>
  <c r="J114" i="31" s="1"/>
  <c r="I97" i="31"/>
  <c r="I114" i="31" s="1"/>
  <c r="H97" i="31"/>
  <c r="H114" i="31" s="1"/>
  <c r="G97" i="31"/>
  <c r="G114" i="31" s="1"/>
  <c r="F97" i="31"/>
  <c r="F114" i="31" s="1"/>
  <c r="D97" i="31"/>
  <c r="D114" i="31" s="1"/>
  <c r="C97" i="31"/>
  <c r="C114" i="31" s="1"/>
  <c r="B97" i="31"/>
  <c r="B114" i="31" s="1"/>
  <c r="O115" i="32"/>
  <c r="N115" i="32"/>
  <c r="M115" i="32"/>
  <c r="S115" i="32" s="1"/>
  <c r="L115" i="32"/>
  <c r="R115" i="32" s="1"/>
  <c r="K115" i="32"/>
  <c r="J115" i="32"/>
  <c r="I115" i="32"/>
  <c r="H115" i="32"/>
  <c r="G115" i="32"/>
  <c r="F115" i="32"/>
  <c r="D115" i="32"/>
  <c r="C115" i="32"/>
  <c r="B115" i="32"/>
  <c r="O114" i="32"/>
  <c r="N114" i="32"/>
  <c r="U113" i="32"/>
  <c r="T113" i="32"/>
  <c r="S113" i="32"/>
  <c r="R113" i="32"/>
  <c r="S112" i="32"/>
  <c r="R112" i="32"/>
  <c r="E112" i="32"/>
  <c r="S111" i="32"/>
  <c r="R111" i="32"/>
  <c r="E111" i="32"/>
  <c r="U111" i="32" s="1"/>
  <c r="S110" i="32"/>
  <c r="R110" i="32"/>
  <c r="E110" i="32"/>
  <c r="U110" i="32" s="1"/>
  <c r="S109" i="32"/>
  <c r="R109" i="32"/>
  <c r="E109" i="32"/>
  <c r="U109" i="32" s="1"/>
  <c r="S108" i="32"/>
  <c r="R108" i="32"/>
  <c r="E108" i="32"/>
  <c r="S107" i="32"/>
  <c r="R107" i="32"/>
  <c r="E107" i="32"/>
  <c r="U107" i="32" s="1"/>
  <c r="S106" i="32"/>
  <c r="R106" i="32"/>
  <c r="E106" i="32"/>
  <c r="U106" i="32" s="1"/>
  <c r="S105" i="32"/>
  <c r="R105" i="32"/>
  <c r="E105" i="32"/>
  <c r="T105" i="32" s="1"/>
  <c r="S104" i="32"/>
  <c r="R104" i="32"/>
  <c r="E104" i="32"/>
  <c r="T104" i="32" s="1"/>
  <c r="U103" i="32"/>
  <c r="S103" i="32"/>
  <c r="R103" i="32"/>
  <c r="E103" i="32"/>
  <c r="T103" i="32" s="1"/>
  <c r="S102" i="32"/>
  <c r="R102" i="32"/>
  <c r="E102" i="32"/>
  <c r="U102" i="32" s="1"/>
  <c r="S101" i="32"/>
  <c r="R101" i="32"/>
  <c r="E101" i="32"/>
  <c r="U101" i="32" s="1"/>
  <c r="S100" i="32"/>
  <c r="R100" i="32"/>
  <c r="E100" i="32"/>
  <c r="S99" i="32"/>
  <c r="R99" i="32"/>
  <c r="E99" i="32"/>
  <c r="U99" i="32" s="1"/>
  <c r="S98" i="32"/>
  <c r="R98" i="32"/>
  <c r="E98" i="32"/>
  <c r="U98" i="32" s="1"/>
  <c r="M97" i="32"/>
  <c r="M114" i="32" s="1"/>
  <c r="S114" i="32" s="1"/>
  <c r="L97" i="32"/>
  <c r="L114" i="32" s="1"/>
  <c r="R114" i="32" s="1"/>
  <c r="K97" i="32"/>
  <c r="K114" i="32" s="1"/>
  <c r="J97" i="32"/>
  <c r="J114" i="32" s="1"/>
  <c r="I97" i="32"/>
  <c r="I114" i="32" s="1"/>
  <c r="H97" i="32"/>
  <c r="H114" i="32" s="1"/>
  <c r="G97" i="32"/>
  <c r="G114" i="32" s="1"/>
  <c r="F97" i="32"/>
  <c r="F114" i="32" s="1"/>
  <c r="D97" i="32"/>
  <c r="D114" i="32" s="1"/>
  <c r="C97" i="32"/>
  <c r="C114" i="32" s="1"/>
  <c r="B97" i="32"/>
  <c r="B114" i="32" s="1"/>
  <c r="O115" i="33"/>
  <c r="N115" i="33"/>
  <c r="M115" i="33"/>
  <c r="S115" i="33" s="1"/>
  <c r="L115" i="33"/>
  <c r="R115" i="33" s="1"/>
  <c r="K115" i="33"/>
  <c r="J115" i="33"/>
  <c r="I115" i="33"/>
  <c r="H115" i="33"/>
  <c r="G115" i="33"/>
  <c r="F115" i="33"/>
  <c r="D115" i="33"/>
  <c r="C115" i="33"/>
  <c r="B115" i="33"/>
  <c r="O114" i="33"/>
  <c r="N114" i="33"/>
  <c r="U113" i="33"/>
  <c r="T113" i="33"/>
  <c r="S113" i="33"/>
  <c r="R113" i="33"/>
  <c r="S112" i="33"/>
  <c r="R112" i="33"/>
  <c r="E112" i="33"/>
  <c r="U112" i="33" s="1"/>
  <c r="S111" i="33"/>
  <c r="R111" i="33"/>
  <c r="E111" i="33"/>
  <c r="U111" i="33" s="1"/>
  <c r="S110" i="33"/>
  <c r="R110" i="33"/>
  <c r="E110" i="33"/>
  <c r="U110" i="33" s="1"/>
  <c r="S109" i="33"/>
  <c r="R109" i="33"/>
  <c r="E109" i="33"/>
  <c r="U109" i="33" s="1"/>
  <c r="S108" i="33"/>
  <c r="R108" i="33"/>
  <c r="E108" i="33"/>
  <c r="S107" i="33"/>
  <c r="R107" i="33"/>
  <c r="E107" i="33"/>
  <c r="U107" i="33" s="1"/>
  <c r="S106" i="33"/>
  <c r="R106" i="33"/>
  <c r="E106" i="33"/>
  <c r="T106" i="33" s="1"/>
  <c r="S105" i="33"/>
  <c r="R105" i="33"/>
  <c r="E105" i="33"/>
  <c r="U105" i="33" s="1"/>
  <c r="S104" i="33"/>
  <c r="R104" i="33"/>
  <c r="E104" i="33"/>
  <c r="U104" i="33" s="1"/>
  <c r="S103" i="33"/>
  <c r="R103" i="33"/>
  <c r="E103" i="33"/>
  <c r="U103" i="33" s="1"/>
  <c r="S102" i="33"/>
  <c r="R102" i="33"/>
  <c r="E102" i="33"/>
  <c r="U102" i="33" s="1"/>
  <c r="S101" i="33"/>
  <c r="R101" i="33"/>
  <c r="E101" i="33"/>
  <c r="U101" i="33" s="1"/>
  <c r="S100" i="33"/>
  <c r="R100" i="33"/>
  <c r="E100" i="33"/>
  <c r="T100" i="33" s="1"/>
  <c r="S99" i="33"/>
  <c r="R99" i="33"/>
  <c r="E99" i="33"/>
  <c r="U99" i="33" s="1"/>
  <c r="S98" i="33"/>
  <c r="R98" i="33"/>
  <c r="E98" i="33"/>
  <c r="T98" i="33" s="1"/>
  <c r="M97" i="33"/>
  <c r="M114" i="33" s="1"/>
  <c r="S114" i="33" s="1"/>
  <c r="L97" i="33"/>
  <c r="L114" i="33" s="1"/>
  <c r="R114" i="33" s="1"/>
  <c r="K97" i="33"/>
  <c r="K114" i="33" s="1"/>
  <c r="J97" i="33"/>
  <c r="J114" i="33" s="1"/>
  <c r="I97" i="33"/>
  <c r="I114" i="33" s="1"/>
  <c r="H97" i="33"/>
  <c r="H114" i="33" s="1"/>
  <c r="G97" i="33"/>
  <c r="G114" i="33" s="1"/>
  <c r="F97" i="33"/>
  <c r="F114" i="33" s="1"/>
  <c r="D97" i="33"/>
  <c r="D114" i="33" s="1"/>
  <c r="C97" i="33"/>
  <c r="C114" i="33" s="1"/>
  <c r="B97" i="33"/>
  <c r="B114" i="33" s="1"/>
  <c r="O115" i="34"/>
  <c r="N115" i="34"/>
  <c r="M115" i="34"/>
  <c r="S115" i="34" s="1"/>
  <c r="L115" i="34"/>
  <c r="R115" i="34" s="1"/>
  <c r="K115" i="34"/>
  <c r="J115" i="34"/>
  <c r="I115" i="34"/>
  <c r="H115" i="34"/>
  <c r="G115" i="34"/>
  <c r="F115" i="34"/>
  <c r="D115" i="34"/>
  <c r="C115" i="34"/>
  <c r="B115" i="34"/>
  <c r="O114" i="34"/>
  <c r="N114" i="34"/>
  <c r="U113" i="34"/>
  <c r="T113" i="34"/>
  <c r="S113" i="34"/>
  <c r="R113" i="34"/>
  <c r="S112" i="34"/>
  <c r="R112" i="34"/>
  <c r="E112" i="34"/>
  <c r="U112" i="34" s="1"/>
  <c r="U111" i="34"/>
  <c r="S111" i="34"/>
  <c r="R111" i="34"/>
  <c r="E111" i="34"/>
  <c r="T111" i="34" s="1"/>
  <c r="S110" i="34"/>
  <c r="R110" i="34"/>
  <c r="E110" i="34"/>
  <c r="S109" i="34"/>
  <c r="R109" i="34"/>
  <c r="E109" i="34"/>
  <c r="T109" i="34" s="1"/>
  <c r="S108" i="34"/>
  <c r="R108" i="34"/>
  <c r="E108" i="34"/>
  <c r="S107" i="34"/>
  <c r="R107" i="34"/>
  <c r="E107" i="34"/>
  <c r="U107" i="34" s="1"/>
  <c r="S106" i="34"/>
  <c r="R106" i="34"/>
  <c r="E106" i="34"/>
  <c r="U106" i="34" s="1"/>
  <c r="S105" i="34"/>
  <c r="R105" i="34"/>
  <c r="E105" i="34"/>
  <c r="U105" i="34" s="1"/>
  <c r="S104" i="34"/>
  <c r="R104" i="34"/>
  <c r="E104" i="34"/>
  <c r="U104" i="34" s="1"/>
  <c r="U103" i="34"/>
  <c r="S103" i="34"/>
  <c r="R103" i="34"/>
  <c r="E103" i="34"/>
  <c r="T103" i="34" s="1"/>
  <c r="T102" i="34"/>
  <c r="S102" i="34"/>
  <c r="R102" i="34"/>
  <c r="E102" i="34"/>
  <c r="U102" i="34" s="1"/>
  <c r="U101" i="34"/>
  <c r="S101" i="34"/>
  <c r="R101" i="34"/>
  <c r="E101" i="34"/>
  <c r="T101" i="34" s="1"/>
  <c r="U100" i="34"/>
  <c r="S100" i="34"/>
  <c r="R100" i="34"/>
  <c r="E100" i="34"/>
  <c r="T100" i="34" s="1"/>
  <c r="S99" i="34"/>
  <c r="R99" i="34"/>
  <c r="E99" i="34"/>
  <c r="U99" i="34" s="1"/>
  <c r="S98" i="34"/>
  <c r="R98" i="34"/>
  <c r="E98" i="34"/>
  <c r="U98" i="34" s="1"/>
  <c r="M97" i="34"/>
  <c r="M114" i="34" s="1"/>
  <c r="S114" i="34" s="1"/>
  <c r="L97" i="34"/>
  <c r="L114" i="34" s="1"/>
  <c r="R114" i="34" s="1"/>
  <c r="K97" i="34"/>
  <c r="K114" i="34" s="1"/>
  <c r="J97" i="34"/>
  <c r="J114" i="34" s="1"/>
  <c r="I97" i="34"/>
  <c r="I114" i="34" s="1"/>
  <c r="H97" i="34"/>
  <c r="H114" i="34" s="1"/>
  <c r="G97" i="34"/>
  <c r="G114" i="34" s="1"/>
  <c r="F97" i="34"/>
  <c r="F114" i="34" s="1"/>
  <c r="D97" i="34"/>
  <c r="D114" i="34" s="1"/>
  <c r="C97" i="34"/>
  <c r="C114" i="34" s="1"/>
  <c r="B97" i="34"/>
  <c r="B114" i="34" s="1"/>
  <c r="O115" i="35"/>
  <c r="N115" i="35"/>
  <c r="M115" i="35"/>
  <c r="S115" i="35" s="1"/>
  <c r="L115" i="35"/>
  <c r="R115" i="35" s="1"/>
  <c r="K115" i="35"/>
  <c r="J115" i="35"/>
  <c r="I115" i="35"/>
  <c r="H115" i="35"/>
  <c r="G115" i="35"/>
  <c r="F115" i="35"/>
  <c r="D115" i="35"/>
  <c r="C115" i="35"/>
  <c r="B115" i="35"/>
  <c r="O114" i="35"/>
  <c r="N114" i="35"/>
  <c r="U113" i="35"/>
  <c r="T113" i="35"/>
  <c r="S113" i="35"/>
  <c r="R113" i="35"/>
  <c r="S112" i="35"/>
  <c r="R112" i="35"/>
  <c r="E112" i="35"/>
  <c r="T111" i="35"/>
  <c r="S111" i="35"/>
  <c r="R111" i="35"/>
  <c r="E111" i="35"/>
  <c r="U111" i="35" s="1"/>
  <c r="S110" i="35"/>
  <c r="R110" i="35"/>
  <c r="E110" i="35"/>
  <c r="S109" i="35"/>
  <c r="R109" i="35"/>
  <c r="E109" i="35"/>
  <c r="U109" i="35" s="1"/>
  <c r="S108" i="35"/>
  <c r="R108" i="35"/>
  <c r="E108" i="35"/>
  <c r="S107" i="35"/>
  <c r="R107" i="35"/>
  <c r="E107" i="35"/>
  <c r="U107" i="35" s="1"/>
  <c r="S106" i="35"/>
  <c r="R106" i="35"/>
  <c r="E106" i="35"/>
  <c r="T106" i="35" s="1"/>
  <c r="S105" i="35"/>
  <c r="R105" i="35"/>
  <c r="E105" i="35"/>
  <c r="U105" i="35" s="1"/>
  <c r="S104" i="35"/>
  <c r="R104" i="35"/>
  <c r="E104" i="35"/>
  <c r="T104" i="35" s="1"/>
  <c r="S103" i="35"/>
  <c r="R103" i="35"/>
  <c r="E103" i="35"/>
  <c r="U103" i="35" s="1"/>
  <c r="S102" i="35"/>
  <c r="R102" i="35"/>
  <c r="E102" i="35"/>
  <c r="S101" i="35"/>
  <c r="R101" i="35"/>
  <c r="E101" i="35"/>
  <c r="U101" i="35" s="1"/>
  <c r="S100" i="35"/>
  <c r="R100" i="35"/>
  <c r="E100" i="35"/>
  <c r="S99" i="35"/>
  <c r="R99" i="35"/>
  <c r="E99" i="35"/>
  <c r="U99" i="35" s="1"/>
  <c r="S98" i="35"/>
  <c r="R98" i="35"/>
  <c r="E98" i="35"/>
  <c r="T98" i="35" s="1"/>
  <c r="M97" i="35"/>
  <c r="S97" i="35" s="1"/>
  <c r="L97" i="35"/>
  <c r="L114" i="35" s="1"/>
  <c r="R114" i="35" s="1"/>
  <c r="K97" i="35"/>
  <c r="K114" i="35" s="1"/>
  <c r="J97" i="35"/>
  <c r="J114" i="35" s="1"/>
  <c r="I97" i="35"/>
  <c r="I114" i="35" s="1"/>
  <c r="H97" i="35"/>
  <c r="H114" i="35" s="1"/>
  <c r="G97" i="35"/>
  <c r="G114" i="35" s="1"/>
  <c r="F97" i="35"/>
  <c r="F114" i="35" s="1"/>
  <c r="D97" i="35"/>
  <c r="D114" i="35" s="1"/>
  <c r="C97" i="35"/>
  <c r="C114" i="35" s="1"/>
  <c r="B97" i="35"/>
  <c r="B114" i="35" s="1"/>
  <c r="O115" i="36"/>
  <c r="N115" i="36"/>
  <c r="M115" i="36"/>
  <c r="S115" i="36" s="1"/>
  <c r="L115" i="36"/>
  <c r="K115" i="36"/>
  <c r="J115" i="36"/>
  <c r="I115" i="36"/>
  <c r="H115" i="36"/>
  <c r="G115" i="36"/>
  <c r="F115" i="36"/>
  <c r="D115" i="36"/>
  <c r="C115" i="36"/>
  <c r="B115" i="36"/>
  <c r="O114" i="36"/>
  <c r="N114" i="36"/>
  <c r="U113" i="36"/>
  <c r="T113" i="36"/>
  <c r="S113" i="36"/>
  <c r="R113" i="36"/>
  <c r="S112" i="36"/>
  <c r="R112" i="36"/>
  <c r="E112" i="36"/>
  <c r="U112" i="36" s="1"/>
  <c r="S111" i="36"/>
  <c r="R111" i="36"/>
  <c r="E111" i="36"/>
  <c r="U111" i="36" s="1"/>
  <c r="S110" i="36"/>
  <c r="R110" i="36"/>
  <c r="E110" i="36"/>
  <c r="S109" i="36"/>
  <c r="R109" i="36"/>
  <c r="E109" i="36"/>
  <c r="T109" i="36" s="1"/>
  <c r="S108" i="36"/>
  <c r="R108" i="36"/>
  <c r="E108" i="36"/>
  <c r="U108" i="36" s="1"/>
  <c r="S107" i="36"/>
  <c r="R107" i="36"/>
  <c r="E107" i="36"/>
  <c r="T107" i="36" s="1"/>
  <c r="S106" i="36"/>
  <c r="R106" i="36"/>
  <c r="E106" i="36"/>
  <c r="U106" i="36" s="1"/>
  <c r="S105" i="36"/>
  <c r="R105" i="36"/>
  <c r="E105" i="36"/>
  <c r="S104" i="36"/>
  <c r="R104" i="36"/>
  <c r="E104" i="36"/>
  <c r="U104" i="36" s="1"/>
  <c r="S103" i="36"/>
  <c r="R103" i="36"/>
  <c r="E103" i="36"/>
  <c r="U103" i="36" s="1"/>
  <c r="S102" i="36"/>
  <c r="R102" i="36"/>
  <c r="E102" i="36"/>
  <c r="S101" i="36"/>
  <c r="R101" i="36"/>
  <c r="E101" i="36"/>
  <c r="T101" i="36" s="1"/>
  <c r="T100" i="36"/>
  <c r="S100" i="36"/>
  <c r="R100" i="36"/>
  <c r="E100" i="36"/>
  <c r="U100" i="36" s="1"/>
  <c r="S99" i="36"/>
  <c r="R99" i="36"/>
  <c r="E99" i="36"/>
  <c r="T99" i="36" s="1"/>
  <c r="S98" i="36"/>
  <c r="R98" i="36"/>
  <c r="E98" i="36"/>
  <c r="T98" i="36" s="1"/>
  <c r="M97" i="36"/>
  <c r="M114" i="36" s="1"/>
  <c r="S114" i="36" s="1"/>
  <c r="L97" i="36"/>
  <c r="R97" i="36" s="1"/>
  <c r="K97" i="36"/>
  <c r="K114" i="36" s="1"/>
  <c r="J97" i="36"/>
  <c r="J114" i="36" s="1"/>
  <c r="I97" i="36"/>
  <c r="I114" i="36" s="1"/>
  <c r="H97" i="36"/>
  <c r="H114" i="36" s="1"/>
  <c r="G97" i="36"/>
  <c r="G114" i="36" s="1"/>
  <c r="F97" i="36"/>
  <c r="F114" i="36" s="1"/>
  <c r="D97" i="36"/>
  <c r="D114" i="36" s="1"/>
  <c r="C97" i="36"/>
  <c r="C114" i="36" s="1"/>
  <c r="B97" i="36"/>
  <c r="B114" i="36" s="1"/>
  <c r="O115" i="37"/>
  <c r="N115" i="37"/>
  <c r="M115" i="37"/>
  <c r="S115" i="37" s="1"/>
  <c r="L115" i="37"/>
  <c r="R115" i="37" s="1"/>
  <c r="K115" i="37"/>
  <c r="J115" i="37"/>
  <c r="I115" i="37"/>
  <c r="H115" i="37"/>
  <c r="G115" i="37"/>
  <c r="F115" i="37"/>
  <c r="D115" i="37"/>
  <c r="C115" i="37"/>
  <c r="B115" i="37"/>
  <c r="O114" i="37"/>
  <c r="N114" i="37"/>
  <c r="U113" i="37"/>
  <c r="T113" i="37"/>
  <c r="S113" i="37"/>
  <c r="R113" i="37"/>
  <c r="S112" i="37"/>
  <c r="R112" i="37"/>
  <c r="E112" i="37"/>
  <c r="T112" i="37" s="1"/>
  <c r="S111" i="37"/>
  <c r="R111" i="37"/>
  <c r="E111" i="37"/>
  <c r="T111" i="37" s="1"/>
  <c r="S110" i="37"/>
  <c r="R110" i="37"/>
  <c r="E110" i="37"/>
  <c r="U110" i="37" s="1"/>
  <c r="S109" i="37"/>
  <c r="R109" i="37"/>
  <c r="E109" i="37"/>
  <c r="U109" i="37" s="1"/>
  <c r="U108" i="37"/>
  <c r="S108" i="37"/>
  <c r="R108" i="37"/>
  <c r="E108" i="37"/>
  <c r="T108" i="37" s="1"/>
  <c r="S107" i="37"/>
  <c r="R107" i="37"/>
  <c r="E107" i="37"/>
  <c r="U107" i="37" s="1"/>
  <c r="U106" i="37"/>
  <c r="S106" i="37"/>
  <c r="R106" i="37"/>
  <c r="E106" i="37"/>
  <c r="T106" i="37" s="1"/>
  <c r="S105" i="37"/>
  <c r="R105" i="37"/>
  <c r="E105" i="37"/>
  <c r="U105" i="37" s="1"/>
  <c r="S104" i="37"/>
  <c r="R104" i="37"/>
  <c r="E104" i="37"/>
  <c r="T104" i="37" s="1"/>
  <c r="S103" i="37"/>
  <c r="R103" i="37"/>
  <c r="E103" i="37"/>
  <c r="U103" i="37" s="1"/>
  <c r="S102" i="37"/>
  <c r="R102" i="37"/>
  <c r="E102" i="37"/>
  <c r="U102" i="37" s="1"/>
  <c r="S101" i="37"/>
  <c r="R101" i="37"/>
  <c r="E101" i="37"/>
  <c r="U101" i="37" s="1"/>
  <c r="S100" i="37"/>
  <c r="R100" i="37"/>
  <c r="E100" i="37"/>
  <c r="U100" i="37" s="1"/>
  <c r="S99" i="37"/>
  <c r="R99" i="37"/>
  <c r="E99" i="37"/>
  <c r="U99" i="37" s="1"/>
  <c r="S98" i="37"/>
  <c r="R98" i="37"/>
  <c r="E98" i="37"/>
  <c r="M97" i="37"/>
  <c r="S97" i="37" s="1"/>
  <c r="L97" i="37"/>
  <c r="L114" i="37" s="1"/>
  <c r="R114" i="37" s="1"/>
  <c r="K97" i="37"/>
  <c r="K114" i="37" s="1"/>
  <c r="J97" i="37"/>
  <c r="J114" i="37" s="1"/>
  <c r="I97" i="37"/>
  <c r="I114" i="37" s="1"/>
  <c r="H97" i="37"/>
  <c r="H114" i="37" s="1"/>
  <c r="G97" i="37"/>
  <c r="G114" i="37" s="1"/>
  <c r="F97" i="37"/>
  <c r="F114" i="37" s="1"/>
  <c r="D97" i="37"/>
  <c r="D114" i="37" s="1"/>
  <c r="C97" i="37"/>
  <c r="C114" i="37" s="1"/>
  <c r="B97" i="37"/>
  <c r="B114" i="37" s="1"/>
  <c r="S115" i="38"/>
  <c r="O115" i="38"/>
  <c r="N115" i="38"/>
  <c r="M115" i="38"/>
  <c r="L115" i="38"/>
  <c r="R115" i="38" s="1"/>
  <c r="K115" i="38"/>
  <c r="J115" i="38"/>
  <c r="I115" i="38"/>
  <c r="H115" i="38"/>
  <c r="G115" i="38"/>
  <c r="F115" i="38"/>
  <c r="D115" i="38"/>
  <c r="C115" i="38"/>
  <c r="B115" i="38"/>
  <c r="O114" i="38"/>
  <c r="N114" i="38"/>
  <c r="U113" i="38"/>
  <c r="T113" i="38"/>
  <c r="S113" i="38"/>
  <c r="R113" i="38"/>
  <c r="S112" i="38"/>
  <c r="R112" i="38"/>
  <c r="E112" i="38"/>
  <c r="U112" i="38" s="1"/>
  <c r="S111" i="38"/>
  <c r="R111" i="38"/>
  <c r="E111" i="38"/>
  <c r="U111" i="38" s="1"/>
  <c r="S110" i="38"/>
  <c r="R110" i="38"/>
  <c r="E110" i="38"/>
  <c r="U110" i="38" s="1"/>
  <c r="S109" i="38"/>
  <c r="R109" i="38"/>
  <c r="E109" i="38"/>
  <c r="T109" i="38" s="1"/>
  <c r="S108" i="38"/>
  <c r="R108" i="38"/>
  <c r="E108" i="38"/>
  <c r="U108" i="38" s="1"/>
  <c r="S107" i="38"/>
  <c r="R107" i="38"/>
  <c r="E107" i="38"/>
  <c r="T107" i="38" s="1"/>
  <c r="S106" i="38"/>
  <c r="R106" i="38"/>
  <c r="E106" i="38"/>
  <c r="S105" i="38"/>
  <c r="R105" i="38"/>
  <c r="E105" i="38"/>
  <c r="U105" i="38" s="1"/>
  <c r="S104" i="38"/>
  <c r="R104" i="38"/>
  <c r="E104" i="38"/>
  <c r="S103" i="38"/>
  <c r="R103" i="38"/>
  <c r="E103" i="38"/>
  <c r="U103" i="38" s="1"/>
  <c r="S102" i="38"/>
  <c r="R102" i="38"/>
  <c r="E102" i="38"/>
  <c r="U102" i="38" s="1"/>
  <c r="T101" i="38"/>
  <c r="S101" i="38"/>
  <c r="R101" i="38"/>
  <c r="E101" i="38"/>
  <c r="U101" i="38" s="1"/>
  <c r="S100" i="38"/>
  <c r="R100" i="38"/>
  <c r="E100" i="38"/>
  <c r="U100" i="38" s="1"/>
  <c r="U99" i="38"/>
  <c r="S99" i="38"/>
  <c r="R99" i="38"/>
  <c r="E99" i="38"/>
  <c r="T99" i="38" s="1"/>
  <c r="S98" i="38"/>
  <c r="R98" i="38"/>
  <c r="E98" i="38"/>
  <c r="U98" i="38" s="1"/>
  <c r="M97" i="38"/>
  <c r="S97" i="38" s="1"/>
  <c r="L97" i="38"/>
  <c r="L114" i="38" s="1"/>
  <c r="R114" i="38" s="1"/>
  <c r="K97" i="38"/>
  <c r="K114" i="38" s="1"/>
  <c r="J97" i="38"/>
  <c r="J114" i="38" s="1"/>
  <c r="I97" i="38"/>
  <c r="I114" i="38" s="1"/>
  <c r="H97" i="38"/>
  <c r="H114" i="38" s="1"/>
  <c r="G97" i="38"/>
  <c r="G114" i="38" s="1"/>
  <c r="F97" i="38"/>
  <c r="F114" i="38" s="1"/>
  <c r="D97" i="38"/>
  <c r="D114" i="38" s="1"/>
  <c r="C97" i="38"/>
  <c r="C114" i="38" s="1"/>
  <c r="B97" i="38"/>
  <c r="B114" i="38" s="1"/>
  <c r="O115" i="39"/>
  <c r="N115" i="39"/>
  <c r="M115" i="39"/>
  <c r="S115" i="39" s="1"/>
  <c r="L115" i="39"/>
  <c r="R115" i="39" s="1"/>
  <c r="K115" i="39"/>
  <c r="J115" i="39"/>
  <c r="I115" i="39"/>
  <c r="H115" i="39"/>
  <c r="G115" i="39"/>
  <c r="F115" i="39"/>
  <c r="D115" i="39"/>
  <c r="C115" i="39"/>
  <c r="B115" i="39"/>
  <c r="O114" i="39"/>
  <c r="N114" i="39"/>
  <c r="U113" i="39"/>
  <c r="T113" i="39"/>
  <c r="S113" i="39"/>
  <c r="R113" i="39"/>
  <c r="S112" i="39"/>
  <c r="R112" i="39"/>
  <c r="E112" i="39"/>
  <c r="T112" i="39" s="1"/>
  <c r="S111" i="39"/>
  <c r="R111" i="39"/>
  <c r="E111" i="39"/>
  <c r="U111" i="39" s="1"/>
  <c r="S110" i="39"/>
  <c r="R110" i="39"/>
  <c r="E110" i="39"/>
  <c r="T110" i="39" s="1"/>
  <c r="S109" i="39"/>
  <c r="R109" i="39"/>
  <c r="E109" i="39"/>
  <c r="T109" i="39" s="1"/>
  <c r="S108" i="39"/>
  <c r="R108" i="39"/>
  <c r="E108" i="39"/>
  <c r="U108" i="39" s="1"/>
  <c r="S107" i="39"/>
  <c r="R107" i="39"/>
  <c r="E107" i="39"/>
  <c r="T107" i="39" s="1"/>
  <c r="S106" i="39"/>
  <c r="R106" i="39"/>
  <c r="E106" i="39"/>
  <c r="U106" i="39" s="1"/>
  <c r="S105" i="39"/>
  <c r="R105" i="39"/>
  <c r="E105" i="39"/>
  <c r="U105" i="39" s="1"/>
  <c r="S104" i="39"/>
  <c r="R104" i="39"/>
  <c r="E104" i="39"/>
  <c r="T104" i="39" s="1"/>
  <c r="T103" i="39"/>
  <c r="S103" i="39"/>
  <c r="R103" i="39"/>
  <c r="E103" i="39"/>
  <c r="U103" i="39" s="1"/>
  <c r="S102" i="39"/>
  <c r="R102" i="39"/>
  <c r="E102" i="39"/>
  <c r="T102" i="39" s="1"/>
  <c r="U101" i="39"/>
  <c r="S101" i="39"/>
  <c r="R101" i="39"/>
  <c r="E101" i="39"/>
  <c r="T101" i="39" s="1"/>
  <c r="S100" i="39"/>
  <c r="R100" i="39"/>
  <c r="E100" i="39"/>
  <c r="U100" i="39" s="1"/>
  <c r="S99" i="39"/>
  <c r="R99" i="39"/>
  <c r="E99" i="39"/>
  <c r="T99" i="39" s="1"/>
  <c r="S98" i="39"/>
  <c r="R98" i="39"/>
  <c r="E98" i="39"/>
  <c r="U98" i="39" s="1"/>
  <c r="M97" i="39"/>
  <c r="L97" i="39"/>
  <c r="R97" i="39" s="1"/>
  <c r="K97" i="39"/>
  <c r="K114" i="39" s="1"/>
  <c r="J97" i="39"/>
  <c r="J114" i="39" s="1"/>
  <c r="I97" i="39"/>
  <c r="I114" i="39" s="1"/>
  <c r="H97" i="39"/>
  <c r="H114" i="39" s="1"/>
  <c r="G97" i="39"/>
  <c r="G114" i="39" s="1"/>
  <c r="F97" i="39"/>
  <c r="F114" i="39" s="1"/>
  <c r="D97" i="39"/>
  <c r="D114" i="39" s="1"/>
  <c r="C97" i="39"/>
  <c r="C114" i="39" s="1"/>
  <c r="B97" i="39"/>
  <c r="B114" i="39" s="1"/>
  <c r="O115" i="40"/>
  <c r="N115" i="40"/>
  <c r="M115" i="40"/>
  <c r="S115" i="40" s="1"/>
  <c r="L115" i="40"/>
  <c r="R115" i="40" s="1"/>
  <c r="K115" i="40"/>
  <c r="J115" i="40"/>
  <c r="I115" i="40"/>
  <c r="H115" i="40"/>
  <c r="G115" i="40"/>
  <c r="F115" i="40"/>
  <c r="D115" i="40"/>
  <c r="C115" i="40"/>
  <c r="B115" i="40"/>
  <c r="O114" i="40"/>
  <c r="N114" i="40"/>
  <c r="U113" i="40"/>
  <c r="T113" i="40"/>
  <c r="S113" i="40"/>
  <c r="R113" i="40"/>
  <c r="U112" i="40"/>
  <c r="S112" i="40"/>
  <c r="R112" i="40"/>
  <c r="E112" i="40"/>
  <c r="T112" i="40" s="1"/>
  <c r="S111" i="40"/>
  <c r="R111" i="40"/>
  <c r="E111" i="40"/>
  <c r="U111" i="40" s="1"/>
  <c r="S110" i="40"/>
  <c r="R110" i="40"/>
  <c r="E110" i="40"/>
  <c r="T110" i="40" s="1"/>
  <c r="S109" i="40"/>
  <c r="R109" i="40"/>
  <c r="E109" i="40"/>
  <c r="U109" i="40" s="1"/>
  <c r="S108" i="40"/>
  <c r="R108" i="40"/>
  <c r="E108" i="40"/>
  <c r="U108" i="40" s="1"/>
  <c r="S107" i="40"/>
  <c r="R107" i="40"/>
  <c r="E107" i="40"/>
  <c r="T107" i="40" s="1"/>
  <c r="S106" i="40"/>
  <c r="R106" i="40"/>
  <c r="E106" i="40"/>
  <c r="U106" i="40" s="1"/>
  <c r="S105" i="40"/>
  <c r="R105" i="40"/>
  <c r="E105" i="40"/>
  <c r="T105" i="40" s="1"/>
  <c r="S104" i="40"/>
  <c r="R104" i="40"/>
  <c r="E104" i="40"/>
  <c r="T104" i="40" s="1"/>
  <c r="S103" i="40"/>
  <c r="R103" i="40"/>
  <c r="E103" i="40"/>
  <c r="U103" i="40" s="1"/>
  <c r="S102" i="40"/>
  <c r="R102" i="40"/>
  <c r="E102" i="40"/>
  <c r="T102" i="40" s="1"/>
  <c r="S101" i="40"/>
  <c r="R101" i="40"/>
  <c r="E101" i="40"/>
  <c r="U101" i="40" s="1"/>
  <c r="S100" i="40"/>
  <c r="R100" i="40"/>
  <c r="E100" i="40"/>
  <c r="U100" i="40" s="1"/>
  <c r="S99" i="40"/>
  <c r="R99" i="40"/>
  <c r="E99" i="40"/>
  <c r="T99" i="40" s="1"/>
  <c r="S98" i="40"/>
  <c r="R98" i="40"/>
  <c r="E98" i="40"/>
  <c r="U98" i="40" s="1"/>
  <c r="M97" i="40"/>
  <c r="S97" i="40" s="1"/>
  <c r="L97" i="40"/>
  <c r="R97" i="40" s="1"/>
  <c r="K97" i="40"/>
  <c r="K114" i="40" s="1"/>
  <c r="J97" i="40"/>
  <c r="J114" i="40" s="1"/>
  <c r="I97" i="40"/>
  <c r="I114" i="40" s="1"/>
  <c r="H97" i="40"/>
  <c r="H114" i="40" s="1"/>
  <c r="G97" i="40"/>
  <c r="G114" i="40" s="1"/>
  <c r="F97" i="40"/>
  <c r="F114" i="40" s="1"/>
  <c r="D97" i="40"/>
  <c r="D114" i="40" s="1"/>
  <c r="C97" i="40"/>
  <c r="C114" i="40" s="1"/>
  <c r="B97" i="40"/>
  <c r="B114" i="40" s="1"/>
  <c r="O115" i="41"/>
  <c r="N115" i="41"/>
  <c r="M115" i="41"/>
  <c r="S115" i="41" s="1"/>
  <c r="L115" i="41"/>
  <c r="K115" i="41"/>
  <c r="J115" i="41"/>
  <c r="I115" i="41"/>
  <c r="H115" i="41"/>
  <c r="G115" i="41"/>
  <c r="F115" i="41"/>
  <c r="D115" i="41"/>
  <c r="C115" i="41"/>
  <c r="B115" i="41"/>
  <c r="O114" i="41"/>
  <c r="N114" i="41"/>
  <c r="U113" i="41"/>
  <c r="T113" i="41"/>
  <c r="S113" i="41"/>
  <c r="R113" i="41"/>
  <c r="S112" i="41"/>
  <c r="R112" i="41"/>
  <c r="E112" i="41"/>
  <c r="U112" i="41" s="1"/>
  <c r="S111" i="41"/>
  <c r="R111" i="41"/>
  <c r="E111" i="41"/>
  <c r="U111" i="41" s="1"/>
  <c r="S110" i="41"/>
  <c r="R110" i="41"/>
  <c r="E110" i="41"/>
  <c r="U110" i="41" s="1"/>
  <c r="S109" i="41"/>
  <c r="R109" i="41"/>
  <c r="E109" i="41"/>
  <c r="U109" i="41" s="1"/>
  <c r="S108" i="41"/>
  <c r="R108" i="41"/>
  <c r="E108" i="41"/>
  <c r="T108" i="41" s="1"/>
  <c r="T107" i="41"/>
  <c r="S107" i="41"/>
  <c r="R107" i="41"/>
  <c r="E107" i="41"/>
  <c r="U107" i="41" s="1"/>
  <c r="S106" i="41"/>
  <c r="R106" i="41"/>
  <c r="E106" i="41"/>
  <c r="U106" i="41" s="1"/>
  <c r="T105" i="41"/>
  <c r="S105" i="41"/>
  <c r="R105" i="41"/>
  <c r="E105" i="41"/>
  <c r="U105" i="41" s="1"/>
  <c r="S104" i="41"/>
  <c r="R104" i="41"/>
  <c r="E104" i="41"/>
  <c r="U104" i="41" s="1"/>
  <c r="S103" i="41"/>
  <c r="R103" i="41"/>
  <c r="E103" i="41"/>
  <c r="U103" i="41" s="1"/>
  <c r="S102" i="41"/>
  <c r="R102" i="41"/>
  <c r="E102" i="41"/>
  <c r="U102" i="41" s="1"/>
  <c r="S101" i="41"/>
  <c r="R101" i="41"/>
  <c r="E101" i="41"/>
  <c r="U101" i="41" s="1"/>
  <c r="S100" i="41"/>
  <c r="R100" i="41"/>
  <c r="E100" i="41"/>
  <c r="T100" i="41" s="1"/>
  <c r="S99" i="41"/>
  <c r="R99" i="41"/>
  <c r="E99" i="41"/>
  <c r="U99" i="41" s="1"/>
  <c r="S98" i="41"/>
  <c r="R98" i="41"/>
  <c r="E98" i="41"/>
  <c r="U98" i="41" s="1"/>
  <c r="M97" i="41"/>
  <c r="L97" i="41"/>
  <c r="R97" i="41" s="1"/>
  <c r="K97" i="41"/>
  <c r="K114" i="41" s="1"/>
  <c r="J97" i="41"/>
  <c r="J114" i="41" s="1"/>
  <c r="I97" i="41"/>
  <c r="I114" i="41" s="1"/>
  <c r="H97" i="41"/>
  <c r="H114" i="41" s="1"/>
  <c r="G97" i="41"/>
  <c r="G114" i="41" s="1"/>
  <c r="F97" i="41"/>
  <c r="F114" i="41" s="1"/>
  <c r="D97" i="41"/>
  <c r="D114" i="41" s="1"/>
  <c r="C97" i="41"/>
  <c r="C114" i="41" s="1"/>
  <c r="B97" i="41"/>
  <c r="B114" i="41" s="1"/>
  <c r="O115" i="42"/>
  <c r="N115" i="42"/>
  <c r="M115" i="42"/>
  <c r="S115" i="42" s="1"/>
  <c r="L115" i="42"/>
  <c r="K115" i="42"/>
  <c r="J115" i="42"/>
  <c r="I115" i="42"/>
  <c r="H115" i="42"/>
  <c r="G115" i="42"/>
  <c r="F115" i="42"/>
  <c r="D115" i="42"/>
  <c r="C115" i="42"/>
  <c r="B115" i="42"/>
  <c r="O114" i="42"/>
  <c r="N114" i="42"/>
  <c r="U113" i="42"/>
  <c r="T113" i="42"/>
  <c r="S113" i="42"/>
  <c r="R113" i="42"/>
  <c r="T112" i="42"/>
  <c r="S112" i="42"/>
  <c r="R112" i="42"/>
  <c r="E112" i="42"/>
  <c r="U112" i="42" s="1"/>
  <c r="S111" i="42"/>
  <c r="R111" i="42"/>
  <c r="E111" i="42"/>
  <c r="T111" i="42" s="1"/>
  <c r="S110" i="42"/>
  <c r="R110" i="42"/>
  <c r="E110" i="42"/>
  <c r="T110" i="42" s="1"/>
  <c r="S109" i="42"/>
  <c r="R109" i="42"/>
  <c r="E109" i="42"/>
  <c r="U109" i="42" s="1"/>
  <c r="S108" i="42"/>
  <c r="R108" i="42"/>
  <c r="E108" i="42"/>
  <c r="T108" i="42" s="1"/>
  <c r="S107" i="42"/>
  <c r="R107" i="42"/>
  <c r="E107" i="42"/>
  <c r="U107" i="42" s="1"/>
  <c r="S106" i="42"/>
  <c r="R106" i="42"/>
  <c r="E106" i="42"/>
  <c r="U106" i="42" s="1"/>
  <c r="S105" i="42"/>
  <c r="R105" i="42"/>
  <c r="E105" i="42"/>
  <c r="T105" i="42" s="1"/>
  <c r="T104" i="42"/>
  <c r="S104" i="42"/>
  <c r="R104" i="42"/>
  <c r="E104" i="42"/>
  <c r="U104" i="42" s="1"/>
  <c r="S103" i="42"/>
  <c r="R103" i="42"/>
  <c r="E103" i="42"/>
  <c r="T103" i="42" s="1"/>
  <c r="S102" i="42"/>
  <c r="R102" i="42"/>
  <c r="E102" i="42"/>
  <c r="U102" i="42" s="1"/>
  <c r="S101" i="42"/>
  <c r="R101" i="42"/>
  <c r="E101" i="42"/>
  <c r="U101" i="42" s="1"/>
  <c r="S100" i="42"/>
  <c r="R100" i="42"/>
  <c r="E100" i="42"/>
  <c r="U100" i="42" s="1"/>
  <c r="S99" i="42"/>
  <c r="R99" i="42"/>
  <c r="E99" i="42"/>
  <c r="U99" i="42" s="1"/>
  <c r="S98" i="42"/>
  <c r="R98" i="42"/>
  <c r="E98" i="42"/>
  <c r="U98" i="42" s="1"/>
  <c r="M97" i="42"/>
  <c r="M114" i="42" s="1"/>
  <c r="S114" i="42" s="1"/>
  <c r="L97" i="42"/>
  <c r="R97" i="42" s="1"/>
  <c r="K97" i="42"/>
  <c r="K114" i="42" s="1"/>
  <c r="J97" i="42"/>
  <c r="J114" i="42" s="1"/>
  <c r="I97" i="42"/>
  <c r="I114" i="42" s="1"/>
  <c r="H97" i="42"/>
  <c r="H114" i="42" s="1"/>
  <c r="G97" i="42"/>
  <c r="G114" i="42" s="1"/>
  <c r="F97" i="42"/>
  <c r="F114" i="42" s="1"/>
  <c r="D97" i="42"/>
  <c r="D114" i="42" s="1"/>
  <c r="C97" i="42"/>
  <c r="C114" i="42" s="1"/>
  <c r="B97" i="42"/>
  <c r="B114" i="42" s="1"/>
  <c r="O115" i="43"/>
  <c r="N115" i="43"/>
  <c r="M115" i="43"/>
  <c r="S115" i="43" s="1"/>
  <c r="L115" i="43"/>
  <c r="K115" i="43"/>
  <c r="J115" i="43"/>
  <c r="I115" i="43"/>
  <c r="H115" i="43"/>
  <c r="G115" i="43"/>
  <c r="F115" i="43"/>
  <c r="D115" i="43"/>
  <c r="C115" i="43"/>
  <c r="B115" i="43"/>
  <c r="O114" i="43"/>
  <c r="N114" i="43"/>
  <c r="U113" i="43"/>
  <c r="T113" i="43"/>
  <c r="S113" i="43"/>
  <c r="R113" i="43"/>
  <c r="S112" i="43"/>
  <c r="R112" i="43"/>
  <c r="E112" i="43"/>
  <c r="U112" i="43" s="1"/>
  <c r="S111" i="43"/>
  <c r="R111" i="43"/>
  <c r="E111" i="43"/>
  <c r="U111" i="43" s="1"/>
  <c r="S110" i="43"/>
  <c r="R110" i="43"/>
  <c r="E110" i="43"/>
  <c r="U110" i="43" s="1"/>
  <c r="S109" i="43"/>
  <c r="R109" i="43"/>
  <c r="E109" i="43"/>
  <c r="U109" i="43" s="1"/>
  <c r="S108" i="43"/>
  <c r="R108" i="43"/>
  <c r="E108" i="43"/>
  <c r="T108" i="43" s="1"/>
  <c r="S107" i="43"/>
  <c r="R107" i="43"/>
  <c r="E107" i="43"/>
  <c r="S106" i="43"/>
  <c r="R106" i="43"/>
  <c r="E106" i="43"/>
  <c r="T106" i="43" s="1"/>
  <c r="S105" i="43"/>
  <c r="R105" i="43"/>
  <c r="E105" i="43"/>
  <c r="U105" i="43" s="1"/>
  <c r="S104" i="43"/>
  <c r="R104" i="43"/>
  <c r="E104" i="43"/>
  <c r="U104" i="43" s="1"/>
  <c r="S103" i="43"/>
  <c r="R103" i="43"/>
  <c r="E103" i="43"/>
  <c r="U103" i="43" s="1"/>
  <c r="S102" i="43"/>
  <c r="R102" i="43"/>
  <c r="E102" i="43"/>
  <c r="U102" i="43" s="1"/>
  <c r="S101" i="43"/>
  <c r="R101" i="43"/>
  <c r="E101" i="43"/>
  <c r="U101" i="43" s="1"/>
  <c r="U100" i="43"/>
  <c r="S100" i="43"/>
  <c r="R100" i="43"/>
  <c r="E100" i="43"/>
  <c r="T100" i="43" s="1"/>
  <c r="S99" i="43"/>
  <c r="R99" i="43"/>
  <c r="E99" i="43"/>
  <c r="S98" i="43"/>
  <c r="R98" i="43"/>
  <c r="E98" i="43"/>
  <c r="T98" i="43" s="1"/>
  <c r="M97" i="43"/>
  <c r="M114" i="43" s="1"/>
  <c r="S114" i="43" s="1"/>
  <c r="L97" i="43"/>
  <c r="K97" i="43"/>
  <c r="K114" i="43" s="1"/>
  <c r="J97" i="43"/>
  <c r="J114" i="43" s="1"/>
  <c r="I97" i="43"/>
  <c r="I114" i="43" s="1"/>
  <c r="H97" i="43"/>
  <c r="H114" i="43" s="1"/>
  <c r="G97" i="43"/>
  <c r="G114" i="43" s="1"/>
  <c r="F97" i="43"/>
  <c r="F114" i="43" s="1"/>
  <c r="D97" i="43"/>
  <c r="D114" i="43" s="1"/>
  <c r="C97" i="43"/>
  <c r="C114" i="43" s="1"/>
  <c r="B97" i="43"/>
  <c r="B114" i="43" s="1"/>
  <c r="O115" i="44"/>
  <c r="N115" i="44"/>
  <c r="M115" i="44"/>
  <c r="S115" i="44" s="1"/>
  <c r="L115" i="44"/>
  <c r="R115" i="44" s="1"/>
  <c r="K115" i="44"/>
  <c r="J115" i="44"/>
  <c r="I115" i="44"/>
  <c r="H115" i="44"/>
  <c r="G115" i="44"/>
  <c r="F115" i="44"/>
  <c r="D115" i="44"/>
  <c r="C115" i="44"/>
  <c r="B115" i="44"/>
  <c r="O114" i="44"/>
  <c r="N114" i="44"/>
  <c r="U113" i="44"/>
  <c r="T113" i="44"/>
  <c r="S113" i="44"/>
  <c r="R113" i="44"/>
  <c r="S112" i="44"/>
  <c r="R112" i="44"/>
  <c r="E112" i="44"/>
  <c r="U112" i="44" s="1"/>
  <c r="S111" i="44"/>
  <c r="R111" i="44"/>
  <c r="E111" i="44"/>
  <c r="T111" i="44" s="1"/>
  <c r="S110" i="44"/>
  <c r="R110" i="44"/>
  <c r="E110" i="44"/>
  <c r="S109" i="44"/>
  <c r="R109" i="44"/>
  <c r="E109" i="44"/>
  <c r="T109" i="44" s="1"/>
  <c r="S108" i="44"/>
  <c r="R108" i="44"/>
  <c r="E108" i="44"/>
  <c r="U108" i="44" s="1"/>
  <c r="S107" i="44"/>
  <c r="R107" i="44"/>
  <c r="E107" i="44"/>
  <c r="U107" i="44" s="1"/>
  <c r="S106" i="44"/>
  <c r="R106" i="44"/>
  <c r="E106" i="44"/>
  <c r="U106" i="44" s="1"/>
  <c r="S105" i="44"/>
  <c r="R105" i="44"/>
  <c r="E105" i="44"/>
  <c r="U105" i="44" s="1"/>
  <c r="S104" i="44"/>
  <c r="R104" i="44"/>
  <c r="E104" i="44"/>
  <c r="U104" i="44" s="1"/>
  <c r="S103" i="44"/>
  <c r="R103" i="44"/>
  <c r="E103" i="44"/>
  <c r="T103" i="44" s="1"/>
  <c r="S102" i="44"/>
  <c r="R102" i="44"/>
  <c r="E102" i="44"/>
  <c r="U102" i="44" s="1"/>
  <c r="S101" i="44"/>
  <c r="R101" i="44"/>
  <c r="E101" i="44"/>
  <c r="T101" i="44" s="1"/>
  <c r="S100" i="44"/>
  <c r="R100" i="44"/>
  <c r="E100" i="44"/>
  <c r="S99" i="44"/>
  <c r="R99" i="44"/>
  <c r="E99" i="44"/>
  <c r="U99" i="44" s="1"/>
  <c r="S98" i="44"/>
  <c r="R98" i="44"/>
  <c r="E98" i="44"/>
  <c r="M97" i="44"/>
  <c r="M114" i="44" s="1"/>
  <c r="S114" i="44" s="1"/>
  <c r="L97" i="44"/>
  <c r="L114" i="44" s="1"/>
  <c r="R114" i="44" s="1"/>
  <c r="K97" i="44"/>
  <c r="K114" i="44" s="1"/>
  <c r="J97" i="44"/>
  <c r="J114" i="44" s="1"/>
  <c r="I97" i="44"/>
  <c r="I114" i="44" s="1"/>
  <c r="H97" i="44"/>
  <c r="H114" i="44" s="1"/>
  <c r="G97" i="44"/>
  <c r="G114" i="44" s="1"/>
  <c r="F97" i="44"/>
  <c r="F114" i="44" s="1"/>
  <c r="D97" i="44"/>
  <c r="D114" i="44" s="1"/>
  <c r="C97" i="44"/>
  <c r="C114" i="44" s="1"/>
  <c r="B97" i="44"/>
  <c r="B114" i="44" s="1"/>
  <c r="O115" i="45"/>
  <c r="N115" i="45"/>
  <c r="M115" i="45"/>
  <c r="S115" i="45" s="1"/>
  <c r="L115" i="45"/>
  <c r="R115" i="45" s="1"/>
  <c r="K115" i="45"/>
  <c r="J115" i="45"/>
  <c r="I115" i="45"/>
  <c r="H115" i="45"/>
  <c r="G115" i="45"/>
  <c r="F115" i="45"/>
  <c r="D115" i="45"/>
  <c r="C115" i="45"/>
  <c r="B115" i="45"/>
  <c r="O114" i="45"/>
  <c r="N114" i="45"/>
  <c r="U113" i="45"/>
  <c r="T113" i="45"/>
  <c r="S113" i="45"/>
  <c r="R113" i="45"/>
  <c r="S112" i="45"/>
  <c r="R112" i="45"/>
  <c r="E112" i="45"/>
  <c r="T112" i="45" s="1"/>
  <c r="T111" i="45"/>
  <c r="S111" i="45"/>
  <c r="R111" i="45"/>
  <c r="E111" i="45"/>
  <c r="U111" i="45" s="1"/>
  <c r="S110" i="45"/>
  <c r="R110" i="45"/>
  <c r="E110" i="45"/>
  <c r="U110" i="45" s="1"/>
  <c r="T109" i="45"/>
  <c r="S109" i="45"/>
  <c r="R109" i="45"/>
  <c r="E109" i="45"/>
  <c r="U109" i="45" s="1"/>
  <c r="S108" i="45"/>
  <c r="R108" i="45"/>
  <c r="E108" i="45"/>
  <c r="U108" i="45" s="1"/>
  <c r="S107" i="45"/>
  <c r="R107" i="45"/>
  <c r="E107" i="45"/>
  <c r="U107" i="45" s="1"/>
  <c r="S106" i="45"/>
  <c r="R106" i="45"/>
  <c r="E106" i="45"/>
  <c r="T106" i="45" s="1"/>
  <c r="S105" i="45"/>
  <c r="R105" i="45"/>
  <c r="E105" i="45"/>
  <c r="U105" i="45" s="1"/>
  <c r="S104" i="45"/>
  <c r="R104" i="45"/>
  <c r="E104" i="45"/>
  <c r="T104" i="45" s="1"/>
  <c r="S103" i="45"/>
  <c r="R103" i="45"/>
  <c r="E103" i="45"/>
  <c r="S102" i="45"/>
  <c r="R102" i="45"/>
  <c r="E102" i="45"/>
  <c r="U102" i="45" s="1"/>
  <c r="S101" i="45"/>
  <c r="R101" i="45"/>
  <c r="E101" i="45"/>
  <c r="U101" i="45" s="1"/>
  <c r="S100" i="45"/>
  <c r="R100" i="45"/>
  <c r="E100" i="45"/>
  <c r="U100" i="45" s="1"/>
  <c r="S99" i="45"/>
  <c r="R99" i="45"/>
  <c r="E99" i="45"/>
  <c r="U99" i="45" s="1"/>
  <c r="S98" i="45"/>
  <c r="R98" i="45"/>
  <c r="E98" i="45"/>
  <c r="T98" i="45" s="1"/>
  <c r="M97" i="45"/>
  <c r="M114" i="45" s="1"/>
  <c r="S114" i="45" s="1"/>
  <c r="L97" i="45"/>
  <c r="L114" i="45" s="1"/>
  <c r="R114" i="45" s="1"/>
  <c r="K97" i="45"/>
  <c r="K114" i="45" s="1"/>
  <c r="J97" i="45"/>
  <c r="J114" i="45" s="1"/>
  <c r="I97" i="45"/>
  <c r="I114" i="45" s="1"/>
  <c r="H97" i="45"/>
  <c r="H114" i="45" s="1"/>
  <c r="G97" i="45"/>
  <c r="G114" i="45" s="1"/>
  <c r="F97" i="45"/>
  <c r="F114" i="45" s="1"/>
  <c r="D97" i="45"/>
  <c r="D114" i="45" s="1"/>
  <c r="C97" i="45"/>
  <c r="C114" i="45" s="1"/>
  <c r="B97" i="45"/>
  <c r="B114" i="45" s="1"/>
  <c r="O115" i="46"/>
  <c r="N115" i="46"/>
  <c r="M115" i="46"/>
  <c r="S115" i="46" s="1"/>
  <c r="L115" i="46"/>
  <c r="R115" i="46" s="1"/>
  <c r="K115" i="46"/>
  <c r="J115" i="46"/>
  <c r="I115" i="46"/>
  <c r="H115" i="46"/>
  <c r="G115" i="46"/>
  <c r="F115" i="46"/>
  <c r="D115" i="46"/>
  <c r="C115" i="46"/>
  <c r="B115" i="46"/>
  <c r="O114" i="46"/>
  <c r="N114" i="46"/>
  <c r="U113" i="46"/>
  <c r="T113" i="46"/>
  <c r="S113" i="46"/>
  <c r="R113" i="46"/>
  <c r="S112" i="46"/>
  <c r="R112" i="46"/>
  <c r="E112" i="46"/>
  <c r="U112" i="46" s="1"/>
  <c r="S111" i="46"/>
  <c r="R111" i="46"/>
  <c r="E111" i="46"/>
  <c r="U111" i="46" s="1"/>
  <c r="S110" i="46"/>
  <c r="R110" i="46"/>
  <c r="E110" i="46"/>
  <c r="U110" i="46" s="1"/>
  <c r="S109" i="46"/>
  <c r="R109" i="46"/>
  <c r="E109" i="46"/>
  <c r="T109" i="46" s="1"/>
  <c r="S108" i="46"/>
  <c r="R108" i="46"/>
  <c r="E108" i="46"/>
  <c r="U108" i="46" s="1"/>
  <c r="S107" i="46"/>
  <c r="R107" i="46"/>
  <c r="E107" i="46"/>
  <c r="T107" i="46" s="1"/>
  <c r="S106" i="46"/>
  <c r="R106" i="46"/>
  <c r="E106" i="46"/>
  <c r="U106" i="46" s="1"/>
  <c r="S105" i="46"/>
  <c r="R105" i="46"/>
  <c r="E105" i="46"/>
  <c r="U105" i="46" s="1"/>
  <c r="S104" i="46"/>
  <c r="R104" i="46"/>
  <c r="E104" i="46"/>
  <c r="U104" i="46" s="1"/>
  <c r="S103" i="46"/>
  <c r="R103" i="46"/>
  <c r="E103" i="46"/>
  <c r="U103" i="46" s="1"/>
  <c r="S102" i="46"/>
  <c r="R102" i="46"/>
  <c r="E102" i="46"/>
  <c r="U102" i="46" s="1"/>
  <c r="S101" i="46"/>
  <c r="R101" i="46"/>
  <c r="E101" i="46"/>
  <c r="T101" i="46" s="1"/>
  <c r="S100" i="46"/>
  <c r="R100" i="46"/>
  <c r="E100" i="46"/>
  <c r="U100" i="46" s="1"/>
  <c r="S99" i="46"/>
  <c r="R99" i="46"/>
  <c r="E99" i="46"/>
  <c r="T99" i="46" s="1"/>
  <c r="S98" i="46"/>
  <c r="R98" i="46"/>
  <c r="E98" i="46"/>
  <c r="T98" i="46" s="1"/>
  <c r="M97" i="46"/>
  <c r="S97" i="46" s="1"/>
  <c r="L97" i="46"/>
  <c r="L114" i="46" s="1"/>
  <c r="R114" i="46" s="1"/>
  <c r="K97" i="46"/>
  <c r="K114" i="46" s="1"/>
  <c r="J97" i="46"/>
  <c r="J114" i="46" s="1"/>
  <c r="I97" i="46"/>
  <c r="I114" i="46" s="1"/>
  <c r="H97" i="46"/>
  <c r="H114" i="46" s="1"/>
  <c r="G97" i="46"/>
  <c r="G114" i="46" s="1"/>
  <c r="F97" i="46"/>
  <c r="F114" i="46" s="1"/>
  <c r="D97" i="46"/>
  <c r="D114" i="46" s="1"/>
  <c r="C97" i="46"/>
  <c r="C114" i="46" s="1"/>
  <c r="B97" i="46"/>
  <c r="B114" i="46" s="1"/>
  <c r="O115" i="47"/>
  <c r="N115" i="47"/>
  <c r="M115" i="47"/>
  <c r="S115" i="47" s="1"/>
  <c r="K115" i="47"/>
  <c r="J115" i="47"/>
  <c r="I115" i="47"/>
  <c r="H115" i="47"/>
  <c r="G115" i="47"/>
  <c r="F115" i="47"/>
  <c r="D115" i="47"/>
  <c r="B115" i="47"/>
  <c r="O114" i="47"/>
  <c r="N114" i="47"/>
  <c r="U113" i="47"/>
  <c r="T113" i="47"/>
  <c r="S113" i="47"/>
  <c r="R113" i="47"/>
  <c r="S112" i="47"/>
  <c r="R112" i="47"/>
  <c r="E112" i="47"/>
  <c r="S111" i="47"/>
  <c r="R111" i="47"/>
  <c r="E111" i="47"/>
  <c r="U111" i="47" s="1"/>
  <c r="S110" i="47"/>
  <c r="R110" i="47"/>
  <c r="E110" i="47"/>
  <c r="S109" i="47"/>
  <c r="R109" i="47"/>
  <c r="E109" i="47"/>
  <c r="U109" i="47" s="1"/>
  <c r="S108" i="47"/>
  <c r="R108" i="47"/>
  <c r="E108" i="47"/>
  <c r="U108" i="47" s="1"/>
  <c r="S107" i="47"/>
  <c r="R107" i="47"/>
  <c r="E107" i="47"/>
  <c r="U107" i="47" s="1"/>
  <c r="S106" i="47"/>
  <c r="R106" i="47"/>
  <c r="E106" i="47"/>
  <c r="U106" i="47" s="1"/>
  <c r="S105" i="47"/>
  <c r="R105" i="47"/>
  <c r="E105" i="47"/>
  <c r="U105" i="47" s="1"/>
  <c r="S104" i="47"/>
  <c r="R104" i="47"/>
  <c r="E104" i="47"/>
  <c r="T104" i="47" s="1"/>
  <c r="S103" i="47"/>
  <c r="R103" i="47"/>
  <c r="E103" i="47"/>
  <c r="U103" i="47" s="1"/>
  <c r="S102" i="47"/>
  <c r="R102" i="47"/>
  <c r="E102" i="47"/>
  <c r="T102" i="47" s="1"/>
  <c r="S101" i="47"/>
  <c r="R101" i="47"/>
  <c r="E101" i="47"/>
  <c r="U101" i="47" s="1"/>
  <c r="S100" i="47"/>
  <c r="R100" i="47"/>
  <c r="E100" i="47"/>
  <c r="U100" i="47" s="1"/>
  <c r="S99" i="47"/>
  <c r="R99" i="47"/>
  <c r="E99" i="47"/>
  <c r="S98" i="47"/>
  <c r="R98" i="47"/>
  <c r="E98" i="47"/>
  <c r="U98" i="47" s="1"/>
  <c r="M97" i="47"/>
  <c r="S97" i="47" s="1"/>
  <c r="L97" i="47"/>
  <c r="R97" i="47" s="1"/>
  <c r="K97" i="47"/>
  <c r="K114" i="47" s="1"/>
  <c r="J97" i="47"/>
  <c r="J114" i="47" s="1"/>
  <c r="I97" i="47"/>
  <c r="I114" i="47" s="1"/>
  <c r="H97" i="47"/>
  <c r="H114" i="47" s="1"/>
  <c r="G97" i="47"/>
  <c r="G114" i="47" s="1"/>
  <c r="F97" i="47"/>
  <c r="F114" i="47" s="1"/>
  <c r="D97" i="47"/>
  <c r="D114" i="47" s="1"/>
  <c r="C97" i="47"/>
  <c r="B97" i="47"/>
  <c r="B114" i="47" s="1"/>
  <c r="O115" i="48"/>
  <c r="N115" i="48"/>
  <c r="M115" i="48"/>
  <c r="S115" i="48" s="1"/>
  <c r="L115" i="48"/>
  <c r="R115" i="48" s="1"/>
  <c r="K115" i="48"/>
  <c r="J115" i="48"/>
  <c r="H115" i="48"/>
  <c r="G115" i="48"/>
  <c r="F115" i="48"/>
  <c r="D115" i="48"/>
  <c r="C115" i="48"/>
  <c r="B115" i="48"/>
  <c r="O114" i="48"/>
  <c r="N114" i="48"/>
  <c r="U113" i="48"/>
  <c r="T113" i="48"/>
  <c r="S113" i="48"/>
  <c r="R113" i="48"/>
  <c r="S112" i="48"/>
  <c r="R112" i="48"/>
  <c r="E112" i="48"/>
  <c r="S111" i="48"/>
  <c r="R111" i="48"/>
  <c r="E111" i="48"/>
  <c r="U111" i="48" s="1"/>
  <c r="S110" i="48"/>
  <c r="R110" i="48"/>
  <c r="E110" i="48"/>
  <c r="U110" i="48" s="1"/>
  <c r="S109" i="48"/>
  <c r="R109" i="48"/>
  <c r="E109" i="48"/>
  <c r="U109" i="48" s="1"/>
  <c r="S108" i="48"/>
  <c r="R108" i="48"/>
  <c r="E108" i="48"/>
  <c r="U108" i="48" s="1"/>
  <c r="S107" i="48"/>
  <c r="R107" i="48"/>
  <c r="E107" i="48"/>
  <c r="T107" i="48" s="1"/>
  <c r="S106" i="48"/>
  <c r="R106" i="48"/>
  <c r="E106" i="48"/>
  <c r="U106" i="48" s="1"/>
  <c r="U105" i="48"/>
  <c r="S105" i="48"/>
  <c r="R105" i="48"/>
  <c r="E105" i="48"/>
  <c r="T105" i="48" s="1"/>
  <c r="S104" i="48"/>
  <c r="R104" i="48"/>
  <c r="E104" i="48"/>
  <c r="T104" i="48" s="1"/>
  <c r="S103" i="48"/>
  <c r="R103" i="48"/>
  <c r="E103" i="48"/>
  <c r="U103" i="48" s="1"/>
  <c r="S102" i="48"/>
  <c r="R102" i="48"/>
  <c r="E102" i="48"/>
  <c r="U102" i="48" s="1"/>
  <c r="S101" i="48"/>
  <c r="R101" i="48"/>
  <c r="E101" i="48"/>
  <c r="U101" i="48" s="1"/>
  <c r="S100" i="48"/>
  <c r="R100" i="48"/>
  <c r="E100" i="48"/>
  <c r="U100" i="48" s="1"/>
  <c r="S99" i="48"/>
  <c r="R99" i="48"/>
  <c r="E99" i="48"/>
  <c r="S98" i="48"/>
  <c r="R98" i="48"/>
  <c r="E98" i="48"/>
  <c r="U98" i="48" s="1"/>
  <c r="M97" i="48"/>
  <c r="S97" i="48" s="1"/>
  <c r="L97" i="48"/>
  <c r="R97" i="48" s="1"/>
  <c r="K97" i="48"/>
  <c r="K114" i="48" s="1"/>
  <c r="J97" i="48"/>
  <c r="J114" i="48" s="1"/>
  <c r="I97" i="48"/>
  <c r="H97" i="48"/>
  <c r="H114" i="48" s="1"/>
  <c r="G97" i="48"/>
  <c r="G114" i="48" s="1"/>
  <c r="F97" i="48"/>
  <c r="F114" i="48" s="1"/>
  <c r="D97" i="48"/>
  <c r="D114" i="48" s="1"/>
  <c r="C97" i="48"/>
  <c r="C114" i="48" s="1"/>
  <c r="B97" i="48"/>
  <c r="B114" i="48" s="1"/>
  <c r="O115" i="49"/>
  <c r="M115" i="49"/>
  <c r="S115" i="49" s="1"/>
  <c r="L115" i="49"/>
  <c r="R115" i="49" s="1"/>
  <c r="K115" i="49"/>
  <c r="J115" i="49"/>
  <c r="I115" i="49"/>
  <c r="H115" i="49"/>
  <c r="G115" i="49"/>
  <c r="D115" i="49"/>
  <c r="C115" i="49"/>
  <c r="B115" i="49"/>
  <c r="O114" i="49"/>
  <c r="U113" i="49"/>
  <c r="T113" i="49"/>
  <c r="S113" i="49"/>
  <c r="R113" i="49"/>
  <c r="S112" i="49"/>
  <c r="R112" i="49"/>
  <c r="E112" i="49"/>
  <c r="U112" i="49" s="1"/>
  <c r="S111" i="49"/>
  <c r="R111" i="49"/>
  <c r="E111" i="49"/>
  <c r="U111" i="49" s="1"/>
  <c r="S110" i="49"/>
  <c r="R110" i="49"/>
  <c r="E110" i="49"/>
  <c r="T110" i="49" s="1"/>
  <c r="S109" i="49"/>
  <c r="R109" i="49"/>
  <c r="E109" i="49"/>
  <c r="U109" i="49" s="1"/>
  <c r="S108" i="49"/>
  <c r="R108" i="49"/>
  <c r="E108" i="49"/>
  <c r="T108" i="49" s="1"/>
  <c r="S107" i="49"/>
  <c r="R107" i="49"/>
  <c r="E107" i="49"/>
  <c r="T107" i="49" s="1"/>
  <c r="S106" i="49"/>
  <c r="R106" i="49"/>
  <c r="E106" i="49"/>
  <c r="U106" i="49" s="1"/>
  <c r="S105" i="49"/>
  <c r="R105" i="49"/>
  <c r="E105" i="49"/>
  <c r="U105" i="49" s="1"/>
  <c r="S104" i="49"/>
  <c r="R104" i="49"/>
  <c r="E104" i="49"/>
  <c r="U104" i="49" s="1"/>
  <c r="S103" i="49"/>
  <c r="R103" i="49"/>
  <c r="E103" i="49"/>
  <c r="U103" i="49" s="1"/>
  <c r="S102" i="49"/>
  <c r="R102" i="49"/>
  <c r="E102" i="49"/>
  <c r="T102" i="49" s="1"/>
  <c r="U101" i="49"/>
  <c r="S101" i="49"/>
  <c r="R101" i="49"/>
  <c r="E101" i="49"/>
  <c r="T101" i="49" s="1"/>
  <c r="S100" i="49"/>
  <c r="R100" i="49"/>
  <c r="E100" i="49"/>
  <c r="T100" i="49" s="1"/>
  <c r="S99" i="49"/>
  <c r="R99" i="49"/>
  <c r="E99" i="49"/>
  <c r="U99" i="49" s="1"/>
  <c r="S98" i="49"/>
  <c r="R98" i="49"/>
  <c r="E98" i="49"/>
  <c r="U98" i="49" s="1"/>
  <c r="M97" i="49"/>
  <c r="S97" i="49" s="1"/>
  <c r="L97" i="49"/>
  <c r="R97" i="49" s="1"/>
  <c r="K97" i="49"/>
  <c r="K114" i="49" s="1"/>
  <c r="J97" i="49"/>
  <c r="J114" i="49" s="1"/>
  <c r="I97" i="49"/>
  <c r="I114" i="49" s="1"/>
  <c r="H97" i="49"/>
  <c r="H114" i="49" s="1"/>
  <c r="G97" i="49"/>
  <c r="G114" i="49" s="1"/>
  <c r="F97" i="49"/>
  <c r="D97" i="49"/>
  <c r="D114" i="49" s="1"/>
  <c r="C97" i="49"/>
  <c r="C114" i="49" s="1"/>
  <c r="B97" i="49"/>
  <c r="B114" i="49" s="1"/>
  <c r="O115" i="50"/>
  <c r="N115" i="50"/>
  <c r="M115" i="50"/>
  <c r="S115" i="50" s="1"/>
  <c r="L115" i="50"/>
  <c r="R115" i="50" s="1"/>
  <c r="J115" i="50"/>
  <c r="I115" i="50"/>
  <c r="H115" i="50"/>
  <c r="G115" i="50"/>
  <c r="F115" i="50"/>
  <c r="D115" i="50"/>
  <c r="C115" i="50"/>
  <c r="O114" i="50"/>
  <c r="N114" i="50"/>
  <c r="U113" i="50"/>
  <c r="T113" i="50"/>
  <c r="S113" i="50"/>
  <c r="R113" i="50"/>
  <c r="U112" i="50"/>
  <c r="S112" i="50"/>
  <c r="R112" i="50"/>
  <c r="E112" i="50"/>
  <c r="T112" i="50" s="1"/>
  <c r="S111" i="50"/>
  <c r="R111" i="50"/>
  <c r="E111" i="50"/>
  <c r="T111" i="50" s="1"/>
  <c r="U110" i="50"/>
  <c r="S110" i="50"/>
  <c r="R110" i="50"/>
  <c r="E110" i="50"/>
  <c r="T110" i="50" s="1"/>
  <c r="S109" i="50"/>
  <c r="R109" i="50"/>
  <c r="E109" i="50"/>
  <c r="U109" i="50" s="1"/>
  <c r="T108" i="50"/>
  <c r="S108" i="50"/>
  <c r="R108" i="50"/>
  <c r="E108" i="50"/>
  <c r="U108" i="50" s="1"/>
  <c r="S107" i="50"/>
  <c r="R107" i="50"/>
  <c r="E107" i="50"/>
  <c r="U107" i="50" s="1"/>
  <c r="S106" i="50"/>
  <c r="R106" i="50"/>
  <c r="E106" i="50"/>
  <c r="U106" i="50" s="1"/>
  <c r="S105" i="50"/>
  <c r="R105" i="50"/>
  <c r="E105" i="50"/>
  <c r="T105" i="50" s="1"/>
  <c r="S104" i="50"/>
  <c r="R104" i="50"/>
  <c r="E104" i="50"/>
  <c r="S103" i="50"/>
  <c r="R103" i="50"/>
  <c r="E103" i="50"/>
  <c r="T103" i="50" s="1"/>
  <c r="S102" i="50"/>
  <c r="R102" i="50"/>
  <c r="E102" i="50"/>
  <c r="U102" i="50" s="1"/>
  <c r="S101" i="50"/>
  <c r="R101" i="50"/>
  <c r="E101" i="50"/>
  <c r="U101" i="50" s="1"/>
  <c r="S100" i="50"/>
  <c r="R100" i="50"/>
  <c r="E100" i="50"/>
  <c r="S99" i="50"/>
  <c r="R99" i="50"/>
  <c r="E99" i="50"/>
  <c r="U99" i="50" s="1"/>
  <c r="S98" i="50"/>
  <c r="R98" i="50"/>
  <c r="E98" i="50"/>
  <c r="U98" i="50" s="1"/>
  <c r="M97" i="50"/>
  <c r="L97" i="50"/>
  <c r="R97" i="50" s="1"/>
  <c r="K97" i="50"/>
  <c r="J97" i="50"/>
  <c r="J114" i="50" s="1"/>
  <c r="I97" i="50"/>
  <c r="I114" i="50" s="1"/>
  <c r="H97" i="50"/>
  <c r="H114" i="50" s="1"/>
  <c r="G97" i="50"/>
  <c r="G114" i="50" s="1"/>
  <c r="F97" i="50"/>
  <c r="F114" i="50" s="1"/>
  <c r="D97" i="50"/>
  <c r="D114" i="50" s="1"/>
  <c r="C97" i="50"/>
  <c r="C114" i="50" s="1"/>
  <c r="B97" i="50"/>
  <c r="O115" i="51"/>
  <c r="N115" i="51"/>
  <c r="M115" i="51"/>
  <c r="S115" i="51" s="1"/>
  <c r="L115" i="51"/>
  <c r="J115" i="51"/>
  <c r="I115" i="51"/>
  <c r="G115" i="51"/>
  <c r="F115" i="51"/>
  <c r="D115" i="51"/>
  <c r="C115" i="51"/>
  <c r="O114" i="51"/>
  <c r="N114" i="51"/>
  <c r="U113" i="51"/>
  <c r="T113" i="51"/>
  <c r="S113" i="51"/>
  <c r="R113" i="51"/>
  <c r="S112" i="51"/>
  <c r="R112" i="51"/>
  <c r="E112" i="51"/>
  <c r="U112" i="51" s="1"/>
  <c r="S111" i="51"/>
  <c r="R111" i="51"/>
  <c r="E111" i="51"/>
  <c r="U111" i="51" s="1"/>
  <c r="S110" i="51"/>
  <c r="R110" i="51"/>
  <c r="E110" i="51"/>
  <c r="U110" i="51" s="1"/>
  <c r="S109" i="51"/>
  <c r="R109" i="51"/>
  <c r="E109" i="51"/>
  <c r="T109" i="51" s="1"/>
  <c r="S108" i="51"/>
  <c r="R108" i="51"/>
  <c r="E108" i="51"/>
  <c r="T108" i="51" s="1"/>
  <c r="S107" i="51"/>
  <c r="R107" i="51"/>
  <c r="E107" i="51"/>
  <c r="U107" i="51" s="1"/>
  <c r="S106" i="51"/>
  <c r="R106" i="51"/>
  <c r="E106" i="51"/>
  <c r="T106" i="51" s="1"/>
  <c r="T105" i="51"/>
  <c r="S105" i="51"/>
  <c r="R105" i="51"/>
  <c r="E105" i="51"/>
  <c r="U105" i="51" s="1"/>
  <c r="S104" i="51"/>
  <c r="R104" i="51"/>
  <c r="E104" i="51"/>
  <c r="T103" i="51"/>
  <c r="S103" i="51"/>
  <c r="R103" i="51"/>
  <c r="E103" i="51"/>
  <c r="U103" i="51" s="1"/>
  <c r="S102" i="51"/>
  <c r="R102" i="51"/>
  <c r="E102" i="51"/>
  <c r="U102" i="51" s="1"/>
  <c r="S101" i="51"/>
  <c r="R101" i="51"/>
  <c r="E101" i="51"/>
  <c r="T101" i="51" s="1"/>
  <c r="S100" i="51"/>
  <c r="R100" i="51"/>
  <c r="E100" i="51"/>
  <c r="T100" i="51" s="1"/>
  <c r="U99" i="51"/>
  <c r="S99" i="51"/>
  <c r="R99" i="51"/>
  <c r="E99" i="51"/>
  <c r="T99" i="51" s="1"/>
  <c r="S98" i="51"/>
  <c r="R98" i="51"/>
  <c r="E98" i="51"/>
  <c r="T98" i="51" s="1"/>
  <c r="M97" i="51"/>
  <c r="M114" i="51" s="1"/>
  <c r="S114" i="51" s="1"/>
  <c r="L97" i="51"/>
  <c r="L114" i="51" s="1"/>
  <c r="K97" i="51"/>
  <c r="J97" i="51"/>
  <c r="J114" i="51" s="1"/>
  <c r="I97" i="51"/>
  <c r="I114" i="51" s="1"/>
  <c r="H97" i="51"/>
  <c r="G97" i="51"/>
  <c r="G114" i="51" s="1"/>
  <c r="F97" i="51"/>
  <c r="F114" i="51" s="1"/>
  <c r="D97" i="51"/>
  <c r="D114" i="51" s="1"/>
  <c r="C97" i="51"/>
  <c r="C114" i="51" s="1"/>
  <c r="B97" i="51"/>
  <c r="O115" i="52"/>
  <c r="N115" i="52"/>
  <c r="L115" i="52"/>
  <c r="R115" i="52" s="1"/>
  <c r="K115" i="52"/>
  <c r="J115" i="52"/>
  <c r="I115" i="52"/>
  <c r="G115" i="52"/>
  <c r="F115" i="52"/>
  <c r="C115" i="52"/>
  <c r="B115" i="52"/>
  <c r="O114" i="52"/>
  <c r="N114" i="52"/>
  <c r="U113" i="52"/>
  <c r="T113" i="52"/>
  <c r="S113" i="52"/>
  <c r="R113" i="52"/>
  <c r="S112" i="52"/>
  <c r="R112" i="52"/>
  <c r="E112" i="52"/>
  <c r="U112" i="52" s="1"/>
  <c r="S111" i="52"/>
  <c r="R111" i="52"/>
  <c r="E111" i="52"/>
  <c r="T111" i="52" s="1"/>
  <c r="S110" i="52"/>
  <c r="R110" i="52"/>
  <c r="E110" i="52"/>
  <c r="S109" i="52"/>
  <c r="R109" i="52"/>
  <c r="E109" i="52"/>
  <c r="T109" i="52" s="1"/>
  <c r="S108" i="52"/>
  <c r="R108" i="52"/>
  <c r="E108" i="52"/>
  <c r="S107" i="52"/>
  <c r="R107" i="52"/>
  <c r="E107" i="52"/>
  <c r="S106" i="52"/>
  <c r="R106" i="52"/>
  <c r="E106" i="52"/>
  <c r="U106" i="52" s="1"/>
  <c r="S105" i="52"/>
  <c r="R105" i="52"/>
  <c r="E105" i="52"/>
  <c r="U104" i="52"/>
  <c r="S104" i="52"/>
  <c r="R104" i="52"/>
  <c r="E104" i="52"/>
  <c r="T104" i="52" s="1"/>
  <c r="S103" i="52"/>
  <c r="R103" i="52"/>
  <c r="E103" i="52"/>
  <c r="T103" i="52" s="1"/>
  <c r="S102" i="52"/>
  <c r="R102" i="52"/>
  <c r="E102" i="52"/>
  <c r="T102" i="52" s="1"/>
  <c r="S101" i="52"/>
  <c r="R101" i="52"/>
  <c r="E101" i="52"/>
  <c r="T101" i="52" s="1"/>
  <c r="S100" i="52"/>
  <c r="R100" i="52"/>
  <c r="E100" i="52"/>
  <c r="U100" i="52" s="1"/>
  <c r="S99" i="52"/>
  <c r="R99" i="52"/>
  <c r="E99" i="52"/>
  <c r="S98" i="52"/>
  <c r="R98" i="52"/>
  <c r="E98" i="52"/>
  <c r="U98" i="52" s="1"/>
  <c r="M97" i="52"/>
  <c r="L97" i="52"/>
  <c r="K97" i="52"/>
  <c r="K114" i="52" s="1"/>
  <c r="J97" i="52"/>
  <c r="J114" i="52" s="1"/>
  <c r="I97" i="52"/>
  <c r="I114" i="52" s="1"/>
  <c r="H97" i="52"/>
  <c r="G97" i="52"/>
  <c r="G114" i="52" s="1"/>
  <c r="F97" i="52"/>
  <c r="F114" i="52" s="1"/>
  <c r="D97" i="52"/>
  <c r="D114" i="52" s="1"/>
  <c r="C97" i="52"/>
  <c r="C114" i="52" s="1"/>
  <c r="B97" i="52"/>
  <c r="B114" i="52" s="1"/>
  <c r="O115" i="53"/>
  <c r="N115" i="53"/>
  <c r="L115" i="53"/>
  <c r="R115" i="53" s="1"/>
  <c r="K115" i="53"/>
  <c r="J115" i="53"/>
  <c r="I115" i="53"/>
  <c r="H115" i="53"/>
  <c r="G115" i="53"/>
  <c r="F115" i="53"/>
  <c r="C115" i="53"/>
  <c r="B115" i="53"/>
  <c r="O114" i="53"/>
  <c r="N114" i="53"/>
  <c r="U113" i="53"/>
  <c r="T113" i="53"/>
  <c r="S113" i="53"/>
  <c r="R113" i="53"/>
  <c r="S112" i="53"/>
  <c r="R112" i="53"/>
  <c r="E112" i="53"/>
  <c r="U112" i="53" s="1"/>
  <c r="T111" i="53"/>
  <c r="S111" i="53"/>
  <c r="R111" i="53"/>
  <c r="E111" i="53"/>
  <c r="U111" i="53" s="1"/>
  <c r="S110" i="53"/>
  <c r="R110" i="53"/>
  <c r="E110" i="53"/>
  <c r="U110" i="53" s="1"/>
  <c r="S109" i="53"/>
  <c r="R109" i="53"/>
  <c r="E109" i="53"/>
  <c r="U109" i="53" s="1"/>
  <c r="S108" i="53"/>
  <c r="R108" i="53"/>
  <c r="E108" i="53"/>
  <c r="T108" i="53" s="1"/>
  <c r="S107" i="53"/>
  <c r="R107" i="53"/>
  <c r="E107" i="53"/>
  <c r="U107" i="53" s="1"/>
  <c r="S106" i="53"/>
  <c r="R106" i="53"/>
  <c r="E106" i="53"/>
  <c r="T106" i="53" s="1"/>
  <c r="S105" i="53"/>
  <c r="R105" i="53"/>
  <c r="E105" i="53"/>
  <c r="U105" i="53" s="1"/>
  <c r="S104" i="53"/>
  <c r="R104" i="53"/>
  <c r="E104" i="53"/>
  <c r="U104" i="53" s="1"/>
  <c r="S103" i="53"/>
  <c r="R103" i="53"/>
  <c r="E103" i="53"/>
  <c r="U103" i="53" s="1"/>
  <c r="S102" i="53"/>
  <c r="R102" i="53"/>
  <c r="E102" i="53"/>
  <c r="U102" i="53" s="1"/>
  <c r="S101" i="53"/>
  <c r="R101" i="53"/>
  <c r="E101" i="53"/>
  <c r="U101" i="53" s="1"/>
  <c r="S100" i="53"/>
  <c r="R100" i="53"/>
  <c r="E100" i="53"/>
  <c r="S99" i="53"/>
  <c r="R99" i="53"/>
  <c r="E99" i="53"/>
  <c r="S98" i="53"/>
  <c r="R98" i="53"/>
  <c r="E98" i="53"/>
  <c r="T98" i="53" s="1"/>
  <c r="M97" i="53"/>
  <c r="S97" i="53" s="1"/>
  <c r="L97" i="53"/>
  <c r="L114" i="53" s="1"/>
  <c r="R114" i="53" s="1"/>
  <c r="K97" i="53"/>
  <c r="K114" i="53" s="1"/>
  <c r="J97" i="53"/>
  <c r="J114" i="53" s="1"/>
  <c r="I97" i="53"/>
  <c r="I114" i="53" s="1"/>
  <c r="H97" i="53"/>
  <c r="H114" i="53" s="1"/>
  <c r="G97" i="53"/>
  <c r="G114" i="53" s="1"/>
  <c r="F97" i="53"/>
  <c r="F114" i="53" s="1"/>
  <c r="D97" i="53"/>
  <c r="C97" i="53"/>
  <c r="C114" i="53" s="1"/>
  <c r="B97" i="53"/>
  <c r="B114" i="53" s="1"/>
  <c r="O115" i="54"/>
  <c r="N115" i="54"/>
  <c r="M115" i="54"/>
  <c r="S115" i="54" s="1"/>
  <c r="L115" i="54"/>
  <c r="K115" i="54"/>
  <c r="I115" i="54"/>
  <c r="H115" i="54"/>
  <c r="G115" i="54"/>
  <c r="F115" i="54"/>
  <c r="D115" i="54"/>
  <c r="C115" i="54"/>
  <c r="B115" i="54"/>
  <c r="O114" i="54"/>
  <c r="N114" i="54"/>
  <c r="U113" i="54"/>
  <c r="T113" i="54"/>
  <c r="S113" i="54"/>
  <c r="R113" i="54"/>
  <c r="S112" i="54"/>
  <c r="R112" i="54"/>
  <c r="E112" i="54"/>
  <c r="U112" i="54" s="1"/>
  <c r="U111" i="54"/>
  <c r="S111" i="54"/>
  <c r="R111" i="54"/>
  <c r="E111" i="54"/>
  <c r="T111" i="54" s="1"/>
  <c r="S110" i="54"/>
  <c r="R110" i="54"/>
  <c r="E110" i="54"/>
  <c r="S109" i="54"/>
  <c r="R109" i="54"/>
  <c r="E109" i="54"/>
  <c r="T109" i="54" s="1"/>
  <c r="T108" i="54"/>
  <c r="S108" i="54"/>
  <c r="R108" i="54"/>
  <c r="E108" i="54"/>
  <c r="U108" i="54" s="1"/>
  <c r="S107" i="54"/>
  <c r="R107" i="54"/>
  <c r="E107" i="54"/>
  <c r="U107" i="54" s="1"/>
  <c r="S106" i="54"/>
  <c r="R106" i="54"/>
  <c r="E106" i="54"/>
  <c r="S105" i="54"/>
  <c r="R105" i="54"/>
  <c r="E105" i="54"/>
  <c r="U105" i="54" s="1"/>
  <c r="S104" i="54"/>
  <c r="R104" i="54"/>
  <c r="E104" i="54"/>
  <c r="U104" i="54" s="1"/>
  <c r="U103" i="54"/>
  <c r="S103" i="54"/>
  <c r="R103" i="54"/>
  <c r="E103" i="54"/>
  <c r="T103" i="54" s="1"/>
  <c r="S102" i="54"/>
  <c r="R102" i="54"/>
  <c r="E102" i="54"/>
  <c r="T102" i="54" s="1"/>
  <c r="S101" i="54"/>
  <c r="R101" i="54"/>
  <c r="E101" i="54"/>
  <c r="T101" i="54" s="1"/>
  <c r="S100" i="54"/>
  <c r="R100" i="54"/>
  <c r="E100" i="54"/>
  <c r="S99" i="54"/>
  <c r="R99" i="54"/>
  <c r="E99" i="54"/>
  <c r="U99" i="54" s="1"/>
  <c r="S98" i="54"/>
  <c r="R98" i="54"/>
  <c r="E98" i="54"/>
  <c r="U98" i="54" s="1"/>
  <c r="M97" i="54"/>
  <c r="M114" i="54" s="1"/>
  <c r="S114" i="54" s="1"/>
  <c r="L97" i="54"/>
  <c r="L114" i="54" s="1"/>
  <c r="R114" i="54" s="1"/>
  <c r="K97" i="54"/>
  <c r="K114" i="54" s="1"/>
  <c r="J97" i="54"/>
  <c r="I97" i="54"/>
  <c r="I114" i="54" s="1"/>
  <c r="H97" i="54"/>
  <c r="H114" i="54" s="1"/>
  <c r="G97" i="54"/>
  <c r="G114" i="54" s="1"/>
  <c r="F97" i="54"/>
  <c r="F114" i="54" s="1"/>
  <c r="D97" i="54"/>
  <c r="D114" i="54" s="1"/>
  <c r="C97" i="54"/>
  <c r="C114" i="54" s="1"/>
  <c r="B97" i="54"/>
  <c r="B114" i="54" s="1"/>
  <c r="N115" i="55"/>
  <c r="M115" i="55"/>
  <c r="S115" i="55" s="1"/>
  <c r="L115" i="55"/>
  <c r="R115" i="55" s="1"/>
  <c r="K115" i="55"/>
  <c r="J115" i="55"/>
  <c r="I115" i="55"/>
  <c r="H115" i="55"/>
  <c r="F115" i="55"/>
  <c r="D115" i="55"/>
  <c r="C115" i="55"/>
  <c r="B115" i="55"/>
  <c r="N114" i="55"/>
  <c r="U113" i="55"/>
  <c r="T113" i="55"/>
  <c r="S113" i="55"/>
  <c r="R113" i="55"/>
  <c r="S112" i="55"/>
  <c r="R112" i="55"/>
  <c r="E112" i="55"/>
  <c r="T112" i="55" s="1"/>
  <c r="S111" i="55"/>
  <c r="R111" i="55"/>
  <c r="E111" i="55"/>
  <c r="U111" i="55" s="1"/>
  <c r="S110" i="55"/>
  <c r="R110" i="55"/>
  <c r="E110" i="55"/>
  <c r="U110" i="55" s="1"/>
  <c r="S109" i="55"/>
  <c r="R109" i="55"/>
  <c r="E109" i="55"/>
  <c r="S108" i="55"/>
  <c r="R108" i="55"/>
  <c r="E108" i="55"/>
  <c r="U108" i="55" s="1"/>
  <c r="S107" i="55"/>
  <c r="R107" i="55"/>
  <c r="E107" i="55"/>
  <c r="U107" i="55" s="1"/>
  <c r="S106" i="55"/>
  <c r="R106" i="55"/>
  <c r="E106" i="55"/>
  <c r="T106" i="55" s="1"/>
  <c r="U105" i="55"/>
  <c r="S105" i="55"/>
  <c r="R105" i="55"/>
  <c r="E105" i="55"/>
  <c r="T105" i="55" s="1"/>
  <c r="S104" i="55"/>
  <c r="R104" i="55"/>
  <c r="E104" i="55"/>
  <c r="T104" i="55" s="1"/>
  <c r="S103" i="55"/>
  <c r="R103" i="55"/>
  <c r="E103" i="55"/>
  <c r="S102" i="55"/>
  <c r="R102" i="55"/>
  <c r="E102" i="55"/>
  <c r="U102" i="55" s="1"/>
  <c r="S101" i="55"/>
  <c r="R101" i="55"/>
  <c r="E101" i="55"/>
  <c r="U101" i="55" s="1"/>
  <c r="S100" i="55"/>
  <c r="R100" i="55"/>
  <c r="E100" i="55"/>
  <c r="U100" i="55" s="1"/>
  <c r="S99" i="55"/>
  <c r="R99" i="55"/>
  <c r="E99" i="55"/>
  <c r="U99" i="55" s="1"/>
  <c r="S98" i="55"/>
  <c r="R98" i="55"/>
  <c r="E98" i="55"/>
  <c r="T98" i="55" s="1"/>
  <c r="M97" i="55"/>
  <c r="M114" i="55" s="1"/>
  <c r="S114" i="55" s="1"/>
  <c r="L97" i="55"/>
  <c r="L114" i="55" s="1"/>
  <c r="R114" i="55" s="1"/>
  <c r="K97" i="55"/>
  <c r="K114" i="55" s="1"/>
  <c r="J97" i="55"/>
  <c r="J114" i="55" s="1"/>
  <c r="I97" i="55"/>
  <c r="I114" i="55" s="1"/>
  <c r="H97" i="55"/>
  <c r="H114" i="55" s="1"/>
  <c r="G97" i="55"/>
  <c r="G114" i="55" s="1"/>
  <c r="F97" i="55"/>
  <c r="F114" i="55" s="1"/>
  <c r="D97" i="55"/>
  <c r="D114" i="55" s="1"/>
  <c r="C97" i="55"/>
  <c r="C114" i="55" s="1"/>
  <c r="B97" i="55"/>
  <c r="B114" i="55" s="1"/>
  <c r="O115" i="1"/>
  <c r="N115" i="1"/>
  <c r="M115" i="1"/>
  <c r="S115" i="1" s="1"/>
  <c r="K115" i="1"/>
  <c r="J115" i="1"/>
  <c r="I115" i="1"/>
  <c r="H115" i="1"/>
  <c r="G115" i="1"/>
  <c r="F115" i="1"/>
  <c r="D115" i="1"/>
  <c r="B115" i="1"/>
  <c r="O114" i="1"/>
  <c r="N114" i="1"/>
  <c r="U113" i="1"/>
  <c r="T113" i="1"/>
  <c r="S113" i="1"/>
  <c r="R113" i="1"/>
  <c r="S112" i="1"/>
  <c r="R112" i="1"/>
  <c r="E112" i="1"/>
  <c r="U112" i="1" s="1"/>
  <c r="S111" i="1"/>
  <c r="R111" i="1"/>
  <c r="E111" i="1"/>
  <c r="U111" i="1" s="1"/>
  <c r="S110" i="1"/>
  <c r="R110" i="1"/>
  <c r="E110" i="1"/>
  <c r="U110" i="1" s="1"/>
  <c r="S109" i="1"/>
  <c r="R109" i="1"/>
  <c r="E109" i="1"/>
  <c r="S108" i="1"/>
  <c r="R108" i="1"/>
  <c r="E108" i="1"/>
  <c r="U108" i="1" s="1"/>
  <c r="S107" i="1"/>
  <c r="R107" i="1"/>
  <c r="E107" i="1"/>
  <c r="T107" i="1" s="1"/>
  <c r="S106" i="1"/>
  <c r="R106" i="1"/>
  <c r="E106" i="1"/>
  <c r="U106" i="1" s="1"/>
  <c r="S105" i="1"/>
  <c r="R105" i="1"/>
  <c r="E105" i="1"/>
  <c r="U105" i="1" s="1"/>
  <c r="S104" i="1"/>
  <c r="R104" i="1"/>
  <c r="E104" i="1"/>
  <c r="U104" i="1" s="1"/>
  <c r="S103" i="1"/>
  <c r="R103" i="1"/>
  <c r="E103" i="1"/>
  <c r="U103" i="1" s="1"/>
  <c r="S102" i="1"/>
  <c r="R102" i="1"/>
  <c r="E102" i="1"/>
  <c r="U102" i="1" s="1"/>
  <c r="S101" i="1"/>
  <c r="R101" i="1"/>
  <c r="E101" i="1"/>
  <c r="T101" i="1" s="1"/>
  <c r="S100" i="1"/>
  <c r="R100" i="1"/>
  <c r="E100" i="1"/>
  <c r="T100" i="1" s="1"/>
  <c r="S99" i="1"/>
  <c r="R99" i="1"/>
  <c r="E99" i="1"/>
  <c r="S98" i="1"/>
  <c r="R98" i="1"/>
  <c r="E98" i="1"/>
  <c r="U98" i="1" s="1"/>
  <c r="M97" i="1"/>
  <c r="S97" i="1" s="1"/>
  <c r="L97" i="1"/>
  <c r="K97" i="1"/>
  <c r="K114" i="1" s="1"/>
  <c r="J97" i="1"/>
  <c r="J114" i="1" s="1"/>
  <c r="I97" i="1"/>
  <c r="I114" i="1" s="1"/>
  <c r="H97" i="1"/>
  <c r="H114" i="1" s="1"/>
  <c r="G97" i="1"/>
  <c r="G114" i="1" s="1"/>
  <c r="F97" i="1"/>
  <c r="F114" i="1" s="1"/>
  <c r="D97" i="1"/>
  <c r="D114" i="1" s="1"/>
  <c r="C97" i="1"/>
  <c r="B97" i="1"/>
  <c r="B114" i="1" s="1"/>
  <c r="E86" i="2"/>
  <c r="E85" i="2"/>
  <c r="E84" i="2"/>
  <c r="E83" i="2"/>
  <c r="M82" i="2"/>
  <c r="L82" i="2"/>
  <c r="K82" i="2"/>
  <c r="J82" i="2"/>
  <c r="I82" i="2"/>
  <c r="H82" i="2"/>
  <c r="G82" i="2"/>
  <c r="F82" i="2"/>
  <c r="D82" i="2"/>
  <c r="C82" i="2"/>
  <c r="B82" i="2"/>
  <c r="A79" i="2"/>
  <c r="E86" i="3"/>
  <c r="E82" i="3" s="1"/>
  <c r="E85" i="3"/>
  <c r="E84" i="3"/>
  <c r="E83" i="3"/>
  <c r="M82" i="3"/>
  <c r="L82" i="3"/>
  <c r="K82" i="3"/>
  <c r="J82" i="3"/>
  <c r="I82" i="3"/>
  <c r="H82" i="3"/>
  <c r="G82" i="3"/>
  <c r="F82" i="3"/>
  <c r="D82" i="3"/>
  <c r="C82" i="3"/>
  <c r="B82" i="3"/>
  <c r="A79" i="3"/>
  <c r="E86" i="4"/>
  <c r="E85" i="4"/>
  <c r="E84" i="4"/>
  <c r="E83" i="4"/>
  <c r="M82" i="4"/>
  <c r="L82" i="4"/>
  <c r="K82" i="4"/>
  <c r="J82" i="4"/>
  <c r="I82" i="4"/>
  <c r="H82" i="4"/>
  <c r="G82" i="4"/>
  <c r="F82" i="4"/>
  <c r="D82" i="4"/>
  <c r="C82" i="4"/>
  <c r="B82" i="4"/>
  <c r="A79" i="4"/>
  <c r="E86" i="5"/>
  <c r="E85" i="5"/>
  <c r="E84" i="5"/>
  <c r="E83" i="5"/>
  <c r="M82" i="5"/>
  <c r="L82" i="5"/>
  <c r="K82" i="5"/>
  <c r="J82" i="5"/>
  <c r="I82" i="5"/>
  <c r="H82" i="5"/>
  <c r="G82" i="5"/>
  <c r="F82" i="5"/>
  <c r="D82" i="5"/>
  <c r="C82" i="5"/>
  <c r="B82" i="5"/>
  <c r="A79" i="5"/>
  <c r="E86" i="6"/>
  <c r="E85" i="6"/>
  <c r="E84" i="6"/>
  <c r="E83" i="6"/>
  <c r="M82" i="6"/>
  <c r="L82" i="6"/>
  <c r="K82" i="6"/>
  <c r="J82" i="6"/>
  <c r="I82" i="6"/>
  <c r="H82" i="6"/>
  <c r="G82" i="6"/>
  <c r="F82" i="6"/>
  <c r="D82" i="6"/>
  <c r="C82" i="6"/>
  <c r="B82" i="6"/>
  <c r="A79" i="6"/>
  <c r="E86" i="7"/>
  <c r="E85" i="7"/>
  <c r="E84" i="7"/>
  <c r="E83" i="7"/>
  <c r="M82" i="7"/>
  <c r="L82" i="7"/>
  <c r="K82" i="7"/>
  <c r="J82" i="7"/>
  <c r="I82" i="7"/>
  <c r="H82" i="7"/>
  <c r="G82" i="7"/>
  <c r="F82" i="7"/>
  <c r="D82" i="7"/>
  <c r="C82" i="7"/>
  <c r="B82" i="7"/>
  <c r="A79" i="7"/>
  <c r="E86" i="8"/>
  <c r="E85" i="8"/>
  <c r="E84" i="8"/>
  <c r="E83" i="8"/>
  <c r="M82" i="8"/>
  <c r="L82" i="8"/>
  <c r="K82" i="8"/>
  <c r="J82" i="8"/>
  <c r="I82" i="8"/>
  <c r="H82" i="8"/>
  <c r="G82" i="8"/>
  <c r="F82" i="8"/>
  <c r="D82" i="8"/>
  <c r="C82" i="8"/>
  <c r="B82" i="8"/>
  <c r="A79" i="8"/>
  <c r="E86" i="9"/>
  <c r="E85" i="9"/>
  <c r="E84" i="9"/>
  <c r="E83" i="9"/>
  <c r="M82" i="9"/>
  <c r="L82" i="9"/>
  <c r="K82" i="9"/>
  <c r="J82" i="9"/>
  <c r="I82" i="9"/>
  <c r="H82" i="9"/>
  <c r="G82" i="9"/>
  <c r="F82" i="9"/>
  <c r="D82" i="9"/>
  <c r="C82" i="9"/>
  <c r="B82" i="9"/>
  <c r="A79" i="9"/>
  <c r="E86" i="10"/>
  <c r="E85" i="10"/>
  <c r="E84" i="10"/>
  <c r="E83" i="10"/>
  <c r="M82" i="10"/>
  <c r="L82" i="10"/>
  <c r="K82" i="10"/>
  <c r="J82" i="10"/>
  <c r="I82" i="10"/>
  <c r="H82" i="10"/>
  <c r="G82" i="10"/>
  <c r="F82" i="10"/>
  <c r="D82" i="10"/>
  <c r="C82" i="10"/>
  <c r="B82" i="10"/>
  <c r="A79" i="10"/>
  <c r="E86" i="11"/>
  <c r="E85" i="11"/>
  <c r="E84" i="11"/>
  <c r="E83" i="11"/>
  <c r="M82" i="11"/>
  <c r="L82" i="11"/>
  <c r="K82" i="11"/>
  <c r="J82" i="11"/>
  <c r="I82" i="11"/>
  <c r="H82" i="11"/>
  <c r="G82" i="11"/>
  <c r="F82" i="11"/>
  <c r="D82" i="11"/>
  <c r="C82" i="11"/>
  <c r="B82" i="11"/>
  <c r="A79" i="11"/>
  <c r="E86" i="12"/>
  <c r="E85" i="12"/>
  <c r="E84" i="12"/>
  <c r="E83" i="12"/>
  <c r="M82" i="12"/>
  <c r="L82" i="12"/>
  <c r="K82" i="12"/>
  <c r="J82" i="12"/>
  <c r="I82" i="12"/>
  <c r="H82" i="12"/>
  <c r="G82" i="12"/>
  <c r="F82" i="12"/>
  <c r="D82" i="12"/>
  <c r="C82" i="12"/>
  <c r="B82" i="12"/>
  <c r="A79" i="12"/>
  <c r="E86" i="13"/>
  <c r="E85" i="13"/>
  <c r="E84" i="13"/>
  <c r="E83" i="13"/>
  <c r="M82" i="13"/>
  <c r="L82" i="13"/>
  <c r="K82" i="13"/>
  <c r="J82" i="13"/>
  <c r="I82" i="13"/>
  <c r="H82" i="13"/>
  <c r="G82" i="13"/>
  <c r="F82" i="13"/>
  <c r="D82" i="13"/>
  <c r="C82" i="13"/>
  <c r="B82" i="13"/>
  <c r="A79" i="13"/>
  <c r="E86" i="14"/>
  <c r="E85" i="14"/>
  <c r="E84" i="14"/>
  <c r="E83" i="14"/>
  <c r="M82" i="14"/>
  <c r="L82" i="14"/>
  <c r="K82" i="14"/>
  <c r="J82" i="14"/>
  <c r="I82" i="14"/>
  <c r="H82" i="14"/>
  <c r="G82" i="14"/>
  <c r="F82" i="14"/>
  <c r="D82" i="14"/>
  <c r="C82" i="14"/>
  <c r="B82" i="14"/>
  <c r="A79" i="14"/>
  <c r="E86" i="15"/>
  <c r="E85" i="15"/>
  <c r="E84" i="15"/>
  <c r="E83" i="15"/>
  <c r="M82" i="15"/>
  <c r="L82" i="15"/>
  <c r="K82" i="15"/>
  <c r="J82" i="15"/>
  <c r="I82" i="15"/>
  <c r="H82" i="15"/>
  <c r="G82" i="15"/>
  <c r="F82" i="15"/>
  <c r="D82" i="15"/>
  <c r="C82" i="15"/>
  <c r="B82" i="15"/>
  <c r="A79" i="15"/>
  <c r="E86" i="16"/>
  <c r="E85" i="16"/>
  <c r="E84" i="16"/>
  <c r="E83" i="16"/>
  <c r="M82" i="16"/>
  <c r="L82" i="16"/>
  <c r="K82" i="16"/>
  <c r="J82" i="16"/>
  <c r="I82" i="16"/>
  <c r="H82" i="16"/>
  <c r="G82" i="16"/>
  <c r="F82" i="16"/>
  <c r="D82" i="16"/>
  <c r="C82" i="16"/>
  <c r="B82" i="16"/>
  <c r="A79" i="16"/>
  <c r="E86" i="17"/>
  <c r="E85" i="17"/>
  <c r="E84" i="17"/>
  <c r="E83" i="17"/>
  <c r="M82" i="17"/>
  <c r="L82" i="17"/>
  <c r="K82" i="17"/>
  <c r="J82" i="17"/>
  <c r="I82" i="17"/>
  <c r="H82" i="17"/>
  <c r="G82" i="17"/>
  <c r="F82" i="17"/>
  <c r="D82" i="17"/>
  <c r="C82" i="17"/>
  <c r="B82" i="17"/>
  <c r="A79" i="17"/>
  <c r="E86" i="18"/>
  <c r="E85" i="18"/>
  <c r="E84" i="18"/>
  <c r="E83" i="18"/>
  <c r="M82" i="18"/>
  <c r="L82" i="18"/>
  <c r="K82" i="18"/>
  <c r="J82" i="18"/>
  <c r="I82" i="18"/>
  <c r="H82" i="18"/>
  <c r="G82" i="18"/>
  <c r="F82" i="18"/>
  <c r="D82" i="18"/>
  <c r="C82" i="18"/>
  <c r="B82" i="18"/>
  <c r="A79" i="18"/>
  <c r="E86" i="19"/>
  <c r="E85" i="19"/>
  <c r="E84" i="19"/>
  <c r="E83" i="19"/>
  <c r="M82" i="19"/>
  <c r="L82" i="19"/>
  <c r="K82" i="19"/>
  <c r="J82" i="19"/>
  <c r="I82" i="19"/>
  <c r="H82" i="19"/>
  <c r="G82" i="19"/>
  <c r="F82" i="19"/>
  <c r="D82" i="19"/>
  <c r="C82" i="19"/>
  <c r="B82" i="19"/>
  <c r="A79" i="19"/>
  <c r="E86" i="20"/>
  <c r="E85" i="20"/>
  <c r="E84" i="20"/>
  <c r="E83" i="20"/>
  <c r="M82" i="20"/>
  <c r="L82" i="20"/>
  <c r="K82" i="20"/>
  <c r="J82" i="20"/>
  <c r="I82" i="20"/>
  <c r="H82" i="20"/>
  <c r="G82" i="20"/>
  <c r="F82" i="20"/>
  <c r="D82" i="20"/>
  <c r="C82" i="20"/>
  <c r="B82" i="20"/>
  <c r="A79" i="20"/>
  <c r="E86" i="21"/>
  <c r="E85" i="21"/>
  <c r="E84" i="21"/>
  <c r="E83" i="21"/>
  <c r="M82" i="21"/>
  <c r="L82" i="21"/>
  <c r="K82" i="21"/>
  <c r="J82" i="21"/>
  <c r="I82" i="21"/>
  <c r="H82" i="21"/>
  <c r="G82" i="21"/>
  <c r="F82" i="21"/>
  <c r="D82" i="21"/>
  <c r="C82" i="21"/>
  <c r="B82" i="21"/>
  <c r="A79" i="21"/>
  <c r="E86" i="22"/>
  <c r="E85" i="22"/>
  <c r="E84" i="22"/>
  <c r="E83" i="22"/>
  <c r="M82" i="22"/>
  <c r="L82" i="22"/>
  <c r="K82" i="22"/>
  <c r="J82" i="22"/>
  <c r="I82" i="22"/>
  <c r="H82" i="22"/>
  <c r="G82" i="22"/>
  <c r="F82" i="22"/>
  <c r="D82" i="22"/>
  <c r="C82" i="22"/>
  <c r="B82" i="22"/>
  <c r="A79" i="22"/>
  <c r="E86" i="23"/>
  <c r="E85" i="23"/>
  <c r="E84" i="23"/>
  <c r="E82" i="23" s="1"/>
  <c r="E83" i="23"/>
  <c r="M82" i="23"/>
  <c r="L82" i="23"/>
  <c r="K82" i="23"/>
  <c r="J82" i="23"/>
  <c r="I82" i="23"/>
  <c r="H82" i="23"/>
  <c r="G82" i="23"/>
  <c r="F82" i="23"/>
  <c r="D82" i="23"/>
  <c r="C82" i="23"/>
  <c r="B82" i="23"/>
  <c r="A79" i="23"/>
  <c r="E86" i="24"/>
  <c r="E85" i="24"/>
  <c r="E84" i="24"/>
  <c r="E83" i="24"/>
  <c r="M82" i="24"/>
  <c r="L82" i="24"/>
  <c r="K82" i="24"/>
  <c r="J82" i="24"/>
  <c r="I82" i="24"/>
  <c r="H82" i="24"/>
  <c r="G82" i="24"/>
  <c r="F82" i="24"/>
  <c r="D82" i="24"/>
  <c r="C82" i="24"/>
  <c r="B82" i="24"/>
  <c r="A79" i="24"/>
  <c r="E86" i="25"/>
  <c r="E85" i="25"/>
  <c r="E84" i="25"/>
  <c r="E83" i="25"/>
  <c r="M82" i="25"/>
  <c r="L82" i="25"/>
  <c r="K82" i="25"/>
  <c r="J82" i="25"/>
  <c r="I82" i="25"/>
  <c r="H82" i="25"/>
  <c r="G82" i="25"/>
  <c r="F82" i="25"/>
  <c r="D82" i="25"/>
  <c r="C82" i="25"/>
  <c r="B82" i="25"/>
  <c r="A79" i="25"/>
  <c r="E86" i="26"/>
  <c r="E85" i="26"/>
  <c r="E84" i="26"/>
  <c r="E83" i="26"/>
  <c r="M82" i="26"/>
  <c r="L82" i="26"/>
  <c r="K82" i="26"/>
  <c r="J82" i="26"/>
  <c r="I82" i="26"/>
  <c r="H82" i="26"/>
  <c r="G82" i="26"/>
  <c r="F82" i="26"/>
  <c r="D82" i="26"/>
  <c r="C82" i="26"/>
  <c r="B82" i="26"/>
  <c r="A79" i="26"/>
  <c r="E86" i="27"/>
  <c r="E85" i="27"/>
  <c r="E84" i="27"/>
  <c r="E82" i="27" s="1"/>
  <c r="E83" i="27"/>
  <c r="M82" i="27"/>
  <c r="L82" i="27"/>
  <c r="K82" i="27"/>
  <c r="J82" i="27"/>
  <c r="I82" i="27"/>
  <c r="H82" i="27"/>
  <c r="G82" i="27"/>
  <c r="F82" i="27"/>
  <c r="D82" i="27"/>
  <c r="C82" i="27"/>
  <c r="B82" i="27"/>
  <c r="A79" i="27"/>
  <c r="E86" i="28"/>
  <c r="E85" i="28"/>
  <c r="E84" i="28"/>
  <c r="E83" i="28"/>
  <c r="M82" i="28"/>
  <c r="L82" i="28"/>
  <c r="K82" i="28"/>
  <c r="J82" i="28"/>
  <c r="I82" i="28"/>
  <c r="H82" i="28"/>
  <c r="G82" i="28"/>
  <c r="F82" i="28"/>
  <c r="D82" i="28"/>
  <c r="C82" i="28"/>
  <c r="B82" i="28"/>
  <c r="A79" i="28"/>
  <c r="E86" i="29"/>
  <c r="E85" i="29"/>
  <c r="E84" i="29"/>
  <c r="E83" i="29"/>
  <c r="M82" i="29"/>
  <c r="L82" i="29"/>
  <c r="K82" i="29"/>
  <c r="J82" i="29"/>
  <c r="I82" i="29"/>
  <c r="H82" i="29"/>
  <c r="G82" i="29"/>
  <c r="F82" i="29"/>
  <c r="D82" i="29"/>
  <c r="C82" i="29"/>
  <c r="B82" i="29"/>
  <c r="A79" i="29"/>
  <c r="E86" i="30"/>
  <c r="E85" i="30"/>
  <c r="E84" i="30"/>
  <c r="E83" i="30"/>
  <c r="M82" i="30"/>
  <c r="L82" i="30"/>
  <c r="K82" i="30"/>
  <c r="J82" i="30"/>
  <c r="I82" i="30"/>
  <c r="H82" i="30"/>
  <c r="G82" i="30"/>
  <c r="F82" i="30"/>
  <c r="D82" i="30"/>
  <c r="C82" i="30"/>
  <c r="B82" i="30"/>
  <c r="A79" i="30"/>
  <c r="E86" i="31"/>
  <c r="E85" i="31"/>
  <c r="E84" i="31"/>
  <c r="E83" i="31"/>
  <c r="M82" i="31"/>
  <c r="L82" i="31"/>
  <c r="K82" i="31"/>
  <c r="J82" i="31"/>
  <c r="I82" i="31"/>
  <c r="H82" i="31"/>
  <c r="G82" i="31"/>
  <c r="F82" i="31"/>
  <c r="D82" i="31"/>
  <c r="C82" i="31"/>
  <c r="B82" i="31"/>
  <c r="A79" i="31"/>
  <c r="E86" i="32"/>
  <c r="E85" i="32"/>
  <c r="E84" i="32"/>
  <c r="E83" i="32"/>
  <c r="M82" i="32"/>
  <c r="L82" i="32"/>
  <c r="K82" i="32"/>
  <c r="J82" i="32"/>
  <c r="I82" i="32"/>
  <c r="H82" i="32"/>
  <c r="G82" i="32"/>
  <c r="F82" i="32"/>
  <c r="D82" i="32"/>
  <c r="C82" i="32"/>
  <c r="B82" i="32"/>
  <c r="A79" i="32"/>
  <c r="E86" i="33"/>
  <c r="E85" i="33"/>
  <c r="E84" i="33"/>
  <c r="E83" i="33"/>
  <c r="M82" i="33"/>
  <c r="L82" i="33"/>
  <c r="K82" i="33"/>
  <c r="J82" i="33"/>
  <c r="I82" i="33"/>
  <c r="H82" i="33"/>
  <c r="G82" i="33"/>
  <c r="F82" i="33"/>
  <c r="D82" i="33"/>
  <c r="C82" i="33"/>
  <c r="B82" i="33"/>
  <c r="A79" i="33"/>
  <c r="E86" i="34"/>
  <c r="E85" i="34"/>
  <c r="E84" i="34"/>
  <c r="E82" i="34" s="1"/>
  <c r="E83" i="34"/>
  <c r="M82" i="34"/>
  <c r="L82" i="34"/>
  <c r="K82" i="34"/>
  <c r="J82" i="34"/>
  <c r="I82" i="34"/>
  <c r="H82" i="34"/>
  <c r="G82" i="34"/>
  <c r="F82" i="34"/>
  <c r="D82" i="34"/>
  <c r="C82" i="34"/>
  <c r="B82" i="34"/>
  <c r="A79" i="34"/>
  <c r="E86" i="35"/>
  <c r="E85" i="35"/>
  <c r="E84" i="35"/>
  <c r="E82" i="35" s="1"/>
  <c r="E83" i="35"/>
  <c r="M82" i="35"/>
  <c r="L82" i="35"/>
  <c r="K82" i="35"/>
  <c r="J82" i="35"/>
  <c r="I82" i="35"/>
  <c r="H82" i="35"/>
  <c r="G82" i="35"/>
  <c r="F82" i="35"/>
  <c r="D82" i="35"/>
  <c r="C82" i="35"/>
  <c r="B82" i="35"/>
  <c r="A79" i="35"/>
  <c r="E86" i="36"/>
  <c r="E85" i="36"/>
  <c r="E84" i="36"/>
  <c r="E83" i="36"/>
  <c r="M82" i="36"/>
  <c r="L82" i="36"/>
  <c r="K82" i="36"/>
  <c r="J82" i="36"/>
  <c r="I82" i="36"/>
  <c r="H82" i="36"/>
  <c r="G82" i="36"/>
  <c r="F82" i="36"/>
  <c r="D82" i="36"/>
  <c r="C82" i="36"/>
  <c r="B82" i="36"/>
  <c r="A79" i="36"/>
  <c r="E86" i="37"/>
  <c r="E85" i="37"/>
  <c r="E84" i="37"/>
  <c r="E83" i="37"/>
  <c r="M82" i="37"/>
  <c r="L82" i="37"/>
  <c r="K82" i="37"/>
  <c r="J82" i="37"/>
  <c r="I82" i="37"/>
  <c r="H82" i="37"/>
  <c r="G82" i="37"/>
  <c r="F82" i="37"/>
  <c r="D82" i="37"/>
  <c r="C82" i="37"/>
  <c r="B82" i="37"/>
  <c r="A79" i="37"/>
  <c r="E86" i="38"/>
  <c r="E85" i="38"/>
  <c r="E84" i="38"/>
  <c r="E83" i="38"/>
  <c r="M82" i="38"/>
  <c r="L82" i="38"/>
  <c r="K82" i="38"/>
  <c r="J82" i="38"/>
  <c r="I82" i="38"/>
  <c r="H82" i="38"/>
  <c r="G82" i="38"/>
  <c r="F82" i="38"/>
  <c r="D82" i="38"/>
  <c r="C82" i="38"/>
  <c r="B82" i="38"/>
  <c r="A79" i="38"/>
  <c r="E86" i="39"/>
  <c r="E85" i="39"/>
  <c r="E84" i="39"/>
  <c r="E83" i="39"/>
  <c r="M82" i="39"/>
  <c r="L82" i="39"/>
  <c r="K82" i="39"/>
  <c r="J82" i="39"/>
  <c r="I82" i="39"/>
  <c r="H82" i="39"/>
  <c r="G82" i="39"/>
  <c r="F82" i="39"/>
  <c r="D82" i="39"/>
  <c r="C82" i="39"/>
  <c r="B82" i="39"/>
  <c r="A79" i="39"/>
  <c r="E86" i="40"/>
  <c r="E85" i="40"/>
  <c r="E84" i="40"/>
  <c r="E83" i="40"/>
  <c r="M82" i="40"/>
  <c r="L82" i="40"/>
  <c r="K82" i="40"/>
  <c r="J82" i="40"/>
  <c r="I82" i="40"/>
  <c r="H82" i="40"/>
  <c r="G82" i="40"/>
  <c r="F82" i="40"/>
  <c r="D82" i="40"/>
  <c r="C82" i="40"/>
  <c r="B82" i="40"/>
  <c r="A79" i="40"/>
  <c r="E86" i="41"/>
  <c r="E85" i="41"/>
  <c r="E84" i="41"/>
  <c r="E83" i="41"/>
  <c r="M82" i="41"/>
  <c r="L82" i="41"/>
  <c r="K82" i="41"/>
  <c r="J82" i="41"/>
  <c r="I82" i="41"/>
  <c r="H82" i="41"/>
  <c r="G82" i="41"/>
  <c r="F82" i="41"/>
  <c r="D82" i="41"/>
  <c r="C82" i="41"/>
  <c r="B82" i="41"/>
  <c r="A79" i="41"/>
  <c r="E86" i="42"/>
  <c r="E85" i="42"/>
  <c r="E84" i="42"/>
  <c r="E83" i="42"/>
  <c r="M82" i="42"/>
  <c r="L82" i="42"/>
  <c r="K82" i="42"/>
  <c r="J82" i="42"/>
  <c r="I82" i="42"/>
  <c r="H82" i="42"/>
  <c r="G82" i="42"/>
  <c r="F82" i="42"/>
  <c r="D82" i="42"/>
  <c r="C82" i="42"/>
  <c r="B82" i="42"/>
  <c r="A79" i="42"/>
  <c r="E86" i="43"/>
  <c r="E85" i="43"/>
  <c r="E82" i="43" s="1"/>
  <c r="E84" i="43"/>
  <c r="E83" i="43"/>
  <c r="M82" i="43"/>
  <c r="L82" i="43"/>
  <c r="K82" i="43"/>
  <c r="J82" i="43"/>
  <c r="I82" i="43"/>
  <c r="H82" i="43"/>
  <c r="G82" i="43"/>
  <c r="F82" i="43"/>
  <c r="D82" i="43"/>
  <c r="C82" i="43"/>
  <c r="B82" i="43"/>
  <c r="A79" i="43"/>
  <c r="E86" i="44"/>
  <c r="E85" i="44"/>
  <c r="E84" i="44"/>
  <c r="E83" i="44"/>
  <c r="M82" i="44"/>
  <c r="L82" i="44"/>
  <c r="K82" i="44"/>
  <c r="J82" i="44"/>
  <c r="I82" i="44"/>
  <c r="H82" i="44"/>
  <c r="G82" i="44"/>
  <c r="F82" i="44"/>
  <c r="D82" i="44"/>
  <c r="C82" i="44"/>
  <c r="B82" i="44"/>
  <c r="A79" i="44"/>
  <c r="E86" i="45"/>
  <c r="E85" i="45"/>
  <c r="E84" i="45"/>
  <c r="E83" i="45"/>
  <c r="M82" i="45"/>
  <c r="L82" i="45"/>
  <c r="K82" i="45"/>
  <c r="J82" i="45"/>
  <c r="I82" i="45"/>
  <c r="H82" i="45"/>
  <c r="G82" i="45"/>
  <c r="F82" i="45"/>
  <c r="D82" i="45"/>
  <c r="C82" i="45"/>
  <c r="B82" i="45"/>
  <c r="A79" i="45"/>
  <c r="E86" i="46"/>
  <c r="E85" i="46"/>
  <c r="E84" i="46"/>
  <c r="E83" i="46"/>
  <c r="M82" i="46"/>
  <c r="L82" i="46"/>
  <c r="K82" i="46"/>
  <c r="J82" i="46"/>
  <c r="I82" i="46"/>
  <c r="H82" i="46"/>
  <c r="G82" i="46"/>
  <c r="F82" i="46"/>
  <c r="D82" i="46"/>
  <c r="C82" i="46"/>
  <c r="B82" i="46"/>
  <c r="A79" i="46"/>
  <c r="E86" i="47"/>
  <c r="E85" i="47"/>
  <c r="E84" i="47"/>
  <c r="E83" i="47"/>
  <c r="M82" i="47"/>
  <c r="L82" i="47"/>
  <c r="K82" i="47"/>
  <c r="J82" i="47"/>
  <c r="I82" i="47"/>
  <c r="H82" i="47"/>
  <c r="G82" i="47"/>
  <c r="F82" i="47"/>
  <c r="D82" i="47"/>
  <c r="C82" i="47"/>
  <c r="B82" i="47"/>
  <c r="A79" i="47"/>
  <c r="E86" i="48"/>
  <c r="E85" i="48"/>
  <c r="E84" i="48"/>
  <c r="E83" i="48"/>
  <c r="M82" i="48"/>
  <c r="L82" i="48"/>
  <c r="K82" i="48"/>
  <c r="J82" i="48"/>
  <c r="I82" i="48"/>
  <c r="H82" i="48"/>
  <c r="G82" i="48"/>
  <c r="F82" i="48"/>
  <c r="D82" i="48"/>
  <c r="C82" i="48"/>
  <c r="B82" i="48"/>
  <c r="A79" i="48"/>
  <c r="E86" i="49"/>
  <c r="E85" i="49"/>
  <c r="E84" i="49"/>
  <c r="E83" i="49"/>
  <c r="M82" i="49"/>
  <c r="L82" i="49"/>
  <c r="K82" i="49"/>
  <c r="J82" i="49"/>
  <c r="I82" i="49"/>
  <c r="H82" i="49"/>
  <c r="G82" i="49"/>
  <c r="F82" i="49"/>
  <c r="D82" i="49"/>
  <c r="C82" i="49"/>
  <c r="B82" i="49"/>
  <c r="A79" i="49"/>
  <c r="E86" i="50"/>
  <c r="E85" i="50"/>
  <c r="E84" i="50"/>
  <c r="E83" i="50"/>
  <c r="M82" i="50"/>
  <c r="L82" i="50"/>
  <c r="K82" i="50"/>
  <c r="J82" i="50"/>
  <c r="I82" i="50"/>
  <c r="H82" i="50"/>
  <c r="G82" i="50"/>
  <c r="F82" i="50"/>
  <c r="D82" i="50"/>
  <c r="C82" i="50"/>
  <c r="B82" i="50"/>
  <c r="A79" i="50"/>
  <c r="E86" i="51"/>
  <c r="E85" i="51"/>
  <c r="E84" i="51"/>
  <c r="E83" i="51"/>
  <c r="M82" i="51"/>
  <c r="L82" i="51"/>
  <c r="K82" i="51"/>
  <c r="J82" i="51"/>
  <c r="I82" i="51"/>
  <c r="H82" i="51"/>
  <c r="G82" i="51"/>
  <c r="F82" i="51"/>
  <c r="D82" i="51"/>
  <c r="C82" i="51"/>
  <c r="B82" i="51"/>
  <c r="A79" i="51"/>
  <c r="E86" i="52"/>
  <c r="E85" i="52"/>
  <c r="E84" i="52"/>
  <c r="E83" i="52"/>
  <c r="M82" i="52"/>
  <c r="L82" i="52"/>
  <c r="K82" i="52"/>
  <c r="J82" i="52"/>
  <c r="I82" i="52"/>
  <c r="H82" i="52"/>
  <c r="G82" i="52"/>
  <c r="F82" i="52"/>
  <c r="D82" i="52"/>
  <c r="C82" i="52"/>
  <c r="B82" i="52"/>
  <c r="A79" i="52"/>
  <c r="E86" i="53"/>
  <c r="E85" i="53"/>
  <c r="E84" i="53"/>
  <c r="E83" i="53"/>
  <c r="M82" i="53"/>
  <c r="L82" i="53"/>
  <c r="K82" i="53"/>
  <c r="J82" i="53"/>
  <c r="I82" i="53"/>
  <c r="H82" i="53"/>
  <c r="G82" i="53"/>
  <c r="F82" i="53"/>
  <c r="D82" i="53"/>
  <c r="C82" i="53"/>
  <c r="B82" i="53"/>
  <c r="A79" i="53"/>
  <c r="E86" i="54"/>
  <c r="E85" i="54"/>
  <c r="E84" i="54"/>
  <c r="E83" i="54"/>
  <c r="M82" i="54"/>
  <c r="L82" i="54"/>
  <c r="K82" i="54"/>
  <c r="J82" i="54"/>
  <c r="I82" i="54"/>
  <c r="H82" i="54"/>
  <c r="G82" i="54"/>
  <c r="F82" i="54"/>
  <c r="D82" i="54"/>
  <c r="C82" i="54"/>
  <c r="B82" i="54"/>
  <c r="A79" i="54"/>
  <c r="E86" i="55"/>
  <c r="E85" i="55"/>
  <c r="E84" i="55"/>
  <c r="E83" i="55"/>
  <c r="M82" i="55"/>
  <c r="L82" i="55"/>
  <c r="K82" i="55"/>
  <c r="J82" i="55"/>
  <c r="I82" i="55"/>
  <c r="H82" i="55"/>
  <c r="G82" i="55"/>
  <c r="F82" i="55"/>
  <c r="D82" i="55"/>
  <c r="C82" i="55"/>
  <c r="B82" i="55"/>
  <c r="A79" i="55"/>
  <c r="E86" i="1"/>
  <c r="E85" i="1"/>
  <c r="E84" i="1"/>
  <c r="E83" i="1"/>
  <c r="M82" i="1"/>
  <c r="L82" i="1"/>
  <c r="K82" i="1"/>
  <c r="J82" i="1"/>
  <c r="I82" i="1"/>
  <c r="H82" i="1"/>
  <c r="G82" i="1"/>
  <c r="F82" i="1"/>
  <c r="D82" i="1"/>
  <c r="C82" i="1"/>
  <c r="B82" i="1"/>
  <c r="A79" i="1"/>
  <c r="S96" i="55"/>
  <c r="R96" i="55"/>
  <c r="Q96" i="55"/>
  <c r="P96" i="55"/>
  <c r="E96" i="55"/>
  <c r="U96" i="55" s="1"/>
  <c r="T95" i="55"/>
  <c r="S95" i="55"/>
  <c r="R95" i="55"/>
  <c r="Q95" i="55"/>
  <c r="P95" i="55"/>
  <c r="E95" i="55"/>
  <c r="U95" i="55" s="1"/>
  <c r="S94" i="55"/>
  <c r="R94" i="55"/>
  <c r="Q94" i="55"/>
  <c r="P94" i="55"/>
  <c r="E94" i="55"/>
  <c r="T94" i="55" s="1"/>
  <c r="S93" i="55"/>
  <c r="R93" i="55"/>
  <c r="Q93" i="55"/>
  <c r="P93" i="55"/>
  <c r="E93" i="55"/>
  <c r="T93" i="55" s="1"/>
  <c r="S92" i="55"/>
  <c r="R92" i="55"/>
  <c r="Q92" i="55"/>
  <c r="P92" i="55"/>
  <c r="E92" i="55"/>
  <c r="S91" i="55"/>
  <c r="R91" i="55"/>
  <c r="Q91" i="55"/>
  <c r="P91" i="55"/>
  <c r="E91" i="55"/>
  <c r="U91" i="55" s="1"/>
  <c r="S90" i="55"/>
  <c r="R90" i="55"/>
  <c r="Q90" i="55"/>
  <c r="P90" i="55"/>
  <c r="E90" i="55"/>
  <c r="T89" i="55"/>
  <c r="S89" i="55"/>
  <c r="R89" i="55"/>
  <c r="Q89" i="55"/>
  <c r="P89" i="55"/>
  <c r="E89" i="55"/>
  <c r="U89" i="55" s="1"/>
  <c r="S88" i="55"/>
  <c r="S87" i="55" s="1"/>
  <c r="R88" i="55"/>
  <c r="Q88" i="55"/>
  <c r="P88" i="55"/>
  <c r="E88" i="55"/>
  <c r="U88" i="55" s="1"/>
  <c r="O75" i="55"/>
  <c r="N75" i="55"/>
  <c r="M75" i="55"/>
  <c r="L75" i="55"/>
  <c r="K75" i="55"/>
  <c r="J75" i="55"/>
  <c r="I75" i="55"/>
  <c r="H75" i="55"/>
  <c r="G75" i="55"/>
  <c r="F75" i="55"/>
  <c r="C75" i="55"/>
  <c r="B75" i="55"/>
  <c r="O74" i="55"/>
  <c r="N74" i="55"/>
  <c r="M74" i="55"/>
  <c r="S74" i="55" s="1"/>
  <c r="L74" i="55"/>
  <c r="K74" i="55"/>
  <c r="J74" i="55"/>
  <c r="I74" i="55"/>
  <c r="H74" i="55"/>
  <c r="G74" i="55"/>
  <c r="F74" i="55"/>
  <c r="C74" i="55"/>
  <c r="B74" i="55"/>
  <c r="E74" i="55" s="1"/>
  <c r="O73" i="55"/>
  <c r="N73" i="55"/>
  <c r="M73" i="55"/>
  <c r="L73" i="55"/>
  <c r="R73" i="55" s="1"/>
  <c r="K73" i="55"/>
  <c r="J73" i="55"/>
  <c r="I73" i="55"/>
  <c r="Q73" i="55" s="1"/>
  <c r="H73" i="55"/>
  <c r="G73" i="55"/>
  <c r="F73" i="55"/>
  <c r="C73" i="55"/>
  <c r="B73" i="55"/>
  <c r="S72" i="55"/>
  <c r="R72" i="55"/>
  <c r="Q72" i="55"/>
  <c r="P72" i="55"/>
  <c r="E72" i="55"/>
  <c r="S71" i="55"/>
  <c r="R71" i="55"/>
  <c r="Q71" i="55"/>
  <c r="P71" i="55"/>
  <c r="E71" i="55"/>
  <c r="O69" i="55"/>
  <c r="N69" i="55"/>
  <c r="M69" i="55"/>
  <c r="L69" i="55"/>
  <c r="K69" i="55"/>
  <c r="J69" i="55"/>
  <c r="I69" i="55"/>
  <c r="H69" i="55"/>
  <c r="G69" i="55"/>
  <c r="F69" i="55"/>
  <c r="C69" i="55"/>
  <c r="B69" i="55"/>
  <c r="O68" i="55"/>
  <c r="N68" i="55"/>
  <c r="M68" i="55"/>
  <c r="S68" i="55" s="1"/>
  <c r="L68" i="55"/>
  <c r="R68" i="55" s="1"/>
  <c r="K68" i="55"/>
  <c r="J68" i="55"/>
  <c r="I68" i="55"/>
  <c r="Q68" i="55" s="1"/>
  <c r="H68" i="55"/>
  <c r="G68" i="55"/>
  <c r="F68" i="55"/>
  <c r="C68" i="55"/>
  <c r="B68" i="55"/>
  <c r="S67" i="55"/>
  <c r="R67" i="55"/>
  <c r="Q67" i="55"/>
  <c r="P67" i="55"/>
  <c r="E67" i="55"/>
  <c r="T66" i="55"/>
  <c r="S66" i="55"/>
  <c r="R66" i="55"/>
  <c r="Q66" i="55"/>
  <c r="P66" i="55"/>
  <c r="E66" i="55"/>
  <c r="U66" i="55" s="1"/>
  <c r="S65" i="55"/>
  <c r="R65" i="55"/>
  <c r="Q65" i="55"/>
  <c r="P65" i="55"/>
  <c r="E65" i="55"/>
  <c r="U65" i="55" s="1"/>
  <c r="S64" i="55"/>
  <c r="R64" i="55"/>
  <c r="Q64" i="55"/>
  <c r="P64" i="55"/>
  <c r="E64" i="55"/>
  <c r="U64" i="55" s="1"/>
  <c r="S63" i="55"/>
  <c r="R63" i="55"/>
  <c r="Q63" i="55"/>
  <c r="P63" i="55"/>
  <c r="E63" i="55"/>
  <c r="T63" i="55" s="1"/>
  <c r="O61" i="55"/>
  <c r="N61" i="55"/>
  <c r="M61" i="55"/>
  <c r="S61" i="55" s="1"/>
  <c r="L61" i="55"/>
  <c r="R61" i="55" s="1"/>
  <c r="K61" i="55"/>
  <c r="J61" i="55"/>
  <c r="I61" i="55"/>
  <c r="H61" i="55"/>
  <c r="C61" i="55"/>
  <c r="B61" i="55"/>
  <c r="S60" i="55"/>
  <c r="R60" i="55"/>
  <c r="Q60" i="55"/>
  <c r="P60" i="55"/>
  <c r="E60" i="55"/>
  <c r="U59" i="55"/>
  <c r="S59" i="55"/>
  <c r="R59" i="55"/>
  <c r="Q59" i="55"/>
  <c r="P59" i="55"/>
  <c r="E59" i="55"/>
  <c r="T59" i="55" s="1"/>
  <c r="S58" i="55"/>
  <c r="R58" i="55"/>
  <c r="Q58" i="55"/>
  <c r="P58" i="55"/>
  <c r="E58" i="55"/>
  <c r="T57" i="55"/>
  <c r="S57" i="55"/>
  <c r="R57" i="55"/>
  <c r="Q57" i="55"/>
  <c r="P57" i="55"/>
  <c r="E57" i="55"/>
  <c r="U57" i="55" s="1"/>
  <c r="O55" i="55"/>
  <c r="N55" i="55"/>
  <c r="M55" i="55"/>
  <c r="L55" i="55"/>
  <c r="R55" i="55" s="1"/>
  <c r="K55" i="55"/>
  <c r="J55" i="55"/>
  <c r="I55" i="55"/>
  <c r="H55" i="55"/>
  <c r="G55" i="55"/>
  <c r="F55" i="55"/>
  <c r="C55" i="55"/>
  <c r="B55" i="55"/>
  <c r="S54" i="55"/>
  <c r="R54" i="55"/>
  <c r="Q54" i="55"/>
  <c r="P54" i="55"/>
  <c r="E54" i="55"/>
  <c r="S53" i="55"/>
  <c r="R53" i="55"/>
  <c r="Q53" i="55"/>
  <c r="P53" i="55"/>
  <c r="E53" i="55"/>
  <c r="U53" i="55" s="1"/>
  <c r="S52" i="55"/>
  <c r="R52" i="55"/>
  <c r="Q52" i="55"/>
  <c r="P52" i="55"/>
  <c r="E52" i="55"/>
  <c r="U52" i="55" s="1"/>
  <c r="S51" i="55"/>
  <c r="R51" i="55"/>
  <c r="Q51" i="55"/>
  <c r="P51" i="55"/>
  <c r="E51" i="55"/>
  <c r="T50" i="55"/>
  <c r="S50" i="55"/>
  <c r="R50" i="55"/>
  <c r="Q50" i="55"/>
  <c r="P50" i="55"/>
  <c r="E50" i="55"/>
  <c r="U50" i="55" s="1"/>
  <c r="S49" i="55"/>
  <c r="R49" i="55"/>
  <c r="Q49" i="55"/>
  <c r="P49" i="55"/>
  <c r="E49" i="55"/>
  <c r="S48" i="55"/>
  <c r="R48" i="55"/>
  <c r="Q48" i="55"/>
  <c r="P48" i="55"/>
  <c r="E48" i="55"/>
  <c r="U48" i="55" s="1"/>
  <c r="S47" i="55"/>
  <c r="R47" i="55"/>
  <c r="Q47" i="55"/>
  <c r="P47" i="55"/>
  <c r="E47" i="55"/>
  <c r="T47" i="55" s="1"/>
  <c r="S46" i="55"/>
  <c r="R46" i="55"/>
  <c r="Q46" i="55"/>
  <c r="P46" i="55"/>
  <c r="E46" i="55"/>
  <c r="S45" i="55"/>
  <c r="R45" i="55"/>
  <c r="Q45" i="55"/>
  <c r="P45" i="55"/>
  <c r="E45" i="55"/>
  <c r="U45" i="55" s="1"/>
  <c r="S44" i="55"/>
  <c r="R44" i="55"/>
  <c r="Q44" i="55"/>
  <c r="P44" i="55"/>
  <c r="E44" i="55"/>
  <c r="U44" i="55" s="1"/>
  <c r="O42" i="55"/>
  <c r="N42" i="55"/>
  <c r="M42" i="55"/>
  <c r="S42" i="55" s="1"/>
  <c r="L42" i="55"/>
  <c r="R42" i="55" s="1"/>
  <c r="K42" i="55"/>
  <c r="J42" i="55"/>
  <c r="I42" i="55"/>
  <c r="H42" i="55"/>
  <c r="G42" i="55"/>
  <c r="F42" i="55"/>
  <c r="C42" i="55"/>
  <c r="B42" i="55"/>
  <c r="S41" i="55"/>
  <c r="R41" i="55"/>
  <c r="Q41" i="55"/>
  <c r="P41" i="55"/>
  <c r="E41" i="55"/>
  <c r="U41" i="55" s="1"/>
  <c r="T40" i="55"/>
  <c r="S40" i="55"/>
  <c r="R40" i="55"/>
  <c r="Q40" i="55"/>
  <c r="P40" i="55"/>
  <c r="E40" i="55"/>
  <c r="U40" i="55" s="1"/>
  <c r="S39" i="55"/>
  <c r="R39" i="55"/>
  <c r="Q39" i="55"/>
  <c r="P39" i="55"/>
  <c r="E39" i="55"/>
  <c r="T39" i="55" s="1"/>
  <c r="S38" i="55"/>
  <c r="R38" i="55"/>
  <c r="Q38" i="55"/>
  <c r="P38" i="55"/>
  <c r="E38" i="55"/>
  <c r="S37" i="55"/>
  <c r="R37" i="55"/>
  <c r="Q37" i="55"/>
  <c r="P37" i="55"/>
  <c r="E37" i="55"/>
  <c r="O35" i="55"/>
  <c r="N35" i="55"/>
  <c r="M35" i="55"/>
  <c r="S35" i="55" s="1"/>
  <c r="L35" i="55"/>
  <c r="K35" i="55"/>
  <c r="J35" i="55"/>
  <c r="I35" i="55"/>
  <c r="H35" i="55"/>
  <c r="P35" i="55" s="1"/>
  <c r="G35" i="55"/>
  <c r="F35" i="55"/>
  <c r="C35" i="55"/>
  <c r="B35" i="55"/>
  <c r="S34" i="55"/>
  <c r="R34" i="55"/>
  <c r="Q34" i="55"/>
  <c r="P34" i="55"/>
  <c r="E34" i="55"/>
  <c r="U34" i="55" s="1"/>
  <c r="O32" i="55"/>
  <c r="N32" i="55"/>
  <c r="M32" i="55"/>
  <c r="S32" i="55" s="1"/>
  <c r="L32" i="55"/>
  <c r="K32" i="55"/>
  <c r="J32" i="55"/>
  <c r="I32" i="55"/>
  <c r="H32" i="55"/>
  <c r="G32" i="55"/>
  <c r="F32" i="55"/>
  <c r="C32" i="55"/>
  <c r="B32" i="55"/>
  <c r="S31" i="55"/>
  <c r="R31" i="55"/>
  <c r="Q31" i="55"/>
  <c r="P31" i="55"/>
  <c r="E31" i="55"/>
  <c r="U30" i="55"/>
  <c r="S30" i="55"/>
  <c r="R30" i="55"/>
  <c r="Q30" i="55"/>
  <c r="P30" i="55"/>
  <c r="E30" i="55"/>
  <c r="T30" i="55" s="1"/>
  <c r="S29" i="55"/>
  <c r="R29" i="55"/>
  <c r="Q29" i="55"/>
  <c r="P29" i="55"/>
  <c r="E29" i="55"/>
  <c r="U29" i="55" s="1"/>
  <c r="S28" i="55"/>
  <c r="R28" i="55"/>
  <c r="Q28" i="55"/>
  <c r="P28" i="55"/>
  <c r="E28" i="55"/>
  <c r="U28" i="55" s="1"/>
  <c r="O26" i="55"/>
  <c r="N26" i="55"/>
  <c r="M26" i="55"/>
  <c r="S26" i="55" s="1"/>
  <c r="L26" i="55"/>
  <c r="R26" i="55" s="1"/>
  <c r="K26" i="55"/>
  <c r="J26" i="55"/>
  <c r="I26" i="55"/>
  <c r="H26" i="55"/>
  <c r="G26" i="55"/>
  <c r="F26" i="55"/>
  <c r="C26" i="55"/>
  <c r="E26" i="55" s="1"/>
  <c r="B26" i="55"/>
  <c r="S25" i="55"/>
  <c r="R25" i="55"/>
  <c r="Q25" i="55"/>
  <c r="P25" i="55"/>
  <c r="E25" i="55"/>
  <c r="U25" i="55" s="1"/>
  <c r="S24" i="55"/>
  <c r="R24" i="55"/>
  <c r="Q24" i="55"/>
  <c r="P24" i="55"/>
  <c r="E24" i="55"/>
  <c r="U24" i="55" s="1"/>
  <c r="U23" i="55"/>
  <c r="T23" i="55"/>
  <c r="S23" i="55"/>
  <c r="R23" i="55"/>
  <c r="Q23" i="55"/>
  <c r="P23" i="55"/>
  <c r="E23" i="55"/>
  <c r="U22" i="55"/>
  <c r="T22" i="55"/>
  <c r="S22" i="55"/>
  <c r="R22" i="55"/>
  <c r="Q22" i="55"/>
  <c r="P22" i="55"/>
  <c r="E22" i="55"/>
  <c r="S21" i="55"/>
  <c r="R21" i="55"/>
  <c r="Q21" i="55"/>
  <c r="P21" i="55"/>
  <c r="E21" i="55"/>
  <c r="S20" i="55"/>
  <c r="R20" i="55"/>
  <c r="Q20" i="55"/>
  <c r="P20" i="55"/>
  <c r="E20" i="55"/>
  <c r="U20" i="55" s="1"/>
  <c r="U19" i="55"/>
  <c r="S19" i="55"/>
  <c r="R19" i="55"/>
  <c r="Q19" i="55"/>
  <c r="P19" i="55"/>
  <c r="E19" i="55"/>
  <c r="T19" i="55" s="1"/>
  <c r="O17" i="55"/>
  <c r="N17" i="55"/>
  <c r="M17" i="55"/>
  <c r="L17" i="55"/>
  <c r="R17" i="55" s="1"/>
  <c r="K17" i="55"/>
  <c r="J17" i="55"/>
  <c r="I17" i="55"/>
  <c r="H17" i="55"/>
  <c r="G17" i="55"/>
  <c r="F17" i="55"/>
  <c r="C17" i="55"/>
  <c r="E17" i="55" s="1"/>
  <c r="B17" i="55"/>
  <c r="U16" i="55"/>
  <c r="S16" i="55"/>
  <c r="R16" i="55"/>
  <c r="Q16" i="55"/>
  <c r="P16" i="55"/>
  <c r="E16" i="55"/>
  <c r="T16" i="55" s="1"/>
  <c r="S15" i="55"/>
  <c r="R15" i="55"/>
  <c r="Q15" i="55"/>
  <c r="P15" i="55"/>
  <c r="E15" i="55"/>
  <c r="S14" i="55"/>
  <c r="R14" i="55"/>
  <c r="Q14" i="55"/>
  <c r="P14" i="55"/>
  <c r="E14" i="55"/>
  <c r="U14" i="55" s="1"/>
  <c r="S13" i="55"/>
  <c r="R13" i="55"/>
  <c r="Q13" i="55"/>
  <c r="P13" i="55"/>
  <c r="E13" i="55"/>
  <c r="U13" i="55" s="1"/>
  <c r="S12" i="55"/>
  <c r="R12" i="55"/>
  <c r="Q12" i="55"/>
  <c r="P12" i="55"/>
  <c r="E12" i="55"/>
  <c r="S11" i="55"/>
  <c r="R11" i="55"/>
  <c r="Q11" i="55"/>
  <c r="P11" i="55"/>
  <c r="E11" i="55"/>
  <c r="S10" i="55"/>
  <c r="R10" i="55"/>
  <c r="Q10" i="55"/>
  <c r="P10" i="55"/>
  <c r="E10" i="55"/>
  <c r="S9" i="55"/>
  <c r="R9" i="55"/>
  <c r="Q9" i="55"/>
  <c r="P9" i="55"/>
  <c r="E9" i="55"/>
  <c r="S96" i="54"/>
  <c r="R96" i="54"/>
  <c r="Q96" i="54"/>
  <c r="P96" i="54"/>
  <c r="E96" i="54"/>
  <c r="T95" i="54"/>
  <c r="S95" i="54"/>
  <c r="R95" i="54"/>
  <c r="Q95" i="54"/>
  <c r="P95" i="54"/>
  <c r="E95" i="54"/>
  <c r="U95" i="54" s="1"/>
  <c r="S94" i="54"/>
  <c r="R94" i="54"/>
  <c r="Q94" i="54"/>
  <c r="P94" i="54"/>
  <c r="E94" i="54"/>
  <c r="U94" i="54" s="1"/>
  <c r="S93" i="54"/>
  <c r="R93" i="54"/>
  <c r="Q93" i="54"/>
  <c r="P93" i="54"/>
  <c r="E93" i="54"/>
  <c r="U93" i="54" s="1"/>
  <c r="U92" i="54"/>
  <c r="T92" i="54"/>
  <c r="S92" i="54"/>
  <c r="R92" i="54"/>
  <c r="Q92" i="54"/>
  <c r="P92" i="54"/>
  <c r="E92" i="54"/>
  <c r="U91" i="54"/>
  <c r="S91" i="54"/>
  <c r="R91" i="54"/>
  <c r="Q91" i="54"/>
  <c r="P91" i="54"/>
  <c r="E91" i="54"/>
  <c r="S90" i="54"/>
  <c r="R90" i="54"/>
  <c r="Q90" i="54"/>
  <c r="P90" i="54"/>
  <c r="E90" i="54"/>
  <c r="S89" i="54"/>
  <c r="R89" i="54"/>
  <c r="Q89" i="54"/>
  <c r="P89" i="54"/>
  <c r="E89" i="54"/>
  <c r="U89" i="54" s="1"/>
  <c r="U88" i="54"/>
  <c r="S88" i="54"/>
  <c r="R88" i="54"/>
  <c r="Q88" i="54"/>
  <c r="P88" i="54"/>
  <c r="E88" i="54"/>
  <c r="O75" i="54"/>
  <c r="N75" i="54"/>
  <c r="M75" i="54"/>
  <c r="S75" i="54" s="1"/>
  <c r="L75" i="54"/>
  <c r="K75" i="54"/>
  <c r="J75" i="54"/>
  <c r="I75" i="54"/>
  <c r="H75" i="54"/>
  <c r="G75" i="54"/>
  <c r="F75" i="54"/>
  <c r="C75" i="54"/>
  <c r="B75" i="54"/>
  <c r="O74" i="54"/>
  <c r="N74" i="54"/>
  <c r="M74" i="54"/>
  <c r="L74" i="54"/>
  <c r="R74" i="54" s="1"/>
  <c r="K74" i="54"/>
  <c r="J74" i="54"/>
  <c r="I74" i="54"/>
  <c r="H74" i="54"/>
  <c r="G74" i="54"/>
  <c r="F74" i="54"/>
  <c r="C74" i="54"/>
  <c r="B74" i="54"/>
  <c r="O73" i="54"/>
  <c r="N73" i="54"/>
  <c r="M73" i="54"/>
  <c r="S73" i="54" s="1"/>
  <c r="L73" i="54"/>
  <c r="K73" i="54"/>
  <c r="J73" i="54"/>
  <c r="I73" i="54"/>
  <c r="H73" i="54"/>
  <c r="G73" i="54"/>
  <c r="F73" i="54"/>
  <c r="C73" i="54"/>
  <c r="E73" i="54" s="1"/>
  <c r="B73" i="54"/>
  <c r="S72" i="54"/>
  <c r="R72" i="54"/>
  <c r="Q72" i="54"/>
  <c r="P72" i="54"/>
  <c r="E72" i="54"/>
  <c r="S71" i="54"/>
  <c r="R71" i="54"/>
  <c r="Q71" i="54"/>
  <c r="P71" i="54"/>
  <c r="E71" i="54"/>
  <c r="O69" i="54"/>
  <c r="N69" i="54"/>
  <c r="M69" i="54"/>
  <c r="L69" i="54"/>
  <c r="K69" i="54"/>
  <c r="J69" i="54"/>
  <c r="I69" i="54"/>
  <c r="H69" i="54"/>
  <c r="G69" i="54"/>
  <c r="F69" i="54"/>
  <c r="C69" i="54"/>
  <c r="B69" i="54"/>
  <c r="O68" i="54"/>
  <c r="N68" i="54"/>
  <c r="M68" i="54"/>
  <c r="S68" i="54" s="1"/>
  <c r="L68" i="54"/>
  <c r="R68" i="54" s="1"/>
  <c r="K68" i="54"/>
  <c r="J68" i="54"/>
  <c r="I68" i="54"/>
  <c r="H68" i="54"/>
  <c r="G68" i="54"/>
  <c r="F68" i="54"/>
  <c r="C68" i="54"/>
  <c r="B68" i="54"/>
  <c r="S67" i="54"/>
  <c r="R67" i="54"/>
  <c r="Q67" i="54"/>
  <c r="P67" i="54"/>
  <c r="E67" i="54"/>
  <c r="S66" i="54"/>
  <c r="R66" i="54"/>
  <c r="Q66" i="54"/>
  <c r="P66" i="54"/>
  <c r="E66" i="54"/>
  <c r="U66" i="54" s="1"/>
  <c r="S65" i="54"/>
  <c r="R65" i="54"/>
  <c r="Q65" i="54"/>
  <c r="P65" i="54"/>
  <c r="E65" i="54"/>
  <c r="T65" i="54" s="1"/>
  <c r="S64" i="54"/>
  <c r="R64" i="54"/>
  <c r="Q64" i="54"/>
  <c r="P64" i="54"/>
  <c r="E64" i="54"/>
  <c r="U64" i="54" s="1"/>
  <c r="S63" i="54"/>
  <c r="R63" i="54"/>
  <c r="Q63" i="54"/>
  <c r="P63" i="54"/>
  <c r="E63" i="54"/>
  <c r="U63" i="54" s="1"/>
  <c r="O61" i="54"/>
  <c r="N61" i="54"/>
  <c r="M61" i="54"/>
  <c r="S61" i="54" s="1"/>
  <c r="L61" i="54"/>
  <c r="R61" i="54" s="1"/>
  <c r="K61" i="54"/>
  <c r="J61" i="54"/>
  <c r="I61" i="54"/>
  <c r="H61" i="54"/>
  <c r="C61" i="54"/>
  <c r="B61" i="54"/>
  <c r="S60" i="54"/>
  <c r="R60" i="54"/>
  <c r="Q60" i="54"/>
  <c r="P60" i="54"/>
  <c r="E60" i="54"/>
  <c r="U60" i="54" s="1"/>
  <c r="S59" i="54"/>
  <c r="R59" i="54"/>
  <c r="Q59" i="54"/>
  <c r="P59" i="54"/>
  <c r="E59" i="54"/>
  <c r="U59" i="54" s="1"/>
  <c r="S58" i="54"/>
  <c r="R58" i="54"/>
  <c r="Q58" i="54"/>
  <c r="P58" i="54"/>
  <c r="E58" i="54"/>
  <c r="S57" i="54"/>
  <c r="R57" i="54"/>
  <c r="Q57" i="54"/>
  <c r="P57" i="54"/>
  <c r="E57" i="54"/>
  <c r="U57" i="54" s="1"/>
  <c r="O55" i="54"/>
  <c r="N55" i="54"/>
  <c r="M55" i="54"/>
  <c r="S55" i="54" s="1"/>
  <c r="L55" i="54"/>
  <c r="R55" i="54" s="1"/>
  <c r="K55" i="54"/>
  <c r="J55" i="54"/>
  <c r="I55" i="54"/>
  <c r="H55" i="54"/>
  <c r="G55" i="54"/>
  <c r="F55" i="54"/>
  <c r="C55" i="54"/>
  <c r="B55" i="54"/>
  <c r="S54" i="54"/>
  <c r="R54" i="54"/>
  <c r="Q54" i="54"/>
  <c r="P54" i="54"/>
  <c r="E54" i="54"/>
  <c r="U54" i="54" s="1"/>
  <c r="U53" i="54"/>
  <c r="S53" i="54"/>
  <c r="R53" i="54"/>
  <c r="Q53" i="54"/>
  <c r="P53" i="54"/>
  <c r="E53" i="54"/>
  <c r="T53" i="54" s="1"/>
  <c r="S52" i="54"/>
  <c r="R52" i="54"/>
  <c r="Q52" i="54"/>
  <c r="P52" i="54"/>
  <c r="E52" i="54"/>
  <c r="U52" i="54" s="1"/>
  <c r="S51" i="54"/>
  <c r="R51" i="54"/>
  <c r="Q51" i="54"/>
  <c r="P51" i="54"/>
  <c r="E51" i="54"/>
  <c r="U51" i="54" s="1"/>
  <c r="U50" i="54"/>
  <c r="S50" i="54"/>
  <c r="R50" i="54"/>
  <c r="Q50" i="54"/>
  <c r="P50" i="54"/>
  <c r="E50" i="54"/>
  <c r="T50" i="54" s="1"/>
  <c r="U49" i="54"/>
  <c r="S49" i="54"/>
  <c r="R49" i="54"/>
  <c r="Q49" i="54"/>
  <c r="P49" i="54"/>
  <c r="E49" i="54"/>
  <c r="T49" i="54" s="1"/>
  <c r="S48" i="54"/>
  <c r="R48" i="54"/>
  <c r="Q48" i="54"/>
  <c r="P48" i="54"/>
  <c r="E48" i="54"/>
  <c r="U48" i="54" s="1"/>
  <c r="S47" i="54"/>
  <c r="R47" i="54"/>
  <c r="Q47" i="54"/>
  <c r="P47" i="54"/>
  <c r="E47" i="54"/>
  <c r="S46" i="54"/>
  <c r="R46" i="54"/>
  <c r="Q46" i="54"/>
  <c r="P46" i="54"/>
  <c r="E46" i="54"/>
  <c r="U46" i="54" s="1"/>
  <c r="U45" i="54"/>
  <c r="S45" i="54"/>
  <c r="R45" i="54"/>
  <c r="Q45" i="54"/>
  <c r="P45" i="54"/>
  <c r="E45" i="54"/>
  <c r="S44" i="54"/>
  <c r="R44" i="54"/>
  <c r="Q44" i="54"/>
  <c r="P44" i="54"/>
  <c r="E44" i="54"/>
  <c r="U44" i="54" s="1"/>
  <c r="O42" i="54"/>
  <c r="N42" i="54"/>
  <c r="M42" i="54"/>
  <c r="S42" i="54" s="1"/>
  <c r="L42" i="54"/>
  <c r="R42" i="54" s="1"/>
  <c r="K42" i="54"/>
  <c r="J42" i="54"/>
  <c r="I42" i="54"/>
  <c r="H42" i="54"/>
  <c r="G42" i="54"/>
  <c r="F42" i="54"/>
  <c r="C42" i="54"/>
  <c r="B42" i="54"/>
  <c r="S41" i="54"/>
  <c r="R41" i="54"/>
  <c r="Q41" i="54"/>
  <c r="P41" i="54"/>
  <c r="E41" i="54"/>
  <c r="U41" i="54" s="1"/>
  <c r="S40" i="54"/>
  <c r="R40" i="54"/>
  <c r="Q40" i="54"/>
  <c r="P40" i="54"/>
  <c r="E40" i="54"/>
  <c r="U40" i="54" s="1"/>
  <c r="U39" i="54"/>
  <c r="S39" i="54"/>
  <c r="R39" i="54"/>
  <c r="Q39" i="54"/>
  <c r="P39" i="54"/>
  <c r="E39" i="54"/>
  <c r="T39" i="54" s="1"/>
  <c r="S38" i="54"/>
  <c r="R38" i="54"/>
  <c r="Q38" i="54"/>
  <c r="P38" i="54"/>
  <c r="E38" i="54"/>
  <c r="T38" i="54" s="1"/>
  <c r="S37" i="54"/>
  <c r="R37" i="54"/>
  <c r="Q37" i="54"/>
  <c r="P37" i="54"/>
  <c r="E37" i="54"/>
  <c r="U37" i="54" s="1"/>
  <c r="O35" i="54"/>
  <c r="N35" i="54"/>
  <c r="M35" i="54"/>
  <c r="S35" i="54" s="1"/>
  <c r="L35" i="54"/>
  <c r="R35" i="54" s="1"/>
  <c r="K35" i="54"/>
  <c r="J35" i="54"/>
  <c r="I35" i="54"/>
  <c r="Q35" i="54" s="1"/>
  <c r="H35" i="54"/>
  <c r="G35" i="54"/>
  <c r="F35" i="54"/>
  <c r="C35" i="54"/>
  <c r="B35" i="54"/>
  <c r="S34" i="54"/>
  <c r="R34" i="54"/>
  <c r="Q34" i="54"/>
  <c r="U34" i="54" s="1"/>
  <c r="P34" i="54"/>
  <c r="E34" i="54"/>
  <c r="O32" i="54"/>
  <c r="N32" i="54"/>
  <c r="M32" i="54"/>
  <c r="S32" i="54" s="1"/>
  <c r="L32" i="54"/>
  <c r="R32" i="54" s="1"/>
  <c r="K32" i="54"/>
  <c r="J32" i="54"/>
  <c r="I32" i="54"/>
  <c r="H32" i="54"/>
  <c r="G32" i="54"/>
  <c r="F32" i="54"/>
  <c r="C32" i="54"/>
  <c r="B32" i="54"/>
  <c r="E32" i="54" s="1"/>
  <c r="T31" i="54"/>
  <c r="S31" i="54"/>
  <c r="R31" i="54"/>
  <c r="Q31" i="54"/>
  <c r="P31" i="54"/>
  <c r="E31" i="54"/>
  <c r="U31" i="54" s="1"/>
  <c r="S30" i="54"/>
  <c r="R30" i="54"/>
  <c r="Q30" i="54"/>
  <c r="P30" i="54"/>
  <c r="E30" i="54"/>
  <c r="S29" i="54"/>
  <c r="R29" i="54"/>
  <c r="Q29" i="54"/>
  <c r="P29" i="54"/>
  <c r="E29" i="54"/>
  <c r="U29" i="54" s="1"/>
  <c r="U28" i="54"/>
  <c r="S28" i="54"/>
  <c r="R28" i="54"/>
  <c r="Q28" i="54"/>
  <c r="P28" i="54"/>
  <c r="E28" i="54"/>
  <c r="T28" i="54" s="1"/>
  <c r="O26" i="54"/>
  <c r="N26" i="54"/>
  <c r="M26" i="54"/>
  <c r="S26" i="54" s="1"/>
  <c r="L26" i="54"/>
  <c r="R26" i="54" s="1"/>
  <c r="K26" i="54"/>
  <c r="J26" i="54"/>
  <c r="I26" i="54"/>
  <c r="H26" i="54"/>
  <c r="G26" i="54"/>
  <c r="F26" i="54"/>
  <c r="C26" i="54"/>
  <c r="B26" i="54"/>
  <c r="S25" i="54"/>
  <c r="R25" i="54"/>
  <c r="Q25" i="54"/>
  <c r="P25" i="54"/>
  <c r="E25" i="54"/>
  <c r="T25" i="54" s="1"/>
  <c r="S24" i="54"/>
  <c r="R24" i="54"/>
  <c r="Q24" i="54"/>
  <c r="P24" i="54"/>
  <c r="E24" i="54"/>
  <c r="U24" i="54" s="1"/>
  <c r="S23" i="54"/>
  <c r="R23" i="54"/>
  <c r="Q23" i="54"/>
  <c r="P23" i="54"/>
  <c r="E23" i="54"/>
  <c r="U23" i="54" s="1"/>
  <c r="S22" i="54"/>
  <c r="R22" i="54"/>
  <c r="Q22" i="54"/>
  <c r="P22" i="54"/>
  <c r="E22" i="54"/>
  <c r="T21" i="54"/>
  <c r="S21" i="54"/>
  <c r="R21" i="54"/>
  <c r="Q21" i="54"/>
  <c r="P21" i="54"/>
  <c r="E21" i="54"/>
  <c r="U21" i="54" s="1"/>
  <c r="S20" i="54"/>
  <c r="R20" i="54"/>
  <c r="Q20" i="54"/>
  <c r="P20" i="54"/>
  <c r="E20" i="54"/>
  <c r="T20" i="54" s="1"/>
  <c r="S19" i="54"/>
  <c r="R19" i="54"/>
  <c r="Q19" i="54"/>
  <c r="P19" i="54"/>
  <c r="E19" i="54"/>
  <c r="O17" i="54"/>
  <c r="N17" i="54"/>
  <c r="M17" i="54"/>
  <c r="S17" i="54" s="1"/>
  <c r="L17" i="54"/>
  <c r="K17" i="54"/>
  <c r="J17" i="54"/>
  <c r="I17" i="54"/>
  <c r="H17" i="54"/>
  <c r="G17" i="54"/>
  <c r="F17" i="54"/>
  <c r="C17" i="54"/>
  <c r="E17" i="54" s="1"/>
  <c r="B17" i="54"/>
  <c r="S16" i="54"/>
  <c r="R16" i="54"/>
  <c r="Q16" i="54"/>
  <c r="P16" i="54"/>
  <c r="E16" i="54"/>
  <c r="S15" i="54"/>
  <c r="R15" i="54"/>
  <c r="Q15" i="54"/>
  <c r="P15" i="54"/>
  <c r="E15" i="54"/>
  <c r="U15" i="54" s="1"/>
  <c r="U14" i="54"/>
  <c r="S14" i="54"/>
  <c r="R14" i="54"/>
  <c r="Q14" i="54"/>
  <c r="P14" i="54"/>
  <c r="E14" i="54"/>
  <c r="T14" i="54" s="1"/>
  <c r="S13" i="54"/>
  <c r="R13" i="54"/>
  <c r="Q13" i="54"/>
  <c r="P13" i="54"/>
  <c r="E13" i="54"/>
  <c r="U13" i="54" s="1"/>
  <c r="S12" i="54"/>
  <c r="R12" i="54"/>
  <c r="Q12" i="54"/>
  <c r="P12" i="54"/>
  <c r="E12" i="54"/>
  <c r="U12" i="54" s="1"/>
  <c r="S11" i="54"/>
  <c r="R11" i="54"/>
  <c r="Q11" i="54"/>
  <c r="P11" i="54"/>
  <c r="E11" i="54"/>
  <c r="S10" i="54"/>
  <c r="R10" i="54"/>
  <c r="Q10" i="54"/>
  <c r="P10" i="54"/>
  <c r="E10" i="54"/>
  <c r="T10" i="54" s="1"/>
  <c r="S9" i="54"/>
  <c r="R9" i="54"/>
  <c r="Q9" i="54"/>
  <c r="P9" i="54"/>
  <c r="E9" i="54"/>
  <c r="U9" i="54" s="1"/>
  <c r="S96" i="53"/>
  <c r="R96" i="53"/>
  <c r="Q96" i="53"/>
  <c r="P96" i="53"/>
  <c r="E96" i="53"/>
  <c r="S95" i="53"/>
  <c r="R95" i="53"/>
  <c r="Q95" i="53"/>
  <c r="P95" i="53"/>
  <c r="E95" i="53"/>
  <c r="U95" i="53" s="1"/>
  <c r="S94" i="53"/>
  <c r="R94" i="53"/>
  <c r="Q94" i="53"/>
  <c r="P94" i="53"/>
  <c r="E94" i="53"/>
  <c r="T94" i="53" s="1"/>
  <c r="T93" i="53"/>
  <c r="S93" i="53"/>
  <c r="R93" i="53"/>
  <c r="Q93" i="53"/>
  <c r="P93" i="53"/>
  <c r="E93" i="53"/>
  <c r="U93" i="53" s="1"/>
  <c r="S92" i="53"/>
  <c r="R92" i="53"/>
  <c r="Q92" i="53"/>
  <c r="P92" i="53"/>
  <c r="E92" i="53"/>
  <c r="U92" i="53" s="1"/>
  <c r="S91" i="53"/>
  <c r="R91" i="53"/>
  <c r="Q91" i="53"/>
  <c r="P91" i="53"/>
  <c r="E91" i="53"/>
  <c r="T90" i="53"/>
  <c r="S90" i="53"/>
  <c r="R90" i="53"/>
  <c r="Q90" i="53"/>
  <c r="P90" i="53"/>
  <c r="E90" i="53"/>
  <c r="U90" i="53" s="1"/>
  <c r="U89" i="53"/>
  <c r="T89" i="53"/>
  <c r="S89" i="53"/>
  <c r="R89" i="53"/>
  <c r="Q89" i="53"/>
  <c r="P89" i="53"/>
  <c r="E89" i="53"/>
  <c r="S88" i="53"/>
  <c r="R88" i="53"/>
  <c r="Q88" i="53"/>
  <c r="P88" i="53"/>
  <c r="E88" i="53"/>
  <c r="W75" i="53"/>
  <c r="V75" i="53"/>
  <c r="O75" i="53"/>
  <c r="N75" i="53"/>
  <c r="M75" i="53"/>
  <c r="L75" i="53"/>
  <c r="K75" i="53"/>
  <c r="J75" i="53"/>
  <c r="I75" i="53"/>
  <c r="H75" i="53"/>
  <c r="G75" i="53"/>
  <c r="F75" i="53"/>
  <c r="C75" i="53"/>
  <c r="B75" i="53"/>
  <c r="W74" i="53"/>
  <c r="V74" i="53"/>
  <c r="Q74" i="53"/>
  <c r="O74" i="53"/>
  <c r="N74" i="53"/>
  <c r="M74" i="53"/>
  <c r="S74" i="53" s="1"/>
  <c r="L74" i="53"/>
  <c r="R74" i="53" s="1"/>
  <c r="K74" i="53"/>
  <c r="J74" i="53"/>
  <c r="I74" i="53"/>
  <c r="H74" i="53"/>
  <c r="G74" i="53"/>
  <c r="F74" i="53"/>
  <c r="C74" i="53"/>
  <c r="E74" i="53" s="1"/>
  <c r="B74" i="53"/>
  <c r="W73" i="53"/>
  <c r="V73" i="53"/>
  <c r="O73" i="53"/>
  <c r="N73" i="53"/>
  <c r="M73" i="53"/>
  <c r="L73" i="53"/>
  <c r="R73" i="53" s="1"/>
  <c r="K73" i="53"/>
  <c r="J73" i="53"/>
  <c r="I73" i="53"/>
  <c r="H73" i="53"/>
  <c r="G73" i="53"/>
  <c r="F73" i="53"/>
  <c r="C73" i="53"/>
  <c r="B73" i="53"/>
  <c r="S72" i="53"/>
  <c r="R72" i="53"/>
  <c r="Q72" i="53"/>
  <c r="P72" i="53"/>
  <c r="E72" i="53"/>
  <c r="S71" i="53"/>
  <c r="R71" i="53"/>
  <c r="Q71" i="53"/>
  <c r="P71" i="53"/>
  <c r="E71" i="53"/>
  <c r="O69" i="53"/>
  <c r="N69" i="53"/>
  <c r="M69" i="53"/>
  <c r="S69" i="53" s="1"/>
  <c r="L69" i="53"/>
  <c r="R69" i="53" s="1"/>
  <c r="K69" i="53"/>
  <c r="J69" i="53"/>
  <c r="I69" i="53"/>
  <c r="H69" i="53"/>
  <c r="G69" i="53"/>
  <c r="F69" i="53"/>
  <c r="C69" i="53"/>
  <c r="B69" i="53"/>
  <c r="O68" i="53"/>
  <c r="N68" i="53"/>
  <c r="M68" i="53"/>
  <c r="S68" i="53" s="1"/>
  <c r="L68" i="53"/>
  <c r="R68" i="53" s="1"/>
  <c r="K68" i="53"/>
  <c r="J68" i="53"/>
  <c r="I68" i="53"/>
  <c r="H68" i="53"/>
  <c r="G68" i="53"/>
  <c r="F68" i="53"/>
  <c r="C68" i="53"/>
  <c r="E68" i="53" s="1"/>
  <c r="B68" i="53"/>
  <c r="S67" i="53"/>
  <c r="R67" i="53"/>
  <c r="Q67" i="53"/>
  <c r="P67" i="53"/>
  <c r="E67" i="53"/>
  <c r="S66" i="53"/>
  <c r="R66" i="53"/>
  <c r="Q66" i="53"/>
  <c r="P66" i="53"/>
  <c r="E66" i="53"/>
  <c r="U66" i="53" s="1"/>
  <c r="S65" i="53"/>
  <c r="R65" i="53"/>
  <c r="Q65" i="53"/>
  <c r="P65" i="53"/>
  <c r="E65" i="53"/>
  <c r="T65" i="53" s="1"/>
  <c r="S64" i="53"/>
  <c r="R64" i="53"/>
  <c r="Q64" i="53"/>
  <c r="P64" i="53"/>
  <c r="E64" i="53"/>
  <c r="U64" i="53" s="1"/>
  <c r="S63" i="53"/>
  <c r="R63" i="53"/>
  <c r="Q63" i="53"/>
  <c r="P63" i="53"/>
  <c r="E63" i="53"/>
  <c r="U63" i="53" s="1"/>
  <c r="O61" i="53"/>
  <c r="N61" i="53"/>
  <c r="M61" i="53"/>
  <c r="S61" i="53" s="1"/>
  <c r="L61" i="53"/>
  <c r="R61" i="53" s="1"/>
  <c r="K61" i="53"/>
  <c r="J61" i="53"/>
  <c r="I61" i="53"/>
  <c r="H61" i="53"/>
  <c r="C61" i="53"/>
  <c r="B61" i="53"/>
  <c r="S60" i="53"/>
  <c r="R60" i="53"/>
  <c r="Q60" i="53"/>
  <c r="P60" i="53"/>
  <c r="E60" i="53"/>
  <c r="U60" i="53" s="1"/>
  <c r="S59" i="53"/>
  <c r="R59" i="53"/>
  <c r="Q59" i="53"/>
  <c r="P59" i="53"/>
  <c r="E59" i="53"/>
  <c r="T59" i="53" s="1"/>
  <c r="S58" i="53"/>
  <c r="R58" i="53"/>
  <c r="Q58" i="53"/>
  <c r="P58" i="53"/>
  <c r="E58" i="53"/>
  <c r="S57" i="53"/>
  <c r="R57" i="53"/>
  <c r="Q57" i="53"/>
  <c r="P57" i="53"/>
  <c r="E57" i="53"/>
  <c r="U57" i="53" s="1"/>
  <c r="O55" i="53"/>
  <c r="N55" i="53"/>
  <c r="M55" i="53"/>
  <c r="S55" i="53" s="1"/>
  <c r="L55" i="53"/>
  <c r="R55" i="53" s="1"/>
  <c r="K55" i="53"/>
  <c r="J55" i="53"/>
  <c r="I55" i="53"/>
  <c r="H55" i="53"/>
  <c r="G55" i="53"/>
  <c r="F55" i="53"/>
  <c r="C55" i="53"/>
  <c r="B55" i="53"/>
  <c r="S54" i="53"/>
  <c r="R54" i="53"/>
  <c r="Q54" i="53"/>
  <c r="P54" i="53"/>
  <c r="E54" i="53"/>
  <c r="U54" i="53" s="1"/>
  <c r="S53" i="53"/>
  <c r="R53" i="53"/>
  <c r="Q53" i="53"/>
  <c r="P53" i="53"/>
  <c r="E53" i="53"/>
  <c r="T53" i="53" s="1"/>
  <c r="S52" i="53"/>
  <c r="R52" i="53"/>
  <c r="Q52" i="53"/>
  <c r="P52" i="53"/>
  <c r="E52" i="53"/>
  <c r="U52" i="53" s="1"/>
  <c r="S51" i="53"/>
  <c r="R51" i="53"/>
  <c r="Q51" i="53"/>
  <c r="P51" i="53"/>
  <c r="E51" i="53"/>
  <c r="U51" i="53" s="1"/>
  <c r="S50" i="53"/>
  <c r="R50" i="53"/>
  <c r="Q50" i="53"/>
  <c r="P50" i="53"/>
  <c r="E50" i="53"/>
  <c r="T50" i="53" s="1"/>
  <c r="U49" i="53"/>
  <c r="T49" i="53"/>
  <c r="S49" i="53"/>
  <c r="R49" i="53"/>
  <c r="Q49" i="53"/>
  <c r="P49" i="53"/>
  <c r="E49" i="53"/>
  <c r="S48" i="53"/>
  <c r="R48" i="53"/>
  <c r="Q48" i="53"/>
  <c r="P48" i="53"/>
  <c r="E48" i="53"/>
  <c r="U48" i="53" s="1"/>
  <c r="S47" i="53"/>
  <c r="R47" i="53"/>
  <c r="Q47" i="53"/>
  <c r="P47" i="53"/>
  <c r="E47" i="53"/>
  <c r="S46" i="53"/>
  <c r="R46" i="53"/>
  <c r="Q46" i="53"/>
  <c r="P46" i="53"/>
  <c r="E46" i="53"/>
  <c r="U46" i="53" s="1"/>
  <c r="S45" i="53"/>
  <c r="R45" i="53"/>
  <c r="Q45" i="53"/>
  <c r="P45" i="53"/>
  <c r="E45" i="53"/>
  <c r="U45" i="53" s="1"/>
  <c r="S44" i="53"/>
  <c r="R44" i="53"/>
  <c r="Q44" i="53"/>
  <c r="P44" i="53"/>
  <c r="E44" i="53"/>
  <c r="U44" i="53" s="1"/>
  <c r="O42" i="53"/>
  <c r="N42" i="53"/>
  <c r="M42" i="53"/>
  <c r="S42" i="53" s="1"/>
  <c r="L42" i="53"/>
  <c r="R42" i="53" s="1"/>
  <c r="K42" i="53"/>
  <c r="J42" i="53"/>
  <c r="I42" i="53"/>
  <c r="Q42" i="53" s="1"/>
  <c r="H42" i="53"/>
  <c r="G42" i="53"/>
  <c r="F42" i="53"/>
  <c r="C42" i="53"/>
  <c r="B42" i="53"/>
  <c r="E42" i="53" s="1"/>
  <c r="S41" i="53"/>
  <c r="R41" i="53"/>
  <c r="Q41" i="53"/>
  <c r="P41" i="53"/>
  <c r="E41" i="53"/>
  <c r="S40" i="53"/>
  <c r="R40" i="53"/>
  <c r="Q40" i="53"/>
  <c r="P40" i="53"/>
  <c r="E40" i="53"/>
  <c r="U40" i="53" s="1"/>
  <c r="U39" i="53"/>
  <c r="S39" i="53"/>
  <c r="R39" i="53"/>
  <c r="Q39" i="53"/>
  <c r="P39" i="53"/>
  <c r="E39" i="53"/>
  <c r="T39" i="53" s="1"/>
  <c r="S38" i="53"/>
  <c r="R38" i="53"/>
  <c r="Q38" i="53"/>
  <c r="U38" i="53" s="1"/>
  <c r="P38" i="53"/>
  <c r="E38" i="53"/>
  <c r="T38" i="53" s="1"/>
  <c r="S37" i="53"/>
  <c r="R37" i="53"/>
  <c r="Q37" i="53"/>
  <c r="P37" i="53"/>
  <c r="E37" i="53"/>
  <c r="O35" i="53"/>
  <c r="N35" i="53"/>
  <c r="M35" i="53"/>
  <c r="S35" i="53" s="1"/>
  <c r="L35" i="53"/>
  <c r="R35" i="53" s="1"/>
  <c r="K35" i="53"/>
  <c r="J35" i="53"/>
  <c r="I35" i="53"/>
  <c r="H35" i="53"/>
  <c r="G35" i="53"/>
  <c r="F35" i="53"/>
  <c r="C35" i="53"/>
  <c r="B35" i="53"/>
  <c r="S34" i="53"/>
  <c r="R34" i="53"/>
  <c r="Q34" i="53"/>
  <c r="U34" i="53" s="1"/>
  <c r="P34" i="53"/>
  <c r="E34" i="53"/>
  <c r="R32" i="53"/>
  <c r="O32" i="53"/>
  <c r="N32" i="53"/>
  <c r="M32" i="53"/>
  <c r="S32" i="53" s="1"/>
  <c r="L32" i="53"/>
  <c r="K32" i="53"/>
  <c r="J32" i="53"/>
  <c r="I32" i="53"/>
  <c r="H32" i="53"/>
  <c r="G32" i="53"/>
  <c r="F32" i="53"/>
  <c r="C32" i="53"/>
  <c r="B32" i="53"/>
  <c r="U31" i="53"/>
  <c r="S31" i="53"/>
  <c r="R31" i="53"/>
  <c r="Q31" i="53"/>
  <c r="P31" i="53"/>
  <c r="E31" i="53"/>
  <c r="T31" i="53" s="1"/>
  <c r="S30" i="53"/>
  <c r="R30" i="53"/>
  <c r="Q30" i="53"/>
  <c r="P30" i="53"/>
  <c r="E30" i="53"/>
  <c r="S29" i="53"/>
  <c r="R29" i="53"/>
  <c r="Q29" i="53"/>
  <c r="P29" i="53"/>
  <c r="E29" i="53"/>
  <c r="U29" i="53" s="1"/>
  <c r="S28" i="53"/>
  <c r="R28" i="53"/>
  <c r="Q28" i="53"/>
  <c r="P28" i="53"/>
  <c r="E28" i="53"/>
  <c r="O26" i="53"/>
  <c r="N26" i="53"/>
  <c r="M26" i="53"/>
  <c r="S26" i="53" s="1"/>
  <c r="L26" i="53"/>
  <c r="R26" i="53" s="1"/>
  <c r="K26" i="53"/>
  <c r="J26" i="53"/>
  <c r="I26" i="53"/>
  <c r="H26" i="53"/>
  <c r="G26" i="53"/>
  <c r="F26" i="53"/>
  <c r="C26" i="53"/>
  <c r="B26" i="53"/>
  <c r="E26" i="53" s="1"/>
  <c r="S25" i="53"/>
  <c r="R25" i="53"/>
  <c r="Q25" i="53"/>
  <c r="P25" i="53"/>
  <c r="E25" i="53"/>
  <c r="T25" i="53" s="1"/>
  <c r="T24" i="53"/>
  <c r="S24" i="53"/>
  <c r="R24" i="53"/>
  <c r="Q24" i="53"/>
  <c r="P24" i="53"/>
  <c r="E24" i="53"/>
  <c r="U24" i="53" s="1"/>
  <c r="S23" i="53"/>
  <c r="R23" i="53"/>
  <c r="Q23" i="53"/>
  <c r="P23" i="53"/>
  <c r="E23" i="53"/>
  <c r="U23" i="53" s="1"/>
  <c r="U22" i="53"/>
  <c r="S22" i="53"/>
  <c r="R22" i="53"/>
  <c r="Q22" i="53"/>
  <c r="P22" i="53"/>
  <c r="E22" i="53"/>
  <c r="T22" i="53" s="1"/>
  <c r="T21" i="53"/>
  <c r="S21" i="53"/>
  <c r="R21" i="53"/>
  <c r="Q21" i="53"/>
  <c r="P21" i="53"/>
  <c r="E21" i="53"/>
  <c r="U21" i="53" s="1"/>
  <c r="S20" i="53"/>
  <c r="R20" i="53"/>
  <c r="Q20" i="53"/>
  <c r="P20" i="53"/>
  <c r="E20" i="53"/>
  <c r="T20" i="53" s="1"/>
  <c r="S19" i="53"/>
  <c r="R19" i="53"/>
  <c r="Q19" i="53"/>
  <c r="P19" i="53"/>
  <c r="E19" i="53"/>
  <c r="O17" i="53"/>
  <c r="N17" i="53"/>
  <c r="M17" i="53"/>
  <c r="L17" i="53"/>
  <c r="K17" i="53"/>
  <c r="J17" i="53"/>
  <c r="I17" i="53"/>
  <c r="H17" i="53"/>
  <c r="P17" i="53" s="1"/>
  <c r="G17" i="53"/>
  <c r="F17" i="53"/>
  <c r="C17" i="53"/>
  <c r="E17" i="53" s="1"/>
  <c r="B17" i="53"/>
  <c r="S16" i="53"/>
  <c r="R16" i="53"/>
  <c r="Q16" i="53"/>
  <c r="P16" i="53"/>
  <c r="E16" i="53"/>
  <c r="S15" i="53"/>
  <c r="R15" i="53"/>
  <c r="Q15" i="53"/>
  <c r="P15" i="53"/>
  <c r="E15" i="53"/>
  <c r="U15" i="53" s="1"/>
  <c r="U14" i="53"/>
  <c r="S14" i="53"/>
  <c r="R14" i="53"/>
  <c r="Q14" i="53"/>
  <c r="P14" i="53"/>
  <c r="E14" i="53"/>
  <c r="T14" i="53" s="1"/>
  <c r="T13" i="53"/>
  <c r="S13" i="53"/>
  <c r="R13" i="53"/>
  <c r="Q13" i="53"/>
  <c r="P13" i="53"/>
  <c r="E13" i="53"/>
  <c r="U13" i="53" s="1"/>
  <c r="S12" i="53"/>
  <c r="R12" i="53"/>
  <c r="Q12" i="53"/>
  <c r="P12" i="53"/>
  <c r="E12" i="53"/>
  <c r="U12" i="53" s="1"/>
  <c r="S11" i="53"/>
  <c r="R11" i="53"/>
  <c r="Q11" i="53"/>
  <c r="P11" i="53"/>
  <c r="E11" i="53"/>
  <c r="T11" i="53" s="1"/>
  <c r="S10" i="53"/>
  <c r="R10" i="53"/>
  <c r="Q10" i="53"/>
  <c r="P10" i="53"/>
  <c r="E10" i="53"/>
  <c r="T10" i="53" s="1"/>
  <c r="T9" i="53"/>
  <c r="S9" i="53"/>
  <c r="R9" i="53"/>
  <c r="Q9" i="53"/>
  <c r="P9" i="53"/>
  <c r="E9" i="53"/>
  <c r="U9" i="53" s="1"/>
  <c r="S96" i="52"/>
  <c r="R96" i="52"/>
  <c r="Q96" i="52"/>
  <c r="P96" i="52"/>
  <c r="E96" i="52"/>
  <c r="S95" i="52"/>
  <c r="R95" i="52"/>
  <c r="Q95" i="52"/>
  <c r="P95" i="52"/>
  <c r="E95" i="52"/>
  <c r="U95" i="52" s="1"/>
  <c r="U94" i="52"/>
  <c r="S94" i="52"/>
  <c r="R94" i="52"/>
  <c r="Q94" i="52"/>
  <c r="P94" i="52"/>
  <c r="E94" i="52"/>
  <c r="T94" i="52" s="1"/>
  <c r="T93" i="52"/>
  <c r="S93" i="52"/>
  <c r="R93" i="52"/>
  <c r="Q93" i="52"/>
  <c r="P93" i="52"/>
  <c r="E93" i="52"/>
  <c r="U93" i="52" s="1"/>
  <c r="S92" i="52"/>
  <c r="R92" i="52"/>
  <c r="Q92" i="52"/>
  <c r="P92" i="52"/>
  <c r="E92" i="52"/>
  <c r="U92" i="52" s="1"/>
  <c r="S91" i="52"/>
  <c r="R91" i="52"/>
  <c r="Q91" i="52"/>
  <c r="P91" i="52"/>
  <c r="E91" i="52"/>
  <c r="T90" i="52"/>
  <c r="S90" i="52"/>
  <c r="R90" i="52"/>
  <c r="Q90" i="52"/>
  <c r="P90" i="52"/>
  <c r="E90" i="52"/>
  <c r="U90" i="52" s="1"/>
  <c r="S89" i="52"/>
  <c r="R89" i="52"/>
  <c r="Q89" i="52"/>
  <c r="P89" i="52"/>
  <c r="E89" i="52"/>
  <c r="S88" i="52"/>
  <c r="R88" i="52"/>
  <c r="Q88" i="52"/>
  <c r="P88" i="52"/>
  <c r="E88" i="52"/>
  <c r="O75" i="52"/>
  <c r="N75" i="52"/>
  <c r="M75" i="52"/>
  <c r="L75" i="52"/>
  <c r="K75" i="52"/>
  <c r="J75" i="52"/>
  <c r="I75" i="52"/>
  <c r="H75" i="52"/>
  <c r="G75" i="52"/>
  <c r="F75" i="52"/>
  <c r="C75" i="52"/>
  <c r="B75" i="52"/>
  <c r="O74" i="52"/>
  <c r="N74" i="52"/>
  <c r="R74" i="52" s="1"/>
  <c r="M74" i="52"/>
  <c r="S74" i="52" s="1"/>
  <c r="L74" i="52"/>
  <c r="K74" i="52"/>
  <c r="J74" i="52"/>
  <c r="I74" i="52"/>
  <c r="H74" i="52"/>
  <c r="G74" i="52"/>
  <c r="F74" i="52"/>
  <c r="C74" i="52"/>
  <c r="B74" i="52"/>
  <c r="E74" i="52" s="1"/>
  <c r="S73" i="52"/>
  <c r="O73" i="52"/>
  <c r="N73" i="52"/>
  <c r="R73" i="52" s="1"/>
  <c r="M73" i="52"/>
  <c r="L73" i="52"/>
  <c r="K73" i="52"/>
  <c r="J73" i="52"/>
  <c r="I73" i="52"/>
  <c r="Q73" i="52" s="1"/>
  <c r="H73" i="52"/>
  <c r="G73" i="52"/>
  <c r="F73" i="52"/>
  <c r="C73" i="52"/>
  <c r="B73" i="52"/>
  <c r="E73" i="52" s="1"/>
  <c r="T72" i="52"/>
  <c r="S72" i="52"/>
  <c r="R72" i="52"/>
  <c r="Q72" i="52"/>
  <c r="P72" i="52"/>
  <c r="E72" i="52"/>
  <c r="U72" i="52" s="1"/>
  <c r="S71" i="52"/>
  <c r="R71" i="52"/>
  <c r="Q71" i="52"/>
  <c r="U71" i="52" s="1"/>
  <c r="P71" i="52"/>
  <c r="T71" i="52" s="1"/>
  <c r="E71" i="52"/>
  <c r="O69" i="52"/>
  <c r="N69" i="52"/>
  <c r="M69" i="52"/>
  <c r="L69" i="52"/>
  <c r="K69" i="52"/>
  <c r="J69" i="52"/>
  <c r="I69" i="52"/>
  <c r="H69" i="52"/>
  <c r="G69" i="52"/>
  <c r="F69" i="52"/>
  <c r="C69" i="52"/>
  <c r="B69" i="52"/>
  <c r="R68" i="52"/>
  <c r="O68" i="52"/>
  <c r="N68" i="52"/>
  <c r="M68" i="52"/>
  <c r="S68" i="52" s="1"/>
  <c r="L68" i="52"/>
  <c r="K68" i="52"/>
  <c r="J68" i="52"/>
  <c r="I68" i="52"/>
  <c r="H68" i="52"/>
  <c r="P68" i="52" s="1"/>
  <c r="G68" i="52"/>
  <c r="F68" i="52"/>
  <c r="C68" i="52"/>
  <c r="B68" i="52"/>
  <c r="S67" i="52"/>
  <c r="R67" i="52"/>
  <c r="Q67" i="52"/>
  <c r="P67" i="52"/>
  <c r="E67" i="52"/>
  <c r="T66" i="52"/>
  <c r="S66" i="52"/>
  <c r="R66" i="52"/>
  <c r="Q66" i="52"/>
  <c r="P66" i="52"/>
  <c r="E66" i="52"/>
  <c r="U66" i="52" s="1"/>
  <c r="S65" i="52"/>
  <c r="R65" i="52"/>
  <c r="Q65" i="52"/>
  <c r="P65" i="52"/>
  <c r="E65" i="52"/>
  <c r="S64" i="52"/>
  <c r="R64" i="52"/>
  <c r="Q64" i="52"/>
  <c r="P64" i="52"/>
  <c r="E64" i="52"/>
  <c r="U64" i="52" s="1"/>
  <c r="U63" i="52"/>
  <c r="S63" i="52"/>
  <c r="R63" i="52"/>
  <c r="Q63" i="52"/>
  <c r="P63" i="52"/>
  <c r="E63" i="52"/>
  <c r="O61" i="52"/>
  <c r="N61" i="52"/>
  <c r="M61" i="52"/>
  <c r="S61" i="52" s="1"/>
  <c r="L61" i="52"/>
  <c r="R61" i="52" s="1"/>
  <c r="K61" i="52"/>
  <c r="J61" i="52"/>
  <c r="I61" i="52"/>
  <c r="H61" i="52"/>
  <c r="C61" i="52"/>
  <c r="B61" i="52"/>
  <c r="S60" i="52"/>
  <c r="R60" i="52"/>
  <c r="Q60" i="52"/>
  <c r="P60" i="52"/>
  <c r="E60" i="52"/>
  <c r="U60" i="52" s="1"/>
  <c r="U59" i="52"/>
  <c r="S59" i="52"/>
  <c r="R59" i="52"/>
  <c r="Q59" i="52"/>
  <c r="P59" i="52"/>
  <c r="E59" i="52"/>
  <c r="T59" i="52" s="1"/>
  <c r="S58" i="52"/>
  <c r="R58" i="52"/>
  <c r="Q58" i="52"/>
  <c r="P58" i="52"/>
  <c r="E58" i="52"/>
  <c r="U58" i="52" s="1"/>
  <c r="U57" i="52"/>
  <c r="S57" i="52"/>
  <c r="R57" i="52"/>
  <c r="Q57" i="52"/>
  <c r="P57" i="52"/>
  <c r="E57" i="52"/>
  <c r="T57" i="52" s="1"/>
  <c r="O55" i="52"/>
  <c r="N55" i="52"/>
  <c r="M55" i="52"/>
  <c r="S55" i="52" s="1"/>
  <c r="L55" i="52"/>
  <c r="R55" i="52" s="1"/>
  <c r="K55" i="52"/>
  <c r="J55" i="52"/>
  <c r="I55" i="52"/>
  <c r="H55" i="52"/>
  <c r="G55" i="52"/>
  <c r="F55" i="52"/>
  <c r="C55" i="52"/>
  <c r="B55" i="52"/>
  <c r="S54" i="52"/>
  <c r="R54" i="52"/>
  <c r="Q54" i="52"/>
  <c r="P54" i="52"/>
  <c r="E54" i="52"/>
  <c r="S53" i="52"/>
  <c r="R53" i="52"/>
  <c r="Q53" i="52"/>
  <c r="P53" i="52"/>
  <c r="E53" i="52"/>
  <c r="S52" i="52"/>
  <c r="R52" i="52"/>
  <c r="Q52" i="52"/>
  <c r="P52" i="52"/>
  <c r="E52" i="52"/>
  <c r="U52" i="52" s="1"/>
  <c r="S51" i="52"/>
  <c r="R51" i="52"/>
  <c r="Q51" i="52"/>
  <c r="P51" i="52"/>
  <c r="E51" i="52"/>
  <c r="S50" i="52"/>
  <c r="R50" i="52"/>
  <c r="Q50" i="52"/>
  <c r="P50" i="52"/>
  <c r="E50" i="52"/>
  <c r="U50" i="52" s="1"/>
  <c r="S49" i="52"/>
  <c r="R49" i="52"/>
  <c r="Q49" i="52"/>
  <c r="P49" i="52"/>
  <c r="E49" i="52"/>
  <c r="U49" i="52" s="1"/>
  <c r="S48" i="52"/>
  <c r="R48" i="52"/>
  <c r="Q48" i="52"/>
  <c r="P48" i="52"/>
  <c r="E48" i="52"/>
  <c r="T48" i="52" s="1"/>
  <c r="U47" i="52"/>
  <c r="S47" i="52"/>
  <c r="R47" i="52"/>
  <c r="Q47" i="52"/>
  <c r="P47" i="52"/>
  <c r="E47" i="52"/>
  <c r="T47" i="52" s="1"/>
  <c r="T46" i="52"/>
  <c r="S46" i="52"/>
  <c r="R46" i="52"/>
  <c r="Q46" i="52"/>
  <c r="P46" i="52"/>
  <c r="E46" i="52"/>
  <c r="U46" i="52" s="1"/>
  <c r="S45" i="52"/>
  <c r="R45" i="52"/>
  <c r="Q45" i="52"/>
  <c r="P45" i="52"/>
  <c r="E45" i="52"/>
  <c r="S44" i="52"/>
  <c r="R44" i="52"/>
  <c r="Q44" i="52"/>
  <c r="P44" i="52"/>
  <c r="E44" i="52"/>
  <c r="U44" i="52" s="1"/>
  <c r="O42" i="52"/>
  <c r="N42" i="52"/>
  <c r="M42" i="52"/>
  <c r="L42" i="52"/>
  <c r="R42" i="52" s="1"/>
  <c r="K42" i="52"/>
  <c r="J42" i="52"/>
  <c r="I42" i="52"/>
  <c r="H42" i="52"/>
  <c r="G42" i="52"/>
  <c r="F42" i="52"/>
  <c r="C42" i="52"/>
  <c r="B42" i="52"/>
  <c r="E42" i="52" s="1"/>
  <c r="S41" i="52"/>
  <c r="R41" i="52"/>
  <c r="Q41" i="52"/>
  <c r="P41" i="52"/>
  <c r="E41" i="52"/>
  <c r="U41" i="52" s="1"/>
  <c r="S40" i="52"/>
  <c r="R40" i="52"/>
  <c r="Q40" i="52"/>
  <c r="P40" i="52"/>
  <c r="E40" i="52"/>
  <c r="S39" i="52"/>
  <c r="R39" i="52"/>
  <c r="Q39" i="52"/>
  <c r="P39" i="52"/>
  <c r="E39" i="52"/>
  <c r="S38" i="52"/>
  <c r="R38" i="52"/>
  <c r="Q38" i="52"/>
  <c r="P38" i="52"/>
  <c r="E38" i="52"/>
  <c r="S37" i="52"/>
  <c r="R37" i="52"/>
  <c r="Q37" i="52"/>
  <c r="U37" i="52" s="1"/>
  <c r="P37" i="52"/>
  <c r="E37" i="52"/>
  <c r="O35" i="52"/>
  <c r="N35" i="52"/>
  <c r="M35" i="52"/>
  <c r="S35" i="52" s="1"/>
  <c r="L35" i="52"/>
  <c r="R35" i="52" s="1"/>
  <c r="K35" i="52"/>
  <c r="J35" i="52"/>
  <c r="I35" i="52"/>
  <c r="H35" i="52"/>
  <c r="G35" i="52"/>
  <c r="F35" i="52"/>
  <c r="C35" i="52"/>
  <c r="B35" i="52"/>
  <c r="U34" i="52"/>
  <c r="S34" i="52"/>
  <c r="R34" i="52"/>
  <c r="Q34" i="52"/>
  <c r="P34" i="52"/>
  <c r="E34" i="52"/>
  <c r="T34" i="52" s="1"/>
  <c r="O32" i="52"/>
  <c r="N32" i="52"/>
  <c r="M32" i="52"/>
  <c r="S32" i="52" s="1"/>
  <c r="L32" i="52"/>
  <c r="R32" i="52" s="1"/>
  <c r="K32" i="52"/>
  <c r="J32" i="52"/>
  <c r="I32" i="52"/>
  <c r="H32" i="52"/>
  <c r="G32" i="52"/>
  <c r="F32" i="52"/>
  <c r="C32" i="52"/>
  <c r="B32" i="52"/>
  <c r="U31" i="52"/>
  <c r="S31" i="52"/>
  <c r="R31" i="52"/>
  <c r="Q31" i="52"/>
  <c r="P31" i="52"/>
  <c r="E31" i="52"/>
  <c r="T31" i="52" s="1"/>
  <c r="U30" i="52"/>
  <c r="S30" i="52"/>
  <c r="R30" i="52"/>
  <c r="Q30" i="52"/>
  <c r="P30" i="52"/>
  <c r="E30" i="52"/>
  <c r="T30" i="52" s="1"/>
  <c r="T29" i="52"/>
  <c r="S29" i="52"/>
  <c r="R29" i="52"/>
  <c r="Q29" i="52"/>
  <c r="P29" i="52"/>
  <c r="E29" i="52"/>
  <c r="U29" i="52" s="1"/>
  <c r="S28" i="52"/>
  <c r="R28" i="52"/>
  <c r="Q28" i="52"/>
  <c r="P28" i="52"/>
  <c r="E28" i="52"/>
  <c r="O26" i="52"/>
  <c r="N26" i="52"/>
  <c r="M26" i="52"/>
  <c r="S26" i="52" s="1"/>
  <c r="L26" i="52"/>
  <c r="R26" i="52" s="1"/>
  <c r="K26" i="52"/>
  <c r="J26" i="52"/>
  <c r="I26" i="52"/>
  <c r="H26" i="52"/>
  <c r="P26" i="52" s="1"/>
  <c r="G26" i="52"/>
  <c r="F26" i="52"/>
  <c r="C26" i="52"/>
  <c r="E26" i="52" s="1"/>
  <c r="B26" i="52"/>
  <c r="S25" i="52"/>
  <c r="R25" i="52"/>
  <c r="Q25" i="52"/>
  <c r="P25" i="52"/>
  <c r="E25" i="52"/>
  <c r="S24" i="52"/>
  <c r="R24" i="52"/>
  <c r="Q24" i="52"/>
  <c r="P24" i="52"/>
  <c r="E24" i="52"/>
  <c r="U24" i="52" s="1"/>
  <c r="S23" i="52"/>
  <c r="R23" i="52"/>
  <c r="Q23" i="52"/>
  <c r="P23" i="52"/>
  <c r="E23" i="52"/>
  <c r="S22" i="52"/>
  <c r="R22" i="52"/>
  <c r="Q22" i="52"/>
  <c r="P22" i="52"/>
  <c r="E22" i="52"/>
  <c r="S21" i="52"/>
  <c r="R21" i="52"/>
  <c r="Q21" i="52"/>
  <c r="P21" i="52"/>
  <c r="E21" i="52"/>
  <c r="S20" i="52"/>
  <c r="R20" i="52"/>
  <c r="Q20" i="52"/>
  <c r="P20" i="52"/>
  <c r="E20" i="52"/>
  <c r="S19" i="52"/>
  <c r="R19" i="52"/>
  <c r="Q19" i="52"/>
  <c r="P19" i="52"/>
  <c r="E19" i="52"/>
  <c r="S17" i="52"/>
  <c r="Q17" i="52"/>
  <c r="O17" i="52"/>
  <c r="N17" i="52"/>
  <c r="R17" i="52" s="1"/>
  <c r="M17" i="52"/>
  <c r="L17" i="52"/>
  <c r="K17" i="52"/>
  <c r="J17" i="52"/>
  <c r="I17" i="52"/>
  <c r="H17" i="52"/>
  <c r="P17" i="52" s="1"/>
  <c r="G17" i="52"/>
  <c r="F17" i="52"/>
  <c r="C17" i="52"/>
  <c r="B17" i="52"/>
  <c r="E17" i="52" s="1"/>
  <c r="U16" i="52"/>
  <c r="T16" i="52"/>
  <c r="S16" i="52"/>
  <c r="R16" i="52"/>
  <c r="Q16" i="52"/>
  <c r="P16" i="52"/>
  <c r="E16" i="52"/>
  <c r="T15" i="52"/>
  <c r="S15" i="52"/>
  <c r="R15" i="52"/>
  <c r="Q15" i="52"/>
  <c r="P15" i="52"/>
  <c r="E15" i="52"/>
  <c r="U15" i="52" s="1"/>
  <c r="S14" i="52"/>
  <c r="R14" i="52"/>
  <c r="Q14" i="52"/>
  <c r="P14" i="52"/>
  <c r="E14" i="52"/>
  <c r="S13" i="52"/>
  <c r="R13" i="52"/>
  <c r="Q13" i="52"/>
  <c r="P13" i="52"/>
  <c r="E13" i="52"/>
  <c r="U13" i="52" s="1"/>
  <c r="U12" i="52"/>
  <c r="S12" i="52"/>
  <c r="R12" i="52"/>
  <c r="Q12" i="52"/>
  <c r="P12" i="52"/>
  <c r="E12" i="52"/>
  <c r="T12" i="52" s="1"/>
  <c r="S11" i="52"/>
  <c r="R11" i="52"/>
  <c r="Q11" i="52"/>
  <c r="P11" i="52"/>
  <c r="E11" i="52"/>
  <c r="S10" i="52"/>
  <c r="R10" i="52"/>
  <c r="Q10" i="52"/>
  <c r="P10" i="52"/>
  <c r="E10" i="52"/>
  <c r="S9" i="52"/>
  <c r="R9" i="52"/>
  <c r="Q9" i="52"/>
  <c r="P9" i="52"/>
  <c r="E9" i="52"/>
  <c r="T96" i="51"/>
  <c r="S96" i="51"/>
  <c r="R96" i="51"/>
  <c r="Q96" i="51"/>
  <c r="P96" i="51"/>
  <c r="E96" i="51"/>
  <c r="U96" i="51" s="1"/>
  <c r="S95" i="51"/>
  <c r="R95" i="51"/>
  <c r="Q95" i="51"/>
  <c r="P95" i="51"/>
  <c r="E95" i="51"/>
  <c r="T95" i="51" s="1"/>
  <c r="S94" i="51"/>
  <c r="R94" i="51"/>
  <c r="Q94" i="51"/>
  <c r="P94" i="51"/>
  <c r="E94" i="51"/>
  <c r="U94" i="51" s="1"/>
  <c r="S93" i="51"/>
  <c r="R93" i="51"/>
  <c r="Q93" i="51"/>
  <c r="P93" i="51"/>
  <c r="E93" i="51"/>
  <c r="U93" i="51" s="1"/>
  <c r="S92" i="51"/>
  <c r="R92" i="51"/>
  <c r="Q92" i="51"/>
  <c r="P92" i="51"/>
  <c r="E92" i="51"/>
  <c r="S91" i="51"/>
  <c r="R91" i="51"/>
  <c r="Q91" i="51"/>
  <c r="P91" i="51"/>
  <c r="E91" i="51"/>
  <c r="S90" i="51"/>
  <c r="R90" i="51"/>
  <c r="Q90" i="51"/>
  <c r="P90" i="51"/>
  <c r="E90" i="51"/>
  <c r="S89" i="51"/>
  <c r="R89" i="51"/>
  <c r="Q89" i="51"/>
  <c r="P89" i="51"/>
  <c r="E89" i="51"/>
  <c r="T88" i="51"/>
  <c r="S88" i="51"/>
  <c r="R88" i="51"/>
  <c r="Q88" i="51"/>
  <c r="P88" i="51"/>
  <c r="E88" i="51"/>
  <c r="U88" i="51" s="1"/>
  <c r="O75" i="51"/>
  <c r="N75" i="51"/>
  <c r="M75" i="51"/>
  <c r="L75" i="51"/>
  <c r="K75" i="51"/>
  <c r="J75" i="51"/>
  <c r="I75" i="51"/>
  <c r="H75" i="51"/>
  <c r="G75" i="51"/>
  <c r="F75" i="51"/>
  <c r="C75" i="51"/>
  <c r="B75" i="51"/>
  <c r="Q74" i="51"/>
  <c r="O74" i="51"/>
  <c r="N74" i="51"/>
  <c r="M74" i="51"/>
  <c r="S74" i="51" s="1"/>
  <c r="L74" i="51"/>
  <c r="K74" i="51"/>
  <c r="J74" i="51"/>
  <c r="I74" i="51"/>
  <c r="H74" i="51"/>
  <c r="G74" i="51"/>
  <c r="F74" i="51"/>
  <c r="C74" i="51"/>
  <c r="B74" i="51"/>
  <c r="O73" i="51"/>
  <c r="N73" i="51"/>
  <c r="M73" i="51"/>
  <c r="S73" i="51" s="1"/>
  <c r="L73" i="51"/>
  <c r="R73" i="51" s="1"/>
  <c r="K73" i="51"/>
  <c r="J73" i="51"/>
  <c r="I73" i="51"/>
  <c r="H73" i="51"/>
  <c r="G73" i="51"/>
  <c r="F73" i="51"/>
  <c r="C73" i="51"/>
  <c r="B73" i="51"/>
  <c r="S72" i="51"/>
  <c r="R72" i="51"/>
  <c r="Q72" i="51"/>
  <c r="P72" i="51"/>
  <c r="E72" i="51"/>
  <c r="T72" i="51" s="1"/>
  <c r="S71" i="51"/>
  <c r="R71" i="51"/>
  <c r="Q71" i="51"/>
  <c r="P71" i="51"/>
  <c r="E71" i="51"/>
  <c r="U71" i="51" s="1"/>
  <c r="O69" i="51"/>
  <c r="N69" i="51"/>
  <c r="M69" i="51"/>
  <c r="L69" i="51"/>
  <c r="K69" i="51"/>
  <c r="J69" i="51"/>
  <c r="I69" i="51"/>
  <c r="H69" i="51"/>
  <c r="G69" i="51"/>
  <c r="F69" i="51"/>
  <c r="C69" i="51"/>
  <c r="B69" i="51"/>
  <c r="R68" i="51"/>
  <c r="O68" i="51"/>
  <c r="N68" i="51"/>
  <c r="M68" i="51"/>
  <c r="S68" i="51" s="1"/>
  <c r="L68" i="51"/>
  <c r="K68" i="51"/>
  <c r="J68" i="51"/>
  <c r="I68" i="51"/>
  <c r="H68" i="51"/>
  <c r="G68" i="51"/>
  <c r="F68" i="51"/>
  <c r="C68" i="51"/>
  <c r="B68" i="51"/>
  <c r="S67" i="51"/>
  <c r="R67" i="51"/>
  <c r="Q67" i="51"/>
  <c r="P67" i="51"/>
  <c r="E67" i="51"/>
  <c r="S66" i="51"/>
  <c r="R66" i="51"/>
  <c r="Q66" i="51"/>
  <c r="P66" i="51"/>
  <c r="E66" i="51"/>
  <c r="T65" i="51"/>
  <c r="S65" i="51"/>
  <c r="R65" i="51"/>
  <c r="Q65" i="51"/>
  <c r="P65" i="51"/>
  <c r="E65" i="51"/>
  <c r="U65" i="51" s="1"/>
  <c r="U64" i="51"/>
  <c r="S64" i="51"/>
  <c r="R64" i="51"/>
  <c r="Q64" i="51"/>
  <c r="P64" i="51"/>
  <c r="E64" i="51"/>
  <c r="T64" i="51" s="1"/>
  <c r="S63" i="51"/>
  <c r="R63" i="51"/>
  <c r="Q63" i="51"/>
  <c r="P63" i="51"/>
  <c r="E63" i="51"/>
  <c r="T63" i="51" s="1"/>
  <c r="O61" i="51"/>
  <c r="N61" i="51"/>
  <c r="M61" i="51"/>
  <c r="S61" i="51" s="1"/>
  <c r="L61" i="51"/>
  <c r="R61" i="51" s="1"/>
  <c r="K61" i="51"/>
  <c r="J61" i="51"/>
  <c r="I61" i="51"/>
  <c r="H61" i="51"/>
  <c r="C61" i="51"/>
  <c r="B61" i="51"/>
  <c r="S60" i="51"/>
  <c r="R60" i="51"/>
  <c r="Q60" i="51"/>
  <c r="P60" i="51"/>
  <c r="E60" i="51"/>
  <c r="T60" i="51" s="1"/>
  <c r="S59" i="51"/>
  <c r="R59" i="51"/>
  <c r="Q59" i="51"/>
  <c r="P59" i="51"/>
  <c r="E59" i="51"/>
  <c r="U59" i="51" s="1"/>
  <c r="S58" i="51"/>
  <c r="R58" i="51"/>
  <c r="Q58" i="51"/>
  <c r="P58" i="51"/>
  <c r="E58" i="51"/>
  <c r="T58" i="51" s="1"/>
  <c r="S57" i="51"/>
  <c r="R57" i="51"/>
  <c r="Q57" i="51"/>
  <c r="P57" i="51"/>
  <c r="E57" i="51"/>
  <c r="U57" i="51" s="1"/>
  <c r="O55" i="51"/>
  <c r="N55" i="51"/>
  <c r="M55" i="51"/>
  <c r="S55" i="51" s="1"/>
  <c r="L55" i="51"/>
  <c r="R55" i="51" s="1"/>
  <c r="K55" i="51"/>
  <c r="J55" i="51"/>
  <c r="I55" i="51"/>
  <c r="H55" i="51"/>
  <c r="G55" i="51"/>
  <c r="F55" i="51"/>
  <c r="C55" i="51"/>
  <c r="B55" i="51"/>
  <c r="S54" i="51"/>
  <c r="R54" i="51"/>
  <c r="Q54" i="51"/>
  <c r="P54" i="51"/>
  <c r="E54" i="51"/>
  <c r="U53" i="51"/>
  <c r="S53" i="51"/>
  <c r="R53" i="51"/>
  <c r="Q53" i="51"/>
  <c r="P53" i="51"/>
  <c r="E53" i="51"/>
  <c r="T53" i="51" s="1"/>
  <c r="U52" i="51"/>
  <c r="S52" i="51"/>
  <c r="R52" i="51"/>
  <c r="Q52" i="51"/>
  <c r="P52" i="51"/>
  <c r="E52" i="51"/>
  <c r="T52" i="51" s="1"/>
  <c r="S51" i="51"/>
  <c r="R51" i="51"/>
  <c r="Q51" i="51"/>
  <c r="P51" i="51"/>
  <c r="E51" i="51"/>
  <c r="U51" i="51" s="1"/>
  <c r="S50" i="51"/>
  <c r="R50" i="51"/>
  <c r="Q50" i="51"/>
  <c r="P50" i="51"/>
  <c r="E50" i="51"/>
  <c r="U49" i="51"/>
  <c r="S49" i="51"/>
  <c r="R49" i="51"/>
  <c r="Q49" i="51"/>
  <c r="P49" i="51"/>
  <c r="E49" i="51"/>
  <c r="T49" i="51" s="1"/>
  <c r="S48" i="51"/>
  <c r="R48" i="51"/>
  <c r="Q48" i="51"/>
  <c r="P48" i="51"/>
  <c r="E48" i="51"/>
  <c r="S47" i="51"/>
  <c r="R47" i="51"/>
  <c r="Q47" i="51"/>
  <c r="P47" i="51"/>
  <c r="E47" i="51"/>
  <c r="S46" i="51"/>
  <c r="R46" i="51"/>
  <c r="Q46" i="51"/>
  <c r="P46" i="51"/>
  <c r="E46" i="51"/>
  <c r="S45" i="51"/>
  <c r="R45" i="51"/>
  <c r="Q45" i="51"/>
  <c r="P45" i="51"/>
  <c r="E45" i="51"/>
  <c r="U44" i="51"/>
  <c r="S44" i="51"/>
  <c r="R44" i="51"/>
  <c r="Q44" i="51"/>
  <c r="P44" i="51"/>
  <c r="E44" i="51"/>
  <c r="T44" i="51" s="1"/>
  <c r="O42" i="51"/>
  <c r="N42" i="51"/>
  <c r="M42" i="51"/>
  <c r="L42" i="51"/>
  <c r="R42" i="51" s="1"/>
  <c r="K42" i="51"/>
  <c r="J42" i="51"/>
  <c r="I42" i="51"/>
  <c r="H42" i="51"/>
  <c r="G42" i="51"/>
  <c r="F42" i="51"/>
  <c r="C42" i="51"/>
  <c r="B42" i="51"/>
  <c r="E42" i="51" s="1"/>
  <c r="T41" i="51"/>
  <c r="S41" i="51"/>
  <c r="R41" i="51"/>
  <c r="Q41" i="51"/>
  <c r="P41" i="51"/>
  <c r="E41" i="51"/>
  <c r="U41" i="51" s="1"/>
  <c r="S40" i="51"/>
  <c r="R40" i="51"/>
  <c r="Q40" i="51"/>
  <c r="P40" i="51"/>
  <c r="E40" i="51"/>
  <c r="U40" i="51" s="1"/>
  <c r="S39" i="51"/>
  <c r="R39" i="51"/>
  <c r="Q39" i="51"/>
  <c r="P39" i="51"/>
  <c r="E39" i="51"/>
  <c r="S38" i="51"/>
  <c r="R38" i="51"/>
  <c r="Q38" i="51"/>
  <c r="U38" i="51" s="1"/>
  <c r="P38" i="51"/>
  <c r="E38" i="51"/>
  <c r="S37" i="51"/>
  <c r="R37" i="51"/>
  <c r="Q37" i="51"/>
  <c r="P37" i="51"/>
  <c r="E37" i="51"/>
  <c r="U37" i="51" s="1"/>
  <c r="O35" i="51"/>
  <c r="S35" i="51" s="1"/>
  <c r="N35" i="51"/>
  <c r="M35" i="51"/>
  <c r="L35" i="51"/>
  <c r="K35" i="51"/>
  <c r="J35" i="51"/>
  <c r="I35" i="51"/>
  <c r="H35" i="51"/>
  <c r="G35" i="51"/>
  <c r="F35" i="51"/>
  <c r="C35" i="51"/>
  <c r="E35" i="51" s="1"/>
  <c r="B35" i="51"/>
  <c r="S34" i="51"/>
  <c r="R34" i="51"/>
  <c r="Q34" i="51"/>
  <c r="P34" i="51"/>
  <c r="E34" i="51"/>
  <c r="O32" i="51"/>
  <c r="N32" i="51"/>
  <c r="M32" i="51"/>
  <c r="S32" i="51" s="1"/>
  <c r="L32" i="51"/>
  <c r="R32" i="51" s="1"/>
  <c r="K32" i="51"/>
  <c r="J32" i="51"/>
  <c r="I32" i="51"/>
  <c r="H32" i="51"/>
  <c r="G32" i="51"/>
  <c r="F32" i="51"/>
  <c r="C32" i="51"/>
  <c r="B32" i="51"/>
  <c r="T31" i="51"/>
  <c r="S31" i="51"/>
  <c r="R31" i="51"/>
  <c r="Q31" i="51"/>
  <c r="P31" i="51"/>
  <c r="E31" i="51"/>
  <c r="U31" i="51" s="1"/>
  <c r="U30" i="51"/>
  <c r="S30" i="51"/>
  <c r="R30" i="51"/>
  <c r="Q30" i="51"/>
  <c r="P30" i="51"/>
  <c r="E30" i="51"/>
  <c r="T30" i="51" s="1"/>
  <c r="T29" i="51"/>
  <c r="S29" i="51"/>
  <c r="R29" i="51"/>
  <c r="Q29" i="51"/>
  <c r="P29" i="51"/>
  <c r="E29" i="51"/>
  <c r="U29" i="51" s="1"/>
  <c r="U28" i="51"/>
  <c r="S28" i="51"/>
  <c r="R28" i="51"/>
  <c r="Q28" i="51"/>
  <c r="P28" i="51"/>
  <c r="E28" i="51"/>
  <c r="T28" i="51" s="1"/>
  <c r="R26" i="51"/>
  <c r="O26" i="51"/>
  <c r="N26" i="51"/>
  <c r="M26" i="51"/>
  <c r="S26" i="51" s="1"/>
  <c r="L26" i="51"/>
  <c r="K26" i="51"/>
  <c r="J26" i="51"/>
  <c r="I26" i="51"/>
  <c r="H26" i="51"/>
  <c r="G26" i="51"/>
  <c r="F26" i="51"/>
  <c r="C26" i="51"/>
  <c r="B26" i="51"/>
  <c r="S25" i="51"/>
  <c r="R25" i="51"/>
  <c r="Q25" i="51"/>
  <c r="P25" i="51"/>
  <c r="E25" i="51"/>
  <c r="U25" i="51" s="1"/>
  <c r="S24" i="51"/>
  <c r="R24" i="51"/>
  <c r="Q24" i="51"/>
  <c r="P24" i="51"/>
  <c r="E24" i="51"/>
  <c r="U24" i="51" s="1"/>
  <c r="S23" i="51"/>
  <c r="R23" i="51"/>
  <c r="Q23" i="51"/>
  <c r="P23" i="51"/>
  <c r="E23" i="51"/>
  <c r="S22" i="51"/>
  <c r="R22" i="51"/>
  <c r="Q22" i="51"/>
  <c r="P22" i="51"/>
  <c r="E22" i="51"/>
  <c r="U21" i="51"/>
  <c r="S21" i="51"/>
  <c r="R21" i="51"/>
  <c r="Q21" i="51"/>
  <c r="P21" i="51"/>
  <c r="E21" i="51"/>
  <c r="T21" i="51" s="1"/>
  <c r="U20" i="51"/>
  <c r="T20" i="51"/>
  <c r="S20" i="51"/>
  <c r="R20" i="51"/>
  <c r="Q20" i="51"/>
  <c r="P20" i="51"/>
  <c r="E20" i="51"/>
  <c r="U19" i="51"/>
  <c r="T19" i="51"/>
  <c r="S19" i="51"/>
  <c r="R19" i="51"/>
  <c r="Q19" i="51"/>
  <c r="P19" i="51"/>
  <c r="E19" i="51"/>
  <c r="O17" i="51"/>
  <c r="N17" i="51"/>
  <c r="M17" i="51"/>
  <c r="L17" i="51"/>
  <c r="K17" i="51"/>
  <c r="J17" i="51"/>
  <c r="I17" i="51"/>
  <c r="H17" i="51"/>
  <c r="G17" i="51"/>
  <c r="F17" i="51"/>
  <c r="C17" i="51"/>
  <c r="E17" i="51" s="1"/>
  <c r="B17" i="51"/>
  <c r="S16" i="51"/>
  <c r="R16" i="51"/>
  <c r="Q16" i="51"/>
  <c r="P16" i="51"/>
  <c r="E16" i="51"/>
  <c r="T16" i="51" s="1"/>
  <c r="S15" i="51"/>
  <c r="R15" i="51"/>
  <c r="Q15" i="51"/>
  <c r="P15" i="51"/>
  <c r="E15" i="51"/>
  <c r="U14" i="51"/>
  <c r="T14" i="51"/>
  <c r="S14" i="51"/>
  <c r="R14" i="51"/>
  <c r="Q14" i="51"/>
  <c r="P14" i="51"/>
  <c r="E14" i="51"/>
  <c r="U13" i="51"/>
  <c r="T13" i="51"/>
  <c r="S13" i="51"/>
  <c r="R13" i="51"/>
  <c r="Q13" i="51"/>
  <c r="P13" i="51"/>
  <c r="E13" i="51"/>
  <c r="S12" i="51"/>
  <c r="R12" i="51"/>
  <c r="Q12" i="51"/>
  <c r="P12" i="51"/>
  <c r="E12" i="51"/>
  <c r="U12" i="51" s="1"/>
  <c r="S11" i="51"/>
  <c r="R11" i="51"/>
  <c r="Q11" i="51"/>
  <c r="P11" i="51"/>
  <c r="E11" i="51"/>
  <c r="S10" i="51"/>
  <c r="R10" i="51"/>
  <c r="Q10" i="51"/>
  <c r="U10" i="51" s="1"/>
  <c r="P10" i="51"/>
  <c r="E10" i="51"/>
  <c r="S9" i="51"/>
  <c r="R9" i="51"/>
  <c r="Q9" i="51"/>
  <c r="P9" i="51"/>
  <c r="E9" i="51"/>
  <c r="U9" i="51" s="1"/>
  <c r="S96" i="50"/>
  <c r="R96" i="50"/>
  <c r="Q96" i="50"/>
  <c r="P96" i="50"/>
  <c r="E96" i="50"/>
  <c r="U95" i="50"/>
  <c r="S95" i="50"/>
  <c r="R95" i="50"/>
  <c r="Q95" i="50"/>
  <c r="P95" i="50"/>
  <c r="E95" i="50"/>
  <c r="T95" i="50" s="1"/>
  <c r="U94" i="50"/>
  <c r="T94" i="50"/>
  <c r="S94" i="50"/>
  <c r="R94" i="50"/>
  <c r="Q94" i="50"/>
  <c r="P94" i="50"/>
  <c r="E94" i="50"/>
  <c r="S93" i="50"/>
  <c r="R93" i="50"/>
  <c r="Q93" i="50"/>
  <c r="P93" i="50"/>
  <c r="E93" i="50"/>
  <c r="S92" i="50"/>
  <c r="R92" i="50"/>
  <c r="Q92" i="50"/>
  <c r="P92" i="50"/>
  <c r="E92" i="50"/>
  <c r="S91" i="50"/>
  <c r="R91" i="50"/>
  <c r="Q91" i="50"/>
  <c r="P91" i="50"/>
  <c r="E91" i="50"/>
  <c r="S90" i="50"/>
  <c r="R90" i="50"/>
  <c r="Q90" i="50"/>
  <c r="P90" i="50"/>
  <c r="E90" i="50"/>
  <c r="S89" i="50"/>
  <c r="R89" i="50"/>
  <c r="Q89" i="50"/>
  <c r="P89" i="50"/>
  <c r="E89" i="50"/>
  <c r="T89" i="50" s="1"/>
  <c r="U88" i="50"/>
  <c r="S88" i="50"/>
  <c r="R88" i="50"/>
  <c r="Q88" i="50"/>
  <c r="P88" i="50"/>
  <c r="E88" i="50"/>
  <c r="T88" i="50" s="1"/>
  <c r="V75" i="50"/>
  <c r="O75" i="50"/>
  <c r="N75" i="50"/>
  <c r="M75" i="50"/>
  <c r="L75" i="50"/>
  <c r="K75" i="50"/>
  <c r="J75" i="50"/>
  <c r="I75" i="50"/>
  <c r="H75" i="50"/>
  <c r="G75" i="50"/>
  <c r="F75" i="50"/>
  <c r="C75" i="50"/>
  <c r="B75" i="50"/>
  <c r="V74" i="50"/>
  <c r="O74" i="50"/>
  <c r="N74" i="50"/>
  <c r="M74" i="50"/>
  <c r="S74" i="50" s="1"/>
  <c r="L74" i="50"/>
  <c r="K74" i="50"/>
  <c r="J74" i="50"/>
  <c r="I74" i="50"/>
  <c r="H74" i="50"/>
  <c r="G74" i="50"/>
  <c r="F74" i="50"/>
  <c r="C74" i="50"/>
  <c r="E74" i="50" s="1"/>
  <c r="B74" i="50"/>
  <c r="V73" i="50"/>
  <c r="O73" i="50"/>
  <c r="N73" i="50"/>
  <c r="R73" i="50" s="1"/>
  <c r="M73" i="50"/>
  <c r="L73" i="50"/>
  <c r="K73" i="50"/>
  <c r="J73" i="50"/>
  <c r="I73" i="50"/>
  <c r="H73" i="50"/>
  <c r="G73" i="50"/>
  <c r="F73" i="50"/>
  <c r="C73" i="50"/>
  <c r="B73" i="50"/>
  <c r="S72" i="50"/>
  <c r="R72" i="50"/>
  <c r="Q72" i="50"/>
  <c r="P72" i="50"/>
  <c r="E72" i="50"/>
  <c r="S71" i="50"/>
  <c r="R71" i="50"/>
  <c r="Q71" i="50"/>
  <c r="P71" i="50"/>
  <c r="E71" i="50"/>
  <c r="V69" i="50"/>
  <c r="O69" i="50"/>
  <c r="N69" i="50"/>
  <c r="M69" i="50"/>
  <c r="L69" i="50"/>
  <c r="K69" i="50"/>
  <c r="J69" i="50"/>
  <c r="I69" i="50"/>
  <c r="H69" i="50"/>
  <c r="G69" i="50"/>
  <c r="F69" i="50"/>
  <c r="C69" i="50"/>
  <c r="B69" i="50"/>
  <c r="O68" i="50"/>
  <c r="N68" i="50"/>
  <c r="M68" i="50"/>
  <c r="S68" i="50" s="1"/>
  <c r="L68" i="50"/>
  <c r="R68" i="50" s="1"/>
  <c r="K68" i="50"/>
  <c r="J68" i="50"/>
  <c r="I68" i="50"/>
  <c r="H68" i="50"/>
  <c r="G68" i="50"/>
  <c r="F68" i="50"/>
  <c r="C68" i="50"/>
  <c r="B68" i="50"/>
  <c r="E68" i="50" s="1"/>
  <c r="S67" i="50"/>
  <c r="R67" i="50"/>
  <c r="Q67" i="50"/>
  <c r="P67" i="50"/>
  <c r="E67" i="50"/>
  <c r="U67" i="50" s="1"/>
  <c r="U66" i="50"/>
  <c r="T66" i="50"/>
  <c r="S66" i="50"/>
  <c r="R66" i="50"/>
  <c r="Q66" i="50"/>
  <c r="P66" i="50"/>
  <c r="E66" i="50"/>
  <c r="S65" i="50"/>
  <c r="R65" i="50"/>
  <c r="Q65" i="50"/>
  <c r="P65" i="50"/>
  <c r="E65" i="50"/>
  <c r="U65" i="50" s="1"/>
  <c r="S64" i="50"/>
  <c r="R64" i="50"/>
  <c r="Q64" i="50"/>
  <c r="P64" i="50"/>
  <c r="E64" i="50"/>
  <c r="S63" i="50"/>
  <c r="R63" i="50"/>
  <c r="Q63" i="50"/>
  <c r="P63" i="50"/>
  <c r="E63" i="50"/>
  <c r="O61" i="50"/>
  <c r="N61" i="50"/>
  <c r="M61" i="50"/>
  <c r="S61" i="50" s="1"/>
  <c r="L61" i="50"/>
  <c r="R61" i="50" s="1"/>
  <c r="K61" i="50"/>
  <c r="J61" i="50"/>
  <c r="I61" i="50"/>
  <c r="H61" i="50"/>
  <c r="C61" i="50"/>
  <c r="B61" i="50"/>
  <c r="S60" i="50"/>
  <c r="R60" i="50"/>
  <c r="Q60" i="50"/>
  <c r="P60" i="50"/>
  <c r="E60" i="50"/>
  <c r="T60" i="50" s="1"/>
  <c r="S59" i="50"/>
  <c r="R59" i="50"/>
  <c r="Q59" i="50"/>
  <c r="P59" i="50"/>
  <c r="E59" i="50"/>
  <c r="U59" i="50" s="1"/>
  <c r="S58" i="50"/>
  <c r="R58" i="50"/>
  <c r="Q58" i="50"/>
  <c r="P58" i="50"/>
  <c r="E58" i="50"/>
  <c r="U58" i="50" s="1"/>
  <c r="T57" i="50"/>
  <c r="S57" i="50"/>
  <c r="R57" i="50"/>
  <c r="Q57" i="50"/>
  <c r="P57" i="50"/>
  <c r="E57" i="50"/>
  <c r="U57" i="50" s="1"/>
  <c r="V55" i="50"/>
  <c r="O55" i="50"/>
  <c r="N55" i="50"/>
  <c r="M55" i="50"/>
  <c r="L55" i="50"/>
  <c r="K55" i="50"/>
  <c r="J55" i="50"/>
  <c r="I55" i="50"/>
  <c r="H55" i="50"/>
  <c r="G55" i="50"/>
  <c r="F55" i="50"/>
  <c r="C55" i="50"/>
  <c r="B55" i="50"/>
  <c r="T54" i="50"/>
  <c r="S54" i="50"/>
  <c r="R54" i="50"/>
  <c r="Q54" i="50"/>
  <c r="P54" i="50"/>
  <c r="E54" i="50"/>
  <c r="U54" i="50" s="1"/>
  <c r="T53" i="50"/>
  <c r="S53" i="50"/>
  <c r="R53" i="50"/>
  <c r="Q53" i="50"/>
  <c r="P53" i="50"/>
  <c r="E53" i="50"/>
  <c r="S52" i="50"/>
  <c r="R52" i="50"/>
  <c r="Q52" i="50"/>
  <c r="P52" i="50"/>
  <c r="E52" i="50"/>
  <c r="U52" i="50" s="1"/>
  <c r="S51" i="50"/>
  <c r="R51" i="50"/>
  <c r="Q51" i="50"/>
  <c r="P51" i="50"/>
  <c r="E51" i="50"/>
  <c r="U50" i="50"/>
  <c r="S50" i="50"/>
  <c r="R50" i="50"/>
  <c r="Q50" i="50"/>
  <c r="P50" i="50"/>
  <c r="E50" i="50"/>
  <c r="T50" i="50" s="1"/>
  <c r="S49" i="50"/>
  <c r="R49" i="50"/>
  <c r="Q49" i="50"/>
  <c r="P49" i="50"/>
  <c r="E49" i="50"/>
  <c r="S48" i="50"/>
  <c r="R48" i="50"/>
  <c r="Q48" i="50"/>
  <c r="P48" i="50"/>
  <c r="E48" i="50"/>
  <c r="S47" i="50"/>
  <c r="R47" i="50"/>
  <c r="Q47" i="50"/>
  <c r="P47" i="50"/>
  <c r="E47" i="50"/>
  <c r="S46" i="50"/>
  <c r="R46" i="50"/>
  <c r="Q46" i="50"/>
  <c r="P46" i="50"/>
  <c r="E46" i="50"/>
  <c r="U45" i="50"/>
  <c r="T45" i="50"/>
  <c r="S45" i="50"/>
  <c r="R45" i="50"/>
  <c r="Q45" i="50"/>
  <c r="P45" i="50"/>
  <c r="E45" i="50"/>
  <c r="S44" i="50"/>
  <c r="R44" i="50"/>
  <c r="Q44" i="50"/>
  <c r="P44" i="50"/>
  <c r="E44" i="50"/>
  <c r="U44" i="50" s="1"/>
  <c r="O42" i="50"/>
  <c r="N42" i="50"/>
  <c r="M42" i="50"/>
  <c r="S42" i="50" s="1"/>
  <c r="L42" i="50"/>
  <c r="R42" i="50" s="1"/>
  <c r="K42" i="50"/>
  <c r="J42" i="50"/>
  <c r="I42" i="50"/>
  <c r="H42" i="50"/>
  <c r="G42" i="50"/>
  <c r="F42" i="50"/>
  <c r="C42" i="50"/>
  <c r="B42" i="50"/>
  <c r="T41" i="50"/>
  <c r="S41" i="50"/>
  <c r="R41" i="50"/>
  <c r="Q41" i="50"/>
  <c r="P41" i="50"/>
  <c r="E41" i="50"/>
  <c r="U41" i="50" s="1"/>
  <c r="S40" i="50"/>
  <c r="R40" i="50"/>
  <c r="Q40" i="50"/>
  <c r="P40" i="50"/>
  <c r="E40" i="50"/>
  <c r="S39" i="50"/>
  <c r="R39" i="50"/>
  <c r="Q39" i="50"/>
  <c r="P39" i="50"/>
  <c r="E39" i="50"/>
  <c r="T39" i="50" s="1"/>
  <c r="U38" i="50"/>
  <c r="T38" i="50"/>
  <c r="S38" i="50"/>
  <c r="R38" i="50"/>
  <c r="Q38" i="50"/>
  <c r="P38" i="50"/>
  <c r="E38" i="50"/>
  <c r="S37" i="50"/>
  <c r="R37" i="50"/>
  <c r="Q37" i="50"/>
  <c r="P37" i="50"/>
  <c r="E37" i="50"/>
  <c r="O35" i="50"/>
  <c r="N35" i="50"/>
  <c r="M35" i="50"/>
  <c r="L35" i="50"/>
  <c r="R35" i="50" s="1"/>
  <c r="K35" i="50"/>
  <c r="J35" i="50"/>
  <c r="I35" i="50"/>
  <c r="H35" i="50"/>
  <c r="G35" i="50"/>
  <c r="F35" i="50"/>
  <c r="C35" i="50"/>
  <c r="B35" i="50"/>
  <c r="S34" i="50"/>
  <c r="R34" i="50"/>
  <c r="Q34" i="50"/>
  <c r="P34" i="50"/>
  <c r="E34" i="50"/>
  <c r="O32" i="50"/>
  <c r="N32" i="50"/>
  <c r="M32" i="50"/>
  <c r="S32" i="50" s="1"/>
  <c r="L32" i="50"/>
  <c r="R32" i="50" s="1"/>
  <c r="K32" i="50"/>
  <c r="J32" i="50"/>
  <c r="I32" i="50"/>
  <c r="H32" i="50"/>
  <c r="P32" i="50" s="1"/>
  <c r="G32" i="50"/>
  <c r="F32" i="50"/>
  <c r="C32" i="50"/>
  <c r="B32" i="50"/>
  <c r="S31" i="50"/>
  <c r="R31" i="50"/>
  <c r="Q31" i="50"/>
  <c r="P31" i="50"/>
  <c r="E31" i="50"/>
  <c r="S30" i="50"/>
  <c r="R30" i="50"/>
  <c r="Q30" i="50"/>
  <c r="P30" i="50"/>
  <c r="E30" i="50"/>
  <c r="U30" i="50" s="1"/>
  <c r="U29" i="50"/>
  <c r="S29" i="50"/>
  <c r="R29" i="50"/>
  <c r="Q29" i="50"/>
  <c r="P29" i="50"/>
  <c r="E29" i="50"/>
  <c r="T29" i="50" s="1"/>
  <c r="S28" i="50"/>
  <c r="R28" i="50"/>
  <c r="Q28" i="50"/>
  <c r="P28" i="50"/>
  <c r="E28" i="50"/>
  <c r="T28" i="50" s="1"/>
  <c r="O26" i="50"/>
  <c r="N26" i="50"/>
  <c r="M26" i="50"/>
  <c r="S26" i="50" s="1"/>
  <c r="L26" i="50"/>
  <c r="R26" i="50" s="1"/>
  <c r="K26" i="50"/>
  <c r="J26" i="50"/>
  <c r="I26" i="50"/>
  <c r="Q26" i="50" s="1"/>
  <c r="H26" i="50"/>
  <c r="G26" i="50"/>
  <c r="F26" i="50"/>
  <c r="C26" i="50"/>
  <c r="B26" i="50"/>
  <c r="E26" i="50" s="1"/>
  <c r="S25" i="50"/>
  <c r="R25" i="50"/>
  <c r="Q25" i="50"/>
  <c r="P25" i="50"/>
  <c r="E25" i="50"/>
  <c r="T25" i="50" s="1"/>
  <c r="S24" i="50"/>
  <c r="R24" i="50"/>
  <c r="Q24" i="50"/>
  <c r="P24" i="50"/>
  <c r="E24" i="50"/>
  <c r="U24" i="50" s="1"/>
  <c r="S23" i="50"/>
  <c r="R23" i="50"/>
  <c r="Q23" i="50"/>
  <c r="P23" i="50"/>
  <c r="E23" i="50"/>
  <c r="S22" i="50"/>
  <c r="R22" i="50"/>
  <c r="Q22" i="50"/>
  <c r="P22" i="50"/>
  <c r="E22" i="50"/>
  <c r="T22" i="50" s="1"/>
  <c r="U21" i="50"/>
  <c r="S21" i="50"/>
  <c r="R21" i="50"/>
  <c r="Q21" i="50"/>
  <c r="P21" i="50"/>
  <c r="E21" i="50"/>
  <c r="U20" i="50"/>
  <c r="S20" i="50"/>
  <c r="R20" i="50"/>
  <c r="Q20" i="50"/>
  <c r="P20" i="50"/>
  <c r="E20" i="50"/>
  <c r="T20" i="50" s="1"/>
  <c r="S19" i="50"/>
  <c r="R19" i="50"/>
  <c r="Q19" i="50"/>
  <c r="P19" i="50"/>
  <c r="E19" i="50"/>
  <c r="U19" i="50" s="1"/>
  <c r="O17" i="50"/>
  <c r="N17" i="50"/>
  <c r="R17" i="50" s="1"/>
  <c r="M17" i="50"/>
  <c r="S17" i="50" s="1"/>
  <c r="L17" i="50"/>
  <c r="K17" i="50"/>
  <c r="J17" i="50"/>
  <c r="I17" i="50"/>
  <c r="H17" i="50"/>
  <c r="G17" i="50"/>
  <c r="F17" i="50"/>
  <c r="C17" i="50"/>
  <c r="B17" i="50"/>
  <c r="S16" i="50"/>
  <c r="R16" i="50"/>
  <c r="Q16" i="50"/>
  <c r="P16" i="50"/>
  <c r="E16" i="50"/>
  <c r="U16" i="50" s="1"/>
  <c r="S15" i="50"/>
  <c r="R15" i="50"/>
  <c r="Q15" i="50"/>
  <c r="P15" i="50"/>
  <c r="E15" i="50"/>
  <c r="S14" i="50"/>
  <c r="R14" i="50"/>
  <c r="Q14" i="50"/>
  <c r="P14" i="50"/>
  <c r="E14" i="50"/>
  <c r="T14" i="50" s="1"/>
  <c r="S13" i="50"/>
  <c r="R13" i="50"/>
  <c r="Q13" i="50"/>
  <c r="P13" i="50"/>
  <c r="E13" i="50"/>
  <c r="S12" i="50"/>
  <c r="R12" i="50"/>
  <c r="Q12" i="50"/>
  <c r="P12" i="50"/>
  <c r="E12" i="50"/>
  <c r="S11" i="50"/>
  <c r="R11" i="50"/>
  <c r="Q11" i="50"/>
  <c r="P11" i="50"/>
  <c r="E11" i="50"/>
  <c r="S10" i="50"/>
  <c r="R10" i="50"/>
  <c r="Q10" i="50"/>
  <c r="P10" i="50"/>
  <c r="E10" i="50"/>
  <c r="U9" i="50"/>
  <c r="S9" i="50"/>
  <c r="R9" i="50"/>
  <c r="Q9" i="50"/>
  <c r="P9" i="50"/>
  <c r="E9" i="50"/>
  <c r="S96" i="49"/>
  <c r="R96" i="49"/>
  <c r="Q96" i="49"/>
  <c r="P96" i="49"/>
  <c r="E96" i="49"/>
  <c r="S95" i="49"/>
  <c r="R95" i="49"/>
  <c r="Q95" i="49"/>
  <c r="P95" i="49"/>
  <c r="E95" i="49"/>
  <c r="T94" i="49"/>
  <c r="S94" i="49"/>
  <c r="R94" i="49"/>
  <c r="Q94" i="49"/>
  <c r="P94" i="49"/>
  <c r="E94" i="49"/>
  <c r="U94" i="49" s="1"/>
  <c r="U93" i="49"/>
  <c r="S93" i="49"/>
  <c r="R93" i="49"/>
  <c r="Q93" i="49"/>
  <c r="P93" i="49"/>
  <c r="E93" i="49"/>
  <c r="T93" i="49" s="1"/>
  <c r="U92" i="49"/>
  <c r="T92" i="49"/>
  <c r="S92" i="49"/>
  <c r="R92" i="49"/>
  <c r="Q92" i="49"/>
  <c r="P92" i="49"/>
  <c r="E92" i="49"/>
  <c r="S91" i="49"/>
  <c r="R91" i="49"/>
  <c r="Q91" i="49"/>
  <c r="P91" i="49"/>
  <c r="E91" i="49"/>
  <c r="U90" i="49"/>
  <c r="S90" i="49"/>
  <c r="R90" i="49"/>
  <c r="Q90" i="49"/>
  <c r="P90" i="49"/>
  <c r="E90" i="49"/>
  <c r="T90" i="49" s="1"/>
  <c r="U89" i="49"/>
  <c r="S89" i="49"/>
  <c r="R89" i="49"/>
  <c r="Q89" i="49"/>
  <c r="P89" i="49"/>
  <c r="E89" i="49"/>
  <c r="T89" i="49" s="1"/>
  <c r="T88" i="49"/>
  <c r="S88" i="49"/>
  <c r="R88" i="49"/>
  <c r="Q88" i="49"/>
  <c r="P88" i="49"/>
  <c r="E88" i="49"/>
  <c r="U88" i="49" s="1"/>
  <c r="V75" i="49"/>
  <c r="O75" i="49"/>
  <c r="N75" i="49"/>
  <c r="M75" i="49"/>
  <c r="L75" i="49"/>
  <c r="K75" i="49"/>
  <c r="J75" i="49"/>
  <c r="I75" i="49"/>
  <c r="H75" i="49"/>
  <c r="G75" i="49"/>
  <c r="F75" i="49"/>
  <c r="C75" i="49"/>
  <c r="B75" i="49"/>
  <c r="S74" i="49"/>
  <c r="O74" i="49"/>
  <c r="N74" i="49"/>
  <c r="M74" i="49"/>
  <c r="L74" i="49"/>
  <c r="K74" i="49"/>
  <c r="J74" i="49"/>
  <c r="I74" i="49"/>
  <c r="Q74" i="49" s="1"/>
  <c r="H74" i="49"/>
  <c r="G74" i="49"/>
  <c r="F74" i="49"/>
  <c r="C74" i="49"/>
  <c r="B74" i="49"/>
  <c r="E74" i="49" s="1"/>
  <c r="O73" i="49"/>
  <c r="N73" i="49"/>
  <c r="M73" i="49"/>
  <c r="L73" i="49"/>
  <c r="R73" i="49" s="1"/>
  <c r="K73" i="49"/>
  <c r="J73" i="49"/>
  <c r="I73" i="49"/>
  <c r="H73" i="49"/>
  <c r="P73" i="49" s="1"/>
  <c r="G73" i="49"/>
  <c r="F73" i="49"/>
  <c r="C73" i="49"/>
  <c r="B73" i="49"/>
  <c r="S72" i="49"/>
  <c r="R72" i="49"/>
  <c r="Q72" i="49"/>
  <c r="P72" i="49"/>
  <c r="E72" i="49"/>
  <c r="S71" i="49"/>
  <c r="R71" i="49"/>
  <c r="Q71" i="49"/>
  <c r="U71" i="49" s="1"/>
  <c r="P71" i="49"/>
  <c r="E71" i="49"/>
  <c r="V69" i="49"/>
  <c r="O69" i="49"/>
  <c r="N69" i="49"/>
  <c r="M69" i="49"/>
  <c r="L69" i="49"/>
  <c r="K69" i="49"/>
  <c r="J69" i="49"/>
  <c r="I69" i="49"/>
  <c r="H69" i="49"/>
  <c r="G69" i="49"/>
  <c r="F69" i="49"/>
  <c r="C69" i="49"/>
  <c r="B69" i="49"/>
  <c r="O68" i="49"/>
  <c r="N68" i="49"/>
  <c r="M68" i="49"/>
  <c r="S68" i="49" s="1"/>
  <c r="L68" i="49"/>
  <c r="R68" i="49" s="1"/>
  <c r="K68" i="49"/>
  <c r="J68" i="49"/>
  <c r="I68" i="49"/>
  <c r="H68" i="49"/>
  <c r="G68" i="49"/>
  <c r="F68" i="49"/>
  <c r="C68" i="49"/>
  <c r="B68" i="49"/>
  <c r="E68" i="49" s="1"/>
  <c r="U67" i="49"/>
  <c r="S67" i="49"/>
  <c r="R67" i="49"/>
  <c r="Q67" i="49"/>
  <c r="P67" i="49"/>
  <c r="E67" i="49"/>
  <c r="T67" i="49" s="1"/>
  <c r="S66" i="49"/>
  <c r="R66" i="49"/>
  <c r="Q66" i="49"/>
  <c r="P66" i="49"/>
  <c r="E66" i="49"/>
  <c r="S65" i="49"/>
  <c r="R65" i="49"/>
  <c r="Q65" i="49"/>
  <c r="P65" i="49"/>
  <c r="E65" i="49"/>
  <c r="U65" i="49" s="1"/>
  <c r="S64" i="49"/>
  <c r="R64" i="49"/>
  <c r="Q64" i="49"/>
  <c r="P64" i="49"/>
  <c r="E64" i="49"/>
  <c r="T64" i="49" s="1"/>
  <c r="S63" i="49"/>
  <c r="R63" i="49"/>
  <c r="Q63" i="49"/>
  <c r="P63" i="49"/>
  <c r="E63" i="49"/>
  <c r="U63" i="49" s="1"/>
  <c r="O61" i="49"/>
  <c r="N61" i="49"/>
  <c r="M61" i="49"/>
  <c r="S61" i="49" s="1"/>
  <c r="L61" i="49"/>
  <c r="R61" i="49" s="1"/>
  <c r="K61" i="49"/>
  <c r="J61" i="49"/>
  <c r="I61" i="49"/>
  <c r="H61" i="49"/>
  <c r="C61" i="49"/>
  <c r="B61" i="49"/>
  <c r="S60" i="49"/>
  <c r="R60" i="49"/>
  <c r="Q60" i="49"/>
  <c r="P60" i="49"/>
  <c r="E60" i="49"/>
  <c r="S59" i="49"/>
  <c r="R59" i="49"/>
  <c r="Q59" i="49"/>
  <c r="P59" i="49"/>
  <c r="E59" i="49"/>
  <c r="T58" i="49"/>
  <c r="S58" i="49"/>
  <c r="R58" i="49"/>
  <c r="Q58" i="49"/>
  <c r="P58" i="49"/>
  <c r="E58" i="49"/>
  <c r="U58" i="49" s="1"/>
  <c r="S57" i="49"/>
  <c r="R57" i="49"/>
  <c r="Q57" i="49"/>
  <c r="P57" i="49"/>
  <c r="E57" i="49"/>
  <c r="O55" i="49"/>
  <c r="N55" i="49"/>
  <c r="M55" i="49"/>
  <c r="S55" i="49" s="1"/>
  <c r="L55" i="49"/>
  <c r="R55" i="49" s="1"/>
  <c r="K55" i="49"/>
  <c r="J55" i="49"/>
  <c r="I55" i="49"/>
  <c r="H55" i="49"/>
  <c r="G55" i="49"/>
  <c r="F55" i="49"/>
  <c r="C55" i="49"/>
  <c r="B55" i="49"/>
  <c r="S54" i="49"/>
  <c r="R54" i="49"/>
  <c r="Q54" i="49"/>
  <c r="P54" i="49"/>
  <c r="E54" i="49"/>
  <c r="U53" i="49"/>
  <c r="T53" i="49"/>
  <c r="S53" i="49"/>
  <c r="R53" i="49"/>
  <c r="Q53" i="49"/>
  <c r="P53" i="49"/>
  <c r="E53" i="49"/>
  <c r="S52" i="49"/>
  <c r="R52" i="49"/>
  <c r="Q52" i="49"/>
  <c r="P52" i="49"/>
  <c r="E52" i="49"/>
  <c r="T52" i="49" s="1"/>
  <c r="S51" i="49"/>
  <c r="R51" i="49"/>
  <c r="Q51" i="49"/>
  <c r="P51" i="49"/>
  <c r="E51" i="49"/>
  <c r="S50" i="49"/>
  <c r="R50" i="49"/>
  <c r="Q50" i="49"/>
  <c r="P50" i="49"/>
  <c r="E50" i="49"/>
  <c r="T50" i="49" s="1"/>
  <c r="U49" i="49"/>
  <c r="T49" i="49"/>
  <c r="S49" i="49"/>
  <c r="R49" i="49"/>
  <c r="Q49" i="49"/>
  <c r="P49" i="49"/>
  <c r="E49" i="49"/>
  <c r="S48" i="49"/>
  <c r="R48" i="49"/>
  <c r="Q48" i="49"/>
  <c r="P48" i="49"/>
  <c r="E48" i="49"/>
  <c r="U48" i="49" s="1"/>
  <c r="S47" i="49"/>
  <c r="R47" i="49"/>
  <c r="Q47" i="49"/>
  <c r="P47" i="49"/>
  <c r="E47" i="49"/>
  <c r="U47" i="49" s="1"/>
  <c r="S46" i="49"/>
  <c r="R46" i="49"/>
  <c r="Q46" i="49"/>
  <c r="P46" i="49"/>
  <c r="E46" i="49"/>
  <c r="S45" i="49"/>
  <c r="R45" i="49"/>
  <c r="Q45" i="49"/>
  <c r="P45" i="49"/>
  <c r="E45" i="49"/>
  <c r="U45" i="49" s="1"/>
  <c r="S44" i="49"/>
  <c r="R44" i="49"/>
  <c r="Q44" i="49"/>
  <c r="P44" i="49"/>
  <c r="E44" i="49"/>
  <c r="T44" i="49" s="1"/>
  <c r="O42" i="49"/>
  <c r="N42" i="49"/>
  <c r="M42" i="49"/>
  <c r="L42" i="49"/>
  <c r="R42" i="49" s="1"/>
  <c r="K42" i="49"/>
  <c r="J42" i="49"/>
  <c r="I42" i="49"/>
  <c r="H42" i="49"/>
  <c r="G42" i="49"/>
  <c r="F42" i="49"/>
  <c r="C42" i="49"/>
  <c r="B42" i="49"/>
  <c r="S41" i="49"/>
  <c r="R41" i="49"/>
  <c r="Q41" i="49"/>
  <c r="P41" i="49"/>
  <c r="E41" i="49"/>
  <c r="T41" i="49" s="1"/>
  <c r="S40" i="49"/>
  <c r="R40" i="49"/>
  <c r="Q40" i="49"/>
  <c r="P40" i="49"/>
  <c r="E40" i="49"/>
  <c r="U40" i="49" s="1"/>
  <c r="S39" i="49"/>
  <c r="R39" i="49"/>
  <c r="Q39" i="49"/>
  <c r="P39" i="49"/>
  <c r="E39" i="49"/>
  <c r="T39" i="49" s="1"/>
  <c r="U38" i="49"/>
  <c r="T38" i="49"/>
  <c r="S38" i="49"/>
  <c r="R38" i="49"/>
  <c r="Q38" i="49"/>
  <c r="P38" i="49"/>
  <c r="E38" i="49"/>
  <c r="S37" i="49"/>
  <c r="R37" i="49"/>
  <c r="Q37" i="49"/>
  <c r="P37" i="49"/>
  <c r="E37" i="49"/>
  <c r="T37" i="49" s="1"/>
  <c r="R35" i="49"/>
  <c r="O35" i="49"/>
  <c r="N35" i="49"/>
  <c r="M35" i="49"/>
  <c r="S35" i="49" s="1"/>
  <c r="L35" i="49"/>
  <c r="K35" i="49"/>
  <c r="J35" i="49"/>
  <c r="I35" i="49"/>
  <c r="H35" i="49"/>
  <c r="G35" i="49"/>
  <c r="F35" i="49"/>
  <c r="C35" i="49"/>
  <c r="B35" i="49"/>
  <c r="S34" i="49"/>
  <c r="R34" i="49"/>
  <c r="Q34" i="49"/>
  <c r="P34" i="49"/>
  <c r="E34" i="49"/>
  <c r="T34" i="49" s="1"/>
  <c r="O32" i="49"/>
  <c r="N32" i="49"/>
  <c r="M32" i="49"/>
  <c r="S32" i="49" s="1"/>
  <c r="L32" i="49"/>
  <c r="R32" i="49" s="1"/>
  <c r="K32" i="49"/>
  <c r="J32" i="49"/>
  <c r="I32" i="49"/>
  <c r="H32" i="49"/>
  <c r="G32" i="49"/>
  <c r="F32" i="49"/>
  <c r="C32" i="49"/>
  <c r="B32" i="49"/>
  <c r="S31" i="49"/>
  <c r="R31" i="49"/>
  <c r="Q31" i="49"/>
  <c r="P31" i="49"/>
  <c r="E31" i="49"/>
  <c r="U30" i="49"/>
  <c r="S30" i="49"/>
  <c r="R30" i="49"/>
  <c r="Q30" i="49"/>
  <c r="P30" i="49"/>
  <c r="E30" i="49"/>
  <c r="T30" i="49" s="1"/>
  <c r="S29" i="49"/>
  <c r="R29" i="49"/>
  <c r="Q29" i="49"/>
  <c r="P29" i="49"/>
  <c r="E29" i="49"/>
  <c r="U28" i="49"/>
  <c r="T28" i="49"/>
  <c r="S28" i="49"/>
  <c r="R28" i="49"/>
  <c r="Q28" i="49"/>
  <c r="P28" i="49"/>
  <c r="E28" i="49"/>
  <c r="V26" i="49"/>
  <c r="O26" i="49"/>
  <c r="N26" i="49"/>
  <c r="M26" i="49"/>
  <c r="S26" i="49" s="1"/>
  <c r="L26" i="49"/>
  <c r="R26" i="49" s="1"/>
  <c r="K26" i="49"/>
  <c r="J26" i="49"/>
  <c r="I26" i="49"/>
  <c r="H26" i="49"/>
  <c r="G26" i="49"/>
  <c r="F26" i="49"/>
  <c r="C26" i="49"/>
  <c r="B26" i="49"/>
  <c r="E26" i="49" s="1"/>
  <c r="S25" i="49"/>
  <c r="R25" i="49"/>
  <c r="Q25" i="49"/>
  <c r="P25" i="49"/>
  <c r="E25" i="49"/>
  <c r="U24" i="49"/>
  <c r="S24" i="49"/>
  <c r="R24" i="49"/>
  <c r="Q24" i="49"/>
  <c r="P24" i="49"/>
  <c r="E24" i="49"/>
  <c r="T24" i="49" s="1"/>
  <c r="U23" i="49"/>
  <c r="S23" i="49"/>
  <c r="R23" i="49"/>
  <c r="Q23" i="49"/>
  <c r="P23" i="49"/>
  <c r="E23" i="49"/>
  <c r="S22" i="49"/>
  <c r="R22" i="49"/>
  <c r="Q22" i="49"/>
  <c r="P22" i="49"/>
  <c r="E22" i="49"/>
  <c r="S21" i="49"/>
  <c r="R21" i="49"/>
  <c r="Q21" i="49"/>
  <c r="P21" i="49"/>
  <c r="E21" i="49"/>
  <c r="T20" i="49"/>
  <c r="S20" i="49"/>
  <c r="R20" i="49"/>
  <c r="Q20" i="49"/>
  <c r="P20" i="49"/>
  <c r="E20" i="49"/>
  <c r="U20" i="49" s="1"/>
  <c r="U19" i="49"/>
  <c r="S19" i="49"/>
  <c r="R19" i="49"/>
  <c r="Q19" i="49"/>
  <c r="P19" i="49"/>
  <c r="E19" i="49"/>
  <c r="T19" i="49" s="1"/>
  <c r="S17" i="49"/>
  <c r="O17" i="49"/>
  <c r="N17" i="49"/>
  <c r="M17" i="49"/>
  <c r="L17" i="49"/>
  <c r="K17" i="49"/>
  <c r="J17" i="49"/>
  <c r="I17" i="49"/>
  <c r="H17" i="49"/>
  <c r="P17" i="49" s="1"/>
  <c r="G17" i="49"/>
  <c r="F17" i="49"/>
  <c r="C17" i="49"/>
  <c r="B17" i="49"/>
  <c r="S16" i="49"/>
  <c r="R16" i="49"/>
  <c r="Q16" i="49"/>
  <c r="P16" i="49"/>
  <c r="E16" i="49"/>
  <c r="U15" i="49"/>
  <c r="S15" i="49"/>
  <c r="R15" i="49"/>
  <c r="Q15" i="49"/>
  <c r="P15" i="49"/>
  <c r="E15" i="49"/>
  <c r="T15" i="49" s="1"/>
  <c r="S14" i="49"/>
  <c r="R14" i="49"/>
  <c r="Q14" i="49"/>
  <c r="P14" i="49"/>
  <c r="E14" i="49"/>
  <c r="U13" i="49"/>
  <c r="T13" i="49"/>
  <c r="S13" i="49"/>
  <c r="R13" i="49"/>
  <c r="Q13" i="49"/>
  <c r="P13" i="49"/>
  <c r="E13" i="49"/>
  <c r="S12" i="49"/>
  <c r="R12" i="49"/>
  <c r="Q12" i="49"/>
  <c r="P12" i="49"/>
  <c r="E12" i="49"/>
  <c r="T12" i="49" s="1"/>
  <c r="S11" i="49"/>
  <c r="R11" i="49"/>
  <c r="Q11" i="49"/>
  <c r="P11" i="49"/>
  <c r="E11" i="49"/>
  <c r="U11" i="49" s="1"/>
  <c r="U10" i="49"/>
  <c r="S10" i="49"/>
  <c r="R10" i="49"/>
  <c r="Q10" i="49"/>
  <c r="P10" i="49"/>
  <c r="E10" i="49"/>
  <c r="T10" i="49" s="1"/>
  <c r="U9" i="49"/>
  <c r="S9" i="49"/>
  <c r="R9" i="49"/>
  <c r="Q9" i="49"/>
  <c r="P9" i="49"/>
  <c r="E9" i="49"/>
  <c r="T9" i="49" s="1"/>
  <c r="U96" i="48"/>
  <c r="T96" i="48"/>
  <c r="S96" i="48"/>
  <c r="R96" i="48"/>
  <c r="Q96" i="48"/>
  <c r="P96" i="48"/>
  <c r="E96" i="48"/>
  <c r="U95" i="48"/>
  <c r="T95" i="48"/>
  <c r="S95" i="48"/>
  <c r="R95" i="48"/>
  <c r="Q95" i="48"/>
  <c r="P95" i="48"/>
  <c r="E95" i="48"/>
  <c r="S94" i="48"/>
  <c r="R94" i="48"/>
  <c r="Q94" i="48"/>
  <c r="P94" i="48"/>
  <c r="E94" i="48"/>
  <c r="U93" i="48"/>
  <c r="S93" i="48"/>
  <c r="R93" i="48"/>
  <c r="Q93" i="48"/>
  <c r="P93" i="48"/>
  <c r="E93" i="48"/>
  <c r="T93" i="48" s="1"/>
  <c r="S92" i="48"/>
  <c r="R92" i="48"/>
  <c r="Q92" i="48"/>
  <c r="P92" i="48"/>
  <c r="E92" i="48"/>
  <c r="T92" i="48" s="1"/>
  <c r="T91" i="48"/>
  <c r="S91" i="48"/>
  <c r="R91" i="48"/>
  <c r="Q91" i="48"/>
  <c r="P91" i="48"/>
  <c r="E91" i="48"/>
  <c r="S90" i="48"/>
  <c r="R90" i="48"/>
  <c r="Q90" i="48"/>
  <c r="P90" i="48"/>
  <c r="E90" i="48"/>
  <c r="U89" i="48"/>
  <c r="S89" i="48"/>
  <c r="R89" i="48"/>
  <c r="Q89" i="48"/>
  <c r="P89" i="48"/>
  <c r="E89" i="48"/>
  <c r="T89" i="48" s="1"/>
  <c r="S88" i="48"/>
  <c r="R88" i="48"/>
  <c r="Q88" i="48"/>
  <c r="P88" i="48"/>
  <c r="E88" i="48"/>
  <c r="V75" i="48"/>
  <c r="O75" i="48"/>
  <c r="N75" i="48"/>
  <c r="M75" i="48"/>
  <c r="L75" i="48"/>
  <c r="K75" i="48"/>
  <c r="J75" i="48"/>
  <c r="I75" i="48"/>
  <c r="H75" i="48"/>
  <c r="G75" i="48"/>
  <c r="F75" i="48"/>
  <c r="C75" i="48"/>
  <c r="B75" i="48"/>
  <c r="E75" i="48" s="1"/>
  <c r="R74" i="48"/>
  <c r="O74" i="48"/>
  <c r="N74" i="48"/>
  <c r="M74" i="48"/>
  <c r="L74" i="48"/>
  <c r="K74" i="48"/>
  <c r="J74" i="48"/>
  <c r="I74" i="48"/>
  <c r="H74" i="48"/>
  <c r="P74" i="48" s="1"/>
  <c r="G74" i="48"/>
  <c r="F74" i="48"/>
  <c r="C74" i="48"/>
  <c r="B74" i="48"/>
  <c r="O73" i="48"/>
  <c r="N73" i="48"/>
  <c r="M73" i="48"/>
  <c r="S73" i="48" s="1"/>
  <c r="L73" i="48"/>
  <c r="K73" i="48"/>
  <c r="Q73" i="48" s="1"/>
  <c r="J73" i="48"/>
  <c r="I73" i="48"/>
  <c r="H73" i="48"/>
  <c r="G73" i="48"/>
  <c r="F73" i="48"/>
  <c r="C73" i="48"/>
  <c r="B73" i="48"/>
  <c r="T72" i="48"/>
  <c r="S72" i="48"/>
  <c r="R72" i="48"/>
  <c r="Q72" i="48"/>
  <c r="P72" i="48"/>
  <c r="E72" i="48"/>
  <c r="U72" i="48" s="1"/>
  <c r="U71" i="48"/>
  <c r="S71" i="48"/>
  <c r="R71" i="48"/>
  <c r="Q71" i="48"/>
  <c r="P71" i="48"/>
  <c r="E71" i="48"/>
  <c r="T71" i="48" s="1"/>
  <c r="V69" i="48"/>
  <c r="O69" i="48"/>
  <c r="N69" i="48"/>
  <c r="M69" i="48"/>
  <c r="L69" i="48"/>
  <c r="R69" i="48" s="1"/>
  <c r="K69" i="48"/>
  <c r="J69" i="48"/>
  <c r="I69" i="48"/>
  <c r="H69" i="48"/>
  <c r="G69" i="48"/>
  <c r="F69" i="48"/>
  <c r="C69" i="48"/>
  <c r="B69" i="48"/>
  <c r="O68" i="48"/>
  <c r="N68" i="48"/>
  <c r="M68" i="48"/>
  <c r="S68" i="48" s="1"/>
  <c r="L68" i="48"/>
  <c r="R68" i="48" s="1"/>
  <c r="K68" i="48"/>
  <c r="J68" i="48"/>
  <c r="I68" i="48"/>
  <c r="H68" i="48"/>
  <c r="G68" i="48"/>
  <c r="F68" i="48"/>
  <c r="C68" i="48"/>
  <c r="B68" i="48"/>
  <c r="U67" i="48"/>
  <c r="S67" i="48"/>
  <c r="R67" i="48"/>
  <c r="Q67" i="48"/>
  <c r="P67" i="48"/>
  <c r="E67" i="48"/>
  <c r="T67" i="48" s="1"/>
  <c r="S66" i="48"/>
  <c r="R66" i="48"/>
  <c r="Q66" i="48"/>
  <c r="P66" i="48"/>
  <c r="E66" i="48"/>
  <c r="S65" i="48"/>
  <c r="R65" i="48"/>
  <c r="Q65" i="48"/>
  <c r="P65" i="48"/>
  <c r="E65" i="48"/>
  <c r="T65" i="48" s="1"/>
  <c r="U64" i="48"/>
  <c r="S64" i="48"/>
  <c r="R64" i="48"/>
  <c r="Q64" i="48"/>
  <c r="P64" i="48"/>
  <c r="E64" i="48"/>
  <c r="T64" i="48" s="1"/>
  <c r="U63" i="48"/>
  <c r="S63" i="48"/>
  <c r="R63" i="48"/>
  <c r="Q63" i="48"/>
  <c r="P63" i="48"/>
  <c r="E63" i="48"/>
  <c r="T63" i="48" s="1"/>
  <c r="O61" i="48"/>
  <c r="N61" i="48"/>
  <c r="M61" i="48"/>
  <c r="S61" i="48" s="1"/>
  <c r="L61" i="48"/>
  <c r="R61" i="48" s="1"/>
  <c r="K61" i="48"/>
  <c r="J61" i="48"/>
  <c r="I61" i="48"/>
  <c r="H61" i="48"/>
  <c r="C61" i="48"/>
  <c r="B61" i="48"/>
  <c r="S60" i="48"/>
  <c r="R60" i="48"/>
  <c r="Q60" i="48"/>
  <c r="P60" i="48"/>
  <c r="E60" i="48"/>
  <c r="S59" i="48"/>
  <c r="R59" i="48"/>
  <c r="Q59" i="48"/>
  <c r="P59" i="48"/>
  <c r="E59" i="48"/>
  <c r="S58" i="48"/>
  <c r="R58" i="48"/>
  <c r="Q58" i="48"/>
  <c r="P58" i="48"/>
  <c r="E58" i="48"/>
  <c r="S57" i="48"/>
  <c r="R57" i="48"/>
  <c r="Q57" i="48"/>
  <c r="P57" i="48"/>
  <c r="E57" i="48"/>
  <c r="U57" i="48" s="1"/>
  <c r="O55" i="48"/>
  <c r="N55" i="48"/>
  <c r="M55" i="48"/>
  <c r="S55" i="48" s="1"/>
  <c r="L55" i="48"/>
  <c r="R55" i="48" s="1"/>
  <c r="K55" i="48"/>
  <c r="J55" i="48"/>
  <c r="I55" i="48"/>
  <c r="H55" i="48"/>
  <c r="G55" i="48"/>
  <c r="F55" i="48"/>
  <c r="C55" i="48"/>
  <c r="B55" i="48"/>
  <c r="S54" i="48"/>
  <c r="R54" i="48"/>
  <c r="Q54" i="48"/>
  <c r="P54" i="48"/>
  <c r="E54" i="48"/>
  <c r="S53" i="48"/>
  <c r="R53" i="48"/>
  <c r="Q53" i="48"/>
  <c r="P53" i="48"/>
  <c r="E53" i="48"/>
  <c r="T53" i="48" s="1"/>
  <c r="U52" i="48"/>
  <c r="S52" i="48"/>
  <c r="R52" i="48"/>
  <c r="Q52" i="48"/>
  <c r="P52" i="48"/>
  <c r="E52" i="48"/>
  <c r="T52" i="48" s="1"/>
  <c r="S51" i="48"/>
  <c r="R51" i="48"/>
  <c r="Q51" i="48"/>
  <c r="P51" i="48"/>
  <c r="E51" i="48"/>
  <c r="U51" i="48" s="1"/>
  <c r="S50" i="48"/>
  <c r="R50" i="48"/>
  <c r="Q50" i="48"/>
  <c r="P50" i="48"/>
  <c r="E50" i="48"/>
  <c r="U50" i="48" s="1"/>
  <c r="S49" i="48"/>
  <c r="R49" i="48"/>
  <c r="Q49" i="48"/>
  <c r="P49" i="48"/>
  <c r="E49" i="48"/>
  <c r="U48" i="48"/>
  <c r="T48" i="48"/>
  <c r="S48" i="48"/>
  <c r="R48" i="48"/>
  <c r="Q48" i="48"/>
  <c r="P48" i="48"/>
  <c r="E48" i="48"/>
  <c r="S47" i="48"/>
  <c r="R47" i="48"/>
  <c r="Q47" i="48"/>
  <c r="P47" i="48"/>
  <c r="E47" i="48"/>
  <c r="S46" i="48"/>
  <c r="R46" i="48"/>
  <c r="Q46" i="48"/>
  <c r="P46" i="48"/>
  <c r="E46" i="48"/>
  <c r="S45" i="48"/>
  <c r="R45" i="48"/>
  <c r="Q45" i="48"/>
  <c r="P45" i="48"/>
  <c r="E45" i="48"/>
  <c r="T45" i="48" s="1"/>
  <c r="U44" i="48"/>
  <c r="T44" i="48"/>
  <c r="S44" i="48"/>
  <c r="R44" i="48"/>
  <c r="Q44" i="48"/>
  <c r="P44" i="48"/>
  <c r="E44" i="48"/>
  <c r="V42" i="48"/>
  <c r="R42" i="48"/>
  <c r="O42" i="48"/>
  <c r="N42" i="48"/>
  <c r="M42" i="48"/>
  <c r="L42" i="48"/>
  <c r="K42" i="48"/>
  <c r="J42" i="48"/>
  <c r="I42" i="48"/>
  <c r="H42" i="48"/>
  <c r="P42" i="48" s="1"/>
  <c r="G42" i="48"/>
  <c r="F42" i="48"/>
  <c r="C42" i="48"/>
  <c r="B42" i="48"/>
  <c r="S41" i="48"/>
  <c r="R41" i="48"/>
  <c r="Q41" i="48"/>
  <c r="P41" i="48"/>
  <c r="E41" i="48"/>
  <c r="T41" i="48" s="1"/>
  <c r="S40" i="48"/>
  <c r="R40" i="48"/>
  <c r="Q40" i="48"/>
  <c r="P40" i="48"/>
  <c r="E40" i="48"/>
  <c r="S39" i="48"/>
  <c r="R39" i="48"/>
  <c r="Q39" i="48"/>
  <c r="P39" i="48"/>
  <c r="E39" i="48"/>
  <c r="U39" i="48" s="1"/>
  <c r="U38" i="48"/>
  <c r="T38" i="48"/>
  <c r="S38" i="48"/>
  <c r="R38" i="48"/>
  <c r="Q38" i="48"/>
  <c r="P38" i="48"/>
  <c r="E38" i="48"/>
  <c r="S37" i="48"/>
  <c r="R37" i="48"/>
  <c r="Q37" i="48"/>
  <c r="P37" i="48"/>
  <c r="E37" i="48"/>
  <c r="O35" i="48"/>
  <c r="S35" i="48" s="1"/>
  <c r="N35" i="48"/>
  <c r="M35" i="48"/>
  <c r="L35" i="48"/>
  <c r="R35" i="48" s="1"/>
  <c r="K35" i="48"/>
  <c r="J35" i="48"/>
  <c r="I35" i="48"/>
  <c r="H35" i="48"/>
  <c r="G35" i="48"/>
  <c r="F35" i="48"/>
  <c r="C35" i="48"/>
  <c r="B35" i="48"/>
  <c r="E35" i="48" s="1"/>
  <c r="S34" i="48"/>
  <c r="R34" i="48"/>
  <c r="Q34" i="48"/>
  <c r="P34" i="48"/>
  <c r="E34" i="48"/>
  <c r="O32" i="48"/>
  <c r="N32" i="48"/>
  <c r="M32" i="48"/>
  <c r="S32" i="48" s="1"/>
  <c r="L32" i="48"/>
  <c r="R32" i="48" s="1"/>
  <c r="K32" i="48"/>
  <c r="J32" i="48"/>
  <c r="I32" i="48"/>
  <c r="H32" i="48"/>
  <c r="G32" i="48"/>
  <c r="F32" i="48"/>
  <c r="C32" i="48"/>
  <c r="B32" i="48"/>
  <c r="S31" i="48"/>
  <c r="R31" i="48"/>
  <c r="Q31" i="48"/>
  <c r="P31" i="48"/>
  <c r="E31" i="48"/>
  <c r="U30" i="48"/>
  <c r="T30" i="48"/>
  <c r="S30" i="48"/>
  <c r="R30" i="48"/>
  <c r="Q30" i="48"/>
  <c r="P30" i="48"/>
  <c r="E30" i="48"/>
  <c r="S29" i="48"/>
  <c r="R29" i="48"/>
  <c r="Q29" i="48"/>
  <c r="P29" i="48"/>
  <c r="E29" i="48"/>
  <c r="T29" i="48" s="1"/>
  <c r="T28" i="48"/>
  <c r="S28" i="48"/>
  <c r="R28" i="48"/>
  <c r="Q28" i="48"/>
  <c r="P28" i="48"/>
  <c r="E28" i="48"/>
  <c r="U28" i="48" s="1"/>
  <c r="V26" i="48"/>
  <c r="O26" i="48"/>
  <c r="N26" i="48"/>
  <c r="M26" i="48"/>
  <c r="S26" i="48" s="1"/>
  <c r="L26" i="48"/>
  <c r="R26" i="48" s="1"/>
  <c r="K26" i="48"/>
  <c r="J26" i="48"/>
  <c r="I26" i="48"/>
  <c r="H26" i="48"/>
  <c r="G26" i="48"/>
  <c r="F26" i="48"/>
  <c r="C26" i="48"/>
  <c r="B26" i="48"/>
  <c r="S25" i="48"/>
  <c r="R25" i="48"/>
  <c r="Q25" i="48"/>
  <c r="P25" i="48"/>
  <c r="E25" i="48"/>
  <c r="S24" i="48"/>
  <c r="R24" i="48"/>
  <c r="Q24" i="48"/>
  <c r="P24" i="48"/>
  <c r="E24" i="48"/>
  <c r="U24" i="48" s="1"/>
  <c r="U23" i="48"/>
  <c r="S23" i="48"/>
  <c r="R23" i="48"/>
  <c r="Q23" i="48"/>
  <c r="P23" i="48"/>
  <c r="E23" i="48"/>
  <c r="T23" i="48" s="1"/>
  <c r="U22" i="48"/>
  <c r="T22" i="48"/>
  <c r="S22" i="48"/>
  <c r="R22" i="48"/>
  <c r="Q22" i="48"/>
  <c r="P22" i="48"/>
  <c r="E22" i="48"/>
  <c r="S21" i="48"/>
  <c r="R21" i="48"/>
  <c r="Q21" i="48"/>
  <c r="P21" i="48"/>
  <c r="E21" i="48"/>
  <c r="U21" i="48" s="1"/>
  <c r="S20" i="48"/>
  <c r="R20" i="48"/>
  <c r="Q20" i="48"/>
  <c r="P20" i="48"/>
  <c r="E20" i="48"/>
  <c r="S19" i="48"/>
  <c r="R19" i="48"/>
  <c r="Q19" i="48"/>
  <c r="P19" i="48"/>
  <c r="E19" i="48"/>
  <c r="O17" i="48"/>
  <c r="S17" i="48" s="1"/>
  <c r="N17" i="48"/>
  <c r="M17" i="48"/>
  <c r="L17" i="48"/>
  <c r="R17" i="48" s="1"/>
  <c r="K17" i="48"/>
  <c r="J17" i="48"/>
  <c r="I17" i="48"/>
  <c r="H17" i="48"/>
  <c r="G17" i="48"/>
  <c r="F17" i="48"/>
  <c r="C17" i="48"/>
  <c r="B17" i="48"/>
  <c r="S16" i="48"/>
  <c r="R16" i="48"/>
  <c r="Q16" i="48"/>
  <c r="P16" i="48"/>
  <c r="E16" i="48"/>
  <c r="T15" i="48"/>
  <c r="S15" i="48"/>
  <c r="R15" i="48"/>
  <c r="Q15" i="48"/>
  <c r="P15" i="48"/>
  <c r="E15" i="48"/>
  <c r="U15" i="48" s="1"/>
  <c r="U14" i="48"/>
  <c r="S14" i="48"/>
  <c r="R14" i="48"/>
  <c r="Q14" i="48"/>
  <c r="P14" i="48"/>
  <c r="E14" i="48"/>
  <c r="T14" i="48" s="1"/>
  <c r="S13" i="48"/>
  <c r="R13" i="48"/>
  <c r="Q13" i="48"/>
  <c r="P13" i="48"/>
  <c r="E13" i="48"/>
  <c r="U13" i="48" s="1"/>
  <c r="S12" i="48"/>
  <c r="R12" i="48"/>
  <c r="Q12" i="48"/>
  <c r="P12" i="48"/>
  <c r="E12" i="48"/>
  <c r="T11" i="48"/>
  <c r="S11" i="48"/>
  <c r="R11" i="48"/>
  <c r="Q11" i="48"/>
  <c r="P11" i="48"/>
  <c r="E11" i="48"/>
  <c r="U11" i="48" s="1"/>
  <c r="T10" i="48"/>
  <c r="S10" i="48"/>
  <c r="R10" i="48"/>
  <c r="Q10" i="48"/>
  <c r="U10" i="48" s="1"/>
  <c r="P10" i="48"/>
  <c r="E10" i="48"/>
  <c r="U9" i="48"/>
  <c r="T9" i="48"/>
  <c r="S9" i="48"/>
  <c r="R9" i="48"/>
  <c r="Q9" i="48"/>
  <c r="P9" i="48"/>
  <c r="E9" i="48"/>
  <c r="S96" i="47"/>
  <c r="R96" i="47"/>
  <c r="Q96" i="47"/>
  <c r="P96" i="47"/>
  <c r="E96" i="47"/>
  <c r="U95" i="47"/>
  <c r="S95" i="47"/>
  <c r="R95" i="47"/>
  <c r="Q95" i="47"/>
  <c r="P95" i="47"/>
  <c r="E95" i="47"/>
  <c r="T95" i="47" s="1"/>
  <c r="S94" i="47"/>
  <c r="R94" i="47"/>
  <c r="Q94" i="47"/>
  <c r="P94" i="47"/>
  <c r="E94" i="47"/>
  <c r="S93" i="47"/>
  <c r="R93" i="47"/>
  <c r="Q93" i="47"/>
  <c r="P93" i="47"/>
  <c r="E93" i="47"/>
  <c r="U93" i="47" s="1"/>
  <c r="S92" i="47"/>
  <c r="R92" i="47"/>
  <c r="Q92" i="47"/>
  <c r="P92" i="47"/>
  <c r="E92" i="47"/>
  <c r="T92" i="47" s="1"/>
  <c r="S91" i="47"/>
  <c r="R91" i="47"/>
  <c r="Q91" i="47"/>
  <c r="P91" i="47"/>
  <c r="E91" i="47"/>
  <c r="S90" i="47"/>
  <c r="R90" i="47"/>
  <c r="Q90" i="47"/>
  <c r="P90" i="47"/>
  <c r="E90" i="47"/>
  <c r="U89" i="47"/>
  <c r="S89" i="47"/>
  <c r="R89" i="47"/>
  <c r="Q89" i="47"/>
  <c r="P89" i="47"/>
  <c r="E89" i="47"/>
  <c r="T89" i="47" s="1"/>
  <c r="S88" i="47"/>
  <c r="R88" i="47"/>
  <c r="Q88" i="47"/>
  <c r="P88" i="47"/>
  <c r="E88" i="47"/>
  <c r="W75" i="47"/>
  <c r="V75" i="47"/>
  <c r="O75" i="47"/>
  <c r="N75" i="47"/>
  <c r="M75" i="47"/>
  <c r="L75" i="47"/>
  <c r="K75" i="47"/>
  <c r="J75" i="47"/>
  <c r="I75" i="47"/>
  <c r="H75" i="47"/>
  <c r="G75" i="47"/>
  <c r="F75" i="47"/>
  <c r="C75" i="47"/>
  <c r="B75" i="47"/>
  <c r="R74" i="47"/>
  <c r="O74" i="47"/>
  <c r="N74" i="47"/>
  <c r="M74" i="47"/>
  <c r="L74" i="47"/>
  <c r="K74" i="47"/>
  <c r="J74" i="47"/>
  <c r="I74" i="47"/>
  <c r="Q74" i="47" s="1"/>
  <c r="H74" i="47"/>
  <c r="G74" i="47"/>
  <c r="F74" i="47"/>
  <c r="C74" i="47"/>
  <c r="B74" i="47"/>
  <c r="E74" i="47" s="1"/>
  <c r="O73" i="47"/>
  <c r="S73" i="47" s="1"/>
  <c r="N73" i="47"/>
  <c r="M73" i="47"/>
  <c r="L73" i="47"/>
  <c r="R73" i="47" s="1"/>
  <c r="K73" i="47"/>
  <c r="J73" i="47"/>
  <c r="I73" i="47"/>
  <c r="H73" i="47"/>
  <c r="G73" i="47"/>
  <c r="F73" i="47"/>
  <c r="C73" i="47"/>
  <c r="B73" i="47"/>
  <c r="E73" i="47" s="1"/>
  <c r="S72" i="47"/>
  <c r="R72" i="47"/>
  <c r="Q72" i="47"/>
  <c r="P72" i="47"/>
  <c r="E72" i="47"/>
  <c r="T72" i="47" s="1"/>
  <c r="S71" i="47"/>
  <c r="R71" i="47"/>
  <c r="Q71" i="47"/>
  <c r="P71" i="47"/>
  <c r="E71" i="47"/>
  <c r="W69" i="47"/>
  <c r="V69" i="47"/>
  <c r="O69" i="47"/>
  <c r="N69" i="47"/>
  <c r="M69" i="47"/>
  <c r="S69" i="47" s="1"/>
  <c r="L69" i="47"/>
  <c r="K69" i="47"/>
  <c r="J69" i="47"/>
  <c r="I69" i="47"/>
  <c r="H69" i="47"/>
  <c r="G69" i="47"/>
  <c r="F69" i="47"/>
  <c r="C69" i="47"/>
  <c r="B69" i="47"/>
  <c r="O68" i="47"/>
  <c r="N68" i="47"/>
  <c r="M68" i="47"/>
  <c r="S68" i="47" s="1"/>
  <c r="L68" i="47"/>
  <c r="R68" i="47" s="1"/>
  <c r="K68" i="47"/>
  <c r="J68" i="47"/>
  <c r="I68" i="47"/>
  <c r="H68" i="47"/>
  <c r="G68" i="47"/>
  <c r="F68" i="47"/>
  <c r="C68" i="47"/>
  <c r="B68" i="47"/>
  <c r="S67" i="47"/>
  <c r="R67" i="47"/>
  <c r="Q67" i="47"/>
  <c r="P67" i="47"/>
  <c r="E67" i="47"/>
  <c r="S66" i="47"/>
  <c r="R66" i="47"/>
  <c r="Q66" i="47"/>
  <c r="P66" i="47"/>
  <c r="E66" i="47"/>
  <c r="U66" i="47" s="1"/>
  <c r="U65" i="47"/>
  <c r="S65" i="47"/>
  <c r="R65" i="47"/>
  <c r="Q65" i="47"/>
  <c r="P65" i="47"/>
  <c r="E65" i="47"/>
  <c r="T65" i="47" s="1"/>
  <c r="S64" i="47"/>
  <c r="R64" i="47"/>
  <c r="Q64" i="47"/>
  <c r="P64" i="47"/>
  <c r="E64" i="47"/>
  <c r="S63" i="47"/>
  <c r="R63" i="47"/>
  <c r="Q63" i="47"/>
  <c r="P63" i="47"/>
  <c r="E63" i="47"/>
  <c r="U63" i="47" s="1"/>
  <c r="O61" i="47"/>
  <c r="N61" i="47"/>
  <c r="M61" i="47"/>
  <c r="S61" i="47" s="1"/>
  <c r="L61" i="47"/>
  <c r="R61" i="47" s="1"/>
  <c r="K61" i="47"/>
  <c r="J61" i="47"/>
  <c r="I61" i="47"/>
  <c r="H61" i="47"/>
  <c r="C61" i="47"/>
  <c r="B61" i="47"/>
  <c r="S60" i="47"/>
  <c r="R60" i="47"/>
  <c r="Q60" i="47"/>
  <c r="P60" i="47"/>
  <c r="E60" i="47"/>
  <c r="U60" i="47" s="1"/>
  <c r="U59" i="47"/>
  <c r="T59" i="47"/>
  <c r="S59" i="47"/>
  <c r="R59" i="47"/>
  <c r="Q59" i="47"/>
  <c r="P59" i="47"/>
  <c r="E59" i="47"/>
  <c r="S58" i="47"/>
  <c r="R58" i="47"/>
  <c r="Q58" i="47"/>
  <c r="P58" i="47"/>
  <c r="E58" i="47"/>
  <c r="S57" i="47"/>
  <c r="R57" i="47"/>
  <c r="Q57" i="47"/>
  <c r="P57" i="47"/>
  <c r="E57" i="47"/>
  <c r="U57" i="47" s="1"/>
  <c r="O55" i="47"/>
  <c r="N55" i="47"/>
  <c r="M55" i="47"/>
  <c r="S55" i="47" s="1"/>
  <c r="L55" i="47"/>
  <c r="R55" i="47" s="1"/>
  <c r="K55" i="47"/>
  <c r="J55" i="47"/>
  <c r="I55" i="47"/>
  <c r="H55" i="47"/>
  <c r="P55" i="47" s="1"/>
  <c r="G55" i="47"/>
  <c r="F55" i="47"/>
  <c r="C55" i="47"/>
  <c r="B55" i="47"/>
  <c r="S54" i="47"/>
  <c r="R54" i="47"/>
  <c r="Q54" i="47"/>
  <c r="P54" i="47"/>
  <c r="E54" i="47"/>
  <c r="U54" i="47" s="1"/>
  <c r="S53" i="47"/>
  <c r="R53" i="47"/>
  <c r="Q53" i="47"/>
  <c r="P53" i="47"/>
  <c r="E53" i="47"/>
  <c r="T53" i="47" s="1"/>
  <c r="S52" i="47"/>
  <c r="R52" i="47"/>
  <c r="Q52" i="47"/>
  <c r="P52" i="47"/>
  <c r="E52" i="47"/>
  <c r="S51" i="47"/>
  <c r="R51" i="47"/>
  <c r="Q51" i="47"/>
  <c r="P51" i="47"/>
  <c r="E51" i="47"/>
  <c r="U50" i="47"/>
  <c r="S50" i="47"/>
  <c r="R50" i="47"/>
  <c r="Q50" i="47"/>
  <c r="P50" i="47"/>
  <c r="E50" i="47"/>
  <c r="T50" i="47" s="1"/>
  <c r="S49" i="47"/>
  <c r="R49" i="47"/>
  <c r="Q49" i="47"/>
  <c r="P49" i="47"/>
  <c r="E49" i="47"/>
  <c r="U49" i="47" s="1"/>
  <c r="U48" i="47"/>
  <c r="S48" i="47"/>
  <c r="R48" i="47"/>
  <c r="Q48" i="47"/>
  <c r="P48" i="47"/>
  <c r="E48" i="47"/>
  <c r="T48" i="47" s="1"/>
  <c r="S47" i="47"/>
  <c r="R47" i="47"/>
  <c r="Q47" i="47"/>
  <c r="P47" i="47"/>
  <c r="E47" i="47"/>
  <c r="T47" i="47" s="1"/>
  <c r="S46" i="47"/>
  <c r="R46" i="47"/>
  <c r="Q46" i="47"/>
  <c r="P46" i="47"/>
  <c r="E46" i="47"/>
  <c r="U46" i="47" s="1"/>
  <c r="U45" i="47"/>
  <c r="S45" i="47"/>
  <c r="R45" i="47"/>
  <c r="Q45" i="47"/>
  <c r="P45" i="47"/>
  <c r="E45" i="47"/>
  <c r="S44" i="47"/>
  <c r="R44" i="47"/>
  <c r="Q44" i="47"/>
  <c r="P44" i="47"/>
  <c r="E44" i="47"/>
  <c r="O42" i="47"/>
  <c r="N42" i="47"/>
  <c r="M42" i="47"/>
  <c r="L42" i="47"/>
  <c r="K42" i="47"/>
  <c r="J42" i="47"/>
  <c r="I42" i="47"/>
  <c r="H42" i="47"/>
  <c r="G42" i="47"/>
  <c r="F42" i="47"/>
  <c r="C42" i="47"/>
  <c r="B42" i="47"/>
  <c r="U41" i="47"/>
  <c r="T41" i="47"/>
  <c r="S41" i="47"/>
  <c r="R41" i="47"/>
  <c r="Q41" i="47"/>
  <c r="P41" i="47"/>
  <c r="E41" i="47"/>
  <c r="U40" i="47"/>
  <c r="T40" i="47"/>
  <c r="S40" i="47"/>
  <c r="R40" i="47"/>
  <c r="Q40" i="47"/>
  <c r="P40" i="47"/>
  <c r="E40" i="47"/>
  <c r="S39" i="47"/>
  <c r="R39" i="47"/>
  <c r="Q39" i="47"/>
  <c r="P39" i="47"/>
  <c r="E39" i="47"/>
  <c r="S38" i="47"/>
  <c r="R38" i="47"/>
  <c r="Q38" i="47"/>
  <c r="P38" i="47"/>
  <c r="E38" i="47"/>
  <c r="U38" i="47" s="1"/>
  <c r="S37" i="47"/>
  <c r="R37" i="47"/>
  <c r="Q37" i="47"/>
  <c r="U37" i="47" s="1"/>
  <c r="P37" i="47"/>
  <c r="T37" i="47" s="1"/>
  <c r="E37" i="47"/>
  <c r="O35" i="47"/>
  <c r="S35" i="47" s="1"/>
  <c r="N35" i="47"/>
  <c r="M35" i="47"/>
  <c r="L35" i="47"/>
  <c r="R35" i="47" s="1"/>
  <c r="K35" i="47"/>
  <c r="J35" i="47"/>
  <c r="I35" i="47"/>
  <c r="H35" i="47"/>
  <c r="G35" i="47"/>
  <c r="F35" i="47"/>
  <c r="C35" i="47"/>
  <c r="B35" i="47"/>
  <c r="E35" i="47" s="1"/>
  <c r="S34" i="47"/>
  <c r="R34" i="47"/>
  <c r="Q34" i="47"/>
  <c r="P34" i="47"/>
  <c r="E34" i="47"/>
  <c r="O32" i="47"/>
  <c r="N32" i="47"/>
  <c r="M32" i="47"/>
  <c r="S32" i="47" s="1"/>
  <c r="L32" i="47"/>
  <c r="R32" i="47" s="1"/>
  <c r="K32" i="47"/>
  <c r="J32" i="47"/>
  <c r="I32" i="47"/>
  <c r="H32" i="47"/>
  <c r="G32" i="47"/>
  <c r="F32" i="47"/>
  <c r="C32" i="47"/>
  <c r="B32" i="47"/>
  <c r="S31" i="47"/>
  <c r="R31" i="47"/>
  <c r="Q31" i="47"/>
  <c r="P31" i="47"/>
  <c r="E31" i="47"/>
  <c r="S30" i="47"/>
  <c r="R30" i="47"/>
  <c r="Q30" i="47"/>
  <c r="P30" i="47"/>
  <c r="E30" i="47"/>
  <c r="S29" i="47"/>
  <c r="R29" i="47"/>
  <c r="Q29" i="47"/>
  <c r="P29" i="47"/>
  <c r="E29" i="47"/>
  <c r="U29" i="47" s="1"/>
  <c r="S28" i="47"/>
  <c r="R28" i="47"/>
  <c r="Q28" i="47"/>
  <c r="P28" i="47"/>
  <c r="E28" i="47"/>
  <c r="T28" i="47" s="1"/>
  <c r="W26" i="47"/>
  <c r="V26" i="47"/>
  <c r="O26" i="47"/>
  <c r="N26" i="47"/>
  <c r="M26" i="47"/>
  <c r="S26" i="47" s="1"/>
  <c r="L26" i="47"/>
  <c r="R26" i="47" s="1"/>
  <c r="K26" i="47"/>
  <c r="J26" i="47"/>
  <c r="I26" i="47"/>
  <c r="H26" i="47"/>
  <c r="G26" i="47"/>
  <c r="F26" i="47"/>
  <c r="C26" i="47"/>
  <c r="B26" i="47"/>
  <c r="S25" i="47"/>
  <c r="R25" i="47"/>
  <c r="Q25" i="47"/>
  <c r="P25" i="47"/>
  <c r="E25" i="47"/>
  <c r="T25" i="47" s="1"/>
  <c r="S24" i="47"/>
  <c r="R24" i="47"/>
  <c r="Q24" i="47"/>
  <c r="P24" i="47"/>
  <c r="E24" i="47"/>
  <c r="U24" i="47" s="1"/>
  <c r="S23" i="47"/>
  <c r="R23" i="47"/>
  <c r="Q23" i="47"/>
  <c r="P23" i="47"/>
  <c r="E23" i="47"/>
  <c r="T23" i="47" s="1"/>
  <c r="S22" i="47"/>
  <c r="R22" i="47"/>
  <c r="Q22" i="47"/>
  <c r="P22" i="47"/>
  <c r="E22" i="47"/>
  <c r="U22" i="47" s="1"/>
  <c r="U21" i="47"/>
  <c r="S21" i="47"/>
  <c r="R21" i="47"/>
  <c r="Q21" i="47"/>
  <c r="P21" i="47"/>
  <c r="E21" i="47"/>
  <c r="T21" i="47" s="1"/>
  <c r="U20" i="47"/>
  <c r="T20" i="47"/>
  <c r="S20" i="47"/>
  <c r="R20" i="47"/>
  <c r="Q20" i="47"/>
  <c r="P20" i="47"/>
  <c r="E20" i="47"/>
  <c r="S19" i="47"/>
  <c r="R19" i="47"/>
  <c r="Q19" i="47"/>
  <c r="P19" i="47"/>
  <c r="E19" i="47"/>
  <c r="U19" i="47" s="1"/>
  <c r="O17" i="47"/>
  <c r="S17" i="47" s="1"/>
  <c r="N17" i="47"/>
  <c r="M17" i="47"/>
  <c r="L17" i="47"/>
  <c r="R17" i="47" s="1"/>
  <c r="K17" i="47"/>
  <c r="J17" i="47"/>
  <c r="I17" i="47"/>
  <c r="H17" i="47"/>
  <c r="P17" i="47" s="1"/>
  <c r="G17" i="47"/>
  <c r="F17" i="47"/>
  <c r="C17" i="47"/>
  <c r="B17" i="47"/>
  <c r="T16" i="47"/>
  <c r="S16" i="47"/>
  <c r="R16" i="47"/>
  <c r="Q16" i="47"/>
  <c r="P16" i="47"/>
  <c r="E16" i="47"/>
  <c r="U16" i="47" s="1"/>
  <c r="S15" i="47"/>
  <c r="R15" i="47"/>
  <c r="Q15" i="47"/>
  <c r="U15" i="47" s="1"/>
  <c r="P15" i="47"/>
  <c r="T15" i="47" s="1"/>
  <c r="E15" i="47"/>
  <c r="U14" i="47"/>
  <c r="S14" i="47"/>
  <c r="R14" i="47"/>
  <c r="Q14" i="47"/>
  <c r="P14" i="47"/>
  <c r="E14" i="47"/>
  <c r="T14" i="47" s="1"/>
  <c r="S13" i="47"/>
  <c r="R13" i="47"/>
  <c r="Q13" i="47"/>
  <c r="P13" i="47"/>
  <c r="E13" i="47"/>
  <c r="U13" i="47" s="1"/>
  <c r="S12" i="47"/>
  <c r="R12" i="47"/>
  <c r="Q12" i="47"/>
  <c r="P12" i="47"/>
  <c r="E12" i="47"/>
  <c r="S11" i="47"/>
  <c r="R11" i="47"/>
  <c r="Q11" i="47"/>
  <c r="P11" i="47"/>
  <c r="E11" i="47"/>
  <c r="S10" i="47"/>
  <c r="R10" i="47"/>
  <c r="Q10" i="47"/>
  <c r="U10" i="47" s="1"/>
  <c r="P10" i="47"/>
  <c r="T10" i="47" s="1"/>
  <c r="E10" i="47"/>
  <c r="S9" i="47"/>
  <c r="R9" i="47"/>
  <c r="Q9" i="47"/>
  <c r="P9" i="47"/>
  <c r="E9" i="47"/>
  <c r="U9" i="47" s="1"/>
  <c r="S96" i="46"/>
  <c r="R96" i="46"/>
  <c r="Q96" i="46"/>
  <c r="P96" i="46"/>
  <c r="E96" i="46"/>
  <c r="U96" i="46" s="1"/>
  <c r="U95" i="46"/>
  <c r="S95" i="46"/>
  <c r="R95" i="46"/>
  <c r="Q95" i="46"/>
  <c r="P95" i="46"/>
  <c r="E95" i="46"/>
  <c r="T95" i="46" s="1"/>
  <c r="U94" i="46"/>
  <c r="T94" i="46"/>
  <c r="S94" i="46"/>
  <c r="R94" i="46"/>
  <c r="Q94" i="46"/>
  <c r="P94" i="46"/>
  <c r="E94" i="46"/>
  <c r="S93" i="46"/>
  <c r="R93" i="46"/>
  <c r="Q93" i="46"/>
  <c r="P93" i="46"/>
  <c r="E93" i="46"/>
  <c r="S92" i="46"/>
  <c r="R92" i="46"/>
  <c r="Q92" i="46"/>
  <c r="P92" i="46"/>
  <c r="E92" i="46"/>
  <c r="T92" i="46" s="1"/>
  <c r="T91" i="46"/>
  <c r="S91" i="46"/>
  <c r="R91" i="46"/>
  <c r="Q91" i="46"/>
  <c r="P91" i="46"/>
  <c r="E91" i="46"/>
  <c r="S90" i="46"/>
  <c r="R90" i="46"/>
  <c r="Q90" i="46"/>
  <c r="P90" i="46"/>
  <c r="E90" i="46"/>
  <c r="T90" i="46" s="1"/>
  <c r="S89" i="46"/>
  <c r="R89" i="46"/>
  <c r="Q89" i="46"/>
  <c r="P89" i="46"/>
  <c r="E89" i="46"/>
  <c r="U89" i="46" s="1"/>
  <c r="T88" i="46"/>
  <c r="S88" i="46"/>
  <c r="R88" i="46"/>
  <c r="Q88" i="46"/>
  <c r="P88" i="46"/>
  <c r="E88" i="46"/>
  <c r="U88" i="46" s="1"/>
  <c r="W75" i="46"/>
  <c r="V75" i="46"/>
  <c r="O75" i="46"/>
  <c r="N75" i="46"/>
  <c r="M75" i="46"/>
  <c r="L75" i="46"/>
  <c r="K75" i="46"/>
  <c r="J75" i="46"/>
  <c r="I75" i="46"/>
  <c r="H75" i="46"/>
  <c r="G75" i="46"/>
  <c r="F75" i="46"/>
  <c r="C75" i="46"/>
  <c r="B75" i="46"/>
  <c r="W74" i="46"/>
  <c r="V74" i="46"/>
  <c r="S74" i="46"/>
  <c r="O74" i="46"/>
  <c r="N74" i="46"/>
  <c r="M74" i="46"/>
  <c r="L74" i="46"/>
  <c r="K74" i="46"/>
  <c r="J74" i="46"/>
  <c r="I74" i="46"/>
  <c r="Q74" i="46" s="1"/>
  <c r="H74" i="46"/>
  <c r="G74" i="46"/>
  <c r="F74" i="46"/>
  <c r="C74" i="46"/>
  <c r="E74" i="46" s="1"/>
  <c r="B74" i="46"/>
  <c r="W73" i="46"/>
  <c r="V73" i="46"/>
  <c r="R73" i="46"/>
  <c r="O73" i="46"/>
  <c r="N73" i="46"/>
  <c r="M73" i="46"/>
  <c r="L73" i="46"/>
  <c r="K73" i="46"/>
  <c r="J73" i="46"/>
  <c r="I73" i="46"/>
  <c r="H73" i="46"/>
  <c r="P73" i="46" s="1"/>
  <c r="G73" i="46"/>
  <c r="F73" i="46"/>
  <c r="C73" i="46"/>
  <c r="B73" i="46"/>
  <c r="S72" i="46"/>
  <c r="R72" i="46"/>
  <c r="Q72" i="46"/>
  <c r="P72" i="46"/>
  <c r="E72" i="46"/>
  <c r="S71" i="46"/>
  <c r="R71" i="46"/>
  <c r="Q71" i="46"/>
  <c r="U71" i="46" s="1"/>
  <c r="P71" i="46"/>
  <c r="E71" i="46"/>
  <c r="O69" i="46"/>
  <c r="N69" i="46"/>
  <c r="M69" i="46"/>
  <c r="L69" i="46"/>
  <c r="K69" i="46"/>
  <c r="J69" i="46"/>
  <c r="I69" i="46"/>
  <c r="H69" i="46"/>
  <c r="G69" i="46"/>
  <c r="F69" i="46"/>
  <c r="C69" i="46"/>
  <c r="B69" i="46"/>
  <c r="O68" i="46"/>
  <c r="N68" i="46"/>
  <c r="M68" i="46"/>
  <c r="S68" i="46" s="1"/>
  <c r="L68" i="46"/>
  <c r="R68" i="46" s="1"/>
  <c r="K68" i="46"/>
  <c r="J68" i="46"/>
  <c r="I68" i="46"/>
  <c r="H68" i="46"/>
  <c r="G68" i="46"/>
  <c r="F68" i="46"/>
  <c r="C68" i="46"/>
  <c r="B68" i="46"/>
  <c r="E68" i="46" s="1"/>
  <c r="S67" i="46"/>
  <c r="R67" i="46"/>
  <c r="Q67" i="46"/>
  <c r="P67" i="46"/>
  <c r="E67" i="46"/>
  <c r="T67" i="46" s="1"/>
  <c r="S66" i="46"/>
  <c r="R66" i="46"/>
  <c r="Q66" i="46"/>
  <c r="P66" i="46"/>
  <c r="E66" i="46"/>
  <c r="S65" i="46"/>
  <c r="R65" i="46"/>
  <c r="Q65" i="46"/>
  <c r="P65" i="46"/>
  <c r="E65" i="46"/>
  <c r="S64" i="46"/>
  <c r="R64" i="46"/>
  <c r="Q64" i="46"/>
  <c r="P64" i="46"/>
  <c r="E64" i="46"/>
  <c r="U64" i="46" s="1"/>
  <c r="S63" i="46"/>
  <c r="R63" i="46"/>
  <c r="Q63" i="46"/>
  <c r="P63" i="46"/>
  <c r="E63" i="46"/>
  <c r="U63" i="46" s="1"/>
  <c r="O61" i="46"/>
  <c r="N61" i="46"/>
  <c r="M61" i="46"/>
  <c r="S61" i="46" s="1"/>
  <c r="L61" i="46"/>
  <c r="R61" i="46" s="1"/>
  <c r="K61" i="46"/>
  <c r="J61" i="46"/>
  <c r="I61" i="46"/>
  <c r="H61" i="46"/>
  <c r="C61" i="46"/>
  <c r="B61" i="46"/>
  <c r="S60" i="46"/>
  <c r="R60" i="46"/>
  <c r="Q60" i="46"/>
  <c r="P60" i="46"/>
  <c r="E60" i="46"/>
  <c r="T60" i="46" s="1"/>
  <c r="S59" i="46"/>
  <c r="R59" i="46"/>
  <c r="Q59" i="46"/>
  <c r="P59" i="46"/>
  <c r="E59" i="46"/>
  <c r="U58" i="46"/>
  <c r="S58" i="46"/>
  <c r="R58" i="46"/>
  <c r="Q58" i="46"/>
  <c r="P58" i="46"/>
  <c r="E58" i="46"/>
  <c r="T58" i="46" s="1"/>
  <c r="S57" i="46"/>
  <c r="R57" i="46"/>
  <c r="Q57" i="46"/>
  <c r="P57" i="46"/>
  <c r="E57" i="46"/>
  <c r="T57" i="46" s="1"/>
  <c r="O55" i="46"/>
  <c r="N55" i="46"/>
  <c r="M55" i="46"/>
  <c r="S55" i="46" s="1"/>
  <c r="L55" i="46"/>
  <c r="R55" i="46" s="1"/>
  <c r="K55" i="46"/>
  <c r="J55" i="46"/>
  <c r="I55" i="46"/>
  <c r="H55" i="46"/>
  <c r="G55" i="46"/>
  <c r="F55" i="46"/>
  <c r="C55" i="46"/>
  <c r="B55" i="46"/>
  <c r="E55" i="46" s="1"/>
  <c r="T54" i="46"/>
  <c r="S54" i="46"/>
  <c r="R54" i="46"/>
  <c r="Q54" i="46"/>
  <c r="P54" i="46"/>
  <c r="E54" i="46"/>
  <c r="U54" i="46" s="1"/>
  <c r="U53" i="46"/>
  <c r="S53" i="46"/>
  <c r="R53" i="46"/>
  <c r="Q53" i="46"/>
  <c r="P53" i="46"/>
  <c r="E53" i="46"/>
  <c r="T53" i="46" s="1"/>
  <c r="S52" i="46"/>
  <c r="R52" i="46"/>
  <c r="Q52" i="46"/>
  <c r="P52" i="46"/>
  <c r="E52" i="46"/>
  <c r="S51" i="46"/>
  <c r="R51" i="46"/>
  <c r="Q51" i="46"/>
  <c r="P51" i="46"/>
  <c r="E51" i="46"/>
  <c r="T51" i="46" s="1"/>
  <c r="S50" i="46"/>
  <c r="R50" i="46"/>
  <c r="Q50" i="46"/>
  <c r="P50" i="46"/>
  <c r="E50" i="46"/>
  <c r="U50" i="46" s="1"/>
  <c r="U49" i="46"/>
  <c r="S49" i="46"/>
  <c r="R49" i="46"/>
  <c r="Q49" i="46"/>
  <c r="P49" i="46"/>
  <c r="E49" i="46"/>
  <c r="T49" i="46" s="1"/>
  <c r="S48" i="46"/>
  <c r="R48" i="46"/>
  <c r="Q48" i="46"/>
  <c r="P48" i="46"/>
  <c r="E48" i="46"/>
  <c r="U48" i="46" s="1"/>
  <c r="U47" i="46"/>
  <c r="S47" i="46"/>
  <c r="R47" i="46"/>
  <c r="Q47" i="46"/>
  <c r="P47" i="46"/>
  <c r="E47" i="46"/>
  <c r="T47" i="46" s="1"/>
  <c r="T46" i="46"/>
  <c r="S46" i="46"/>
  <c r="R46" i="46"/>
  <c r="Q46" i="46"/>
  <c r="P46" i="46"/>
  <c r="E46" i="46"/>
  <c r="U46" i="46" s="1"/>
  <c r="S45" i="46"/>
  <c r="R45" i="46"/>
  <c r="Q45" i="46"/>
  <c r="P45" i="46"/>
  <c r="E45" i="46"/>
  <c r="S44" i="46"/>
  <c r="R44" i="46"/>
  <c r="Q44" i="46"/>
  <c r="P44" i="46"/>
  <c r="E44" i="46"/>
  <c r="U44" i="46" s="1"/>
  <c r="O42" i="46"/>
  <c r="N42" i="46"/>
  <c r="M42" i="46"/>
  <c r="L42" i="46"/>
  <c r="K42" i="46"/>
  <c r="J42" i="46"/>
  <c r="I42" i="46"/>
  <c r="H42" i="46"/>
  <c r="G42" i="46"/>
  <c r="F42" i="46"/>
  <c r="C42" i="46"/>
  <c r="B42" i="46"/>
  <c r="S41" i="46"/>
  <c r="R41" i="46"/>
  <c r="Q41" i="46"/>
  <c r="P41" i="46"/>
  <c r="E41" i="46"/>
  <c r="U41" i="46" s="1"/>
  <c r="S40" i="46"/>
  <c r="R40" i="46"/>
  <c r="Q40" i="46"/>
  <c r="P40" i="46"/>
  <c r="E40" i="46"/>
  <c r="S39" i="46"/>
  <c r="R39" i="46"/>
  <c r="Q39" i="46"/>
  <c r="P39" i="46"/>
  <c r="E39" i="46"/>
  <c r="S38" i="46"/>
  <c r="R38" i="46"/>
  <c r="Q38" i="46"/>
  <c r="P38" i="46"/>
  <c r="E38" i="46"/>
  <c r="S37" i="46"/>
  <c r="R37" i="46"/>
  <c r="Q37" i="46"/>
  <c r="P37" i="46"/>
  <c r="E37" i="46"/>
  <c r="O35" i="46"/>
  <c r="N35" i="46"/>
  <c r="M35" i="46"/>
  <c r="S35" i="46" s="1"/>
  <c r="L35" i="46"/>
  <c r="R35" i="46" s="1"/>
  <c r="K35" i="46"/>
  <c r="J35" i="46"/>
  <c r="I35" i="46"/>
  <c r="H35" i="46"/>
  <c r="G35" i="46"/>
  <c r="F35" i="46"/>
  <c r="C35" i="46"/>
  <c r="B35" i="46"/>
  <c r="S34" i="46"/>
  <c r="R34" i="46"/>
  <c r="Q34" i="46"/>
  <c r="P34" i="46"/>
  <c r="E34" i="46"/>
  <c r="T34" i="46" s="1"/>
  <c r="O32" i="46"/>
  <c r="N32" i="46"/>
  <c r="M32" i="46"/>
  <c r="S32" i="46" s="1"/>
  <c r="L32" i="46"/>
  <c r="R32" i="46" s="1"/>
  <c r="K32" i="46"/>
  <c r="J32" i="46"/>
  <c r="I32" i="46"/>
  <c r="H32" i="46"/>
  <c r="G32" i="46"/>
  <c r="F32" i="46"/>
  <c r="C32" i="46"/>
  <c r="B32" i="46"/>
  <c r="E32" i="46" s="1"/>
  <c r="S31" i="46"/>
  <c r="R31" i="46"/>
  <c r="Q31" i="46"/>
  <c r="P31" i="46"/>
  <c r="E31" i="46"/>
  <c r="S30" i="46"/>
  <c r="R30" i="46"/>
  <c r="Q30" i="46"/>
  <c r="P30" i="46"/>
  <c r="E30" i="46"/>
  <c r="T30" i="46" s="1"/>
  <c r="U29" i="46"/>
  <c r="T29" i="46"/>
  <c r="S29" i="46"/>
  <c r="R29" i="46"/>
  <c r="Q29" i="46"/>
  <c r="P29" i="46"/>
  <c r="E29" i="46"/>
  <c r="S28" i="46"/>
  <c r="R28" i="46"/>
  <c r="Q28" i="46"/>
  <c r="P28" i="46"/>
  <c r="E28" i="46"/>
  <c r="T28" i="46" s="1"/>
  <c r="O26" i="46"/>
  <c r="N26" i="46"/>
  <c r="M26" i="46"/>
  <c r="L26" i="46"/>
  <c r="R26" i="46" s="1"/>
  <c r="K26" i="46"/>
  <c r="J26" i="46"/>
  <c r="I26" i="46"/>
  <c r="H26" i="46"/>
  <c r="P26" i="46" s="1"/>
  <c r="G26" i="46"/>
  <c r="F26" i="46"/>
  <c r="C26" i="46"/>
  <c r="B26" i="46"/>
  <c r="S25" i="46"/>
  <c r="R25" i="46"/>
  <c r="Q25" i="46"/>
  <c r="P25" i="46"/>
  <c r="E25" i="46"/>
  <c r="U25" i="46" s="1"/>
  <c r="S24" i="46"/>
  <c r="R24" i="46"/>
  <c r="Q24" i="46"/>
  <c r="P24" i="46"/>
  <c r="E24" i="46"/>
  <c r="U24" i="46" s="1"/>
  <c r="S23" i="46"/>
  <c r="R23" i="46"/>
  <c r="Q23" i="46"/>
  <c r="P23" i="46"/>
  <c r="E23" i="46"/>
  <c r="T23" i="46" s="1"/>
  <c r="S22" i="46"/>
  <c r="R22" i="46"/>
  <c r="Q22" i="46"/>
  <c r="P22" i="46"/>
  <c r="E22" i="46"/>
  <c r="U22" i="46" s="1"/>
  <c r="S21" i="46"/>
  <c r="R21" i="46"/>
  <c r="Q21" i="46"/>
  <c r="P21" i="46"/>
  <c r="E21" i="46"/>
  <c r="U21" i="46" s="1"/>
  <c r="S20" i="46"/>
  <c r="R20" i="46"/>
  <c r="Q20" i="46"/>
  <c r="P20" i="46"/>
  <c r="E20" i="46"/>
  <c r="S19" i="46"/>
  <c r="R19" i="46"/>
  <c r="Q19" i="46"/>
  <c r="P19" i="46"/>
  <c r="E19" i="46"/>
  <c r="U19" i="46" s="1"/>
  <c r="O17" i="46"/>
  <c r="N17" i="46"/>
  <c r="M17" i="46"/>
  <c r="L17" i="46"/>
  <c r="R17" i="46" s="1"/>
  <c r="K17" i="46"/>
  <c r="J17" i="46"/>
  <c r="I17" i="46"/>
  <c r="H17" i="46"/>
  <c r="G17" i="46"/>
  <c r="F17" i="46"/>
  <c r="C17" i="46"/>
  <c r="B17" i="46"/>
  <c r="S16" i="46"/>
  <c r="R16" i="46"/>
  <c r="Q16" i="46"/>
  <c r="P16" i="46"/>
  <c r="E16" i="46"/>
  <c r="U15" i="46"/>
  <c r="S15" i="46"/>
  <c r="R15" i="46"/>
  <c r="Q15" i="46"/>
  <c r="P15" i="46"/>
  <c r="E15" i="46"/>
  <c r="T15" i="46" s="1"/>
  <c r="S14" i="46"/>
  <c r="R14" i="46"/>
  <c r="Q14" i="46"/>
  <c r="P14" i="46"/>
  <c r="E14" i="46"/>
  <c r="S13" i="46"/>
  <c r="R13" i="46"/>
  <c r="Q13" i="46"/>
  <c r="P13" i="46"/>
  <c r="E13" i="46"/>
  <c r="U13" i="46" s="1"/>
  <c r="S12" i="46"/>
  <c r="R12" i="46"/>
  <c r="Q12" i="46"/>
  <c r="P12" i="46"/>
  <c r="E12" i="46"/>
  <c r="T12" i="46" s="1"/>
  <c r="S11" i="46"/>
  <c r="R11" i="46"/>
  <c r="Q11" i="46"/>
  <c r="P11" i="46"/>
  <c r="E11" i="46"/>
  <c r="U11" i="46" s="1"/>
  <c r="S10" i="46"/>
  <c r="R10" i="46"/>
  <c r="Q10" i="46"/>
  <c r="P10" i="46"/>
  <c r="E10" i="46"/>
  <c r="T9" i="46"/>
  <c r="S9" i="46"/>
  <c r="R9" i="46"/>
  <c r="Q9" i="46"/>
  <c r="P9" i="46"/>
  <c r="E9" i="46"/>
  <c r="U9" i="46" s="1"/>
  <c r="S96" i="45"/>
  <c r="R96" i="45"/>
  <c r="Q96" i="45"/>
  <c r="P96" i="45"/>
  <c r="E96" i="45"/>
  <c r="S95" i="45"/>
  <c r="R95" i="45"/>
  <c r="Q95" i="45"/>
  <c r="P95" i="45"/>
  <c r="E95" i="45"/>
  <c r="U95" i="45" s="1"/>
  <c r="S94" i="45"/>
  <c r="R94" i="45"/>
  <c r="Q94" i="45"/>
  <c r="P94" i="45"/>
  <c r="E94" i="45"/>
  <c r="T94" i="45" s="1"/>
  <c r="S93" i="45"/>
  <c r="R93" i="45"/>
  <c r="Q93" i="45"/>
  <c r="P93" i="45"/>
  <c r="E93" i="45"/>
  <c r="U93" i="45" s="1"/>
  <c r="S92" i="45"/>
  <c r="R92" i="45"/>
  <c r="Q92" i="45"/>
  <c r="P92" i="45"/>
  <c r="E92" i="45"/>
  <c r="S91" i="45"/>
  <c r="R91" i="45"/>
  <c r="Q91" i="45"/>
  <c r="P91" i="45"/>
  <c r="E91" i="45"/>
  <c r="S90" i="45"/>
  <c r="R90" i="45"/>
  <c r="Q90" i="45"/>
  <c r="P90" i="45"/>
  <c r="E90" i="45"/>
  <c r="U89" i="45"/>
  <c r="S89" i="45"/>
  <c r="R89" i="45"/>
  <c r="Q89" i="45"/>
  <c r="P89" i="45"/>
  <c r="E89" i="45"/>
  <c r="T89" i="45" s="1"/>
  <c r="S88" i="45"/>
  <c r="R88" i="45"/>
  <c r="R87" i="45" s="1"/>
  <c r="Q88" i="45"/>
  <c r="P88" i="45"/>
  <c r="E88" i="45"/>
  <c r="U88" i="45" s="1"/>
  <c r="O75" i="45"/>
  <c r="N75" i="45"/>
  <c r="M75" i="45"/>
  <c r="L75" i="45"/>
  <c r="K75" i="45"/>
  <c r="J75" i="45"/>
  <c r="I75" i="45"/>
  <c r="H75" i="45"/>
  <c r="G75" i="45"/>
  <c r="F75" i="45"/>
  <c r="C75" i="45"/>
  <c r="B75" i="45"/>
  <c r="R74" i="45"/>
  <c r="O74" i="45"/>
  <c r="N74" i="45"/>
  <c r="M74" i="45"/>
  <c r="S74" i="45" s="1"/>
  <c r="L74" i="45"/>
  <c r="K74" i="45"/>
  <c r="J74" i="45"/>
  <c r="I74" i="45"/>
  <c r="Q74" i="45" s="1"/>
  <c r="H74" i="45"/>
  <c r="P74" i="45" s="1"/>
  <c r="G74" i="45"/>
  <c r="F74" i="45"/>
  <c r="C74" i="45"/>
  <c r="E74" i="45" s="1"/>
  <c r="B74" i="45"/>
  <c r="O73" i="45"/>
  <c r="N73" i="45"/>
  <c r="R73" i="45" s="1"/>
  <c r="M73" i="45"/>
  <c r="S73" i="45" s="1"/>
  <c r="L73" i="45"/>
  <c r="K73" i="45"/>
  <c r="J73" i="45"/>
  <c r="I73" i="45"/>
  <c r="H73" i="45"/>
  <c r="G73" i="45"/>
  <c r="F73" i="45"/>
  <c r="C73" i="45"/>
  <c r="B73" i="45"/>
  <c r="U72" i="45"/>
  <c r="S72" i="45"/>
  <c r="R72" i="45"/>
  <c r="Q72" i="45"/>
  <c r="P72" i="45"/>
  <c r="E72" i="45"/>
  <c r="T72" i="45" s="1"/>
  <c r="U71" i="45"/>
  <c r="S71" i="45"/>
  <c r="R71" i="45"/>
  <c r="Q71" i="45"/>
  <c r="P71" i="45"/>
  <c r="E71" i="45"/>
  <c r="O69" i="45"/>
  <c r="N69" i="45"/>
  <c r="M69" i="45"/>
  <c r="L69" i="45"/>
  <c r="K69" i="45"/>
  <c r="J69" i="45"/>
  <c r="I69" i="45"/>
  <c r="H69" i="45"/>
  <c r="G69" i="45"/>
  <c r="F69" i="45"/>
  <c r="C69" i="45"/>
  <c r="B69" i="45"/>
  <c r="O68" i="45"/>
  <c r="N68" i="45"/>
  <c r="M68" i="45"/>
  <c r="S68" i="45" s="1"/>
  <c r="L68" i="45"/>
  <c r="R68" i="45" s="1"/>
  <c r="K68" i="45"/>
  <c r="J68" i="45"/>
  <c r="I68" i="45"/>
  <c r="H68" i="45"/>
  <c r="G68" i="45"/>
  <c r="F68" i="45"/>
  <c r="C68" i="45"/>
  <c r="B68" i="45"/>
  <c r="S67" i="45"/>
  <c r="R67" i="45"/>
  <c r="Q67" i="45"/>
  <c r="P67" i="45"/>
  <c r="E67" i="45"/>
  <c r="T67" i="45" s="1"/>
  <c r="S66" i="45"/>
  <c r="R66" i="45"/>
  <c r="Q66" i="45"/>
  <c r="P66" i="45"/>
  <c r="E66" i="45"/>
  <c r="T66" i="45" s="1"/>
  <c r="S65" i="45"/>
  <c r="R65" i="45"/>
  <c r="Q65" i="45"/>
  <c r="P65" i="45"/>
  <c r="E65" i="45"/>
  <c r="U65" i="45" s="1"/>
  <c r="S64" i="45"/>
  <c r="R64" i="45"/>
  <c r="Q64" i="45"/>
  <c r="P64" i="45"/>
  <c r="E64" i="45"/>
  <c r="U64" i="45" s="1"/>
  <c r="S63" i="45"/>
  <c r="R63" i="45"/>
  <c r="Q63" i="45"/>
  <c r="P63" i="45"/>
  <c r="E63" i="45"/>
  <c r="U63" i="45" s="1"/>
  <c r="O61" i="45"/>
  <c r="N61" i="45"/>
  <c r="M61" i="45"/>
  <c r="S61" i="45" s="1"/>
  <c r="L61" i="45"/>
  <c r="R61" i="45" s="1"/>
  <c r="K61" i="45"/>
  <c r="J61" i="45"/>
  <c r="I61" i="45"/>
  <c r="H61" i="45"/>
  <c r="C61" i="45"/>
  <c r="B61" i="45"/>
  <c r="S60" i="45"/>
  <c r="R60" i="45"/>
  <c r="Q60" i="45"/>
  <c r="P60" i="45"/>
  <c r="E60" i="45"/>
  <c r="T60" i="45" s="1"/>
  <c r="S59" i="45"/>
  <c r="R59" i="45"/>
  <c r="Q59" i="45"/>
  <c r="P59" i="45"/>
  <c r="E59" i="45"/>
  <c r="T59" i="45" s="1"/>
  <c r="S58" i="45"/>
  <c r="R58" i="45"/>
  <c r="Q58" i="45"/>
  <c r="P58" i="45"/>
  <c r="E58" i="45"/>
  <c r="U58" i="45" s="1"/>
  <c r="S57" i="45"/>
  <c r="R57" i="45"/>
  <c r="Q57" i="45"/>
  <c r="P57" i="45"/>
  <c r="E57" i="45"/>
  <c r="T57" i="45" s="1"/>
  <c r="O55" i="45"/>
  <c r="N55" i="45"/>
  <c r="R55" i="45" s="1"/>
  <c r="M55" i="45"/>
  <c r="L55" i="45"/>
  <c r="K55" i="45"/>
  <c r="J55" i="45"/>
  <c r="I55" i="45"/>
  <c r="H55" i="45"/>
  <c r="G55" i="45"/>
  <c r="F55" i="45"/>
  <c r="C55" i="45"/>
  <c r="B55" i="45"/>
  <c r="S54" i="45"/>
  <c r="R54" i="45"/>
  <c r="Q54" i="45"/>
  <c r="P54" i="45"/>
  <c r="E54" i="45"/>
  <c r="T54" i="45" s="1"/>
  <c r="S53" i="45"/>
  <c r="R53" i="45"/>
  <c r="Q53" i="45"/>
  <c r="P53" i="45"/>
  <c r="E53" i="45"/>
  <c r="U53" i="45" s="1"/>
  <c r="S52" i="45"/>
  <c r="R52" i="45"/>
  <c r="Q52" i="45"/>
  <c r="P52" i="45"/>
  <c r="E52" i="45"/>
  <c r="U51" i="45"/>
  <c r="S51" i="45"/>
  <c r="R51" i="45"/>
  <c r="Q51" i="45"/>
  <c r="P51" i="45"/>
  <c r="E51" i="45"/>
  <c r="T51" i="45" s="1"/>
  <c r="S50" i="45"/>
  <c r="R50" i="45"/>
  <c r="Q50" i="45"/>
  <c r="P50" i="45"/>
  <c r="E50" i="45"/>
  <c r="U50" i="45" s="1"/>
  <c r="S49" i="45"/>
  <c r="R49" i="45"/>
  <c r="Q49" i="45"/>
  <c r="P49" i="45"/>
  <c r="E49" i="45"/>
  <c r="T49" i="45" s="1"/>
  <c r="S48" i="45"/>
  <c r="R48" i="45"/>
  <c r="Q48" i="45"/>
  <c r="P48" i="45"/>
  <c r="E48" i="45"/>
  <c r="T48" i="45" s="1"/>
  <c r="S47" i="45"/>
  <c r="R47" i="45"/>
  <c r="Q47" i="45"/>
  <c r="P47" i="45"/>
  <c r="E47" i="45"/>
  <c r="U47" i="45" s="1"/>
  <c r="S46" i="45"/>
  <c r="R46" i="45"/>
  <c r="Q46" i="45"/>
  <c r="P46" i="45"/>
  <c r="E46" i="45"/>
  <c r="S45" i="45"/>
  <c r="R45" i="45"/>
  <c r="Q45" i="45"/>
  <c r="U45" i="45" s="1"/>
  <c r="P45" i="45"/>
  <c r="E45" i="45"/>
  <c r="T45" i="45" s="1"/>
  <c r="S44" i="45"/>
  <c r="R44" i="45"/>
  <c r="Q44" i="45"/>
  <c r="P44" i="45"/>
  <c r="E44" i="45"/>
  <c r="U44" i="45" s="1"/>
  <c r="S42" i="45"/>
  <c r="O42" i="45"/>
  <c r="N42" i="45"/>
  <c r="M42" i="45"/>
  <c r="L42" i="45"/>
  <c r="R42" i="45" s="1"/>
  <c r="K42" i="45"/>
  <c r="J42" i="45"/>
  <c r="I42" i="45"/>
  <c r="H42" i="45"/>
  <c r="G42" i="45"/>
  <c r="F42" i="45"/>
  <c r="C42" i="45"/>
  <c r="B42" i="45"/>
  <c r="S41" i="45"/>
  <c r="R41" i="45"/>
  <c r="Q41" i="45"/>
  <c r="P41" i="45"/>
  <c r="E41" i="45"/>
  <c r="S40" i="45"/>
  <c r="R40" i="45"/>
  <c r="Q40" i="45"/>
  <c r="P40" i="45"/>
  <c r="E40" i="45"/>
  <c r="S39" i="45"/>
  <c r="R39" i="45"/>
  <c r="Q39" i="45"/>
  <c r="P39" i="45"/>
  <c r="E39" i="45"/>
  <c r="U39" i="45" s="1"/>
  <c r="S38" i="45"/>
  <c r="R38" i="45"/>
  <c r="Q38" i="45"/>
  <c r="P38" i="45"/>
  <c r="E38" i="45"/>
  <c r="U37" i="45"/>
  <c r="S37" i="45"/>
  <c r="R37" i="45"/>
  <c r="Q37" i="45"/>
  <c r="P37" i="45"/>
  <c r="E37" i="45"/>
  <c r="T37" i="45" s="1"/>
  <c r="S35" i="45"/>
  <c r="O35" i="45"/>
  <c r="N35" i="45"/>
  <c r="M35" i="45"/>
  <c r="L35" i="45"/>
  <c r="R35" i="45" s="1"/>
  <c r="K35" i="45"/>
  <c r="J35" i="45"/>
  <c r="I35" i="45"/>
  <c r="Q35" i="45" s="1"/>
  <c r="H35" i="45"/>
  <c r="G35" i="45"/>
  <c r="F35" i="45"/>
  <c r="C35" i="45"/>
  <c r="B35" i="45"/>
  <c r="S34" i="45"/>
  <c r="R34" i="45"/>
  <c r="Q34" i="45"/>
  <c r="P34" i="45"/>
  <c r="E34" i="45"/>
  <c r="U34" i="45" s="1"/>
  <c r="O32" i="45"/>
  <c r="N32" i="45"/>
  <c r="M32" i="45"/>
  <c r="L32" i="45"/>
  <c r="R32" i="45" s="1"/>
  <c r="K32" i="45"/>
  <c r="J32" i="45"/>
  <c r="I32" i="45"/>
  <c r="H32" i="45"/>
  <c r="G32" i="45"/>
  <c r="F32" i="45"/>
  <c r="C32" i="45"/>
  <c r="B32" i="45"/>
  <c r="S31" i="45"/>
  <c r="R31" i="45"/>
  <c r="Q31" i="45"/>
  <c r="P31" i="45"/>
  <c r="E31" i="45"/>
  <c r="S30" i="45"/>
  <c r="R30" i="45"/>
  <c r="Q30" i="45"/>
  <c r="P30" i="45"/>
  <c r="E30" i="45"/>
  <c r="T30" i="45" s="1"/>
  <c r="S29" i="45"/>
  <c r="R29" i="45"/>
  <c r="Q29" i="45"/>
  <c r="P29" i="45"/>
  <c r="E29" i="45"/>
  <c r="T29" i="45" s="1"/>
  <c r="S28" i="45"/>
  <c r="R28" i="45"/>
  <c r="Q28" i="45"/>
  <c r="P28" i="45"/>
  <c r="E28" i="45"/>
  <c r="U28" i="45" s="1"/>
  <c r="O26" i="45"/>
  <c r="N26" i="45"/>
  <c r="M26" i="45"/>
  <c r="S26" i="45" s="1"/>
  <c r="L26" i="45"/>
  <c r="R26" i="45" s="1"/>
  <c r="K26" i="45"/>
  <c r="J26" i="45"/>
  <c r="I26" i="45"/>
  <c r="H26" i="45"/>
  <c r="G26" i="45"/>
  <c r="F26" i="45"/>
  <c r="C26" i="45"/>
  <c r="B26" i="45"/>
  <c r="S25" i="45"/>
  <c r="R25" i="45"/>
  <c r="Q25" i="45"/>
  <c r="P25" i="45"/>
  <c r="E25" i="45"/>
  <c r="T25" i="45" s="1"/>
  <c r="S24" i="45"/>
  <c r="R24" i="45"/>
  <c r="Q24" i="45"/>
  <c r="P24" i="45"/>
  <c r="E24" i="45"/>
  <c r="U24" i="45" s="1"/>
  <c r="U23" i="45"/>
  <c r="S23" i="45"/>
  <c r="R23" i="45"/>
  <c r="Q23" i="45"/>
  <c r="P23" i="45"/>
  <c r="E23" i="45"/>
  <c r="T23" i="45" s="1"/>
  <c r="S22" i="45"/>
  <c r="R22" i="45"/>
  <c r="Q22" i="45"/>
  <c r="P22" i="45"/>
  <c r="E22" i="45"/>
  <c r="U22" i="45" s="1"/>
  <c r="S21" i="45"/>
  <c r="R21" i="45"/>
  <c r="Q21" i="45"/>
  <c r="P21" i="45"/>
  <c r="E21" i="45"/>
  <c r="T21" i="45" s="1"/>
  <c r="S20" i="45"/>
  <c r="R20" i="45"/>
  <c r="Q20" i="45"/>
  <c r="P20" i="45"/>
  <c r="E20" i="45"/>
  <c r="U20" i="45" s="1"/>
  <c r="U19" i="45"/>
  <c r="S19" i="45"/>
  <c r="R19" i="45"/>
  <c r="Q19" i="45"/>
  <c r="P19" i="45"/>
  <c r="E19" i="45"/>
  <c r="T19" i="45" s="1"/>
  <c r="O17" i="45"/>
  <c r="N17" i="45"/>
  <c r="R17" i="45" s="1"/>
  <c r="M17" i="45"/>
  <c r="S17" i="45" s="1"/>
  <c r="L17" i="45"/>
  <c r="K17" i="45"/>
  <c r="J17" i="45"/>
  <c r="I17" i="45"/>
  <c r="H17" i="45"/>
  <c r="G17" i="45"/>
  <c r="F17" i="45"/>
  <c r="C17" i="45"/>
  <c r="B17" i="45"/>
  <c r="E17" i="45" s="1"/>
  <c r="S16" i="45"/>
  <c r="R16" i="45"/>
  <c r="Q16" i="45"/>
  <c r="P16" i="45"/>
  <c r="E16" i="45"/>
  <c r="S15" i="45"/>
  <c r="R15" i="45"/>
  <c r="Q15" i="45"/>
  <c r="P15" i="45"/>
  <c r="E15" i="45"/>
  <c r="U15" i="45" s="1"/>
  <c r="U14" i="45"/>
  <c r="T14" i="45"/>
  <c r="S14" i="45"/>
  <c r="R14" i="45"/>
  <c r="Q14" i="45"/>
  <c r="P14" i="45"/>
  <c r="E14" i="45"/>
  <c r="U13" i="45"/>
  <c r="T13" i="45"/>
  <c r="S13" i="45"/>
  <c r="R13" i="45"/>
  <c r="Q13" i="45"/>
  <c r="P13" i="45"/>
  <c r="E13" i="45"/>
  <c r="S12" i="45"/>
  <c r="R12" i="45"/>
  <c r="Q12" i="45"/>
  <c r="P12" i="45"/>
  <c r="E12" i="45"/>
  <c r="U12" i="45" s="1"/>
  <c r="S11" i="45"/>
  <c r="R11" i="45"/>
  <c r="Q11" i="45"/>
  <c r="P11" i="45"/>
  <c r="E11" i="45"/>
  <c r="S10" i="45"/>
  <c r="R10" i="45"/>
  <c r="Q10" i="45"/>
  <c r="P10" i="45"/>
  <c r="E10" i="45"/>
  <c r="U10" i="45" s="1"/>
  <c r="S9" i="45"/>
  <c r="R9" i="45"/>
  <c r="Q9" i="45"/>
  <c r="P9" i="45"/>
  <c r="E9" i="45"/>
  <c r="S96" i="44"/>
  <c r="R96" i="44"/>
  <c r="Q96" i="44"/>
  <c r="P96" i="44"/>
  <c r="E96" i="44"/>
  <c r="U95" i="44"/>
  <c r="S95" i="44"/>
  <c r="R95" i="44"/>
  <c r="Q95" i="44"/>
  <c r="P95" i="44"/>
  <c r="E95" i="44"/>
  <c r="T95" i="44" s="1"/>
  <c r="T94" i="44"/>
  <c r="S94" i="44"/>
  <c r="R94" i="44"/>
  <c r="Q94" i="44"/>
  <c r="P94" i="44"/>
  <c r="E94" i="44"/>
  <c r="U94" i="44" s="1"/>
  <c r="S93" i="44"/>
  <c r="R93" i="44"/>
  <c r="Q93" i="44"/>
  <c r="P93" i="44"/>
  <c r="E93" i="44"/>
  <c r="U93" i="44" s="1"/>
  <c r="S92" i="44"/>
  <c r="R92" i="44"/>
  <c r="Q92" i="44"/>
  <c r="P92" i="44"/>
  <c r="E92" i="44"/>
  <c r="S91" i="44"/>
  <c r="R91" i="44"/>
  <c r="Q91" i="44"/>
  <c r="P91" i="44"/>
  <c r="E91" i="44"/>
  <c r="S90" i="44"/>
  <c r="R90" i="44"/>
  <c r="Q90" i="44"/>
  <c r="P90" i="44"/>
  <c r="E90" i="44"/>
  <c r="T90" i="44" s="1"/>
  <c r="S89" i="44"/>
  <c r="R89" i="44"/>
  <c r="Q89" i="44"/>
  <c r="P89" i="44"/>
  <c r="E89" i="44"/>
  <c r="S88" i="44"/>
  <c r="R88" i="44"/>
  <c r="Q88" i="44"/>
  <c r="P88" i="44"/>
  <c r="E88" i="44"/>
  <c r="O75" i="44"/>
  <c r="N75" i="44"/>
  <c r="M75" i="44"/>
  <c r="L75" i="44"/>
  <c r="K75" i="44"/>
  <c r="J75" i="44"/>
  <c r="I75" i="44"/>
  <c r="H75" i="44"/>
  <c r="G75" i="44"/>
  <c r="F75" i="44"/>
  <c r="C75" i="44"/>
  <c r="B75" i="44"/>
  <c r="O74" i="44"/>
  <c r="N74" i="44"/>
  <c r="M74" i="44"/>
  <c r="S74" i="44" s="1"/>
  <c r="L74" i="44"/>
  <c r="K74" i="44"/>
  <c r="J74" i="44"/>
  <c r="I74" i="44"/>
  <c r="H74" i="44"/>
  <c r="G74" i="44"/>
  <c r="F74" i="44"/>
  <c r="C74" i="44"/>
  <c r="B74" i="44"/>
  <c r="E74" i="44" s="1"/>
  <c r="O73" i="44"/>
  <c r="N73" i="44"/>
  <c r="M73" i="44"/>
  <c r="L73" i="44"/>
  <c r="R73" i="44" s="1"/>
  <c r="K73" i="44"/>
  <c r="J73" i="44"/>
  <c r="I73" i="44"/>
  <c r="H73" i="44"/>
  <c r="G73" i="44"/>
  <c r="F73" i="44"/>
  <c r="C73" i="44"/>
  <c r="B73" i="44"/>
  <c r="S72" i="44"/>
  <c r="R72" i="44"/>
  <c r="Q72" i="44"/>
  <c r="P72" i="44"/>
  <c r="E72" i="44"/>
  <c r="T72" i="44" s="1"/>
  <c r="S71" i="44"/>
  <c r="R71" i="44"/>
  <c r="Q71" i="44"/>
  <c r="P71" i="44"/>
  <c r="E71" i="44"/>
  <c r="U71" i="44" s="1"/>
  <c r="O69" i="44"/>
  <c r="N69" i="44"/>
  <c r="M69" i="44"/>
  <c r="L69" i="44"/>
  <c r="R69" i="44" s="1"/>
  <c r="K69" i="44"/>
  <c r="J69" i="44"/>
  <c r="I69" i="44"/>
  <c r="H69" i="44"/>
  <c r="G69" i="44"/>
  <c r="F69" i="44"/>
  <c r="C69" i="44"/>
  <c r="B69" i="44"/>
  <c r="O68" i="44"/>
  <c r="N68" i="44"/>
  <c r="M68" i="44"/>
  <c r="S68" i="44" s="1"/>
  <c r="L68" i="44"/>
  <c r="R68" i="44" s="1"/>
  <c r="K68" i="44"/>
  <c r="J68" i="44"/>
  <c r="I68" i="44"/>
  <c r="H68" i="44"/>
  <c r="G68" i="44"/>
  <c r="F68" i="44"/>
  <c r="C68" i="44"/>
  <c r="B68" i="44"/>
  <c r="E68" i="44" s="1"/>
  <c r="S67" i="44"/>
  <c r="R67" i="44"/>
  <c r="Q67" i="44"/>
  <c r="P67" i="44"/>
  <c r="E67" i="44"/>
  <c r="T67" i="44" s="1"/>
  <c r="S66" i="44"/>
  <c r="R66" i="44"/>
  <c r="Q66" i="44"/>
  <c r="P66" i="44"/>
  <c r="E66" i="44"/>
  <c r="S65" i="44"/>
  <c r="R65" i="44"/>
  <c r="Q65" i="44"/>
  <c r="P65" i="44"/>
  <c r="E65" i="44"/>
  <c r="U65" i="44" s="1"/>
  <c r="S64" i="44"/>
  <c r="R64" i="44"/>
  <c r="Q64" i="44"/>
  <c r="P64" i="44"/>
  <c r="E64" i="44"/>
  <c r="T64" i="44" s="1"/>
  <c r="S63" i="44"/>
  <c r="R63" i="44"/>
  <c r="Q63" i="44"/>
  <c r="P63" i="44"/>
  <c r="E63" i="44"/>
  <c r="T63" i="44" s="1"/>
  <c r="O61" i="44"/>
  <c r="N61" i="44"/>
  <c r="M61" i="44"/>
  <c r="S61" i="44" s="1"/>
  <c r="L61" i="44"/>
  <c r="R61" i="44" s="1"/>
  <c r="K61" i="44"/>
  <c r="J61" i="44"/>
  <c r="I61" i="44"/>
  <c r="H61" i="44"/>
  <c r="C61" i="44"/>
  <c r="B61" i="44"/>
  <c r="S60" i="44"/>
  <c r="R60" i="44"/>
  <c r="Q60" i="44"/>
  <c r="P60" i="44"/>
  <c r="E60" i="44"/>
  <c r="T60" i="44" s="1"/>
  <c r="S59" i="44"/>
  <c r="R59" i="44"/>
  <c r="Q59" i="44"/>
  <c r="P59" i="44"/>
  <c r="E59" i="44"/>
  <c r="U59" i="44" s="1"/>
  <c r="S58" i="44"/>
  <c r="R58" i="44"/>
  <c r="Q58" i="44"/>
  <c r="P58" i="44"/>
  <c r="E58" i="44"/>
  <c r="S57" i="44"/>
  <c r="R57" i="44"/>
  <c r="Q57" i="44"/>
  <c r="P57" i="44"/>
  <c r="E57" i="44"/>
  <c r="O55" i="44"/>
  <c r="N55" i="44"/>
  <c r="M55" i="44"/>
  <c r="S55" i="44" s="1"/>
  <c r="L55" i="44"/>
  <c r="R55" i="44" s="1"/>
  <c r="K55" i="44"/>
  <c r="J55" i="44"/>
  <c r="I55" i="44"/>
  <c r="H55" i="44"/>
  <c r="G55" i="44"/>
  <c r="F55" i="44"/>
  <c r="C55" i="44"/>
  <c r="B55" i="44"/>
  <c r="S54" i="44"/>
  <c r="R54" i="44"/>
  <c r="Q54" i="44"/>
  <c r="P54" i="44"/>
  <c r="E54" i="44"/>
  <c r="S53" i="44"/>
  <c r="R53" i="44"/>
  <c r="Q53" i="44"/>
  <c r="P53" i="44"/>
  <c r="E53" i="44"/>
  <c r="S52" i="44"/>
  <c r="R52" i="44"/>
  <c r="Q52" i="44"/>
  <c r="P52" i="44"/>
  <c r="E52" i="44"/>
  <c r="T52" i="44" s="1"/>
  <c r="S51" i="44"/>
  <c r="R51" i="44"/>
  <c r="Q51" i="44"/>
  <c r="P51" i="44"/>
  <c r="E51" i="44"/>
  <c r="U51" i="44" s="1"/>
  <c r="S50" i="44"/>
  <c r="R50" i="44"/>
  <c r="Q50" i="44"/>
  <c r="P50" i="44"/>
  <c r="E50" i="44"/>
  <c r="U50" i="44" s="1"/>
  <c r="S49" i="44"/>
  <c r="R49" i="44"/>
  <c r="Q49" i="44"/>
  <c r="P49" i="44"/>
  <c r="E49" i="44"/>
  <c r="U49" i="44" s="1"/>
  <c r="S48" i="44"/>
  <c r="R48" i="44"/>
  <c r="Q48" i="44"/>
  <c r="P48" i="44"/>
  <c r="E48" i="44"/>
  <c r="U48" i="44" s="1"/>
  <c r="S47" i="44"/>
  <c r="R47" i="44"/>
  <c r="Q47" i="44"/>
  <c r="P47" i="44"/>
  <c r="E47" i="44"/>
  <c r="T47" i="44" s="1"/>
  <c r="S46" i="44"/>
  <c r="R46" i="44"/>
  <c r="Q46" i="44"/>
  <c r="P46" i="44"/>
  <c r="E46" i="44"/>
  <c r="T46" i="44" s="1"/>
  <c r="T45" i="44"/>
  <c r="S45" i="44"/>
  <c r="R45" i="44"/>
  <c r="Q45" i="44"/>
  <c r="P45" i="44"/>
  <c r="E45" i="44"/>
  <c r="U45" i="44" s="1"/>
  <c r="S44" i="44"/>
  <c r="R44" i="44"/>
  <c r="Q44" i="44"/>
  <c r="P44" i="44"/>
  <c r="E44" i="44"/>
  <c r="T44" i="44" s="1"/>
  <c r="R42" i="44"/>
  <c r="O42" i="44"/>
  <c r="N42" i="44"/>
  <c r="M42" i="44"/>
  <c r="L42" i="44"/>
  <c r="K42" i="44"/>
  <c r="J42" i="44"/>
  <c r="I42" i="44"/>
  <c r="H42" i="44"/>
  <c r="G42" i="44"/>
  <c r="F42" i="44"/>
  <c r="C42" i="44"/>
  <c r="B42" i="44"/>
  <c r="E42" i="44" s="1"/>
  <c r="U41" i="44"/>
  <c r="S41" i="44"/>
  <c r="R41" i="44"/>
  <c r="Q41" i="44"/>
  <c r="P41" i="44"/>
  <c r="E41" i="44"/>
  <c r="T41" i="44" s="1"/>
  <c r="S40" i="44"/>
  <c r="R40" i="44"/>
  <c r="Q40" i="44"/>
  <c r="P40" i="44"/>
  <c r="E40" i="44"/>
  <c r="U40" i="44" s="1"/>
  <c r="S39" i="44"/>
  <c r="R39" i="44"/>
  <c r="Q39" i="44"/>
  <c r="P39" i="44"/>
  <c r="E39" i="44"/>
  <c r="U38" i="44"/>
  <c r="S38" i="44"/>
  <c r="R38" i="44"/>
  <c r="Q38" i="44"/>
  <c r="P38" i="44"/>
  <c r="E38" i="44"/>
  <c r="T38" i="44" s="1"/>
  <c r="S37" i="44"/>
  <c r="R37" i="44"/>
  <c r="Q37" i="44"/>
  <c r="P37" i="44"/>
  <c r="E37" i="44"/>
  <c r="O35" i="44"/>
  <c r="N35" i="44"/>
  <c r="M35" i="44"/>
  <c r="S35" i="44" s="1"/>
  <c r="L35" i="44"/>
  <c r="R35" i="44" s="1"/>
  <c r="K35" i="44"/>
  <c r="J35" i="44"/>
  <c r="I35" i="44"/>
  <c r="H35" i="44"/>
  <c r="G35" i="44"/>
  <c r="F35" i="44"/>
  <c r="C35" i="44"/>
  <c r="E35" i="44" s="1"/>
  <c r="B35" i="44"/>
  <c r="S34" i="44"/>
  <c r="R34" i="44"/>
  <c r="Q34" i="44"/>
  <c r="P34" i="44"/>
  <c r="T34" i="44" s="1"/>
  <c r="E34" i="44"/>
  <c r="O32" i="44"/>
  <c r="N32" i="44"/>
  <c r="M32" i="44"/>
  <c r="S32" i="44" s="1"/>
  <c r="L32" i="44"/>
  <c r="R32" i="44" s="1"/>
  <c r="K32" i="44"/>
  <c r="J32" i="44"/>
  <c r="I32" i="44"/>
  <c r="H32" i="44"/>
  <c r="G32" i="44"/>
  <c r="F32" i="44"/>
  <c r="C32" i="44"/>
  <c r="E32" i="44" s="1"/>
  <c r="B32" i="44"/>
  <c r="S31" i="44"/>
  <c r="R31" i="44"/>
  <c r="Q31" i="44"/>
  <c r="P31" i="44"/>
  <c r="E31" i="44"/>
  <c r="S30" i="44"/>
  <c r="R30" i="44"/>
  <c r="Q30" i="44"/>
  <c r="P30" i="44"/>
  <c r="E30" i="44"/>
  <c r="S29" i="44"/>
  <c r="R29" i="44"/>
  <c r="Q29" i="44"/>
  <c r="P29" i="44"/>
  <c r="E29" i="44"/>
  <c r="U29" i="44" s="1"/>
  <c r="S28" i="44"/>
  <c r="R28" i="44"/>
  <c r="Q28" i="44"/>
  <c r="P28" i="44"/>
  <c r="E28" i="44"/>
  <c r="T28" i="44" s="1"/>
  <c r="S26" i="44"/>
  <c r="O26" i="44"/>
  <c r="N26" i="44"/>
  <c r="M26" i="44"/>
  <c r="L26" i="44"/>
  <c r="R26" i="44" s="1"/>
  <c r="K26" i="44"/>
  <c r="J26" i="44"/>
  <c r="I26" i="44"/>
  <c r="H26" i="44"/>
  <c r="G26" i="44"/>
  <c r="F26" i="44"/>
  <c r="C26" i="44"/>
  <c r="B26" i="44"/>
  <c r="E26" i="44" s="1"/>
  <c r="U25" i="44"/>
  <c r="S25" i="44"/>
  <c r="R25" i="44"/>
  <c r="Q25" i="44"/>
  <c r="P25" i="44"/>
  <c r="E25" i="44"/>
  <c r="T25" i="44" s="1"/>
  <c r="S24" i="44"/>
  <c r="R24" i="44"/>
  <c r="Q24" i="44"/>
  <c r="P24" i="44"/>
  <c r="E24" i="44"/>
  <c r="T24" i="44" s="1"/>
  <c r="S23" i="44"/>
  <c r="R23" i="44"/>
  <c r="Q23" i="44"/>
  <c r="P23" i="44"/>
  <c r="E23" i="44"/>
  <c r="U23" i="44" s="1"/>
  <c r="S22" i="44"/>
  <c r="R22" i="44"/>
  <c r="Q22" i="44"/>
  <c r="P22" i="44"/>
  <c r="E22" i="44"/>
  <c r="U22" i="44" s="1"/>
  <c r="T21" i="44"/>
  <c r="S21" i="44"/>
  <c r="R21" i="44"/>
  <c r="Q21" i="44"/>
  <c r="P21" i="44"/>
  <c r="E21" i="44"/>
  <c r="U21" i="44" s="1"/>
  <c r="S20" i="44"/>
  <c r="R20" i="44"/>
  <c r="Q20" i="44"/>
  <c r="P20" i="44"/>
  <c r="E20" i="44"/>
  <c r="U20" i="44" s="1"/>
  <c r="S19" i="44"/>
  <c r="R19" i="44"/>
  <c r="Q19" i="44"/>
  <c r="P19" i="44"/>
  <c r="E19" i="44"/>
  <c r="T19" i="44" s="1"/>
  <c r="O17" i="44"/>
  <c r="S17" i="44" s="1"/>
  <c r="N17" i="44"/>
  <c r="M17" i="44"/>
  <c r="L17" i="44"/>
  <c r="R17" i="44" s="1"/>
  <c r="K17" i="44"/>
  <c r="J17" i="44"/>
  <c r="I17" i="44"/>
  <c r="H17" i="44"/>
  <c r="G17" i="44"/>
  <c r="F17" i="44"/>
  <c r="C17" i="44"/>
  <c r="B17" i="44"/>
  <c r="S16" i="44"/>
  <c r="R16" i="44"/>
  <c r="Q16" i="44"/>
  <c r="P16" i="44"/>
  <c r="E16" i="44"/>
  <c r="T16" i="44" s="1"/>
  <c r="S15" i="44"/>
  <c r="R15" i="44"/>
  <c r="Q15" i="44"/>
  <c r="P15" i="44"/>
  <c r="E15" i="44"/>
  <c r="T15" i="44" s="1"/>
  <c r="S14" i="44"/>
  <c r="R14" i="44"/>
  <c r="Q14" i="44"/>
  <c r="P14" i="44"/>
  <c r="E14" i="44"/>
  <c r="U14" i="44" s="1"/>
  <c r="U13" i="44"/>
  <c r="T13" i="44"/>
  <c r="S13" i="44"/>
  <c r="R13" i="44"/>
  <c r="Q13" i="44"/>
  <c r="P13" i="44"/>
  <c r="E13" i="44"/>
  <c r="S12" i="44"/>
  <c r="R12" i="44"/>
  <c r="Q12" i="44"/>
  <c r="P12" i="44"/>
  <c r="E12" i="44"/>
  <c r="U12" i="44" s="1"/>
  <c r="S11" i="44"/>
  <c r="R11" i="44"/>
  <c r="Q11" i="44"/>
  <c r="P11" i="44"/>
  <c r="E11" i="44"/>
  <c r="S10" i="44"/>
  <c r="R10" i="44"/>
  <c r="Q10" i="44"/>
  <c r="P10" i="44"/>
  <c r="E10" i="44"/>
  <c r="T9" i="44"/>
  <c r="S9" i="44"/>
  <c r="R9" i="44"/>
  <c r="Q9" i="44"/>
  <c r="P9" i="44"/>
  <c r="E9" i="44"/>
  <c r="S96" i="43"/>
  <c r="R96" i="43"/>
  <c r="Q96" i="43"/>
  <c r="P96" i="43"/>
  <c r="E96" i="43"/>
  <c r="T96" i="43" s="1"/>
  <c r="S95" i="43"/>
  <c r="R95" i="43"/>
  <c r="Q95" i="43"/>
  <c r="P95" i="43"/>
  <c r="E95" i="43"/>
  <c r="U94" i="43"/>
  <c r="S94" i="43"/>
  <c r="R94" i="43"/>
  <c r="Q94" i="43"/>
  <c r="P94" i="43"/>
  <c r="E94" i="43"/>
  <c r="T94" i="43" s="1"/>
  <c r="S93" i="43"/>
  <c r="R93" i="43"/>
  <c r="Q93" i="43"/>
  <c r="P93" i="43"/>
  <c r="E93" i="43"/>
  <c r="U93" i="43" s="1"/>
  <c r="U92" i="43"/>
  <c r="S92" i="43"/>
  <c r="R92" i="43"/>
  <c r="Q92" i="43"/>
  <c r="P92" i="43"/>
  <c r="E92" i="43"/>
  <c r="T92" i="43" s="1"/>
  <c r="S91" i="43"/>
  <c r="R91" i="43"/>
  <c r="Q91" i="43"/>
  <c r="P91" i="43"/>
  <c r="E91" i="43"/>
  <c r="S90" i="43"/>
  <c r="R90" i="43"/>
  <c r="Q90" i="43"/>
  <c r="P90" i="43"/>
  <c r="E90" i="43"/>
  <c r="S89" i="43"/>
  <c r="R89" i="43"/>
  <c r="Q89" i="43"/>
  <c r="P89" i="43"/>
  <c r="E89" i="43"/>
  <c r="T89" i="43" s="1"/>
  <c r="S88" i="43"/>
  <c r="R88" i="43"/>
  <c r="Q88" i="43"/>
  <c r="P88" i="43"/>
  <c r="E88" i="43"/>
  <c r="S75" i="43"/>
  <c r="O75" i="43"/>
  <c r="N75" i="43"/>
  <c r="M75" i="43"/>
  <c r="L75" i="43"/>
  <c r="K75" i="43"/>
  <c r="J75" i="43"/>
  <c r="I75" i="43"/>
  <c r="H75" i="43"/>
  <c r="G75" i="43"/>
  <c r="F75" i="43"/>
  <c r="C75" i="43"/>
  <c r="B75" i="43"/>
  <c r="S74" i="43"/>
  <c r="O74" i="43"/>
  <c r="N74" i="43"/>
  <c r="M74" i="43"/>
  <c r="L74" i="43"/>
  <c r="K74" i="43"/>
  <c r="J74" i="43"/>
  <c r="I74" i="43"/>
  <c r="Q74" i="43" s="1"/>
  <c r="H74" i="43"/>
  <c r="G74" i="43"/>
  <c r="F74" i="43"/>
  <c r="C74" i="43"/>
  <c r="E74" i="43" s="1"/>
  <c r="B74" i="43"/>
  <c r="O73" i="43"/>
  <c r="N73" i="43"/>
  <c r="M73" i="43"/>
  <c r="S73" i="43" s="1"/>
  <c r="L73" i="43"/>
  <c r="K73" i="43"/>
  <c r="J73" i="43"/>
  <c r="I73" i="43"/>
  <c r="H73" i="43"/>
  <c r="G73" i="43"/>
  <c r="F73" i="43"/>
  <c r="C73" i="43"/>
  <c r="B73" i="43"/>
  <c r="S72" i="43"/>
  <c r="R72" i="43"/>
  <c r="Q72" i="43"/>
  <c r="P72" i="43"/>
  <c r="E72" i="43"/>
  <c r="U72" i="43" s="1"/>
  <c r="U71" i="43"/>
  <c r="S71" i="43"/>
  <c r="R71" i="43"/>
  <c r="Q71" i="43"/>
  <c r="P71" i="43"/>
  <c r="E71" i="43"/>
  <c r="O69" i="43"/>
  <c r="N69" i="43"/>
  <c r="M69" i="43"/>
  <c r="L69" i="43"/>
  <c r="K69" i="43"/>
  <c r="J69" i="43"/>
  <c r="I69" i="43"/>
  <c r="H69" i="43"/>
  <c r="G69" i="43"/>
  <c r="F69" i="43"/>
  <c r="C69" i="43"/>
  <c r="B69" i="43"/>
  <c r="O68" i="43"/>
  <c r="N68" i="43"/>
  <c r="M68" i="43"/>
  <c r="S68" i="43" s="1"/>
  <c r="L68" i="43"/>
  <c r="R68" i="43" s="1"/>
  <c r="K68" i="43"/>
  <c r="J68" i="43"/>
  <c r="I68" i="43"/>
  <c r="H68" i="43"/>
  <c r="G68" i="43"/>
  <c r="F68" i="43"/>
  <c r="C68" i="43"/>
  <c r="B68" i="43"/>
  <c r="S67" i="43"/>
  <c r="R67" i="43"/>
  <c r="Q67" i="43"/>
  <c r="P67" i="43"/>
  <c r="E67" i="43"/>
  <c r="U67" i="43" s="1"/>
  <c r="S66" i="43"/>
  <c r="R66" i="43"/>
  <c r="Q66" i="43"/>
  <c r="P66" i="43"/>
  <c r="E66" i="43"/>
  <c r="S65" i="43"/>
  <c r="R65" i="43"/>
  <c r="Q65" i="43"/>
  <c r="P65" i="43"/>
  <c r="E65" i="43"/>
  <c r="T65" i="43" s="1"/>
  <c r="U64" i="43"/>
  <c r="T64" i="43"/>
  <c r="S64" i="43"/>
  <c r="R64" i="43"/>
  <c r="Q64" i="43"/>
  <c r="P64" i="43"/>
  <c r="E64" i="43"/>
  <c r="U63" i="43"/>
  <c r="T63" i="43"/>
  <c r="S63" i="43"/>
  <c r="R63" i="43"/>
  <c r="Q63" i="43"/>
  <c r="P63" i="43"/>
  <c r="E63" i="43"/>
  <c r="O61" i="43"/>
  <c r="N61" i="43"/>
  <c r="M61" i="43"/>
  <c r="S61" i="43" s="1"/>
  <c r="L61" i="43"/>
  <c r="R61" i="43" s="1"/>
  <c r="K61" i="43"/>
  <c r="J61" i="43"/>
  <c r="I61" i="43"/>
  <c r="H61" i="43"/>
  <c r="C61" i="43"/>
  <c r="B61" i="43"/>
  <c r="S60" i="43"/>
  <c r="R60" i="43"/>
  <c r="Q60" i="43"/>
  <c r="P60" i="43"/>
  <c r="E60" i="43"/>
  <c r="T60" i="43" s="1"/>
  <c r="S59" i="43"/>
  <c r="R59" i="43"/>
  <c r="Q59" i="43"/>
  <c r="P59" i="43"/>
  <c r="E59" i="43"/>
  <c r="U59" i="43" s="1"/>
  <c r="S58" i="43"/>
  <c r="R58" i="43"/>
  <c r="Q58" i="43"/>
  <c r="P58" i="43"/>
  <c r="E58" i="43"/>
  <c r="S57" i="43"/>
  <c r="R57" i="43"/>
  <c r="Q57" i="43"/>
  <c r="P57" i="43"/>
  <c r="E57" i="43"/>
  <c r="T57" i="43" s="1"/>
  <c r="O55" i="43"/>
  <c r="N55" i="43"/>
  <c r="M55" i="43"/>
  <c r="S55" i="43" s="1"/>
  <c r="L55" i="43"/>
  <c r="R55" i="43" s="1"/>
  <c r="K55" i="43"/>
  <c r="J55" i="43"/>
  <c r="I55" i="43"/>
  <c r="H55" i="43"/>
  <c r="G55" i="43"/>
  <c r="F55" i="43"/>
  <c r="C55" i="43"/>
  <c r="B55" i="43"/>
  <c r="S54" i="43"/>
  <c r="R54" i="43"/>
  <c r="Q54" i="43"/>
  <c r="P54" i="43"/>
  <c r="E54" i="43"/>
  <c r="T54" i="43" s="1"/>
  <c r="S53" i="43"/>
  <c r="R53" i="43"/>
  <c r="Q53" i="43"/>
  <c r="P53" i="43"/>
  <c r="E53" i="43"/>
  <c r="T53" i="43" s="1"/>
  <c r="S52" i="43"/>
  <c r="R52" i="43"/>
  <c r="Q52" i="43"/>
  <c r="P52" i="43"/>
  <c r="E52" i="43"/>
  <c r="U52" i="43" s="1"/>
  <c r="S51" i="43"/>
  <c r="R51" i="43"/>
  <c r="Q51" i="43"/>
  <c r="P51" i="43"/>
  <c r="E51" i="43"/>
  <c r="U51" i="43" s="1"/>
  <c r="S50" i="43"/>
  <c r="R50" i="43"/>
  <c r="Q50" i="43"/>
  <c r="P50" i="43"/>
  <c r="E50" i="43"/>
  <c r="U50" i="43" s="1"/>
  <c r="S49" i="43"/>
  <c r="R49" i="43"/>
  <c r="Q49" i="43"/>
  <c r="P49" i="43"/>
  <c r="E49" i="43"/>
  <c r="T49" i="43" s="1"/>
  <c r="S48" i="43"/>
  <c r="R48" i="43"/>
  <c r="Q48" i="43"/>
  <c r="P48" i="43"/>
  <c r="E48" i="43"/>
  <c r="T48" i="43" s="1"/>
  <c r="S47" i="43"/>
  <c r="R47" i="43"/>
  <c r="Q47" i="43"/>
  <c r="P47" i="43"/>
  <c r="E47" i="43"/>
  <c r="U47" i="43" s="1"/>
  <c r="S46" i="43"/>
  <c r="R46" i="43"/>
  <c r="Q46" i="43"/>
  <c r="P46" i="43"/>
  <c r="E46" i="43"/>
  <c r="T45" i="43"/>
  <c r="S45" i="43"/>
  <c r="R45" i="43"/>
  <c r="Q45" i="43"/>
  <c r="P45" i="43"/>
  <c r="E45" i="43"/>
  <c r="U45" i="43" s="1"/>
  <c r="S44" i="43"/>
  <c r="R44" i="43"/>
  <c r="Q44" i="43"/>
  <c r="P44" i="43"/>
  <c r="E44" i="43"/>
  <c r="U44" i="43" s="1"/>
  <c r="O42" i="43"/>
  <c r="N42" i="43"/>
  <c r="M42" i="43"/>
  <c r="L42" i="43"/>
  <c r="K42" i="43"/>
  <c r="J42" i="43"/>
  <c r="I42" i="43"/>
  <c r="H42" i="43"/>
  <c r="G42" i="43"/>
  <c r="F42" i="43"/>
  <c r="C42" i="43"/>
  <c r="B42" i="43"/>
  <c r="E42" i="43" s="1"/>
  <c r="S41" i="43"/>
  <c r="R41" i="43"/>
  <c r="Q41" i="43"/>
  <c r="P41" i="43"/>
  <c r="E41" i="43"/>
  <c r="U41" i="43" s="1"/>
  <c r="S40" i="43"/>
  <c r="R40" i="43"/>
  <c r="Q40" i="43"/>
  <c r="P40" i="43"/>
  <c r="E40" i="43"/>
  <c r="S39" i="43"/>
  <c r="R39" i="43"/>
  <c r="Q39" i="43"/>
  <c r="P39" i="43"/>
  <c r="E39" i="43"/>
  <c r="U39" i="43" s="1"/>
  <c r="S38" i="43"/>
  <c r="R38" i="43"/>
  <c r="Q38" i="43"/>
  <c r="P38" i="43"/>
  <c r="E38" i="43"/>
  <c r="T38" i="43" s="1"/>
  <c r="T37" i="43"/>
  <c r="S37" i="43"/>
  <c r="R37" i="43"/>
  <c r="Q37" i="43"/>
  <c r="U37" i="43" s="1"/>
  <c r="P37" i="43"/>
  <c r="E37" i="43"/>
  <c r="O35" i="43"/>
  <c r="N35" i="43"/>
  <c r="M35" i="43"/>
  <c r="S35" i="43" s="1"/>
  <c r="L35" i="43"/>
  <c r="K35" i="43"/>
  <c r="J35" i="43"/>
  <c r="I35" i="43"/>
  <c r="H35" i="43"/>
  <c r="G35" i="43"/>
  <c r="F35" i="43"/>
  <c r="E35" i="43"/>
  <c r="C35" i="43"/>
  <c r="B35" i="43"/>
  <c r="S34" i="43"/>
  <c r="R34" i="43"/>
  <c r="Q34" i="43"/>
  <c r="P34" i="43"/>
  <c r="E34" i="43"/>
  <c r="U34" i="43" s="1"/>
  <c r="O32" i="43"/>
  <c r="N32" i="43"/>
  <c r="M32" i="43"/>
  <c r="S32" i="43" s="1"/>
  <c r="L32" i="43"/>
  <c r="R32" i="43" s="1"/>
  <c r="K32" i="43"/>
  <c r="J32" i="43"/>
  <c r="I32" i="43"/>
  <c r="H32" i="43"/>
  <c r="G32" i="43"/>
  <c r="F32" i="43"/>
  <c r="C32" i="43"/>
  <c r="E32" i="43" s="1"/>
  <c r="B32" i="43"/>
  <c r="S31" i="43"/>
  <c r="R31" i="43"/>
  <c r="Q31" i="43"/>
  <c r="P31" i="43"/>
  <c r="E31" i="43"/>
  <c r="T31" i="43" s="1"/>
  <c r="T30" i="43"/>
  <c r="S30" i="43"/>
  <c r="R30" i="43"/>
  <c r="Q30" i="43"/>
  <c r="P30" i="43"/>
  <c r="E30" i="43"/>
  <c r="U30" i="43" s="1"/>
  <c r="U29" i="43"/>
  <c r="S29" i="43"/>
  <c r="R29" i="43"/>
  <c r="Q29" i="43"/>
  <c r="P29" i="43"/>
  <c r="E29" i="43"/>
  <c r="T29" i="43" s="1"/>
  <c r="U28" i="43"/>
  <c r="T28" i="43"/>
  <c r="S28" i="43"/>
  <c r="R28" i="43"/>
  <c r="Q28" i="43"/>
  <c r="P28" i="43"/>
  <c r="E28" i="43"/>
  <c r="O26" i="43"/>
  <c r="N26" i="43"/>
  <c r="M26" i="43"/>
  <c r="S26" i="43" s="1"/>
  <c r="L26" i="43"/>
  <c r="R26" i="43" s="1"/>
  <c r="K26" i="43"/>
  <c r="J26" i="43"/>
  <c r="I26" i="43"/>
  <c r="H26" i="43"/>
  <c r="G26" i="43"/>
  <c r="F26" i="43"/>
  <c r="C26" i="43"/>
  <c r="B26" i="43"/>
  <c r="S25" i="43"/>
  <c r="R25" i="43"/>
  <c r="Q25" i="43"/>
  <c r="P25" i="43"/>
  <c r="E25" i="43"/>
  <c r="U24" i="43"/>
  <c r="T24" i="43"/>
  <c r="S24" i="43"/>
  <c r="R24" i="43"/>
  <c r="Q24" i="43"/>
  <c r="P24" i="43"/>
  <c r="E24" i="43"/>
  <c r="S23" i="43"/>
  <c r="R23" i="43"/>
  <c r="Q23" i="43"/>
  <c r="P23" i="43"/>
  <c r="E23" i="43"/>
  <c r="S22" i="43"/>
  <c r="R22" i="43"/>
  <c r="Q22" i="43"/>
  <c r="P22" i="43"/>
  <c r="E22" i="43"/>
  <c r="U22" i="43" s="1"/>
  <c r="U21" i="43"/>
  <c r="S21" i="43"/>
  <c r="R21" i="43"/>
  <c r="Q21" i="43"/>
  <c r="P21" i="43"/>
  <c r="E21" i="43"/>
  <c r="T21" i="43" s="1"/>
  <c r="S20" i="43"/>
  <c r="R20" i="43"/>
  <c r="Q20" i="43"/>
  <c r="P20" i="43"/>
  <c r="E20" i="43"/>
  <c r="U20" i="43" s="1"/>
  <c r="S19" i="43"/>
  <c r="R19" i="43"/>
  <c r="Q19" i="43"/>
  <c r="P19" i="43"/>
  <c r="E19" i="43"/>
  <c r="U19" i="43" s="1"/>
  <c r="O17" i="43"/>
  <c r="N17" i="43"/>
  <c r="M17" i="43"/>
  <c r="S17" i="43" s="1"/>
  <c r="L17" i="43"/>
  <c r="K17" i="43"/>
  <c r="J17" i="43"/>
  <c r="I17" i="43"/>
  <c r="Q17" i="43" s="1"/>
  <c r="H17" i="43"/>
  <c r="G17" i="43"/>
  <c r="F17" i="43"/>
  <c r="C17" i="43"/>
  <c r="E17" i="43" s="1"/>
  <c r="B17" i="43"/>
  <c r="S16" i="43"/>
  <c r="R16" i="43"/>
  <c r="Q16" i="43"/>
  <c r="P16" i="43"/>
  <c r="E16" i="43"/>
  <c r="S15" i="43"/>
  <c r="R15" i="43"/>
  <c r="Q15" i="43"/>
  <c r="P15" i="43"/>
  <c r="E15" i="43"/>
  <c r="S14" i="43"/>
  <c r="R14" i="43"/>
  <c r="Q14" i="43"/>
  <c r="P14" i="43"/>
  <c r="E14" i="43"/>
  <c r="U13" i="43"/>
  <c r="S13" i="43"/>
  <c r="R13" i="43"/>
  <c r="Q13" i="43"/>
  <c r="P13" i="43"/>
  <c r="E13" i="43"/>
  <c r="T13" i="43" s="1"/>
  <c r="S12" i="43"/>
  <c r="R12" i="43"/>
  <c r="Q12" i="43"/>
  <c r="P12" i="43"/>
  <c r="E12" i="43"/>
  <c r="S11" i="43"/>
  <c r="R11" i="43"/>
  <c r="Q11" i="43"/>
  <c r="P11" i="43"/>
  <c r="E11" i="43"/>
  <c r="U11" i="43" s="1"/>
  <c r="S10" i="43"/>
  <c r="R10" i="43"/>
  <c r="Q10" i="43"/>
  <c r="P10" i="43"/>
  <c r="E10" i="43"/>
  <c r="U10" i="43" s="1"/>
  <c r="U9" i="43"/>
  <c r="S9" i="43"/>
  <c r="R9" i="43"/>
  <c r="Q9" i="43"/>
  <c r="P9" i="43"/>
  <c r="E9" i="43"/>
  <c r="T9" i="43" s="1"/>
  <c r="S96" i="42"/>
  <c r="R96" i="42"/>
  <c r="Q96" i="42"/>
  <c r="P96" i="42"/>
  <c r="E96" i="42"/>
  <c r="U96" i="42" s="1"/>
  <c r="S95" i="42"/>
  <c r="R95" i="42"/>
  <c r="Q95" i="42"/>
  <c r="P95" i="42"/>
  <c r="E95" i="42"/>
  <c r="T95" i="42" s="1"/>
  <c r="S94" i="42"/>
  <c r="R94" i="42"/>
  <c r="Q94" i="42"/>
  <c r="P94" i="42"/>
  <c r="E94" i="42"/>
  <c r="T94" i="42" s="1"/>
  <c r="U93" i="42"/>
  <c r="T93" i="42"/>
  <c r="S93" i="42"/>
  <c r="R93" i="42"/>
  <c r="Q93" i="42"/>
  <c r="P93" i="42"/>
  <c r="E93" i="42"/>
  <c r="S92" i="42"/>
  <c r="R92" i="42"/>
  <c r="Q92" i="42"/>
  <c r="P92" i="42"/>
  <c r="E92" i="42"/>
  <c r="T91" i="42"/>
  <c r="S91" i="42"/>
  <c r="R91" i="42"/>
  <c r="Q91" i="42"/>
  <c r="P91" i="42"/>
  <c r="E91" i="42"/>
  <c r="U90" i="42"/>
  <c r="S90" i="42"/>
  <c r="R90" i="42"/>
  <c r="Q90" i="42"/>
  <c r="P90" i="42"/>
  <c r="E90" i="42"/>
  <c r="T90" i="42" s="1"/>
  <c r="U89" i="42"/>
  <c r="S89" i="42"/>
  <c r="R89" i="42"/>
  <c r="Q89" i="42"/>
  <c r="P89" i="42"/>
  <c r="E89" i="42"/>
  <c r="T89" i="42" s="1"/>
  <c r="S88" i="42"/>
  <c r="R88" i="42"/>
  <c r="Q88" i="42"/>
  <c r="P88" i="42"/>
  <c r="E88" i="42"/>
  <c r="T88" i="42" s="1"/>
  <c r="W75" i="42"/>
  <c r="V75" i="42"/>
  <c r="O75" i="42"/>
  <c r="N75" i="42"/>
  <c r="M75" i="42"/>
  <c r="L75" i="42"/>
  <c r="K75" i="42"/>
  <c r="J75" i="42"/>
  <c r="I75" i="42"/>
  <c r="H75" i="42"/>
  <c r="G75" i="42"/>
  <c r="F75" i="42"/>
  <c r="C75" i="42"/>
  <c r="B75" i="42"/>
  <c r="O74" i="42"/>
  <c r="S74" i="42" s="1"/>
  <c r="N74" i="42"/>
  <c r="M74" i="42"/>
  <c r="L74" i="42"/>
  <c r="K74" i="42"/>
  <c r="J74" i="42"/>
  <c r="I74" i="42"/>
  <c r="H74" i="42"/>
  <c r="P74" i="42" s="1"/>
  <c r="G74" i="42"/>
  <c r="F74" i="42"/>
  <c r="C74" i="42"/>
  <c r="B74" i="42"/>
  <c r="E74" i="42" s="1"/>
  <c r="O73" i="42"/>
  <c r="N73" i="42"/>
  <c r="M73" i="42"/>
  <c r="L73" i="42"/>
  <c r="R73" i="42" s="1"/>
  <c r="K73" i="42"/>
  <c r="J73" i="42"/>
  <c r="I73" i="42"/>
  <c r="H73" i="42"/>
  <c r="G73" i="42"/>
  <c r="F73" i="42"/>
  <c r="C73" i="42"/>
  <c r="B73" i="42"/>
  <c r="T72" i="42"/>
  <c r="S72" i="42"/>
  <c r="R72" i="42"/>
  <c r="Q72" i="42"/>
  <c r="P72" i="42"/>
  <c r="E72" i="42"/>
  <c r="U72" i="42" s="1"/>
  <c r="T71" i="42"/>
  <c r="S71" i="42"/>
  <c r="R71" i="42"/>
  <c r="Q71" i="42"/>
  <c r="P71" i="42"/>
  <c r="E71" i="42"/>
  <c r="W69" i="42"/>
  <c r="V69" i="42"/>
  <c r="O69" i="42"/>
  <c r="N69" i="42"/>
  <c r="M69" i="42"/>
  <c r="L69" i="42"/>
  <c r="K69" i="42"/>
  <c r="J69" i="42"/>
  <c r="I69" i="42"/>
  <c r="H69" i="42"/>
  <c r="G69" i="42"/>
  <c r="F69" i="42"/>
  <c r="C69" i="42"/>
  <c r="B69" i="42"/>
  <c r="O68" i="42"/>
  <c r="N68" i="42"/>
  <c r="M68" i="42"/>
  <c r="S68" i="42" s="1"/>
  <c r="L68" i="42"/>
  <c r="R68" i="42" s="1"/>
  <c r="K68" i="42"/>
  <c r="J68" i="42"/>
  <c r="I68" i="42"/>
  <c r="H68" i="42"/>
  <c r="G68" i="42"/>
  <c r="F68" i="42"/>
  <c r="C68" i="42"/>
  <c r="B68" i="42"/>
  <c r="T67" i="42"/>
  <c r="S67" i="42"/>
  <c r="R67" i="42"/>
  <c r="Q67" i="42"/>
  <c r="P67" i="42"/>
  <c r="E67" i="42"/>
  <c r="U67" i="42" s="1"/>
  <c r="U66" i="42"/>
  <c r="T66" i="42"/>
  <c r="S66" i="42"/>
  <c r="R66" i="42"/>
  <c r="Q66" i="42"/>
  <c r="P66" i="42"/>
  <c r="E66" i="42"/>
  <c r="S65" i="42"/>
  <c r="R65" i="42"/>
  <c r="Q65" i="42"/>
  <c r="P65" i="42"/>
  <c r="E65" i="42"/>
  <c r="T65" i="42" s="1"/>
  <c r="S64" i="42"/>
  <c r="R64" i="42"/>
  <c r="Q64" i="42"/>
  <c r="P64" i="42"/>
  <c r="E64" i="42"/>
  <c r="U64" i="42" s="1"/>
  <c r="S63" i="42"/>
  <c r="R63" i="42"/>
  <c r="Q63" i="42"/>
  <c r="P63" i="42"/>
  <c r="E63" i="42"/>
  <c r="O61" i="42"/>
  <c r="N61" i="42"/>
  <c r="M61" i="42"/>
  <c r="S61" i="42" s="1"/>
  <c r="L61" i="42"/>
  <c r="R61" i="42" s="1"/>
  <c r="K61" i="42"/>
  <c r="J61" i="42"/>
  <c r="I61" i="42"/>
  <c r="H61" i="42"/>
  <c r="C61" i="42"/>
  <c r="B61" i="42"/>
  <c r="U60" i="42"/>
  <c r="S60" i="42"/>
  <c r="R60" i="42"/>
  <c r="Q60" i="42"/>
  <c r="P60" i="42"/>
  <c r="E60" i="42"/>
  <c r="T60" i="42" s="1"/>
  <c r="U59" i="42"/>
  <c r="S59" i="42"/>
  <c r="R59" i="42"/>
  <c r="Q59" i="42"/>
  <c r="P59" i="42"/>
  <c r="E59" i="42"/>
  <c r="T59" i="42" s="1"/>
  <c r="S58" i="42"/>
  <c r="R58" i="42"/>
  <c r="Q58" i="42"/>
  <c r="P58" i="42"/>
  <c r="E58" i="42"/>
  <c r="T58" i="42" s="1"/>
  <c r="T57" i="42"/>
  <c r="S57" i="42"/>
  <c r="R57" i="42"/>
  <c r="Q57" i="42"/>
  <c r="P57" i="42"/>
  <c r="E57" i="42"/>
  <c r="U57" i="42" s="1"/>
  <c r="R55" i="42"/>
  <c r="O55" i="42"/>
  <c r="N55" i="42"/>
  <c r="M55" i="42"/>
  <c r="S55" i="42" s="1"/>
  <c r="L55" i="42"/>
  <c r="K55" i="42"/>
  <c r="J55" i="42"/>
  <c r="I55" i="42"/>
  <c r="H55" i="42"/>
  <c r="G55" i="42"/>
  <c r="F55" i="42"/>
  <c r="C55" i="42"/>
  <c r="B55" i="42"/>
  <c r="U54" i="42"/>
  <c r="T54" i="42"/>
  <c r="S54" i="42"/>
  <c r="R54" i="42"/>
  <c r="Q54" i="42"/>
  <c r="P54" i="42"/>
  <c r="E54" i="42"/>
  <c r="S53" i="42"/>
  <c r="R53" i="42"/>
  <c r="Q53" i="42"/>
  <c r="P53" i="42"/>
  <c r="E53" i="42"/>
  <c r="S52" i="42"/>
  <c r="R52" i="42"/>
  <c r="Q52" i="42"/>
  <c r="P52" i="42"/>
  <c r="E52" i="42"/>
  <c r="U52" i="42" s="1"/>
  <c r="S51" i="42"/>
  <c r="R51" i="42"/>
  <c r="Q51" i="42"/>
  <c r="P51" i="42"/>
  <c r="E51" i="42"/>
  <c r="T51" i="42" s="1"/>
  <c r="S50" i="42"/>
  <c r="R50" i="42"/>
  <c r="Q50" i="42"/>
  <c r="P50" i="42"/>
  <c r="E50" i="42"/>
  <c r="S49" i="42"/>
  <c r="R49" i="42"/>
  <c r="Q49" i="42"/>
  <c r="P49" i="42"/>
  <c r="E49" i="42"/>
  <c r="U49" i="42" s="1"/>
  <c r="S48" i="42"/>
  <c r="R48" i="42"/>
  <c r="Q48" i="42"/>
  <c r="P48" i="42"/>
  <c r="E48" i="42"/>
  <c r="U48" i="42" s="1"/>
  <c r="S47" i="42"/>
  <c r="R47" i="42"/>
  <c r="Q47" i="42"/>
  <c r="P47" i="42"/>
  <c r="E47" i="42"/>
  <c r="U46" i="42"/>
  <c r="T46" i="42"/>
  <c r="S46" i="42"/>
  <c r="R46" i="42"/>
  <c r="Q46" i="42"/>
  <c r="P46" i="42"/>
  <c r="E46" i="42"/>
  <c r="S45" i="42"/>
  <c r="R45" i="42"/>
  <c r="Q45" i="42"/>
  <c r="P45" i="42"/>
  <c r="E45" i="42"/>
  <c r="U45" i="42" s="1"/>
  <c r="S44" i="42"/>
  <c r="R44" i="42"/>
  <c r="Q44" i="42"/>
  <c r="P44" i="42"/>
  <c r="E44" i="42"/>
  <c r="U44" i="42" s="1"/>
  <c r="W42" i="42"/>
  <c r="V42" i="42"/>
  <c r="O42" i="42"/>
  <c r="N42" i="42"/>
  <c r="M42" i="42"/>
  <c r="S42" i="42" s="1"/>
  <c r="L42" i="42"/>
  <c r="K42" i="42"/>
  <c r="J42" i="42"/>
  <c r="I42" i="42"/>
  <c r="H42" i="42"/>
  <c r="G42" i="42"/>
  <c r="F42" i="42"/>
  <c r="C42" i="42"/>
  <c r="B42" i="42"/>
  <c r="U41" i="42"/>
  <c r="T41" i="42"/>
  <c r="S41" i="42"/>
  <c r="R41" i="42"/>
  <c r="Q41" i="42"/>
  <c r="P41" i="42"/>
  <c r="E41" i="42"/>
  <c r="S40" i="42"/>
  <c r="R40" i="42"/>
  <c r="Q40" i="42"/>
  <c r="P40" i="42"/>
  <c r="E40" i="42"/>
  <c r="U40" i="42" s="1"/>
  <c r="S39" i="42"/>
  <c r="R39" i="42"/>
  <c r="Q39" i="42"/>
  <c r="P39" i="42"/>
  <c r="E39" i="42"/>
  <c r="S38" i="42"/>
  <c r="R38" i="42"/>
  <c r="Q38" i="42"/>
  <c r="P38" i="42"/>
  <c r="E38" i="42"/>
  <c r="S37" i="42"/>
  <c r="R37" i="42"/>
  <c r="Q37" i="42"/>
  <c r="P37" i="42"/>
  <c r="E37" i="42"/>
  <c r="O35" i="42"/>
  <c r="N35" i="42"/>
  <c r="M35" i="42"/>
  <c r="L35" i="42"/>
  <c r="R35" i="42" s="1"/>
  <c r="K35" i="42"/>
  <c r="Q35" i="42" s="1"/>
  <c r="J35" i="42"/>
  <c r="I35" i="42"/>
  <c r="H35" i="42"/>
  <c r="G35" i="42"/>
  <c r="F35" i="42"/>
  <c r="C35" i="42"/>
  <c r="B35" i="42"/>
  <c r="E35" i="42" s="1"/>
  <c r="U34" i="42"/>
  <c r="S34" i="42"/>
  <c r="R34" i="42"/>
  <c r="Q34" i="42"/>
  <c r="P34" i="42"/>
  <c r="E34" i="42"/>
  <c r="T34" i="42" s="1"/>
  <c r="O32" i="42"/>
  <c r="N32" i="42"/>
  <c r="M32" i="42"/>
  <c r="S32" i="42" s="1"/>
  <c r="L32" i="42"/>
  <c r="R32" i="42" s="1"/>
  <c r="K32" i="42"/>
  <c r="J32" i="42"/>
  <c r="I32" i="42"/>
  <c r="H32" i="42"/>
  <c r="G32" i="42"/>
  <c r="F32" i="42"/>
  <c r="C32" i="42"/>
  <c r="E32" i="42" s="1"/>
  <c r="B32" i="42"/>
  <c r="S31" i="42"/>
  <c r="R31" i="42"/>
  <c r="Q31" i="42"/>
  <c r="P31" i="42"/>
  <c r="E31" i="42"/>
  <c r="T30" i="42"/>
  <c r="S30" i="42"/>
  <c r="R30" i="42"/>
  <c r="Q30" i="42"/>
  <c r="P30" i="42"/>
  <c r="E30" i="42"/>
  <c r="U30" i="42" s="1"/>
  <c r="S29" i="42"/>
  <c r="R29" i="42"/>
  <c r="Q29" i="42"/>
  <c r="P29" i="42"/>
  <c r="E29" i="42"/>
  <c r="T29" i="42" s="1"/>
  <c r="S28" i="42"/>
  <c r="R28" i="42"/>
  <c r="Q28" i="42"/>
  <c r="P28" i="42"/>
  <c r="E28" i="42"/>
  <c r="W26" i="42"/>
  <c r="V26" i="42"/>
  <c r="O26" i="42"/>
  <c r="N26" i="42"/>
  <c r="M26" i="42"/>
  <c r="S26" i="42" s="1"/>
  <c r="L26" i="42"/>
  <c r="R26" i="42" s="1"/>
  <c r="K26" i="42"/>
  <c r="J26" i="42"/>
  <c r="I26" i="42"/>
  <c r="H26" i="42"/>
  <c r="G26" i="42"/>
  <c r="F26" i="42"/>
  <c r="C26" i="42"/>
  <c r="B26" i="42"/>
  <c r="E26" i="42" s="1"/>
  <c r="S25" i="42"/>
  <c r="R25" i="42"/>
  <c r="Q25" i="42"/>
  <c r="P25" i="42"/>
  <c r="E25" i="42"/>
  <c r="U25" i="42" s="1"/>
  <c r="S24" i="42"/>
  <c r="R24" i="42"/>
  <c r="Q24" i="42"/>
  <c r="P24" i="42"/>
  <c r="E24" i="42"/>
  <c r="T24" i="42" s="1"/>
  <c r="S23" i="42"/>
  <c r="R23" i="42"/>
  <c r="Q23" i="42"/>
  <c r="P23" i="42"/>
  <c r="E23" i="42"/>
  <c r="S22" i="42"/>
  <c r="R22" i="42"/>
  <c r="Q22" i="42"/>
  <c r="P22" i="42"/>
  <c r="E22" i="42"/>
  <c r="S21" i="42"/>
  <c r="R21" i="42"/>
  <c r="Q21" i="42"/>
  <c r="P21" i="42"/>
  <c r="E21" i="42"/>
  <c r="U21" i="42" s="1"/>
  <c r="S20" i="42"/>
  <c r="R20" i="42"/>
  <c r="Q20" i="42"/>
  <c r="P20" i="42"/>
  <c r="E20" i="42"/>
  <c r="U20" i="42" s="1"/>
  <c r="S19" i="42"/>
  <c r="R19" i="42"/>
  <c r="Q19" i="42"/>
  <c r="P19" i="42"/>
  <c r="E19" i="42"/>
  <c r="S17" i="42"/>
  <c r="O17" i="42"/>
  <c r="N17" i="42"/>
  <c r="M17" i="42"/>
  <c r="L17" i="42"/>
  <c r="R17" i="42" s="1"/>
  <c r="K17" i="42"/>
  <c r="J17" i="42"/>
  <c r="I17" i="42"/>
  <c r="H17" i="42"/>
  <c r="P17" i="42" s="1"/>
  <c r="G17" i="42"/>
  <c r="F17" i="42"/>
  <c r="C17" i="42"/>
  <c r="B17" i="42"/>
  <c r="E17" i="42" s="1"/>
  <c r="S16" i="42"/>
  <c r="R16" i="42"/>
  <c r="Q16" i="42"/>
  <c r="P16" i="42"/>
  <c r="E16" i="42"/>
  <c r="T16" i="42" s="1"/>
  <c r="U15" i="42"/>
  <c r="T15" i="42"/>
  <c r="S15" i="42"/>
  <c r="R15" i="42"/>
  <c r="Q15" i="42"/>
  <c r="P15" i="42"/>
  <c r="E15" i="42"/>
  <c r="S14" i="42"/>
  <c r="R14" i="42"/>
  <c r="Q14" i="42"/>
  <c r="P14" i="42"/>
  <c r="E14" i="42"/>
  <c r="U14" i="42" s="1"/>
  <c r="S13" i="42"/>
  <c r="R13" i="42"/>
  <c r="Q13" i="42"/>
  <c r="P13" i="42"/>
  <c r="E13" i="42"/>
  <c r="U12" i="42"/>
  <c r="S12" i="42"/>
  <c r="R12" i="42"/>
  <c r="Q12" i="42"/>
  <c r="P12" i="42"/>
  <c r="E12" i="42"/>
  <c r="T12" i="42" s="1"/>
  <c r="S11" i="42"/>
  <c r="R11" i="42"/>
  <c r="Q11" i="42"/>
  <c r="P11" i="42"/>
  <c r="E11" i="42"/>
  <c r="S10" i="42"/>
  <c r="R10" i="42"/>
  <c r="Q10" i="42"/>
  <c r="P10" i="42"/>
  <c r="E10" i="42"/>
  <c r="T9" i="42"/>
  <c r="S9" i="42"/>
  <c r="R9" i="42"/>
  <c r="Q9" i="42"/>
  <c r="P9" i="42"/>
  <c r="E9" i="42"/>
  <c r="S96" i="41"/>
  <c r="R96" i="41"/>
  <c r="Q96" i="41"/>
  <c r="P96" i="41"/>
  <c r="E96" i="41"/>
  <c r="S95" i="41"/>
  <c r="R95" i="41"/>
  <c r="Q95" i="41"/>
  <c r="P95" i="41"/>
  <c r="E95" i="41"/>
  <c r="U94" i="41"/>
  <c r="S94" i="41"/>
  <c r="R94" i="41"/>
  <c r="Q94" i="41"/>
  <c r="P94" i="41"/>
  <c r="E94" i="41"/>
  <c r="T94" i="41" s="1"/>
  <c r="S93" i="41"/>
  <c r="R93" i="41"/>
  <c r="Q93" i="41"/>
  <c r="P93" i="41"/>
  <c r="E93" i="41"/>
  <c r="T93" i="41" s="1"/>
  <c r="S92" i="41"/>
  <c r="R92" i="41"/>
  <c r="Q92" i="41"/>
  <c r="P92" i="41"/>
  <c r="E92" i="41"/>
  <c r="S91" i="41"/>
  <c r="R91" i="41"/>
  <c r="Q91" i="41"/>
  <c r="P91" i="41"/>
  <c r="E91" i="41"/>
  <c r="U91" i="41" s="1"/>
  <c r="U90" i="41"/>
  <c r="T90" i="41"/>
  <c r="S90" i="41"/>
  <c r="R90" i="41"/>
  <c r="Q90" i="41"/>
  <c r="P90" i="41"/>
  <c r="E90" i="41"/>
  <c r="S89" i="41"/>
  <c r="R89" i="41"/>
  <c r="Q89" i="41"/>
  <c r="P89" i="41"/>
  <c r="E89" i="41"/>
  <c r="U89" i="41" s="1"/>
  <c r="S88" i="41"/>
  <c r="R88" i="41"/>
  <c r="Q88" i="41"/>
  <c r="P88" i="41"/>
  <c r="E88" i="41"/>
  <c r="W75" i="41"/>
  <c r="V75" i="41"/>
  <c r="O75" i="41"/>
  <c r="N75" i="41"/>
  <c r="M75" i="41"/>
  <c r="L75" i="41"/>
  <c r="K75" i="41"/>
  <c r="J75" i="41"/>
  <c r="I75" i="41"/>
  <c r="H75" i="41"/>
  <c r="G75" i="41"/>
  <c r="F75" i="41"/>
  <c r="C75" i="41"/>
  <c r="B75" i="41"/>
  <c r="R74" i="41"/>
  <c r="O74" i="41"/>
  <c r="N74" i="41"/>
  <c r="M74" i="41"/>
  <c r="S74" i="41" s="1"/>
  <c r="L74" i="41"/>
  <c r="K74" i="41"/>
  <c r="J74" i="41"/>
  <c r="I74" i="41"/>
  <c r="H74" i="41"/>
  <c r="P74" i="41" s="1"/>
  <c r="G74" i="41"/>
  <c r="F74" i="41"/>
  <c r="C74" i="41"/>
  <c r="B74" i="41"/>
  <c r="E74" i="41" s="1"/>
  <c r="O73" i="41"/>
  <c r="N73" i="41"/>
  <c r="M73" i="41"/>
  <c r="S73" i="41" s="1"/>
  <c r="L73" i="41"/>
  <c r="R73" i="41" s="1"/>
  <c r="K73" i="41"/>
  <c r="J73" i="41"/>
  <c r="I73" i="41"/>
  <c r="H73" i="41"/>
  <c r="G73" i="41"/>
  <c r="F73" i="41"/>
  <c r="C73" i="41"/>
  <c r="B73" i="41"/>
  <c r="S72" i="41"/>
  <c r="R72" i="41"/>
  <c r="Q72" i="41"/>
  <c r="P72" i="41"/>
  <c r="E72" i="41"/>
  <c r="U72" i="41" s="1"/>
  <c r="U71" i="41"/>
  <c r="T71" i="41"/>
  <c r="S71" i="41"/>
  <c r="R71" i="41"/>
  <c r="Q71" i="41"/>
  <c r="P71" i="41"/>
  <c r="E71" i="41"/>
  <c r="W69" i="41"/>
  <c r="V69" i="41"/>
  <c r="O69" i="41"/>
  <c r="N69" i="41"/>
  <c r="M69" i="41"/>
  <c r="L69" i="41"/>
  <c r="K69" i="41"/>
  <c r="J69" i="41"/>
  <c r="I69" i="41"/>
  <c r="H69" i="41"/>
  <c r="G69" i="41"/>
  <c r="F69" i="41"/>
  <c r="C69" i="41"/>
  <c r="B69" i="41"/>
  <c r="O68" i="41"/>
  <c r="N68" i="41"/>
  <c r="M68" i="41"/>
  <c r="S68" i="41" s="1"/>
  <c r="L68" i="41"/>
  <c r="R68" i="41" s="1"/>
  <c r="K68" i="41"/>
  <c r="J68" i="41"/>
  <c r="I68" i="41"/>
  <c r="H68" i="41"/>
  <c r="G68" i="41"/>
  <c r="F68" i="41"/>
  <c r="C68" i="41"/>
  <c r="B68" i="41"/>
  <c r="E68" i="41" s="1"/>
  <c r="U67" i="41"/>
  <c r="S67" i="41"/>
  <c r="R67" i="41"/>
  <c r="Q67" i="41"/>
  <c r="P67" i="41"/>
  <c r="E67" i="41"/>
  <c r="T67" i="41" s="1"/>
  <c r="U66" i="41"/>
  <c r="T66" i="41"/>
  <c r="S66" i="41"/>
  <c r="R66" i="41"/>
  <c r="Q66" i="41"/>
  <c r="P66" i="41"/>
  <c r="E66" i="41"/>
  <c r="S65" i="41"/>
  <c r="R65" i="41"/>
  <c r="Q65" i="41"/>
  <c r="P65" i="41"/>
  <c r="E65" i="41"/>
  <c r="U65" i="41" s="1"/>
  <c r="S64" i="41"/>
  <c r="R64" i="41"/>
  <c r="Q64" i="41"/>
  <c r="P64" i="41"/>
  <c r="E64" i="41"/>
  <c r="U64" i="41" s="1"/>
  <c r="S63" i="41"/>
  <c r="R63" i="41"/>
  <c r="Q63" i="41"/>
  <c r="P63" i="41"/>
  <c r="E63" i="41"/>
  <c r="U63" i="41" s="1"/>
  <c r="O61" i="41"/>
  <c r="N61" i="41"/>
  <c r="M61" i="41"/>
  <c r="S61" i="41" s="1"/>
  <c r="L61" i="41"/>
  <c r="R61" i="41" s="1"/>
  <c r="K61" i="41"/>
  <c r="J61" i="41"/>
  <c r="I61" i="41"/>
  <c r="H61" i="41"/>
  <c r="C61" i="41"/>
  <c r="B61" i="41"/>
  <c r="U60" i="41"/>
  <c r="S60" i="41"/>
  <c r="R60" i="41"/>
  <c r="Q60" i="41"/>
  <c r="P60" i="41"/>
  <c r="E60" i="41"/>
  <c r="T60" i="41" s="1"/>
  <c r="S59" i="41"/>
  <c r="R59" i="41"/>
  <c r="Q59" i="41"/>
  <c r="P59" i="41"/>
  <c r="E59" i="41"/>
  <c r="U59" i="41" s="1"/>
  <c r="S58" i="41"/>
  <c r="R58" i="41"/>
  <c r="Q58" i="41"/>
  <c r="P58" i="41"/>
  <c r="E58" i="41"/>
  <c r="U58" i="41" s="1"/>
  <c r="S57" i="41"/>
  <c r="R57" i="41"/>
  <c r="Q57" i="41"/>
  <c r="P57" i="41"/>
  <c r="E57" i="41"/>
  <c r="O55" i="41"/>
  <c r="N55" i="41"/>
  <c r="M55" i="41"/>
  <c r="S55" i="41" s="1"/>
  <c r="L55" i="41"/>
  <c r="R55" i="41" s="1"/>
  <c r="K55" i="41"/>
  <c r="J55" i="41"/>
  <c r="I55" i="41"/>
  <c r="H55" i="41"/>
  <c r="G55" i="41"/>
  <c r="F55" i="41"/>
  <c r="C55" i="41"/>
  <c r="B55" i="41"/>
  <c r="S54" i="41"/>
  <c r="R54" i="41"/>
  <c r="Q54" i="41"/>
  <c r="P54" i="41"/>
  <c r="E54" i="41"/>
  <c r="U53" i="41"/>
  <c r="S53" i="41"/>
  <c r="R53" i="41"/>
  <c r="Q53" i="41"/>
  <c r="P53" i="41"/>
  <c r="E53" i="41"/>
  <c r="U52" i="41"/>
  <c r="S52" i="41"/>
  <c r="R52" i="41"/>
  <c r="Q52" i="41"/>
  <c r="P52" i="41"/>
  <c r="E52" i="41"/>
  <c r="T52" i="41" s="1"/>
  <c r="S51" i="41"/>
  <c r="R51" i="41"/>
  <c r="Q51" i="41"/>
  <c r="P51" i="41"/>
  <c r="E51" i="41"/>
  <c r="S50" i="41"/>
  <c r="R50" i="41"/>
  <c r="Q50" i="41"/>
  <c r="P50" i="41"/>
  <c r="E50" i="41"/>
  <c r="U50" i="41" s="1"/>
  <c r="S49" i="41"/>
  <c r="R49" i="41"/>
  <c r="Q49" i="41"/>
  <c r="P49" i="41"/>
  <c r="E49" i="41"/>
  <c r="T49" i="41" s="1"/>
  <c r="S48" i="41"/>
  <c r="R48" i="41"/>
  <c r="Q48" i="41"/>
  <c r="P48" i="41"/>
  <c r="E48" i="41"/>
  <c r="U47" i="41"/>
  <c r="S47" i="41"/>
  <c r="R47" i="41"/>
  <c r="Q47" i="41"/>
  <c r="P47" i="41"/>
  <c r="E47" i="41"/>
  <c r="T47" i="41" s="1"/>
  <c r="U46" i="41"/>
  <c r="S46" i="41"/>
  <c r="R46" i="41"/>
  <c r="Q46" i="41"/>
  <c r="P46" i="41"/>
  <c r="E46" i="41"/>
  <c r="T46" i="41" s="1"/>
  <c r="T45" i="41"/>
  <c r="S45" i="41"/>
  <c r="R45" i="41"/>
  <c r="Q45" i="41"/>
  <c r="P45" i="41"/>
  <c r="E45" i="41"/>
  <c r="U45" i="41" s="1"/>
  <c r="S44" i="41"/>
  <c r="R44" i="41"/>
  <c r="Q44" i="41"/>
  <c r="P44" i="41"/>
  <c r="E44" i="41"/>
  <c r="O42" i="41"/>
  <c r="N42" i="41"/>
  <c r="M42" i="41"/>
  <c r="L42" i="41"/>
  <c r="R42" i="41" s="1"/>
  <c r="K42" i="41"/>
  <c r="J42" i="41"/>
  <c r="I42" i="41"/>
  <c r="H42" i="41"/>
  <c r="G42" i="41"/>
  <c r="F42" i="41"/>
  <c r="C42" i="41"/>
  <c r="B42" i="41"/>
  <c r="E42" i="41" s="1"/>
  <c r="T41" i="41"/>
  <c r="S41" i="41"/>
  <c r="R41" i="41"/>
  <c r="Q41" i="41"/>
  <c r="P41" i="41"/>
  <c r="E41" i="41"/>
  <c r="U41" i="41" s="1"/>
  <c r="S40" i="41"/>
  <c r="R40" i="41"/>
  <c r="Q40" i="41"/>
  <c r="U40" i="41" s="1"/>
  <c r="P40" i="41"/>
  <c r="T40" i="41" s="1"/>
  <c r="E40" i="41"/>
  <c r="S39" i="41"/>
  <c r="R39" i="41"/>
  <c r="Q39" i="41"/>
  <c r="P39" i="41"/>
  <c r="E39" i="41"/>
  <c r="U39" i="41" s="1"/>
  <c r="S38" i="41"/>
  <c r="R38" i="41"/>
  <c r="Q38" i="41"/>
  <c r="P38" i="41"/>
  <c r="E38" i="41"/>
  <c r="S37" i="41"/>
  <c r="R37" i="41"/>
  <c r="Q37" i="41"/>
  <c r="U37" i="41" s="1"/>
  <c r="P37" i="41"/>
  <c r="E37" i="41"/>
  <c r="O35" i="41"/>
  <c r="N35" i="41"/>
  <c r="M35" i="41"/>
  <c r="L35" i="41"/>
  <c r="R35" i="41" s="1"/>
  <c r="K35" i="41"/>
  <c r="J35" i="41"/>
  <c r="I35" i="41"/>
  <c r="H35" i="41"/>
  <c r="G35" i="41"/>
  <c r="F35" i="41"/>
  <c r="C35" i="41"/>
  <c r="B35" i="41"/>
  <c r="E35" i="41" s="1"/>
  <c r="T34" i="41"/>
  <c r="S34" i="41"/>
  <c r="R34" i="41"/>
  <c r="Q34" i="41"/>
  <c r="P34" i="41"/>
  <c r="E34" i="41"/>
  <c r="U34" i="41" s="1"/>
  <c r="O32" i="41"/>
  <c r="N32" i="41"/>
  <c r="M32" i="41"/>
  <c r="S32" i="41" s="1"/>
  <c r="L32" i="41"/>
  <c r="R32" i="41" s="1"/>
  <c r="K32" i="41"/>
  <c r="J32" i="41"/>
  <c r="I32" i="41"/>
  <c r="Q32" i="41" s="1"/>
  <c r="H32" i="41"/>
  <c r="G32" i="41"/>
  <c r="F32" i="41"/>
  <c r="C32" i="41"/>
  <c r="B32" i="41"/>
  <c r="S31" i="41"/>
  <c r="R31" i="41"/>
  <c r="Q31" i="41"/>
  <c r="P31" i="41"/>
  <c r="E31" i="41"/>
  <c r="U30" i="41"/>
  <c r="S30" i="41"/>
  <c r="R30" i="41"/>
  <c r="Q30" i="41"/>
  <c r="P30" i="41"/>
  <c r="E30" i="41"/>
  <c r="T30" i="41" s="1"/>
  <c r="S29" i="41"/>
  <c r="R29" i="41"/>
  <c r="Q29" i="41"/>
  <c r="P29" i="41"/>
  <c r="E29" i="41"/>
  <c r="U29" i="41" s="1"/>
  <c r="S28" i="41"/>
  <c r="R28" i="41"/>
  <c r="Q28" i="41"/>
  <c r="P28" i="41"/>
  <c r="E28" i="41"/>
  <c r="U28" i="41" s="1"/>
  <c r="W26" i="41"/>
  <c r="V26" i="41"/>
  <c r="O26" i="41"/>
  <c r="N26" i="41"/>
  <c r="M26" i="41"/>
  <c r="L26" i="41"/>
  <c r="K26" i="41"/>
  <c r="J26" i="41"/>
  <c r="I26" i="41"/>
  <c r="H26" i="41"/>
  <c r="G26" i="41"/>
  <c r="F26" i="41"/>
  <c r="C26" i="41"/>
  <c r="B26" i="41"/>
  <c r="U25" i="41"/>
  <c r="T25" i="41"/>
  <c r="S25" i="41"/>
  <c r="R25" i="41"/>
  <c r="Q25" i="41"/>
  <c r="P25" i="41"/>
  <c r="E25" i="41"/>
  <c r="T24" i="41"/>
  <c r="S24" i="41"/>
  <c r="R24" i="41"/>
  <c r="Q24" i="41"/>
  <c r="P24" i="41"/>
  <c r="E24" i="41"/>
  <c r="U24" i="41" s="1"/>
  <c r="S23" i="41"/>
  <c r="R23" i="41"/>
  <c r="Q23" i="41"/>
  <c r="P23" i="41"/>
  <c r="E23" i="41"/>
  <c r="U23" i="41" s="1"/>
  <c r="S22" i="41"/>
  <c r="R22" i="41"/>
  <c r="Q22" i="41"/>
  <c r="P22" i="41"/>
  <c r="E22" i="41"/>
  <c r="U21" i="41"/>
  <c r="S21" i="41"/>
  <c r="R21" i="41"/>
  <c r="Q21" i="41"/>
  <c r="P21" i="41"/>
  <c r="E21" i="41"/>
  <c r="T21" i="41" s="1"/>
  <c r="T20" i="41"/>
  <c r="S20" i="41"/>
  <c r="R20" i="41"/>
  <c r="Q20" i="41"/>
  <c r="P20" i="41"/>
  <c r="E20" i="41"/>
  <c r="U20" i="41" s="1"/>
  <c r="S19" i="41"/>
  <c r="R19" i="41"/>
  <c r="Q19" i="41"/>
  <c r="U19" i="41" s="1"/>
  <c r="P19" i="41"/>
  <c r="E19" i="41"/>
  <c r="O17" i="41"/>
  <c r="N17" i="41"/>
  <c r="R17" i="41" s="1"/>
  <c r="M17" i="41"/>
  <c r="S17" i="41" s="1"/>
  <c r="L17" i="41"/>
  <c r="K17" i="41"/>
  <c r="J17" i="41"/>
  <c r="I17" i="41"/>
  <c r="H17" i="41"/>
  <c r="G17" i="41"/>
  <c r="F17" i="41"/>
  <c r="C17" i="41"/>
  <c r="B17" i="41"/>
  <c r="E17" i="41" s="1"/>
  <c r="S16" i="41"/>
  <c r="R16" i="41"/>
  <c r="Q16" i="41"/>
  <c r="P16" i="41"/>
  <c r="E16" i="41"/>
  <c r="T16" i="41" s="1"/>
  <c r="S15" i="41"/>
  <c r="R15" i="41"/>
  <c r="Q15" i="41"/>
  <c r="P15" i="41"/>
  <c r="E15" i="41"/>
  <c r="S14" i="41"/>
  <c r="R14" i="41"/>
  <c r="Q14" i="41"/>
  <c r="P14" i="41"/>
  <c r="E14" i="41"/>
  <c r="U13" i="41"/>
  <c r="S13" i="41"/>
  <c r="R13" i="41"/>
  <c r="Q13" i="41"/>
  <c r="P13" i="41"/>
  <c r="E13" i="41"/>
  <c r="T13" i="41" s="1"/>
  <c r="S12" i="41"/>
  <c r="R12" i="41"/>
  <c r="Q12" i="41"/>
  <c r="P12" i="41"/>
  <c r="E12" i="41"/>
  <c r="U12" i="41" s="1"/>
  <c r="U11" i="41"/>
  <c r="T11" i="41"/>
  <c r="S11" i="41"/>
  <c r="R11" i="41"/>
  <c r="Q11" i="41"/>
  <c r="P11" i="41"/>
  <c r="E11" i="41"/>
  <c r="S10" i="41"/>
  <c r="R10" i="41"/>
  <c r="Q10" i="41"/>
  <c r="P10" i="41"/>
  <c r="E10" i="41"/>
  <c r="S9" i="41"/>
  <c r="R9" i="41"/>
  <c r="Q9" i="41"/>
  <c r="P9" i="41"/>
  <c r="E9" i="41"/>
  <c r="T9" i="41" s="1"/>
  <c r="S96" i="40"/>
  <c r="R96" i="40"/>
  <c r="Q96" i="40"/>
  <c r="P96" i="40"/>
  <c r="E96" i="40"/>
  <c r="S95" i="40"/>
  <c r="R95" i="40"/>
  <c r="Q95" i="40"/>
  <c r="P95" i="40"/>
  <c r="E95" i="40"/>
  <c r="T94" i="40"/>
  <c r="S94" i="40"/>
  <c r="R94" i="40"/>
  <c r="Q94" i="40"/>
  <c r="P94" i="40"/>
  <c r="E94" i="40"/>
  <c r="U94" i="40" s="1"/>
  <c r="U93" i="40"/>
  <c r="S93" i="40"/>
  <c r="R93" i="40"/>
  <c r="Q93" i="40"/>
  <c r="P93" i="40"/>
  <c r="E93" i="40"/>
  <c r="T93" i="40" s="1"/>
  <c r="U92" i="40"/>
  <c r="S92" i="40"/>
  <c r="R92" i="40"/>
  <c r="Q92" i="40"/>
  <c r="P92" i="40"/>
  <c r="E92" i="40"/>
  <c r="T92" i="40" s="1"/>
  <c r="S91" i="40"/>
  <c r="R91" i="40"/>
  <c r="Q91" i="40"/>
  <c r="P91" i="40"/>
  <c r="T91" i="40" s="1"/>
  <c r="E91" i="40"/>
  <c r="S90" i="40"/>
  <c r="R90" i="40"/>
  <c r="Q90" i="40"/>
  <c r="P90" i="40"/>
  <c r="E90" i="40"/>
  <c r="U90" i="40" s="1"/>
  <c r="S89" i="40"/>
  <c r="R89" i="40"/>
  <c r="Q89" i="40"/>
  <c r="P89" i="40"/>
  <c r="E89" i="40"/>
  <c r="U89" i="40" s="1"/>
  <c r="S88" i="40"/>
  <c r="R88" i="40"/>
  <c r="Q88" i="40"/>
  <c r="P88" i="40"/>
  <c r="E88" i="40"/>
  <c r="U88" i="40" s="1"/>
  <c r="V75" i="40"/>
  <c r="O75" i="40"/>
  <c r="N75" i="40"/>
  <c r="M75" i="40"/>
  <c r="L75" i="40"/>
  <c r="K75" i="40"/>
  <c r="J75" i="40"/>
  <c r="I75" i="40"/>
  <c r="H75" i="40"/>
  <c r="G75" i="40"/>
  <c r="F75" i="40"/>
  <c r="C75" i="40"/>
  <c r="B75" i="40"/>
  <c r="O74" i="40"/>
  <c r="N74" i="40"/>
  <c r="M74" i="40"/>
  <c r="S74" i="40" s="1"/>
  <c r="L74" i="40"/>
  <c r="K74" i="40"/>
  <c r="J74" i="40"/>
  <c r="I74" i="40"/>
  <c r="H74" i="40"/>
  <c r="G74" i="40"/>
  <c r="F74" i="40"/>
  <c r="C74" i="40"/>
  <c r="E74" i="40" s="1"/>
  <c r="B74" i="40"/>
  <c r="O73" i="40"/>
  <c r="N73" i="40"/>
  <c r="R73" i="40" s="1"/>
  <c r="M73" i="40"/>
  <c r="S73" i="40" s="1"/>
  <c r="L73" i="40"/>
  <c r="K73" i="40"/>
  <c r="J73" i="40"/>
  <c r="I73" i="40"/>
  <c r="Q73" i="40" s="1"/>
  <c r="H73" i="40"/>
  <c r="G73" i="40"/>
  <c r="F73" i="40"/>
  <c r="C73" i="40"/>
  <c r="B73" i="40"/>
  <c r="E73" i="40" s="1"/>
  <c r="U72" i="40"/>
  <c r="T72" i="40"/>
  <c r="S72" i="40"/>
  <c r="R72" i="40"/>
  <c r="Q72" i="40"/>
  <c r="P72" i="40"/>
  <c r="E72" i="40"/>
  <c r="T71" i="40"/>
  <c r="S71" i="40"/>
  <c r="R71" i="40"/>
  <c r="Q71" i="40"/>
  <c r="P71" i="40"/>
  <c r="E71" i="40"/>
  <c r="U71" i="40" s="1"/>
  <c r="V69" i="40"/>
  <c r="O69" i="40"/>
  <c r="N69" i="40"/>
  <c r="M69" i="40"/>
  <c r="L69" i="40"/>
  <c r="K69" i="40"/>
  <c r="J69" i="40"/>
  <c r="I69" i="40"/>
  <c r="H69" i="40"/>
  <c r="G69" i="40"/>
  <c r="F69" i="40"/>
  <c r="C69" i="40"/>
  <c r="B69" i="40"/>
  <c r="O68" i="40"/>
  <c r="N68" i="40"/>
  <c r="M68" i="40"/>
  <c r="S68" i="40" s="1"/>
  <c r="L68" i="40"/>
  <c r="R68" i="40" s="1"/>
  <c r="K68" i="40"/>
  <c r="J68" i="40"/>
  <c r="I68" i="40"/>
  <c r="H68" i="40"/>
  <c r="G68" i="40"/>
  <c r="F68" i="40"/>
  <c r="C68" i="40"/>
  <c r="B68" i="40"/>
  <c r="U67" i="40"/>
  <c r="S67" i="40"/>
  <c r="R67" i="40"/>
  <c r="Q67" i="40"/>
  <c r="P67" i="40"/>
  <c r="E67" i="40"/>
  <c r="T67" i="40" s="1"/>
  <c r="U66" i="40"/>
  <c r="S66" i="40"/>
  <c r="R66" i="40"/>
  <c r="Q66" i="40"/>
  <c r="P66" i="40"/>
  <c r="E66" i="40"/>
  <c r="T66" i="40" s="1"/>
  <c r="S65" i="40"/>
  <c r="R65" i="40"/>
  <c r="Q65" i="40"/>
  <c r="P65" i="40"/>
  <c r="E65" i="40"/>
  <c r="T65" i="40" s="1"/>
  <c r="S64" i="40"/>
  <c r="R64" i="40"/>
  <c r="Q64" i="40"/>
  <c r="P64" i="40"/>
  <c r="E64" i="40"/>
  <c r="U64" i="40" s="1"/>
  <c r="S63" i="40"/>
  <c r="R63" i="40"/>
  <c r="Q63" i="40"/>
  <c r="P63" i="40"/>
  <c r="E63" i="40"/>
  <c r="O61" i="40"/>
  <c r="N61" i="40"/>
  <c r="M61" i="40"/>
  <c r="S61" i="40" s="1"/>
  <c r="L61" i="40"/>
  <c r="R61" i="40" s="1"/>
  <c r="K61" i="40"/>
  <c r="J61" i="40"/>
  <c r="I61" i="40"/>
  <c r="H61" i="40"/>
  <c r="C61" i="40"/>
  <c r="B61" i="40"/>
  <c r="S60" i="40"/>
  <c r="R60" i="40"/>
  <c r="Q60" i="40"/>
  <c r="P60" i="40"/>
  <c r="E60" i="40"/>
  <c r="U60" i="40" s="1"/>
  <c r="S59" i="40"/>
  <c r="R59" i="40"/>
  <c r="Q59" i="40"/>
  <c r="P59" i="40"/>
  <c r="E59" i="40"/>
  <c r="U58" i="40"/>
  <c r="T58" i="40"/>
  <c r="S58" i="40"/>
  <c r="R58" i="40"/>
  <c r="Q58" i="40"/>
  <c r="P58" i="40"/>
  <c r="E58" i="40"/>
  <c r="S57" i="40"/>
  <c r="R57" i="40"/>
  <c r="Q57" i="40"/>
  <c r="P57" i="40"/>
  <c r="E57" i="40"/>
  <c r="T57" i="40" s="1"/>
  <c r="O55" i="40"/>
  <c r="N55" i="40"/>
  <c r="M55" i="40"/>
  <c r="S55" i="40" s="1"/>
  <c r="L55" i="40"/>
  <c r="R55" i="40" s="1"/>
  <c r="K55" i="40"/>
  <c r="J55" i="40"/>
  <c r="I55" i="40"/>
  <c r="H55" i="40"/>
  <c r="G55" i="40"/>
  <c r="F55" i="40"/>
  <c r="C55" i="40"/>
  <c r="B55" i="40"/>
  <c r="U54" i="40"/>
  <c r="T54" i="40"/>
  <c r="S54" i="40"/>
  <c r="R54" i="40"/>
  <c r="Q54" i="40"/>
  <c r="P54" i="40"/>
  <c r="E54" i="40"/>
  <c r="S53" i="40"/>
  <c r="R53" i="40"/>
  <c r="Q53" i="40"/>
  <c r="P53" i="40"/>
  <c r="E53" i="40"/>
  <c r="U53" i="40" s="1"/>
  <c r="S52" i="40"/>
  <c r="R52" i="40"/>
  <c r="Q52" i="40"/>
  <c r="P52" i="40"/>
  <c r="E52" i="40"/>
  <c r="U52" i="40" s="1"/>
  <c r="U51" i="40"/>
  <c r="S51" i="40"/>
  <c r="R51" i="40"/>
  <c r="Q51" i="40"/>
  <c r="P51" i="40"/>
  <c r="E51" i="40"/>
  <c r="T51" i="40" s="1"/>
  <c r="S50" i="40"/>
  <c r="R50" i="40"/>
  <c r="Q50" i="40"/>
  <c r="P50" i="40"/>
  <c r="E50" i="40"/>
  <c r="T50" i="40" s="1"/>
  <c r="U49" i="40"/>
  <c r="T49" i="40"/>
  <c r="S49" i="40"/>
  <c r="R49" i="40"/>
  <c r="Q49" i="40"/>
  <c r="P49" i="40"/>
  <c r="E49" i="40"/>
  <c r="S48" i="40"/>
  <c r="R48" i="40"/>
  <c r="Q48" i="40"/>
  <c r="P48" i="40"/>
  <c r="E48" i="40"/>
  <c r="U48" i="40" s="1"/>
  <c r="S47" i="40"/>
  <c r="R47" i="40"/>
  <c r="Q47" i="40"/>
  <c r="P47" i="40"/>
  <c r="E47" i="40"/>
  <c r="U47" i="40" s="1"/>
  <c r="U46" i="40"/>
  <c r="S46" i="40"/>
  <c r="R46" i="40"/>
  <c r="Q46" i="40"/>
  <c r="P46" i="40"/>
  <c r="E46" i="40"/>
  <c r="T46" i="40" s="1"/>
  <c r="S45" i="40"/>
  <c r="R45" i="40"/>
  <c r="Q45" i="40"/>
  <c r="P45" i="40"/>
  <c r="E45" i="40"/>
  <c r="U45" i="40" s="1"/>
  <c r="S44" i="40"/>
  <c r="R44" i="40"/>
  <c r="Q44" i="40"/>
  <c r="P44" i="40"/>
  <c r="E44" i="40"/>
  <c r="V42" i="40"/>
  <c r="O42" i="40"/>
  <c r="N42" i="40"/>
  <c r="M42" i="40"/>
  <c r="S42" i="40" s="1"/>
  <c r="L42" i="40"/>
  <c r="R42" i="40" s="1"/>
  <c r="K42" i="40"/>
  <c r="J42" i="40"/>
  <c r="I42" i="40"/>
  <c r="Q42" i="40" s="1"/>
  <c r="H42" i="40"/>
  <c r="G42" i="40"/>
  <c r="F42" i="40"/>
  <c r="C42" i="40"/>
  <c r="B42" i="40"/>
  <c r="T41" i="40"/>
  <c r="S41" i="40"/>
  <c r="R41" i="40"/>
  <c r="Q41" i="40"/>
  <c r="P41" i="40"/>
  <c r="E41" i="40"/>
  <c r="U41" i="40" s="1"/>
  <c r="S40" i="40"/>
  <c r="R40" i="40"/>
  <c r="Q40" i="40"/>
  <c r="P40" i="40"/>
  <c r="E40" i="40"/>
  <c r="S39" i="40"/>
  <c r="R39" i="40"/>
  <c r="Q39" i="40"/>
  <c r="P39" i="40"/>
  <c r="E39" i="40"/>
  <c r="T39" i="40" s="1"/>
  <c r="S38" i="40"/>
  <c r="R38" i="40"/>
  <c r="Q38" i="40"/>
  <c r="P38" i="40"/>
  <c r="E38" i="40"/>
  <c r="S37" i="40"/>
  <c r="R37" i="40"/>
  <c r="Q37" i="40"/>
  <c r="P37" i="40"/>
  <c r="E37" i="40"/>
  <c r="U37" i="40" s="1"/>
  <c r="S35" i="40"/>
  <c r="R35" i="40"/>
  <c r="O35" i="40"/>
  <c r="N35" i="40"/>
  <c r="M35" i="40"/>
  <c r="L35" i="40"/>
  <c r="K35" i="40"/>
  <c r="J35" i="40"/>
  <c r="I35" i="40"/>
  <c r="Q35" i="40" s="1"/>
  <c r="H35" i="40"/>
  <c r="G35" i="40"/>
  <c r="F35" i="40"/>
  <c r="C35" i="40"/>
  <c r="B35" i="40"/>
  <c r="S34" i="40"/>
  <c r="R34" i="40"/>
  <c r="Q34" i="40"/>
  <c r="U34" i="40" s="1"/>
  <c r="P34" i="40"/>
  <c r="E34" i="40"/>
  <c r="T34" i="40" s="1"/>
  <c r="O32" i="40"/>
  <c r="N32" i="40"/>
  <c r="M32" i="40"/>
  <c r="S32" i="40" s="1"/>
  <c r="L32" i="40"/>
  <c r="R32" i="40" s="1"/>
  <c r="K32" i="40"/>
  <c r="J32" i="40"/>
  <c r="I32" i="40"/>
  <c r="H32" i="40"/>
  <c r="G32" i="40"/>
  <c r="F32" i="40"/>
  <c r="C32" i="40"/>
  <c r="B32" i="40"/>
  <c r="S31" i="40"/>
  <c r="R31" i="40"/>
  <c r="Q31" i="40"/>
  <c r="P31" i="40"/>
  <c r="E31" i="40"/>
  <c r="U30" i="40"/>
  <c r="S30" i="40"/>
  <c r="R30" i="40"/>
  <c r="Q30" i="40"/>
  <c r="P30" i="40"/>
  <c r="E30" i="40"/>
  <c r="T30" i="40" s="1"/>
  <c r="S29" i="40"/>
  <c r="R29" i="40"/>
  <c r="Q29" i="40"/>
  <c r="P29" i="40"/>
  <c r="E29" i="40"/>
  <c r="U29" i="40" s="1"/>
  <c r="T28" i="40"/>
  <c r="S28" i="40"/>
  <c r="R28" i="40"/>
  <c r="Q28" i="40"/>
  <c r="P28" i="40"/>
  <c r="E28" i="40"/>
  <c r="U28" i="40" s="1"/>
  <c r="O26" i="40"/>
  <c r="N26" i="40"/>
  <c r="M26" i="40"/>
  <c r="S26" i="40" s="1"/>
  <c r="L26" i="40"/>
  <c r="R26" i="40" s="1"/>
  <c r="K26" i="40"/>
  <c r="J26" i="40"/>
  <c r="I26" i="40"/>
  <c r="H26" i="40"/>
  <c r="G26" i="40"/>
  <c r="F26" i="40"/>
  <c r="C26" i="40"/>
  <c r="B26" i="40"/>
  <c r="S25" i="40"/>
  <c r="R25" i="40"/>
  <c r="Q25" i="40"/>
  <c r="P25" i="40"/>
  <c r="E25" i="40"/>
  <c r="U25" i="40" s="1"/>
  <c r="S24" i="40"/>
  <c r="R24" i="40"/>
  <c r="Q24" i="40"/>
  <c r="P24" i="40"/>
  <c r="E24" i="40"/>
  <c r="T24" i="40" s="1"/>
  <c r="S23" i="40"/>
  <c r="R23" i="40"/>
  <c r="Q23" i="40"/>
  <c r="P23" i="40"/>
  <c r="E23" i="40"/>
  <c r="U23" i="40" s="1"/>
  <c r="S22" i="40"/>
  <c r="R22" i="40"/>
  <c r="Q22" i="40"/>
  <c r="P22" i="40"/>
  <c r="E22" i="40"/>
  <c r="S21" i="40"/>
  <c r="R21" i="40"/>
  <c r="Q21" i="40"/>
  <c r="P21" i="40"/>
  <c r="E21" i="40"/>
  <c r="T20" i="40"/>
  <c r="S20" i="40"/>
  <c r="R20" i="40"/>
  <c r="Q20" i="40"/>
  <c r="P20" i="40"/>
  <c r="E20" i="40"/>
  <c r="U20" i="40" s="1"/>
  <c r="U19" i="40"/>
  <c r="T19" i="40"/>
  <c r="S19" i="40"/>
  <c r="R19" i="40"/>
  <c r="Q19" i="40"/>
  <c r="P19" i="40"/>
  <c r="E19" i="40"/>
  <c r="O17" i="40"/>
  <c r="N17" i="40"/>
  <c r="R17" i="40" s="1"/>
  <c r="M17" i="40"/>
  <c r="L17" i="40"/>
  <c r="K17" i="40"/>
  <c r="J17" i="40"/>
  <c r="I17" i="40"/>
  <c r="H17" i="40"/>
  <c r="G17" i="40"/>
  <c r="F17" i="40"/>
  <c r="C17" i="40"/>
  <c r="B17" i="40"/>
  <c r="E17" i="40" s="1"/>
  <c r="T16" i="40"/>
  <c r="S16" i="40"/>
  <c r="R16" i="40"/>
  <c r="Q16" i="40"/>
  <c r="P16" i="40"/>
  <c r="E16" i="40"/>
  <c r="U16" i="40" s="1"/>
  <c r="S15" i="40"/>
  <c r="R15" i="40"/>
  <c r="Q15" i="40"/>
  <c r="P15" i="40"/>
  <c r="E15" i="40"/>
  <c r="S14" i="40"/>
  <c r="R14" i="40"/>
  <c r="Q14" i="40"/>
  <c r="P14" i="40"/>
  <c r="E14" i="40"/>
  <c r="S13" i="40"/>
  <c r="R13" i="40"/>
  <c r="Q13" i="40"/>
  <c r="P13" i="40"/>
  <c r="E13" i="40"/>
  <c r="U13" i="40" s="1"/>
  <c r="S12" i="40"/>
  <c r="R12" i="40"/>
  <c r="Q12" i="40"/>
  <c r="P12" i="40"/>
  <c r="E12" i="40"/>
  <c r="U12" i="40" s="1"/>
  <c r="S11" i="40"/>
  <c r="R11" i="40"/>
  <c r="Q11" i="40"/>
  <c r="P11" i="40"/>
  <c r="E11" i="40"/>
  <c r="U10" i="40"/>
  <c r="S10" i="40"/>
  <c r="R10" i="40"/>
  <c r="Q10" i="40"/>
  <c r="P10" i="40"/>
  <c r="T10" i="40" s="1"/>
  <c r="E10" i="40"/>
  <c r="U9" i="40"/>
  <c r="T9" i="40"/>
  <c r="S9" i="40"/>
  <c r="R9" i="40"/>
  <c r="Q9" i="40"/>
  <c r="P9" i="40"/>
  <c r="E9" i="40"/>
  <c r="T96" i="39"/>
  <c r="S96" i="39"/>
  <c r="R96" i="39"/>
  <c r="Q96" i="39"/>
  <c r="P96" i="39"/>
  <c r="E96" i="39"/>
  <c r="U96" i="39" s="1"/>
  <c r="S95" i="39"/>
  <c r="R95" i="39"/>
  <c r="Q95" i="39"/>
  <c r="P95" i="39"/>
  <c r="E95" i="39"/>
  <c r="U95" i="39" s="1"/>
  <c r="S94" i="39"/>
  <c r="R94" i="39"/>
  <c r="Q94" i="39"/>
  <c r="P94" i="39"/>
  <c r="E94" i="39"/>
  <c r="U93" i="39"/>
  <c r="S93" i="39"/>
  <c r="R93" i="39"/>
  <c r="Q93" i="39"/>
  <c r="P93" i="39"/>
  <c r="E93" i="39"/>
  <c r="T93" i="39" s="1"/>
  <c r="T92" i="39"/>
  <c r="S92" i="39"/>
  <c r="R92" i="39"/>
  <c r="Q92" i="39"/>
  <c r="P92" i="39"/>
  <c r="E92" i="39"/>
  <c r="U92" i="39" s="1"/>
  <c r="U91" i="39"/>
  <c r="S91" i="39"/>
  <c r="R91" i="39"/>
  <c r="Q91" i="39"/>
  <c r="P91" i="39"/>
  <c r="E91" i="39"/>
  <c r="T91" i="39" s="1"/>
  <c r="S90" i="39"/>
  <c r="R90" i="39"/>
  <c r="Q90" i="39"/>
  <c r="P90" i="39"/>
  <c r="E90" i="39"/>
  <c r="S89" i="39"/>
  <c r="R89" i="39"/>
  <c r="Q89" i="39"/>
  <c r="P89" i="39"/>
  <c r="E89" i="39"/>
  <c r="U89" i="39" s="1"/>
  <c r="S88" i="39"/>
  <c r="R88" i="39"/>
  <c r="Q88" i="39"/>
  <c r="P88" i="39"/>
  <c r="E88" i="39"/>
  <c r="O75" i="39"/>
  <c r="N75" i="39"/>
  <c r="M75" i="39"/>
  <c r="S75" i="39" s="1"/>
  <c r="L75" i="39"/>
  <c r="K75" i="39"/>
  <c r="J75" i="39"/>
  <c r="I75" i="39"/>
  <c r="H75" i="39"/>
  <c r="G75" i="39"/>
  <c r="F75" i="39"/>
  <c r="C75" i="39"/>
  <c r="B75" i="39"/>
  <c r="O74" i="39"/>
  <c r="N74" i="39"/>
  <c r="M74" i="39"/>
  <c r="S74" i="39" s="1"/>
  <c r="L74" i="39"/>
  <c r="R74" i="39" s="1"/>
  <c r="K74" i="39"/>
  <c r="J74" i="39"/>
  <c r="I74" i="39"/>
  <c r="H74" i="39"/>
  <c r="P74" i="39" s="1"/>
  <c r="G74" i="39"/>
  <c r="F74" i="39"/>
  <c r="C74" i="39"/>
  <c r="B74" i="39"/>
  <c r="E74" i="39" s="1"/>
  <c r="O73" i="39"/>
  <c r="N73" i="39"/>
  <c r="M73" i="39"/>
  <c r="L73" i="39"/>
  <c r="K73" i="39"/>
  <c r="J73" i="39"/>
  <c r="I73" i="39"/>
  <c r="H73" i="39"/>
  <c r="G73" i="39"/>
  <c r="F73" i="39"/>
  <c r="E73" i="39"/>
  <c r="C73" i="39"/>
  <c r="B73" i="39"/>
  <c r="S72" i="39"/>
  <c r="R72" i="39"/>
  <c r="Q72" i="39"/>
  <c r="P72" i="39"/>
  <c r="E72" i="39"/>
  <c r="U72" i="39" s="1"/>
  <c r="S71" i="39"/>
  <c r="R71" i="39"/>
  <c r="Q71" i="39"/>
  <c r="P71" i="39"/>
  <c r="E71" i="39"/>
  <c r="O69" i="39"/>
  <c r="N69" i="39"/>
  <c r="M69" i="39"/>
  <c r="S69" i="39" s="1"/>
  <c r="L69" i="39"/>
  <c r="R69" i="39" s="1"/>
  <c r="K69" i="39"/>
  <c r="J69" i="39"/>
  <c r="I69" i="39"/>
  <c r="H69" i="39"/>
  <c r="G69" i="39"/>
  <c r="F69" i="39"/>
  <c r="C69" i="39"/>
  <c r="B69" i="39"/>
  <c r="O68" i="39"/>
  <c r="N68" i="39"/>
  <c r="M68" i="39"/>
  <c r="S68" i="39" s="1"/>
  <c r="L68" i="39"/>
  <c r="R68" i="39" s="1"/>
  <c r="K68" i="39"/>
  <c r="J68" i="39"/>
  <c r="I68" i="39"/>
  <c r="H68" i="39"/>
  <c r="G68" i="39"/>
  <c r="F68" i="39"/>
  <c r="C68" i="39"/>
  <c r="B68" i="39"/>
  <c r="S67" i="39"/>
  <c r="R67" i="39"/>
  <c r="Q67" i="39"/>
  <c r="P67" i="39"/>
  <c r="E67" i="39"/>
  <c r="S66" i="39"/>
  <c r="R66" i="39"/>
  <c r="Q66" i="39"/>
  <c r="P66" i="39"/>
  <c r="E66" i="39"/>
  <c r="U65" i="39"/>
  <c r="S65" i="39"/>
  <c r="R65" i="39"/>
  <c r="Q65" i="39"/>
  <c r="P65" i="39"/>
  <c r="E65" i="39"/>
  <c r="T65" i="39" s="1"/>
  <c r="S64" i="39"/>
  <c r="R64" i="39"/>
  <c r="Q64" i="39"/>
  <c r="P64" i="39"/>
  <c r="E64" i="39"/>
  <c r="U64" i="39" s="1"/>
  <c r="S63" i="39"/>
  <c r="R63" i="39"/>
  <c r="Q63" i="39"/>
  <c r="P63" i="39"/>
  <c r="E63" i="39"/>
  <c r="R61" i="39"/>
  <c r="O61" i="39"/>
  <c r="N61" i="39"/>
  <c r="M61" i="39"/>
  <c r="S61" i="39" s="1"/>
  <c r="L61" i="39"/>
  <c r="K61" i="39"/>
  <c r="J61" i="39"/>
  <c r="I61" i="39"/>
  <c r="H61" i="39"/>
  <c r="C61" i="39"/>
  <c r="B61" i="39"/>
  <c r="S60" i="39"/>
  <c r="R60" i="39"/>
  <c r="Q60" i="39"/>
  <c r="P60" i="39"/>
  <c r="E60" i="39"/>
  <c r="U60" i="39" s="1"/>
  <c r="S59" i="39"/>
  <c r="R59" i="39"/>
  <c r="Q59" i="39"/>
  <c r="P59" i="39"/>
  <c r="E59" i="39"/>
  <c r="T59" i="39" s="1"/>
  <c r="U58" i="39"/>
  <c r="S58" i="39"/>
  <c r="R58" i="39"/>
  <c r="Q58" i="39"/>
  <c r="P58" i="39"/>
  <c r="E58" i="39"/>
  <c r="T58" i="39" s="1"/>
  <c r="S57" i="39"/>
  <c r="R57" i="39"/>
  <c r="Q57" i="39"/>
  <c r="P57" i="39"/>
  <c r="E57" i="39"/>
  <c r="U57" i="39" s="1"/>
  <c r="O55" i="39"/>
  <c r="N55" i="39"/>
  <c r="M55" i="39"/>
  <c r="S55" i="39" s="1"/>
  <c r="L55" i="39"/>
  <c r="R55" i="39" s="1"/>
  <c r="K55" i="39"/>
  <c r="J55" i="39"/>
  <c r="I55" i="39"/>
  <c r="H55" i="39"/>
  <c r="G55" i="39"/>
  <c r="F55" i="39"/>
  <c r="C55" i="39"/>
  <c r="B55" i="39"/>
  <c r="T54" i="39"/>
  <c r="S54" i="39"/>
  <c r="R54" i="39"/>
  <c r="Q54" i="39"/>
  <c r="P54" i="39"/>
  <c r="E54" i="39"/>
  <c r="U54" i="39" s="1"/>
  <c r="U53" i="39"/>
  <c r="S53" i="39"/>
  <c r="R53" i="39"/>
  <c r="Q53" i="39"/>
  <c r="P53" i="39"/>
  <c r="E53" i="39"/>
  <c r="T53" i="39" s="1"/>
  <c r="S52" i="39"/>
  <c r="R52" i="39"/>
  <c r="Q52" i="39"/>
  <c r="P52" i="39"/>
  <c r="E52" i="39"/>
  <c r="U52" i="39" s="1"/>
  <c r="S51" i="39"/>
  <c r="R51" i="39"/>
  <c r="Q51" i="39"/>
  <c r="P51" i="39"/>
  <c r="E51" i="39"/>
  <c r="U51" i="39" s="1"/>
  <c r="S50" i="39"/>
  <c r="R50" i="39"/>
  <c r="Q50" i="39"/>
  <c r="P50" i="39"/>
  <c r="E50" i="39"/>
  <c r="U50" i="39" s="1"/>
  <c r="S49" i="39"/>
  <c r="R49" i="39"/>
  <c r="Q49" i="39"/>
  <c r="P49" i="39"/>
  <c r="E49" i="39"/>
  <c r="U49" i="39" s="1"/>
  <c r="S48" i="39"/>
  <c r="R48" i="39"/>
  <c r="Q48" i="39"/>
  <c r="P48" i="39"/>
  <c r="E48" i="39"/>
  <c r="T48" i="39" s="1"/>
  <c r="U47" i="39"/>
  <c r="S47" i="39"/>
  <c r="R47" i="39"/>
  <c r="Q47" i="39"/>
  <c r="P47" i="39"/>
  <c r="E47" i="39"/>
  <c r="T47" i="39" s="1"/>
  <c r="S46" i="39"/>
  <c r="R46" i="39"/>
  <c r="Q46" i="39"/>
  <c r="P46" i="39"/>
  <c r="E46" i="39"/>
  <c r="S45" i="39"/>
  <c r="R45" i="39"/>
  <c r="Q45" i="39"/>
  <c r="P45" i="39"/>
  <c r="E45" i="39"/>
  <c r="S44" i="39"/>
  <c r="R44" i="39"/>
  <c r="Q44" i="39"/>
  <c r="P44" i="39"/>
  <c r="E44" i="39"/>
  <c r="U44" i="39" s="1"/>
  <c r="O42" i="39"/>
  <c r="N42" i="39"/>
  <c r="M42" i="39"/>
  <c r="S42" i="39" s="1"/>
  <c r="L42" i="39"/>
  <c r="R42" i="39" s="1"/>
  <c r="K42" i="39"/>
  <c r="J42" i="39"/>
  <c r="I42" i="39"/>
  <c r="H42" i="39"/>
  <c r="G42" i="39"/>
  <c r="F42" i="39"/>
  <c r="C42" i="39"/>
  <c r="B42" i="39"/>
  <c r="S41" i="39"/>
  <c r="R41" i="39"/>
  <c r="Q41" i="39"/>
  <c r="P41" i="39"/>
  <c r="E41" i="39"/>
  <c r="U40" i="39"/>
  <c r="S40" i="39"/>
  <c r="R40" i="39"/>
  <c r="Q40" i="39"/>
  <c r="P40" i="39"/>
  <c r="E40" i="39"/>
  <c r="T40" i="39" s="1"/>
  <c r="S39" i="39"/>
  <c r="R39" i="39"/>
  <c r="Q39" i="39"/>
  <c r="P39" i="39"/>
  <c r="E39" i="39"/>
  <c r="T39" i="39" s="1"/>
  <c r="S38" i="39"/>
  <c r="R38" i="39"/>
  <c r="Q38" i="39"/>
  <c r="P38" i="39"/>
  <c r="E38" i="39"/>
  <c r="U37" i="39"/>
  <c r="T37" i="39"/>
  <c r="S37" i="39"/>
  <c r="R37" i="39"/>
  <c r="Q37" i="39"/>
  <c r="P37" i="39"/>
  <c r="E37" i="39"/>
  <c r="S35" i="39"/>
  <c r="R35" i="39"/>
  <c r="O35" i="39"/>
  <c r="N35" i="39"/>
  <c r="M35" i="39"/>
  <c r="L35" i="39"/>
  <c r="K35" i="39"/>
  <c r="J35" i="39"/>
  <c r="I35" i="39"/>
  <c r="Q35" i="39" s="1"/>
  <c r="H35" i="39"/>
  <c r="P35" i="39" s="1"/>
  <c r="G35" i="39"/>
  <c r="F35" i="39"/>
  <c r="C35" i="39"/>
  <c r="B35" i="39"/>
  <c r="S34" i="39"/>
  <c r="R34" i="39"/>
  <c r="Q34" i="39"/>
  <c r="U34" i="39" s="1"/>
  <c r="P34" i="39"/>
  <c r="T34" i="39" s="1"/>
  <c r="E34" i="39"/>
  <c r="O32" i="39"/>
  <c r="N32" i="39"/>
  <c r="M32" i="39"/>
  <c r="S32" i="39" s="1"/>
  <c r="L32" i="39"/>
  <c r="K32" i="39"/>
  <c r="J32" i="39"/>
  <c r="I32" i="39"/>
  <c r="H32" i="39"/>
  <c r="G32" i="39"/>
  <c r="F32" i="39"/>
  <c r="C32" i="39"/>
  <c r="B32" i="39"/>
  <c r="U31" i="39"/>
  <c r="S31" i="39"/>
  <c r="R31" i="39"/>
  <c r="Q31" i="39"/>
  <c r="P31" i="39"/>
  <c r="T31" i="39" s="1"/>
  <c r="E31" i="39"/>
  <c r="U30" i="39"/>
  <c r="S30" i="39"/>
  <c r="R30" i="39"/>
  <c r="Q30" i="39"/>
  <c r="P30" i="39"/>
  <c r="E30" i="39"/>
  <c r="T30" i="39" s="1"/>
  <c r="U29" i="39"/>
  <c r="T29" i="39"/>
  <c r="S29" i="39"/>
  <c r="R29" i="39"/>
  <c r="Q29" i="39"/>
  <c r="P29" i="39"/>
  <c r="E29" i="39"/>
  <c r="S28" i="39"/>
  <c r="R28" i="39"/>
  <c r="Q28" i="39"/>
  <c r="P28" i="39"/>
  <c r="E28" i="39"/>
  <c r="U28" i="39" s="1"/>
  <c r="O26" i="39"/>
  <c r="N26" i="39"/>
  <c r="M26" i="39"/>
  <c r="S26" i="39" s="1"/>
  <c r="L26" i="39"/>
  <c r="R26" i="39" s="1"/>
  <c r="K26" i="39"/>
  <c r="J26" i="39"/>
  <c r="I26" i="39"/>
  <c r="H26" i="39"/>
  <c r="G26" i="39"/>
  <c r="F26" i="39"/>
  <c r="C26" i="39"/>
  <c r="B26" i="39"/>
  <c r="E26" i="39" s="1"/>
  <c r="S25" i="39"/>
  <c r="R25" i="39"/>
  <c r="Q25" i="39"/>
  <c r="P25" i="39"/>
  <c r="E25" i="39"/>
  <c r="U25" i="39" s="1"/>
  <c r="S24" i="39"/>
  <c r="R24" i="39"/>
  <c r="Q24" i="39"/>
  <c r="P24" i="39"/>
  <c r="E24" i="39"/>
  <c r="S23" i="39"/>
  <c r="R23" i="39"/>
  <c r="Q23" i="39"/>
  <c r="P23" i="39"/>
  <c r="E23" i="39"/>
  <c r="T23" i="39" s="1"/>
  <c r="S22" i="39"/>
  <c r="R22" i="39"/>
  <c r="Q22" i="39"/>
  <c r="P22" i="39"/>
  <c r="E22" i="39"/>
  <c r="S21" i="39"/>
  <c r="R21" i="39"/>
  <c r="Q21" i="39"/>
  <c r="P21" i="39"/>
  <c r="E21" i="39"/>
  <c r="U20" i="39"/>
  <c r="T20" i="39"/>
  <c r="S20" i="39"/>
  <c r="R20" i="39"/>
  <c r="Q20" i="39"/>
  <c r="P20" i="39"/>
  <c r="E20" i="39"/>
  <c r="U19" i="39"/>
  <c r="T19" i="39"/>
  <c r="S19" i="39"/>
  <c r="R19" i="39"/>
  <c r="Q19" i="39"/>
  <c r="P19" i="39"/>
  <c r="E19" i="39"/>
  <c r="R17" i="39"/>
  <c r="O17" i="39"/>
  <c r="N17" i="39"/>
  <c r="M17" i="39"/>
  <c r="S17" i="39" s="1"/>
  <c r="L17" i="39"/>
  <c r="K17" i="39"/>
  <c r="J17" i="39"/>
  <c r="I17" i="39"/>
  <c r="H17" i="39"/>
  <c r="P17" i="39" s="1"/>
  <c r="G17" i="39"/>
  <c r="F17" i="39"/>
  <c r="C17" i="39"/>
  <c r="B17" i="39"/>
  <c r="E17" i="39" s="1"/>
  <c r="T16" i="39"/>
  <c r="S16" i="39"/>
  <c r="R16" i="39"/>
  <c r="Q16" i="39"/>
  <c r="P16" i="39"/>
  <c r="E16" i="39"/>
  <c r="U16" i="39" s="1"/>
  <c r="S15" i="39"/>
  <c r="R15" i="39"/>
  <c r="Q15" i="39"/>
  <c r="P15" i="39"/>
  <c r="E15" i="39"/>
  <c r="S14" i="39"/>
  <c r="R14" i="39"/>
  <c r="Q14" i="39"/>
  <c r="P14" i="39"/>
  <c r="E14" i="39"/>
  <c r="U14" i="39" s="1"/>
  <c r="S13" i="39"/>
  <c r="R13" i="39"/>
  <c r="Q13" i="39"/>
  <c r="P13" i="39"/>
  <c r="E13" i="39"/>
  <c r="S12" i="39"/>
  <c r="R12" i="39"/>
  <c r="Q12" i="39"/>
  <c r="P12" i="39"/>
  <c r="E12" i="39"/>
  <c r="S11" i="39"/>
  <c r="R11" i="39"/>
  <c r="Q11" i="39"/>
  <c r="P11" i="39"/>
  <c r="E11" i="39"/>
  <c r="T10" i="39"/>
  <c r="S10" i="39"/>
  <c r="R10" i="39"/>
  <c r="Q10" i="39"/>
  <c r="P10" i="39"/>
  <c r="E10" i="39"/>
  <c r="U10" i="39" s="1"/>
  <c r="T9" i="39"/>
  <c r="S9" i="39"/>
  <c r="R9" i="39"/>
  <c r="Q9" i="39"/>
  <c r="P9" i="39"/>
  <c r="E9" i="39"/>
  <c r="U9" i="39" s="1"/>
  <c r="U96" i="38"/>
  <c r="S96" i="38"/>
  <c r="R96" i="38"/>
  <c r="Q96" i="38"/>
  <c r="P96" i="38"/>
  <c r="E96" i="38"/>
  <c r="T96" i="38" s="1"/>
  <c r="T95" i="38"/>
  <c r="S95" i="38"/>
  <c r="R95" i="38"/>
  <c r="Q95" i="38"/>
  <c r="P95" i="38"/>
  <c r="E95" i="38"/>
  <c r="U95" i="38" s="1"/>
  <c r="S94" i="38"/>
  <c r="R94" i="38"/>
  <c r="Q94" i="38"/>
  <c r="P94" i="38"/>
  <c r="E94" i="38"/>
  <c r="U94" i="38" s="1"/>
  <c r="S93" i="38"/>
  <c r="R93" i="38"/>
  <c r="Q93" i="38"/>
  <c r="P93" i="38"/>
  <c r="E93" i="38"/>
  <c r="U92" i="38"/>
  <c r="S92" i="38"/>
  <c r="R92" i="38"/>
  <c r="Q92" i="38"/>
  <c r="P92" i="38"/>
  <c r="E92" i="38"/>
  <c r="T92" i="38" s="1"/>
  <c r="S91" i="38"/>
  <c r="R91" i="38"/>
  <c r="Q91" i="38"/>
  <c r="P91" i="38"/>
  <c r="E91" i="38"/>
  <c r="T90" i="38"/>
  <c r="S90" i="38"/>
  <c r="R90" i="38"/>
  <c r="Q90" i="38"/>
  <c r="P90" i="38"/>
  <c r="E90" i="38"/>
  <c r="U90" i="38" s="1"/>
  <c r="U89" i="38"/>
  <c r="T89" i="38"/>
  <c r="S89" i="38"/>
  <c r="R89" i="38"/>
  <c r="Q89" i="38"/>
  <c r="P89" i="38"/>
  <c r="E89" i="38"/>
  <c r="T88" i="38"/>
  <c r="S88" i="38"/>
  <c r="R88" i="38"/>
  <c r="Q88" i="38"/>
  <c r="P88" i="38"/>
  <c r="E88" i="38"/>
  <c r="U88" i="38" s="1"/>
  <c r="O75" i="38"/>
  <c r="N75" i="38"/>
  <c r="M75" i="38"/>
  <c r="L75" i="38"/>
  <c r="K75" i="38"/>
  <c r="J75" i="38"/>
  <c r="I75" i="38"/>
  <c r="H75" i="38"/>
  <c r="G75" i="38"/>
  <c r="F75" i="38"/>
  <c r="C75" i="38"/>
  <c r="B75" i="38"/>
  <c r="S74" i="38"/>
  <c r="O74" i="38"/>
  <c r="N74" i="38"/>
  <c r="M74" i="38"/>
  <c r="L74" i="38"/>
  <c r="R74" i="38" s="1"/>
  <c r="K74" i="38"/>
  <c r="J74" i="38"/>
  <c r="I74" i="38"/>
  <c r="Q74" i="38" s="1"/>
  <c r="H74" i="38"/>
  <c r="G74" i="38"/>
  <c r="F74" i="38"/>
  <c r="C74" i="38"/>
  <c r="B74" i="38"/>
  <c r="O73" i="38"/>
  <c r="S73" i="38" s="1"/>
  <c r="N73" i="38"/>
  <c r="M73" i="38"/>
  <c r="L73" i="38"/>
  <c r="K73" i="38"/>
  <c r="J73" i="38"/>
  <c r="I73" i="38"/>
  <c r="H73" i="38"/>
  <c r="P73" i="38" s="1"/>
  <c r="G73" i="38"/>
  <c r="F73" i="38"/>
  <c r="C73" i="38"/>
  <c r="B73" i="38"/>
  <c r="T72" i="38"/>
  <c r="S72" i="38"/>
  <c r="R72" i="38"/>
  <c r="Q72" i="38"/>
  <c r="P72" i="38"/>
  <c r="E72" i="38"/>
  <c r="U72" i="38" s="1"/>
  <c r="S71" i="38"/>
  <c r="R71" i="38"/>
  <c r="Q71" i="38"/>
  <c r="P71" i="38"/>
  <c r="E71" i="38"/>
  <c r="U71" i="38" s="1"/>
  <c r="O69" i="38"/>
  <c r="N69" i="38"/>
  <c r="M69" i="38"/>
  <c r="L69" i="38"/>
  <c r="K69" i="38"/>
  <c r="J69" i="38"/>
  <c r="I69" i="38"/>
  <c r="H69" i="38"/>
  <c r="G69" i="38"/>
  <c r="F69" i="38"/>
  <c r="C69" i="38"/>
  <c r="B69" i="38"/>
  <c r="O68" i="38"/>
  <c r="N68" i="38"/>
  <c r="M68" i="38"/>
  <c r="S68" i="38" s="1"/>
  <c r="L68" i="38"/>
  <c r="R68" i="38" s="1"/>
  <c r="K68" i="38"/>
  <c r="J68" i="38"/>
  <c r="I68" i="38"/>
  <c r="H68" i="38"/>
  <c r="G68" i="38"/>
  <c r="F68" i="38"/>
  <c r="C68" i="38"/>
  <c r="B68" i="38"/>
  <c r="S67" i="38"/>
  <c r="R67" i="38"/>
  <c r="Q67" i="38"/>
  <c r="P67" i="38"/>
  <c r="E67" i="38"/>
  <c r="U66" i="38"/>
  <c r="T66" i="38"/>
  <c r="S66" i="38"/>
  <c r="R66" i="38"/>
  <c r="Q66" i="38"/>
  <c r="P66" i="38"/>
  <c r="E66" i="38"/>
  <c r="S65" i="38"/>
  <c r="R65" i="38"/>
  <c r="Q65" i="38"/>
  <c r="P65" i="38"/>
  <c r="E65" i="38"/>
  <c r="U65" i="38" s="1"/>
  <c r="S64" i="38"/>
  <c r="R64" i="38"/>
  <c r="Q64" i="38"/>
  <c r="P64" i="38"/>
  <c r="E64" i="38"/>
  <c r="S63" i="38"/>
  <c r="R63" i="38"/>
  <c r="Q63" i="38"/>
  <c r="P63" i="38"/>
  <c r="E63" i="38"/>
  <c r="R61" i="38"/>
  <c r="O61" i="38"/>
  <c r="N61" i="38"/>
  <c r="M61" i="38"/>
  <c r="S61" i="38" s="1"/>
  <c r="L61" i="38"/>
  <c r="K61" i="38"/>
  <c r="J61" i="38"/>
  <c r="I61" i="38"/>
  <c r="H61" i="38"/>
  <c r="C61" i="38"/>
  <c r="B61" i="38"/>
  <c r="S60" i="38"/>
  <c r="R60" i="38"/>
  <c r="Q60" i="38"/>
  <c r="P60" i="38"/>
  <c r="E60" i="38"/>
  <c r="T60" i="38" s="1"/>
  <c r="S59" i="38"/>
  <c r="R59" i="38"/>
  <c r="Q59" i="38"/>
  <c r="P59" i="38"/>
  <c r="E59" i="38"/>
  <c r="T59" i="38" s="1"/>
  <c r="S58" i="38"/>
  <c r="R58" i="38"/>
  <c r="Q58" i="38"/>
  <c r="P58" i="38"/>
  <c r="E58" i="38"/>
  <c r="U58" i="38" s="1"/>
  <c r="S57" i="38"/>
  <c r="R57" i="38"/>
  <c r="Q57" i="38"/>
  <c r="P57" i="38"/>
  <c r="E57" i="38"/>
  <c r="S55" i="38"/>
  <c r="O55" i="38"/>
  <c r="N55" i="38"/>
  <c r="M55" i="38"/>
  <c r="L55" i="38"/>
  <c r="R55" i="38" s="1"/>
  <c r="K55" i="38"/>
  <c r="J55" i="38"/>
  <c r="I55" i="38"/>
  <c r="H55" i="38"/>
  <c r="G55" i="38"/>
  <c r="F55" i="38"/>
  <c r="C55" i="38"/>
  <c r="B55" i="38"/>
  <c r="U54" i="38"/>
  <c r="S54" i="38"/>
  <c r="R54" i="38"/>
  <c r="Q54" i="38"/>
  <c r="P54" i="38"/>
  <c r="E54" i="38"/>
  <c r="T54" i="38" s="1"/>
  <c r="T53" i="38"/>
  <c r="S53" i="38"/>
  <c r="R53" i="38"/>
  <c r="Q53" i="38"/>
  <c r="P53" i="38"/>
  <c r="E53" i="38"/>
  <c r="U53" i="38" s="1"/>
  <c r="S52" i="38"/>
  <c r="R52" i="38"/>
  <c r="Q52" i="38"/>
  <c r="P52" i="38"/>
  <c r="E52" i="38"/>
  <c r="U51" i="38"/>
  <c r="S51" i="38"/>
  <c r="R51" i="38"/>
  <c r="Q51" i="38"/>
  <c r="P51" i="38"/>
  <c r="E51" i="38"/>
  <c r="T51" i="38" s="1"/>
  <c r="S50" i="38"/>
  <c r="R50" i="38"/>
  <c r="Q50" i="38"/>
  <c r="P50" i="38"/>
  <c r="E50" i="38"/>
  <c r="S49" i="38"/>
  <c r="R49" i="38"/>
  <c r="Q49" i="38"/>
  <c r="P49" i="38"/>
  <c r="E49" i="38"/>
  <c r="S48" i="38"/>
  <c r="R48" i="38"/>
  <c r="Q48" i="38"/>
  <c r="P48" i="38"/>
  <c r="E48" i="38"/>
  <c r="T48" i="38" s="1"/>
  <c r="S47" i="38"/>
  <c r="R47" i="38"/>
  <c r="Q47" i="38"/>
  <c r="P47" i="38"/>
  <c r="E47" i="38"/>
  <c r="U47" i="38" s="1"/>
  <c r="T46" i="38"/>
  <c r="S46" i="38"/>
  <c r="R46" i="38"/>
  <c r="Q46" i="38"/>
  <c r="P46" i="38"/>
  <c r="E46" i="38"/>
  <c r="U46" i="38" s="1"/>
  <c r="S45" i="38"/>
  <c r="R45" i="38"/>
  <c r="Q45" i="38"/>
  <c r="P45" i="38"/>
  <c r="E45" i="38"/>
  <c r="S44" i="38"/>
  <c r="R44" i="38"/>
  <c r="Q44" i="38"/>
  <c r="P44" i="38"/>
  <c r="E44" i="38"/>
  <c r="R42" i="38"/>
  <c r="O42" i="38"/>
  <c r="N42" i="38"/>
  <c r="M42" i="38"/>
  <c r="S42" i="38" s="1"/>
  <c r="L42" i="38"/>
  <c r="K42" i="38"/>
  <c r="J42" i="38"/>
  <c r="I42" i="38"/>
  <c r="H42" i="38"/>
  <c r="G42" i="38"/>
  <c r="F42" i="38"/>
  <c r="C42" i="38"/>
  <c r="B42" i="38"/>
  <c r="T41" i="38"/>
  <c r="S41" i="38"/>
  <c r="R41" i="38"/>
  <c r="Q41" i="38"/>
  <c r="P41" i="38"/>
  <c r="E41" i="38"/>
  <c r="U41" i="38" s="1"/>
  <c r="U40" i="38"/>
  <c r="S40" i="38"/>
  <c r="R40" i="38"/>
  <c r="Q40" i="38"/>
  <c r="P40" i="38"/>
  <c r="E40" i="38"/>
  <c r="T40" i="38" s="1"/>
  <c r="S39" i="38"/>
  <c r="R39" i="38"/>
  <c r="Q39" i="38"/>
  <c r="P39" i="38"/>
  <c r="E39" i="38"/>
  <c r="S38" i="38"/>
  <c r="R38" i="38"/>
  <c r="Q38" i="38"/>
  <c r="U38" i="38" s="1"/>
  <c r="P38" i="38"/>
  <c r="E38" i="38"/>
  <c r="S37" i="38"/>
  <c r="R37" i="38"/>
  <c r="Q37" i="38"/>
  <c r="U37" i="38" s="1"/>
  <c r="P37" i="38"/>
  <c r="E37" i="38"/>
  <c r="O35" i="38"/>
  <c r="N35" i="38"/>
  <c r="M35" i="38"/>
  <c r="L35" i="38"/>
  <c r="R35" i="38" s="1"/>
  <c r="K35" i="38"/>
  <c r="J35" i="38"/>
  <c r="I35" i="38"/>
  <c r="H35" i="38"/>
  <c r="G35" i="38"/>
  <c r="F35" i="38"/>
  <c r="C35" i="38"/>
  <c r="B35" i="38"/>
  <c r="S34" i="38"/>
  <c r="R34" i="38"/>
  <c r="Q34" i="38"/>
  <c r="P34" i="38"/>
  <c r="E34" i="38"/>
  <c r="O32" i="38"/>
  <c r="N32" i="38"/>
  <c r="M32" i="38"/>
  <c r="S32" i="38" s="1"/>
  <c r="L32" i="38"/>
  <c r="R32" i="38" s="1"/>
  <c r="K32" i="38"/>
  <c r="J32" i="38"/>
  <c r="I32" i="38"/>
  <c r="H32" i="38"/>
  <c r="G32" i="38"/>
  <c r="F32" i="38"/>
  <c r="C32" i="38"/>
  <c r="B32" i="38"/>
  <c r="U31" i="38"/>
  <c r="S31" i="38"/>
  <c r="R31" i="38"/>
  <c r="Q31" i="38"/>
  <c r="P31" i="38"/>
  <c r="E31" i="38"/>
  <c r="T31" i="38" s="1"/>
  <c r="T30" i="38"/>
  <c r="S30" i="38"/>
  <c r="R30" i="38"/>
  <c r="Q30" i="38"/>
  <c r="P30" i="38"/>
  <c r="E30" i="38"/>
  <c r="U30" i="38" s="1"/>
  <c r="S29" i="38"/>
  <c r="R29" i="38"/>
  <c r="Q29" i="38"/>
  <c r="P29" i="38"/>
  <c r="E29" i="38"/>
  <c r="U29" i="38" s="1"/>
  <c r="S28" i="38"/>
  <c r="R28" i="38"/>
  <c r="Q28" i="38"/>
  <c r="P28" i="38"/>
  <c r="E28" i="38"/>
  <c r="S26" i="38"/>
  <c r="R26" i="38"/>
  <c r="O26" i="38"/>
  <c r="N26" i="38"/>
  <c r="M26" i="38"/>
  <c r="L26" i="38"/>
  <c r="K26" i="38"/>
  <c r="J26" i="38"/>
  <c r="I26" i="38"/>
  <c r="H26" i="38"/>
  <c r="P26" i="38" s="1"/>
  <c r="G26" i="38"/>
  <c r="F26" i="38"/>
  <c r="C26" i="38"/>
  <c r="B26" i="38"/>
  <c r="E26" i="38" s="1"/>
  <c r="T25" i="38"/>
  <c r="S25" i="38"/>
  <c r="R25" i="38"/>
  <c r="Q25" i="38"/>
  <c r="P25" i="38"/>
  <c r="E25" i="38"/>
  <c r="U25" i="38" s="1"/>
  <c r="U24" i="38"/>
  <c r="S24" i="38"/>
  <c r="R24" i="38"/>
  <c r="Q24" i="38"/>
  <c r="P24" i="38"/>
  <c r="E24" i="38"/>
  <c r="T24" i="38" s="1"/>
  <c r="S23" i="38"/>
  <c r="R23" i="38"/>
  <c r="Q23" i="38"/>
  <c r="P23" i="38"/>
  <c r="E23" i="38"/>
  <c r="S22" i="38"/>
  <c r="R22" i="38"/>
  <c r="Q22" i="38"/>
  <c r="P22" i="38"/>
  <c r="E22" i="38"/>
  <c r="U21" i="38"/>
  <c r="S21" i="38"/>
  <c r="R21" i="38"/>
  <c r="Q21" i="38"/>
  <c r="P21" i="38"/>
  <c r="E21" i="38"/>
  <c r="T21" i="38" s="1"/>
  <c r="U20" i="38"/>
  <c r="S20" i="38"/>
  <c r="R20" i="38"/>
  <c r="Q20" i="38"/>
  <c r="P20" i="38"/>
  <c r="E20" i="38"/>
  <c r="T20" i="38" s="1"/>
  <c r="S19" i="38"/>
  <c r="R19" i="38"/>
  <c r="Q19" i="38"/>
  <c r="P19" i="38"/>
  <c r="E19" i="38"/>
  <c r="S17" i="38"/>
  <c r="O17" i="38"/>
  <c r="N17" i="38"/>
  <c r="M17" i="38"/>
  <c r="L17" i="38"/>
  <c r="R17" i="38" s="1"/>
  <c r="K17" i="38"/>
  <c r="J17" i="38"/>
  <c r="I17" i="38"/>
  <c r="H17" i="38"/>
  <c r="G17" i="38"/>
  <c r="F17" i="38"/>
  <c r="C17" i="38"/>
  <c r="B17" i="38"/>
  <c r="E17" i="38" s="1"/>
  <c r="S16" i="38"/>
  <c r="R16" i="38"/>
  <c r="Q16" i="38"/>
  <c r="P16" i="38"/>
  <c r="E16" i="38"/>
  <c r="U16" i="38" s="1"/>
  <c r="T15" i="38"/>
  <c r="S15" i="38"/>
  <c r="R15" i="38"/>
  <c r="Q15" i="38"/>
  <c r="P15" i="38"/>
  <c r="E15" i="38"/>
  <c r="U15" i="38" s="1"/>
  <c r="S14" i="38"/>
  <c r="R14" i="38"/>
  <c r="Q14" i="38"/>
  <c r="P14" i="38"/>
  <c r="E14" i="38"/>
  <c r="S13" i="38"/>
  <c r="R13" i="38"/>
  <c r="Q13" i="38"/>
  <c r="P13" i="38"/>
  <c r="E13" i="38"/>
  <c r="U12" i="38"/>
  <c r="S12" i="38"/>
  <c r="R12" i="38"/>
  <c r="Q12" i="38"/>
  <c r="P12" i="38"/>
  <c r="E12" i="38"/>
  <c r="T12" i="38" s="1"/>
  <c r="S11" i="38"/>
  <c r="R11" i="38"/>
  <c r="Q11" i="38"/>
  <c r="P11" i="38"/>
  <c r="E11" i="38"/>
  <c r="S10" i="38"/>
  <c r="R10" i="38"/>
  <c r="Q10" i="38"/>
  <c r="P10" i="38"/>
  <c r="E10" i="38"/>
  <c r="T10" i="38" s="1"/>
  <c r="S9" i="38"/>
  <c r="R9" i="38"/>
  <c r="Q9" i="38"/>
  <c r="P9" i="38"/>
  <c r="E9" i="38"/>
  <c r="S96" i="37"/>
  <c r="R96" i="37"/>
  <c r="Q96" i="37"/>
  <c r="P96" i="37"/>
  <c r="E96" i="37"/>
  <c r="U96" i="37" s="1"/>
  <c r="S95" i="37"/>
  <c r="R95" i="37"/>
  <c r="Q95" i="37"/>
  <c r="P95" i="37"/>
  <c r="E95" i="37"/>
  <c r="S94" i="37"/>
  <c r="R94" i="37"/>
  <c r="Q94" i="37"/>
  <c r="P94" i="37"/>
  <c r="E94" i="37"/>
  <c r="U93" i="37"/>
  <c r="S93" i="37"/>
  <c r="R93" i="37"/>
  <c r="Q93" i="37"/>
  <c r="P93" i="37"/>
  <c r="E93" i="37"/>
  <c r="T93" i="37" s="1"/>
  <c r="S92" i="37"/>
  <c r="R92" i="37"/>
  <c r="Q92" i="37"/>
  <c r="P92" i="37"/>
  <c r="E92" i="37"/>
  <c r="S91" i="37"/>
  <c r="R91" i="37"/>
  <c r="Q91" i="37"/>
  <c r="P91" i="37"/>
  <c r="E91" i="37"/>
  <c r="S90" i="37"/>
  <c r="R90" i="37"/>
  <c r="Q90" i="37"/>
  <c r="P90" i="37"/>
  <c r="E90" i="37"/>
  <c r="U89" i="37"/>
  <c r="S89" i="37"/>
  <c r="R89" i="37"/>
  <c r="Q89" i="37"/>
  <c r="P89" i="37"/>
  <c r="E89" i="37"/>
  <c r="T89" i="37" s="1"/>
  <c r="S88" i="37"/>
  <c r="R88" i="37"/>
  <c r="Q88" i="37"/>
  <c r="P88" i="37"/>
  <c r="E88" i="37"/>
  <c r="O75" i="37"/>
  <c r="N75" i="37"/>
  <c r="M75" i="37"/>
  <c r="L75" i="37"/>
  <c r="K75" i="37"/>
  <c r="J75" i="37"/>
  <c r="I75" i="37"/>
  <c r="H75" i="37"/>
  <c r="G75" i="37"/>
  <c r="F75" i="37"/>
  <c r="C75" i="37"/>
  <c r="B75" i="37"/>
  <c r="R74" i="37"/>
  <c r="O74" i="37"/>
  <c r="N74" i="37"/>
  <c r="M74" i="37"/>
  <c r="L74" i="37"/>
  <c r="K74" i="37"/>
  <c r="J74" i="37"/>
  <c r="I74" i="37"/>
  <c r="H74" i="37"/>
  <c r="P74" i="37" s="1"/>
  <c r="G74" i="37"/>
  <c r="F74" i="37"/>
  <c r="C74" i="37"/>
  <c r="B74" i="37"/>
  <c r="E74" i="37" s="1"/>
  <c r="O73" i="37"/>
  <c r="N73" i="37"/>
  <c r="R73" i="37" s="1"/>
  <c r="M73" i="37"/>
  <c r="S73" i="37" s="1"/>
  <c r="L73" i="37"/>
  <c r="K73" i="37"/>
  <c r="J73" i="37"/>
  <c r="I73" i="37"/>
  <c r="H73" i="37"/>
  <c r="G73" i="37"/>
  <c r="F73" i="37"/>
  <c r="C73" i="37"/>
  <c r="E73" i="37" s="1"/>
  <c r="B73" i="37"/>
  <c r="S72" i="37"/>
  <c r="R72" i="37"/>
  <c r="Q72" i="37"/>
  <c r="P72" i="37"/>
  <c r="E72" i="37"/>
  <c r="S71" i="37"/>
  <c r="R71" i="37"/>
  <c r="Q71" i="37"/>
  <c r="P71" i="37"/>
  <c r="E71" i="37"/>
  <c r="O69" i="37"/>
  <c r="N69" i="37"/>
  <c r="M69" i="37"/>
  <c r="L69" i="37"/>
  <c r="K69" i="37"/>
  <c r="J69" i="37"/>
  <c r="I69" i="37"/>
  <c r="H69" i="37"/>
  <c r="G69" i="37"/>
  <c r="F69" i="37"/>
  <c r="C69" i="37"/>
  <c r="B69" i="37"/>
  <c r="O68" i="37"/>
  <c r="N68" i="37"/>
  <c r="M68" i="37"/>
  <c r="S68" i="37" s="1"/>
  <c r="L68" i="37"/>
  <c r="R68" i="37" s="1"/>
  <c r="K68" i="37"/>
  <c r="J68" i="37"/>
  <c r="I68" i="37"/>
  <c r="H68" i="37"/>
  <c r="G68" i="37"/>
  <c r="F68" i="37"/>
  <c r="C68" i="37"/>
  <c r="B68" i="37"/>
  <c r="U67" i="37"/>
  <c r="S67" i="37"/>
  <c r="R67" i="37"/>
  <c r="Q67" i="37"/>
  <c r="P67" i="37"/>
  <c r="E67" i="37"/>
  <c r="T67" i="37" s="1"/>
  <c r="S66" i="37"/>
  <c r="R66" i="37"/>
  <c r="Q66" i="37"/>
  <c r="P66" i="37"/>
  <c r="E66" i="37"/>
  <c r="T66" i="37" s="1"/>
  <c r="S65" i="37"/>
  <c r="R65" i="37"/>
  <c r="Q65" i="37"/>
  <c r="P65" i="37"/>
  <c r="E65" i="37"/>
  <c r="S64" i="37"/>
  <c r="R64" i="37"/>
  <c r="Q64" i="37"/>
  <c r="P64" i="37"/>
  <c r="E64" i="37"/>
  <c r="U64" i="37" s="1"/>
  <c r="U63" i="37"/>
  <c r="S63" i="37"/>
  <c r="R63" i="37"/>
  <c r="Q63" i="37"/>
  <c r="P63" i="37"/>
  <c r="E63" i="37"/>
  <c r="T63" i="37" s="1"/>
  <c r="O61" i="37"/>
  <c r="N61" i="37"/>
  <c r="M61" i="37"/>
  <c r="S61" i="37" s="1"/>
  <c r="L61" i="37"/>
  <c r="R61" i="37" s="1"/>
  <c r="K61" i="37"/>
  <c r="J61" i="37"/>
  <c r="I61" i="37"/>
  <c r="H61" i="37"/>
  <c r="C61" i="37"/>
  <c r="B61" i="37"/>
  <c r="S60" i="37"/>
  <c r="R60" i="37"/>
  <c r="Q60" i="37"/>
  <c r="P60" i="37"/>
  <c r="E60" i="37"/>
  <c r="T60" i="37" s="1"/>
  <c r="S59" i="37"/>
  <c r="R59" i="37"/>
  <c r="Q59" i="37"/>
  <c r="P59" i="37"/>
  <c r="E59" i="37"/>
  <c r="S58" i="37"/>
  <c r="R58" i="37"/>
  <c r="Q58" i="37"/>
  <c r="P58" i="37"/>
  <c r="E58" i="37"/>
  <c r="T58" i="37" s="1"/>
  <c r="S57" i="37"/>
  <c r="R57" i="37"/>
  <c r="Q57" i="37"/>
  <c r="P57" i="37"/>
  <c r="E57" i="37"/>
  <c r="O55" i="37"/>
  <c r="N55" i="37"/>
  <c r="M55" i="37"/>
  <c r="S55" i="37" s="1"/>
  <c r="L55" i="37"/>
  <c r="R55" i="37" s="1"/>
  <c r="K55" i="37"/>
  <c r="J55" i="37"/>
  <c r="I55" i="37"/>
  <c r="H55" i="37"/>
  <c r="G55" i="37"/>
  <c r="F55" i="37"/>
  <c r="C55" i="37"/>
  <c r="B55" i="37"/>
  <c r="U54" i="37"/>
  <c r="S54" i="37"/>
  <c r="R54" i="37"/>
  <c r="Q54" i="37"/>
  <c r="P54" i="37"/>
  <c r="E54" i="37"/>
  <c r="T54" i="37" s="1"/>
  <c r="T53" i="37"/>
  <c r="S53" i="37"/>
  <c r="R53" i="37"/>
  <c r="Q53" i="37"/>
  <c r="P53" i="37"/>
  <c r="E53" i="37"/>
  <c r="U53" i="37" s="1"/>
  <c r="S52" i="37"/>
  <c r="R52" i="37"/>
  <c r="Q52" i="37"/>
  <c r="P52" i="37"/>
  <c r="E52" i="37"/>
  <c r="S51" i="37"/>
  <c r="R51" i="37"/>
  <c r="Q51" i="37"/>
  <c r="P51" i="37"/>
  <c r="E51" i="37"/>
  <c r="S50" i="37"/>
  <c r="R50" i="37"/>
  <c r="Q50" i="37"/>
  <c r="P50" i="37"/>
  <c r="E50" i="37"/>
  <c r="U50" i="37" s="1"/>
  <c r="S49" i="37"/>
  <c r="R49" i="37"/>
  <c r="Q49" i="37"/>
  <c r="P49" i="37"/>
  <c r="E49" i="37"/>
  <c r="S48" i="37"/>
  <c r="R48" i="37"/>
  <c r="Q48" i="37"/>
  <c r="P48" i="37"/>
  <c r="E48" i="37"/>
  <c r="S47" i="37"/>
  <c r="R47" i="37"/>
  <c r="Q47" i="37"/>
  <c r="P47" i="37"/>
  <c r="E47" i="37"/>
  <c r="S46" i="37"/>
  <c r="R46" i="37"/>
  <c r="Q46" i="37"/>
  <c r="P46" i="37"/>
  <c r="E46" i="37"/>
  <c r="T46" i="37" s="1"/>
  <c r="S45" i="37"/>
  <c r="R45" i="37"/>
  <c r="Q45" i="37"/>
  <c r="P45" i="37"/>
  <c r="E45" i="37"/>
  <c r="T45" i="37" s="1"/>
  <c r="S44" i="37"/>
  <c r="R44" i="37"/>
  <c r="Q44" i="37"/>
  <c r="P44" i="37"/>
  <c r="E44" i="37"/>
  <c r="S42" i="37"/>
  <c r="R42" i="37"/>
  <c r="O42" i="37"/>
  <c r="N42" i="37"/>
  <c r="M42" i="37"/>
  <c r="L42" i="37"/>
  <c r="K42" i="37"/>
  <c r="J42" i="37"/>
  <c r="I42" i="37"/>
  <c r="Q42" i="37" s="1"/>
  <c r="H42" i="37"/>
  <c r="G42" i="37"/>
  <c r="F42" i="37"/>
  <c r="C42" i="37"/>
  <c r="B42" i="37"/>
  <c r="E42" i="37" s="1"/>
  <c r="T41" i="37"/>
  <c r="S41" i="37"/>
  <c r="R41" i="37"/>
  <c r="Q41" i="37"/>
  <c r="P41" i="37"/>
  <c r="E41" i="37"/>
  <c r="U41" i="37" s="1"/>
  <c r="T40" i="37"/>
  <c r="S40" i="37"/>
  <c r="R40" i="37"/>
  <c r="Q40" i="37"/>
  <c r="P40" i="37"/>
  <c r="E40" i="37"/>
  <c r="U40" i="37" s="1"/>
  <c r="S39" i="37"/>
  <c r="R39" i="37"/>
  <c r="Q39" i="37"/>
  <c r="P39" i="37"/>
  <c r="E39" i="37"/>
  <c r="T39" i="37" s="1"/>
  <c r="U38" i="37"/>
  <c r="S38" i="37"/>
  <c r="R38" i="37"/>
  <c r="Q38" i="37"/>
  <c r="P38" i="37"/>
  <c r="E38" i="37"/>
  <c r="T37" i="37"/>
  <c r="S37" i="37"/>
  <c r="R37" i="37"/>
  <c r="Q37" i="37"/>
  <c r="P37" i="37"/>
  <c r="E37" i="37"/>
  <c r="O35" i="37"/>
  <c r="N35" i="37"/>
  <c r="M35" i="37"/>
  <c r="L35" i="37"/>
  <c r="K35" i="37"/>
  <c r="J35" i="37"/>
  <c r="I35" i="37"/>
  <c r="H35" i="37"/>
  <c r="G35" i="37"/>
  <c r="F35" i="37"/>
  <c r="C35" i="37"/>
  <c r="B35" i="37"/>
  <c r="E35" i="37" s="1"/>
  <c r="S34" i="37"/>
  <c r="R34" i="37"/>
  <c r="Q34" i="37"/>
  <c r="P34" i="37"/>
  <c r="E34" i="37"/>
  <c r="Q32" i="37"/>
  <c r="O32" i="37"/>
  <c r="N32" i="37"/>
  <c r="M32" i="37"/>
  <c r="S32" i="37" s="1"/>
  <c r="L32" i="37"/>
  <c r="R32" i="37" s="1"/>
  <c r="K32" i="37"/>
  <c r="J32" i="37"/>
  <c r="I32" i="37"/>
  <c r="H32" i="37"/>
  <c r="G32" i="37"/>
  <c r="F32" i="37"/>
  <c r="C32" i="37"/>
  <c r="B32" i="37"/>
  <c r="E32" i="37" s="1"/>
  <c r="S31" i="37"/>
  <c r="R31" i="37"/>
  <c r="Q31" i="37"/>
  <c r="P31" i="37"/>
  <c r="E31" i="37"/>
  <c r="S30" i="37"/>
  <c r="R30" i="37"/>
  <c r="Q30" i="37"/>
  <c r="P30" i="37"/>
  <c r="E30" i="37"/>
  <c r="S29" i="37"/>
  <c r="R29" i="37"/>
  <c r="Q29" i="37"/>
  <c r="P29" i="37"/>
  <c r="E29" i="37"/>
  <c r="S28" i="37"/>
  <c r="R28" i="37"/>
  <c r="Q28" i="37"/>
  <c r="P28" i="37"/>
  <c r="E28" i="37"/>
  <c r="U28" i="37" s="1"/>
  <c r="O26" i="37"/>
  <c r="N26" i="37"/>
  <c r="M26" i="37"/>
  <c r="S26" i="37" s="1"/>
  <c r="L26" i="37"/>
  <c r="R26" i="37" s="1"/>
  <c r="K26" i="37"/>
  <c r="J26" i="37"/>
  <c r="I26" i="37"/>
  <c r="H26" i="37"/>
  <c r="G26" i="37"/>
  <c r="F26" i="37"/>
  <c r="C26" i="37"/>
  <c r="B26" i="37"/>
  <c r="E26" i="37" s="1"/>
  <c r="S25" i="37"/>
  <c r="R25" i="37"/>
  <c r="Q25" i="37"/>
  <c r="P25" i="37"/>
  <c r="E25" i="37"/>
  <c r="U25" i="37" s="1"/>
  <c r="T24" i="37"/>
  <c r="S24" i="37"/>
  <c r="R24" i="37"/>
  <c r="Q24" i="37"/>
  <c r="P24" i="37"/>
  <c r="E24" i="37"/>
  <c r="U24" i="37" s="1"/>
  <c r="S23" i="37"/>
  <c r="R23" i="37"/>
  <c r="Q23" i="37"/>
  <c r="P23" i="37"/>
  <c r="E23" i="37"/>
  <c r="U22" i="37"/>
  <c r="T22" i="37"/>
  <c r="S22" i="37"/>
  <c r="R22" i="37"/>
  <c r="Q22" i="37"/>
  <c r="P22" i="37"/>
  <c r="E22" i="37"/>
  <c r="U21" i="37"/>
  <c r="S21" i="37"/>
  <c r="R21" i="37"/>
  <c r="Q21" i="37"/>
  <c r="P21" i="37"/>
  <c r="E21" i="37"/>
  <c r="T21" i="37" s="1"/>
  <c r="T20" i="37"/>
  <c r="S20" i="37"/>
  <c r="R20" i="37"/>
  <c r="Q20" i="37"/>
  <c r="P20" i="37"/>
  <c r="E20" i="37"/>
  <c r="U20" i="37" s="1"/>
  <c r="S19" i="37"/>
  <c r="R19" i="37"/>
  <c r="Q19" i="37"/>
  <c r="P19" i="37"/>
  <c r="E19" i="37"/>
  <c r="O17" i="37"/>
  <c r="N17" i="37"/>
  <c r="R17" i="37" s="1"/>
  <c r="M17" i="37"/>
  <c r="S17" i="37" s="1"/>
  <c r="L17" i="37"/>
  <c r="K17" i="37"/>
  <c r="J17" i="37"/>
  <c r="I17" i="37"/>
  <c r="H17" i="37"/>
  <c r="P17" i="37" s="1"/>
  <c r="G17" i="37"/>
  <c r="F17" i="37"/>
  <c r="C17" i="37"/>
  <c r="B17" i="37"/>
  <c r="U16" i="37"/>
  <c r="S16" i="37"/>
  <c r="R16" i="37"/>
  <c r="Q16" i="37"/>
  <c r="P16" i="37"/>
  <c r="E16" i="37"/>
  <c r="T16" i="37" s="1"/>
  <c r="S15" i="37"/>
  <c r="R15" i="37"/>
  <c r="Q15" i="37"/>
  <c r="P15" i="37"/>
  <c r="E15" i="37"/>
  <c r="T14" i="37"/>
  <c r="S14" i="37"/>
  <c r="R14" i="37"/>
  <c r="Q14" i="37"/>
  <c r="P14" i="37"/>
  <c r="E14" i="37"/>
  <c r="U14" i="37" s="1"/>
  <c r="T13" i="37"/>
  <c r="S13" i="37"/>
  <c r="R13" i="37"/>
  <c r="Q13" i="37"/>
  <c r="P13" i="37"/>
  <c r="E13" i="37"/>
  <c r="U13" i="37" s="1"/>
  <c r="S12" i="37"/>
  <c r="R12" i="37"/>
  <c r="Q12" i="37"/>
  <c r="P12" i="37"/>
  <c r="E12" i="37"/>
  <c r="S11" i="37"/>
  <c r="R11" i="37"/>
  <c r="Q11" i="37"/>
  <c r="P11" i="37"/>
  <c r="E11" i="37"/>
  <c r="S10" i="37"/>
  <c r="R10" i="37"/>
  <c r="Q10" i="37"/>
  <c r="P10" i="37"/>
  <c r="E10" i="37"/>
  <c r="T9" i="37"/>
  <c r="S9" i="37"/>
  <c r="R9" i="37"/>
  <c r="Q9" i="37"/>
  <c r="P9" i="37"/>
  <c r="E9" i="37"/>
  <c r="S96" i="36"/>
  <c r="R96" i="36"/>
  <c r="Q96" i="36"/>
  <c r="P96" i="36"/>
  <c r="E96" i="36"/>
  <c r="T96" i="36" s="1"/>
  <c r="S95" i="36"/>
  <c r="R95" i="36"/>
  <c r="Q95" i="36"/>
  <c r="P95" i="36"/>
  <c r="E95" i="36"/>
  <c r="T95" i="36" s="1"/>
  <c r="T94" i="36"/>
  <c r="S94" i="36"/>
  <c r="R94" i="36"/>
  <c r="Q94" i="36"/>
  <c r="P94" i="36"/>
  <c r="E94" i="36"/>
  <c r="U94" i="36" s="1"/>
  <c r="S93" i="36"/>
  <c r="R93" i="36"/>
  <c r="Q93" i="36"/>
  <c r="P93" i="36"/>
  <c r="E93" i="36"/>
  <c r="T93" i="36" s="1"/>
  <c r="T92" i="36"/>
  <c r="S92" i="36"/>
  <c r="R92" i="36"/>
  <c r="Q92" i="36"/>
  <c r="P92" i="36"/>
  <c r="E92" i="36"/>
  <c r="U92" i="36" s="1"/>
  <c r="T91" i="36"/>
  <c r="S91" i="36"/>
  <c r="R91" i="36"/>
  <c r="Q91" i="36"/>
  <c r="U91" i="36" s="1"/>
  <c r="P91" i="36"/>
  <c r="E91" i="36"/>
  <c r="S90" i="36"/>
  <c r="R90" i="36"/>
  <c r="Q90" i="36"/>
  <c r="P90" i="36"/>
  <c r="E90" i="36"/>
  <c r="S89" i="36"/>
  <c r="R89" i="36"/>
  <c r="Q89" i="36"/>
  <c r="P89" i="36"/>
  <c r="E89" i="36"/>
  <c r="U88" i="36"/>
  <c r="S88" i="36"/>
  <c r="R88" i="36"/>
  <c r="Q88" i="36"/>
  <c r="P88" i="36"/>
  <c r="E88" i="36"/>
  <c r="O75" i="36"/>
  <c r="N75" i="36"/>
  <c r="M75" i="36"/>
  <c r="L75" i="36"/>
  <c r="K75" i="36"/>
  <c r="J75" i="36"/>
  <c r="I75" i="36"/>
  <c r="H75" i="36"/>
  <c r="G75" i="36"/>
  <c r="F75" i="36"/>
  <c r="C75" i="36"/>
  <c r="B75" i="36"/>
  <c r="O74" i="36"/>
  <c r="N74" i="36"/>
  <c r="M74" i="36"/>
  <c r="L74" i="36"/>
  <c r="K74" i="36"/>
  <c r="J74" i="36"/>
  <c r="I74" i="36"/>
  <c r="H74" i="36"/>
  <c r="G74" i="36"/>
  <c r="F74" i="36"/>
  <c r="C74" i="36"/>
  <c r="B74" i="36"/>
  <c r="E74" i="36" s="1"/>
  <c r="O73" i="36"/>
  <c r="N73" i="36"/>
  <c r="M73" i="36"/>
  <c r="L73" i="36"/>
  <c r="K73" i="36"/>
  <c r="J73" i="36"/>
  <c r="I73" i="36"/>
  <c r="H73" i="36"/>
  <c r="G73" i="36"/>
  <c r="F73" i="36"/>
  <c r="C73" i="36"/>
  <c r="B73" i="36"/>
  <c r="S72" i="36"/>
  <c r="R72" i="36"/>
  <c r="Q72" i="36"/>
  <c r="P72" i="36"/>
  <c r="E72" i="36"/>
  <c r="T71" i="36"/>
  <c r="S71" i="36"/>
  <c r="R71" i="36"/>
  <c r="Q71" i="36"/>
  <c r="P71" i="36"/>
  <c r="E71" i="36"/>
  <c r="O69" i="36"/>
  <c r="N69" i="36"/>
  <c r="M69" i="36"/>
  <c r="L69" i="36"/>
  <c r="K69" i="36"/>
  <c r="J69" i="36"/>
  <c r="I69" i="36"/>
  <c r="H69" i="36"/>
  <c r="G69" i="36"/>
  <c r="F69" i="36"/>
  <c r="C69" i="36"/>
  <c r="B69" i="36"/>
  <c r="O68" i="36"/>
  <c r="N68" i="36"/>
  <c r="M68" i="36"/>
  <c r="S68" i="36" s="1"/>
  <c r="L68" i="36"/>
  <c r="R68" i="36" s="1"/>
  <c r="K68" i="36"/>
  <c r="J68" i="36"/>
  <c r="I68" i="36"/>
  <c r="H68" i="36"/>
  <c r="P68" i="36" s="1"/>
  <c r="G68" i="36"/>
  <c r="F68" i="36"/>
  <c r="C68" i="36"/>
  <c r="B68" i="36"/>
  <c r="E68" i="36" s="1"/>
  <c r="S67" i="36"/>
  <c r="R67" i="36"/>
  <c r="Q67" i="36"/>
  <c r="P67" i="36"/>
  <c r="E67" i="36"/>
  <c r="T67" i="36" s="1"/>
  <c r="T66" i="36"/>
  <c r="S66" i="36"/>
  <c r="R66" i="36"/>
  <c r="Q66" i="36"/>
  <c r="P66" i="36"/>
  <c r="E66" i="36"/>
  <c r="U66" i="36" s="1"/>
  <c r="S65" i="36"/>
  <c r="R65" i="36"/>
  <c r="Q65" i="36"/>
  <c r="P65" i="36"/>
  <c r="E65" i="36"/>
  <c r="T65" i="36" s="1"/>
  <c r="U64" i="36"/>
  <c r="T64" i="36"/>
  <c r="S64" i="36"/>
  <c r="R64" i="36"/>
  <c r="Q64" i="36"/>
  <c r="P64" i="36"/>
  <c r="E64" i="36"/>
  <c r="S63" i="36"/>
  <c r="R63" i="36"/>
  <c r="Q63" i="36"/>
  <c r="P63" i="36"/>
  <c r="E63" i="36"/>
  <c r="O61" i="36"/>
  <c r="N61" i="36"/>
  <c r="M61" i="36"/>
  <c r="S61" i="36" s="1"/>
  <c r="L61" i="36"/>
  <c r="R61" i="36" s="1"/>
  <c r="K61" i="36"/>
  <c r="J61" i="36"/>
  <c r="I61" i="36"/>
  <c r="H61" i="36"/>
  <c r="C61" i="36"/>
  <c r="B61" i="36"/>
  <c r="S60" i="36"/>
  <c r="R60" i="36"/>
  <c r="Q60" i="36"/>
  <c r="P60" i="36"/>
  <c r="E60" i="36"/>
  <c r="T59" i="36"/>
  <c r="S59" i="36"/>
  <c r="R59" i="36"/>
  <c r="Q59" i="36"/>
  <c r="P59" i="36"/>
  <c r="E59" i="36"/>
  <c r="U59" i="36" s="1"/>
  <c r="S58" i="36"/>
  <c r="R58" i="36"/>
  <c r="Q58" i="36"/>
  <c r="P58" i="36"/>
  <c r="E58" i="36"/>
  <c r="U58" i="36" s="1"/>
  <c r="S57" i="36"/>
  <c r="R57" i="36"/>
  <c r="Q57" i="36"/>
  <c r="P57" i="36"/>
  <c r="E57" i="36"/>
  <c r="U57" i="36" s="1"/>
  <c r="O55" i="36"/>
  <c r="N55" i="36"/>
  <c r="M55" i="36"/>
  <c r="S55" i="36" s="1"/>
  <c r="L55" i="36"/>
  <c r="R55" i="36" s="1"/>
  <c r="K55" i="36"/>
  <c r="J55" i="36"/>
  <c r="I55" i="36"/>
  <c r="H55" i="36"/>
  <c r="G55" i="36"/>
  <c r="F55" i="36"/>
  <c r="C55" i="36"/>
  <c r="B55" i="36"/>
  <c r="S54" i="36"/>
  <c r="R54" i="36"/>
  <c r="Q54" i="36"/>
  <c r="P54" i="36"/>
  <c r="E54" i="36"/>
  <c r="U54" i="36" s="1"/>
  <c r="S53" i="36"/>
  <c r="R53" i="36"/>
  <c r="Q53" i="36"/>
  <c r="P53" i="36"/>
  <c r="E53" i="36"/>
  <c r="T52" i="36"/>
  <c r="S52" i="36"/>
  <c r="R52" i="36"/>
  <c r="Q52" i="36"/>
  <c r="P52" i="36"/>
  <c r="E52" i="36"/>
  <c r="U52" i="36" s="1"/>
  <c r="S51" i="36"/>
  <c r="R51" i="36"/>
  <c r="Q51" i="36"/>
  <c r="P51" i="36"/>
  <c r="E51" i="36"/>
  <c r="U51" i="36" s="1"/>
  <c r="S50" i="36"/>
  <c r="R50" i="36"/>
  <c r="Q50" i="36"/>
  <c r="P50" i="36"/>
  <c r="E50" i="36"/>
  <c r="U50" i="36" s="1"/>
  <c r="S49" i="36"/>
  <c r="R49" i="36"/>
  <c r="Q49" i="36"/>
  <c r="P49" i="36"/>
  <c r="E49" i="36"/>
  <c r="U49" i="36" s="1"/>
  <c r="S48" i="36"/>
  <c r="R48" i="36"/>
  <c r="Q48" i="36"/>
  <c r="P48" i="36"/>
  <c r="E48" i="36"/>
  <c r="U48" i="36" s="1"/>
  <c r="S47" i="36"/>
  <c r="R47" i="36"/>
  <c r="Q47" i="36"/>
  <c r="P47" i="36"/>
  <c r="E47" i="36"/>
  <c r="U47" i="36" s="1"/>
  <c r="S46" i="36"/>
  <c r="R46" i="36"/>
  <c r="Q46" i="36"/>
  <c r="P46" i="36"/>
  <c r="E46" i="36"/>
  <c r="S45" i="36"/>
  <c r="R45" i="36"/>
  <c r="Q45" i="36"/>
  <c r="P45" i="36"/>
  <c r="E45" i="36"/>
  <c r="U45" i="36" s="1"/>
  <c r="S44" i="36"/>
  <c r="R44" i="36"/>
  <c r="Q44" i="36"/>
  <c r="P44" i="36"/>
  <c r="E44" i="36"/>
  <c r="U44" i="36" s="1"/>
  <c r="O42" i="36"/>
  <c r="N42" i="36"/>
  <c r="M42" i="36"/>
  <c r="L42" i="36"/>
  <c r="K42" i="36"/>
  <c r="J42" i="36"/>
  <c r="I42" i="36"/>
  <c r="H42" i="36"/>
  <c r="G42" i="36"/>
  <c r="F42" i="36"/>
  <c r="C42" i="36"/>
  <c r="E42" i="36" s="1"/>
  <c r="B42" i="36"/>
  <c r="U41" i="36"/>
  <c r="S41" i="36"/>
  <c r="R41" i="36"/>
  <c r="Q41" i="36"/>
  <c r="P41" i="36"/>
  <c r="E41" i="36"/>
  <c r="T41" i="36" s="1"/>
  <c r="S40" i="36"/>
  <c r="R40" i="36"/>
  <c r="Q40" i="36"/>
  <c r="P40" i="36"/>
  <c r="E40" i="36"/>
  <c r="S39" i="36"/>
  <c r="R39" i="36"/>
  <c r="Q39" i="36"/>
  <c r="P39" i="36"/>
  <c r="E39" i="36"/>
  <c r="U39" i="36" s="1"/>
  <c r="S38" i="36"/>
  <c r="R38" i="36"/>
  <c r="Q38" i="36"/>
  <c r="P38" i="36"/>
  <c r="E38" i="36"/>
  <c r="T37" i="36"/>
  <c r="S37" i="36"/>
  <c r="R37" i="36"/>
  <c r="Q37" i="36"/>
  <c r="P37" i="36"/>
  <c r="E37" i="36"/>
  <c r="U37" i="36" s="1"/>
  <c r="R35" i="36"/>
  <c r="O35" i="36"/>
  <c r="S35" i="36" s="1"/>
  <c r="N35" i="36"/>
  <c r="M35" i="36"/>
  <c r="L35" i="36"/>
  <c r="K35" i="36"/>
  <c r="J35" i="36"/>
  <c r="I35" i="36"/>
  <c r="Q35" i="36" s="1"/>
  <c r="H35" i="36"/>
  <c r="G35" i="36"/>
  <c r="F35" i="36"/>
  <c r="C35" i="36"/>
  <c r="B35" i="36"/>
  <c r="T34" i="36"/>
  <c r="S34" i="36"/>
  <c r="R34" i="36"/>
  <c r="Q34" i="36"/>
  <c r="P34" i="36"/>
  <c r="E34" i="36"/>
  <c r="U34" i="36" s="1"/>
  <c r="O32" i="36"/>
  <c r="N32" i="36"/>
  <c r="M32" i="36"/>
  <c r="S32" i="36" s="1"/>
  <c r="L32" i="36"/>
  <c r="R32" i="36" s="1"/>
  <c r="K32" i="36"/>
  <c r="J32" i="36"/>
  <c r="I32" i="36"/>
  <c r="H32" i="36"/>
  <c r="G32" i="36"/>
  <c r="F32" i="36"/>
  <c r="C32" i="36"/>
  <c r="B32" i="36"/>
  <c r="E32" i="36" s="1"/>
  <c r="T31" i="36"/>
  <c r="S31" i="36"/>
  <c r="R31" i="36"/>
  <c r="Q31" i="36"/>
  <c r="P31" i="36"/>
  <c r="E31" i="36"/>
  <c r="U31" i="36" s="1"/>
  <c r="S30" i="36"/>
  <c r="R30" i="36"/>
  <c r="Q30" i="36"/>
  <c r="P30" i="36"/>
  <c r="E30" i="36"/>
  <c r="S29" i="36"/>
  <c r="R29" i="36"/>
  <c r="Q29" i="36"/>
  <c r="P29" i="36"/>
  <c r="E29" i="36"/>
  <c r="U29" i="36" s="1"/>
  <c r="S28" i="36"/>
  <c r="R28" i="36"/>
  <c r="Q28" i="36"/>
  <c r="P28" i="36"/>
  <c r="E28" i="36"/>
  <c r="O26" i="36"/>
  <c r="N26" i="36"/>
  <c r="M26" i="36"/>
  <c r="S26" i="36" s="1"/>
  <c r="L26" i="36"/>
  <c r="K26" i="36"/>
  <c r="J26" i="36"/>
  <c r="I26" i="36"/>
  <c r="H26" i="36"/>
  <c r="G26" i="36"/>
  <c r="F26" i="36"/>
  <c r="C26" i="36"/>
  <c r="B26" i="36"/>
  <c r="S25" i="36"/>
  <c r="R25" i="36"/>
  <c r="Q25" i="36"/>
  <c r="P25" i="36"/>
  <c r="E25" i="36"/>
  <c r="T25" i="36" s="1"/>
  <c r="T24" i="36"/>
  <c r="S24" i="36"/>
  <c r="R24" i="36"/>
  <c r="Q24" i="36"/>
  <c r="P24" i="36"/>
  <c r="E24" i="36"/>
  <c r="U24" i="36" s="1"/>
  <c r="U23" i="36"/>
  <c r="S23" i="36"/>
  <c r="R23" i="36"/>
  <c r="Q23" i="36"/>
  <c r="P23" i="36"/>
  <c r="E23" i="36"/>
  <c r="T22" i="36"/>
  <c r="S22" i="36"/>
  <c r="R22" i="36"/>
  <c r="Q22" i="36"/>
  <c r="P22" i="36"/>
  <c r="E22" i="36"/>
  <c r="U22" i="36" s="1"/>
  <c r="U21" i="36"/>
  <c r="T21" i="36"/>
  <c r="S21" i="36"/>
  <c r="R21" i="36"/>
  <c r="Q21" i="36"/>
  <c r="P21" i="36"/>
  <c r="E21" i="36"/>
  <c r="U20" i="36"/>
  <c r="T20" i="36"/>
  <c r="S20" i="36"/>
  <c r="R20" i="36"/>
  <c r="Q20" i="36"/>
  <c r="P20" i="36"/>
  <c r="E20" i="36"/>
  <c r="S19" i="36"/>
  <c r="R19" i="36"/>
  <c r="Q19" i="36"/>
  <c r="P19" i="36"/>
  <c r="E19" i="36"/>
  <c r="O17" i="36"/>
  <c r="N17" i="36"/>
  <c r="M17" i="36"/>
  <c r="S17" i="36" s="1"/>
  <c r="L17" i="36"/>
  <c r="R17" i="36" s="1"/>
  <c r="K17" i="36"/>
  <c r="J17" i="36"/>
  <c r="I17" i="36"/>
  <c r="H17" i="36"/>
  <c r="P17" i="36" s="1"/>
  <c r="G17" i="36"/>
  <c r="F17" i="36"/>
  <c r="C17" i="36"/>
  <c r="B17" i="36"/>
  <c r="E17" i="36" s="1"/>
  <c r="S16" i="36"/>
  <c r="R16" i="36"/>
  <c r="Q16" i="36"/>
  <c r="P16" i="36"/>
  <c r="E16" i="36"/>
  <c r="U16" i="36" s="1"/>
  <c r="S15" i="36"/>
  <c r="R15" i="36"/>
  <c r="Q15" i="36"/>
  <c r="P15" i="36"/>
  <c r="E15" i="36"/>
  <c r="S14" i="36"/>
  <c r="R14" i="36"/>
  <c r="Q14" i="36"/>
  <c r="P14" i="36"/>
  <c r="E14" i="36"/>
  <c r="S13" i="36"/>
  <c r="R13" i="36"/>
  <c r="Q13" i="36"/>
  <c r="P13" i="36"/>
  <c r="E13" i="36"/>
  <c r="U13" i="36" s="1"/>
  <c r="U12" i="36"/>
  <c r="T12" i="36"/>
  <c r="S12" i="36"/>
  <c r="R12" i="36"/>
  <c r="Q12" i="36"/>
  <c r="P12" i="36"/>
  <c r="E12" i="36"/>
  <c r="S11" i="36"/>
  <c r="R11" i="36"/>
  <c r="Q11" i="36"/>
  <c r="P11" i="36"/>
  <c r="E11" i="36"/>
  <c r="S10" i="36"/>
  <c r="R10" i="36"/>
  <c r="Q10" i="36"/>
  <c r="P10" i="36"/>
  <c r="E10" i="36"/>
  <c r="U10" i="36" s="1"/>
  <c r="S9" i="36"/>
  <c r="R9" i="36"/>
  <c r="Q9" i="36"/>
  <c r="P9" i="36"/>
  <c r="E9" i="36"/>
  <c r="T96" i="35"/>
  <c r="S96" i="35"/>
  <c r="R96" i="35"/>
  <c r="Q96" i="35"/>
  <c r="P96" i="35"/>
  <c r="E96" i="35"/>
  <c r="U96" i="35" s="1"/>
  <c r="T95" i="35"/>
  <c r="S95" i="35"/>
  <c r="R95" i="35"/>
  <c r="Q95" i="35"/>
  <c r="P95" i="35"/>
  <c r="E95" i="35"/>
  <c r="U95" i="35" s="1"/>
  <c r="U94" i="35"/>
  <c r="S94" i="35"/>
  <c r="R94" i="35"/>
  <c r="Q94" i="35"/>
  <c r="P94" i="35"/>
  <c r="E94" i="35"/>
  <c r="T94" i="35" s="1"/>
  <c r="S93" i="35"/>
  <c r="R93" i="35"/>
  <c r="Q93" i="35"/>
  <c r="P93" i="35"/>
  <c r="E93" i="35"/>
  <c r="S92" i="35"/>
  <c r="R92" i="35"/>
  <c r="Q92" i="35"/>
  <c r="P92" i="35"/>
  <c r="E92" i="35"/>
  <c r="U92" i="35" s="1"/>
  <c r="S91" i="35"/>
  <c r="R91" i="35"/>
  <c r="Q91" i="35"/>
  <c r="U91" i="35" s="1"/>
  <c r="P91" i="35"/>
  <c r="E91" i="35"/>
  <c r="T90" i="35"/>
  <c r="S90" i="35"/>
  <c r="R90" i="35"/>
  <c r="Q90" i="35"/>
  <c r="P90" i="35"/>
  <c r="E90" i="35"/>
  <c r="U90" i="35" s="1"/>
  <c r="U89" i="35"/>
  <c r="T89" i="35"/>
  <c r="S89" i="35"/>
  <c r="R89" i="35"/>
  <c r="Q89" i="35"/>
  <c r="P89" i="35"/>
  <c r="E89" i="35"/>
  <c r="U88" i="35"/>
  <c r="T88" i="35"/>
  <c r="S88" i="35"/>
  <c r="R88" i="35"/>
  <c r="Q88" i="35"/>
  <c r="P88" i="35"/>
  <c r="E88" i="35"/>
  <c r="O75" i="35"/>
  <c r="N75" i="35"/>
  <c r="R75" i="35" s="1"/>
  <c r="M75" i="35"/>
  <c r="L75" i="35"/>
  <c r="K75" i="35"/>
  <c r="J75" i="35"/>
  <c r="I75" i="35"/>
  <c r="H75" i="35"/>
  <c r="G75" i="35"/>
  <c r="F75" i="35"/>
  <c r="C75" i="35"/>
  <c r="E75" i="35" s="1"/>
  <c r="B75" i="35"/>
  <c r="R74" i="35"/>
  <c r="O74" i="35"/>
  <c r="N74" i="35"/>
  <c r="M74" i="35"/>
  <c r="L74" i="35"/>
  <c r="K74" i="35"/>
  <c r="J74" i="35"/>
  <c r="I74" i="35"/>
  <c r="H74" i="35"/>
  <c r="P74" i="35" s="1"/>
  <c r="G74" i="35"/>
  <c r="F74" i="35"/>
  <c r="C74" i="35"/>
  <c r="B74" i="35"/>
  <c r="E74" i="35" s="1"/>
  <c r="S73" i="35"/>
  <c r="O73" i="35"/>
  <c r="N73" i="35"/>
  <c r="R73" i="35" s="1"/>
  <c r="M73" i="35"/>
  <c r="L73" i="35"/>
  <c r="K73" i="35"/>
  <c r="J73" i="35"/>
  <c r="I73" i="35"/>
  <c r="Q73" i="35" s="1"/>
  <c r="H73" i="35"/>
  <c r="G73" i="35"/>
  <c r="F73" i="35"/>
  <c r="C73" i="35"/>
  <c r="B73" i="35"/>
  <c r="E73" i="35" s="1"/>
  <c r="U72" i="35"/>
  <c r="T72" i="35"/>
  <c r="S72" i="35"/>
  <c r="R72" i="35"/>
  <c r="Q72" i="35"/>
  <c r="P72" i="35"/>
  <c r="E72" i="35"/>
  <c r="S71" i="35"/>
  <c r="R71" i="35"/>
  <c r="Q71" i="35"/>
  <c r="U71" i="35" s="1"/>
  <c r="P71" i="35"/>
  <c r="T71" i="35" s="1"/>
  <c r="E71" i="35"/>
  <c r="O69" i="35"/>
  <c r="N69" i="35"/>
  <c r="M69" i="35"/>
  <c r="L69" i="35"/>
  <c r="K69" i="35"/>
  <c r="J69" i="35"/>
  <c r="I69" i="35"/>
  <c r="H69" i="35"/>
  <c r="G69" i="35"/>
  <c r="F69" i="35"/>
  <c r="C69" i="35"/>
  <c r="B69" i="35"/>
  <c r="O68" i="35"/>
  <c r="N68" i="35"/>
  <c r="M68" i="35"/>
  <c r="S68" i="35" s="1"/>
  <c r="L68" i="35"/>
  <c r="R68" i="35" s="1"/>
  <c r="K68" i="35"/>
  <c r="J68" i="35"/>
  <c r="I68" i="35"/>
  <c r="H68" i="35"/>
  <c r="G68" i="35"/>
  <c r="F68" i="35"/>
  <c r="C68" i="35"/>
  <c r="B68" i="35"/>
  <c r="E68" i="35" s="1"/>
  <c r="T67" i="35"/>
  <c r="S67" i="35"/>
  <c r="R67" i="35"/>
  <c r="Q67" i="35"/>
  <c r="P67" i="35"/>
  <c r="E67" i="35"/>
  <c r="U67" i="35" s="1"/>
  <c r="U66" i="35"/>
  <c r="S66" i="35"/>
  <c r="R66" i="35"/>
  <c r="Q66" i="35"/>
  <c r="P66" i="35"/>
  <c r="E66" i="35"/>
  <c r="T66" i="35" s="1"/>
  <c r="S65" i="35"/>
  <c r="R65" i="35"/>
  <c r="Q65" i="35"/>
  <c r="P65" i="35"/>
  <c r="E65" i="35"/>
  <c r="S64" i="35"/>
  <c r="R64" i="35"/>
  <c r="Q64" i="35"/>
  <c r="P64" i="35"/>
  <c r="E64" i="35"/>
  <c r="U64" i="35" s="1"/>
  <c r="S63" i="35"/>
  <c r="R63" i="35"/>
  <c r="Q63" i="35"/>
  <c r="P63" i="35"/>
  <c r="E63" i="35"/>
  <c r="U63" i="35" s="1"/>
  <c r="O61" i="35"/>
  <c r="N61" i="35"/>
  <c r="M61" i="35"/>
  <c r="S61" i="35" s="1"/>
  <c r="L61" i="35"/>
  <c r="R61" i="35" s="1"/>
  <c r="K61" i="35"/>
  <c r="J61" i="35"/>
  <c r="I61" i="35"/>
  <c r="H61" i="35"/>
  <c r="C61" i="35"/>
  <c r="B61" i="35"/>
  <c r="E61" i="35" s="1"/>
  <c r="S60" i="35"/>
  <c r="R60" i="35"/>
  <c r="Q60" i="35"/>
  <c r="P60" i="35"/>
  <c r="E60" i="35"/>
  <c r="S59" i="35"/>
  <c r="R59" i="35"/>
  <c r="Q59" i="35"/>
  <c r="P59" i="35"/>
  <c r="E59" i="35"/>
  <c r="S58" i="35"/>
  <c r="R58" i="35"/>
  <c r="Q58" i="35"/>
  <c r="P58" i="35"/>
  <c r="E58" i="35"/>
  <c r="U58" i="35" s="1"/>
  <c r="T57" i="35"/>
  <c r="S57" i="35"/>
  <c r="R57" i="35"/>
  <c r="Q57" i="35"/>
  <c r="P57" i="35"/>
  <c r="E57" i="35"/>
  <c r="U57" i="35" s="1"/>
  <c r="O55" i="35"/>
  <c r="N55" i="35"/>
  <c r="M55" i="35"/>
  <c r="S55" i="35" s="1"/>
  <c r="L55" i="35"/>
  <c r="R55" i="35" s="1"/>
  <c r="K55" i="35"/>
  <c r="J55" i="35"/>
  <c r="I55" i="35"/>
  <c r="H55" i="35"/>
  <c r="G55" i="35"/>
  <c r="F55" i="35"/>
  <c r="C55" i="35"/>
  <c r="B55" i="35"/>
  <c r="T54" i="35"/>
  <c r="S54" i="35"/>
  <c r="R54" i="35"/>
  <c r="Q54" i="35"/>
  <c r="P54" i="35"/>
  <c r="E54" i="35"/>
  <c r="U54" i="35" s="1"/>
  <c r="S53" i="35"/>
  <c r="R53" i="35"/>
  <c r="Q53" i="35"/>
  <c r="P53" i="35"/>
  <c r="E53" i="35"/>
  <c r="S52" i="35"/>
  <c r="R52" i="35"/>
  <c r="Q52" i="35"/>
  <c r="P52" i="35"/>
  <c r="E52" i="35"/>
  <c r="S51" i="35"/>
  <c r="R51" i="35"/>
  <c r="Q51" i="35"/>
  <c r="P51" i="35"/>
  <c r="E51" i="35"/>
  <c r="T51" i="35" s="1"/>
  <c r="S50" i="35"/>
  <c r="R50" i="35"/>
  <c r="Q50" i="35"/>
  <c r="P50" i="35"/>
  <c r="E50" i="35"/>
  <c r="S49" i="35"/>
  <c r="R49" i="35"/>
  <c r="Q49" i="35"/>
  <c r="P49" i="35"/>
  <c r="E49" i="35"/>
  <c r="U49" i="35" s="1"/>
  <c r="S48" i="35"/>
  <c r="R48" i="35"/>
  <c r="Q48" i="35"/>
  <c r="P48" i="35"/>
  <c r="E48" i="35"/>
  <c r="T48" i="35" s="1"/>
  <c r="S47" i="35"/>
  <c r="R47" i="35"/>
  <c r="Q47" i="35"/>
  <c r="P47" i="35"/>
  <c r="E47" i="35"/>
  <c r="U47" i="35" s="1"/>
  <c r="U46" i="35"/>
  <c r="S46" i="35"/>
  <c r="R46" i="35"/>
  <c r="Q46" i="35"/>
  <c r="P46" i="35"/>
  <c r="E46" i="35"/>
  <c r="T46" i="35" s="1"/>
  <c r="T45" i="35"/>
  <c r="S45" i="35"/>
  <c r="R45" i="35"/>
  <c r="Q45" i="35"/>
  <c r="P45" i="35"/>
  <c r="E45" i="35"/>
  <c r="U45" i="35" s="1"/>
  <c r="T44" i="35"/>
  <c r="S44" i="35"/>
  <c r="R44" i="35"/>
  <c r="Q44" i="35"/>
  <c r="P44" i="35"/>
  <c r="E44" i="35"/>
  <c r="U44" i="35" s="1"/>
  <c r="O42" i="35"/>
  <c r="N42" i="35"/>
  <c r="M42" i="35"/>
  <c r="S42" i="35" s="1"/>
  <c r="L42" i="35"/>
  <c r="K42" i="35"/>
  <c r="J42" i="35"/>
  <c r="I42" i="35"/>
  <c r="H42" i="35"/>
  <c r="G42" i="35"/>
  <c r="F42" i="35"/>
  <c r="C42" i="35"/>
  <c r="B42" i="35"/>
  <c r="S41" i="35"/>
  <c r="R41" i="35"/>
  <c r="Q41" i="35"/>
  <c r="P41" i="35"/>
  <c r="E41" i="35"/>
  <c r="U41" i="35" s="1"/>
  <c r="U40" i="35"/>
  <c r="S40" i="35"/>
  <c r="R40" i="35"/>
  <c r="Q40" i="35"/>
  <c r="P40" i="35"/>
  <c r="E40" i="35"/>
  <c r="T40" i="35" s="1"/>
  <c r="S39" i="35"/>
  <c r="R39" i="35"/>
  <c r="Q39" i="35"/>
  <c r="P39" i="35"/>
  <c r="E39" i="35"/>
  <c r="U39" i="35" s="1"/>
  <c r="U38" i="35"/>
  <c r="S38" i="35"/>
  <c r="R38" i="35"/>
  <c r="Q38" i="35"/>
  <c r="P38" i="35"/>
  <c r="E38" i="35"/>
  <c r="S37" i="35"/>
  <c r="R37" i="35"/>
  <c r="Q37" i="35"/>
  <c r="P37" i="35"/>
  <c r="E37" i="35"/>
  <c r="U37" i="35" s="1"/>
  <c r="S35" i="35"/>
  <c r="O35" i="35"/>
  <c r="N35" i="35"/>
  <c r="M35" i="35"/>
  <c r="L35" i="35"/>
  <c r="R35" i="35" s="1"/>
  <c r="K35" i="35"/>
  <c r="J35" i="35"/>
  <c r="I35" i="35"/>
  <c r="Q35" i="35" s="1"/>
  <c r="H35" i="35"/>
  <c r="G35" i="35"/>
  <c r="F35" i="35"/>
  <c r="C35" i="35"/>
  <c r="B35" i="35"/>
  <c r="T34" i="35"/>
  <c r="S34" i="35"/>
  <c r="R34" i="35"/>
  <c r="Q34" i="35"/>
  <c r="P34" i="35"/>
  <c r="E34" i="35"/>
  <c r="O32" i="35"/>
  <c r="N32" i="35"/>
  <c r="M32" i="35"/>
  <c r="S32" i="35" s="1"/>
  <c r="L32" i="35"/>
  <c r="R32" i="35" s="1"/>
  <c r="K32" i="35"/>
  <c r="J32" i="35"/>
  <c r="I32" i="35"/>
  <c r="H32" i="35"/>
  <c r="G32" i="35"/>
  <c r="F32" i="35"/>
  <c r="C32" i="35"/>
  <c r="B32" i="35"/>
  <c r="S31" i="35"/>
  <c r="R31" i="35"/>
  <c r="Q31" i="35"/>
  <c r="P31" i="35"/>
  <c r="E31" i="35"/>
  <c r="T31" i="35" s="1"/>
  <c r="T30" i="35"/>
  <c r="S30" i="35"/>
  <c r="R30" i="35"/>
  <c r="Q30" i="35"/>
  <c r="P30" i="35"/>
  <c r="E30" i="35"/>
  <c r="U30" i="35" s="1"/>
  <c r="S29" i="35"/>
  <c r="R29" i="35"/>
  <c r="Q29" i="35"/>
  <c r="P29" i="35"/>
  <c r="E29" i="35"/>
  <c r="T29" i="35" s="1"/>
  <c r="S28" i="35"/>
  <c r="R28" i="35"/>
  <c r="Q28" i="35"/>
  <c r="P28" i="35"/>
  <c r="E28" i="35"/>
  <c r="U28" i="35" s="1"/>
  <c r="O26" i="35"/>
  <c r="N26" i="35"/>
  <c r="M26" i="35"/>
  <c r="S26" i="35" s="1"/>
  <c r="L26" i="35"/>
  <c r="R26" i="35" s="1"/>
  <c r="K26" i="35"/>
  <c r="J26" i="35"/>
  <c r="I26" i="35"/>
  <c r="H26" i="35"/>
  <c r="G26" i="35"/>
  <c r="F26" i="35"/>
  <c r="C26" i="35"/>
  <c r="B26" i="35"/>
  <c r="S25" i="35"/>
  <c r="R25" i="35"/>
  <c r="Q25" i="35"/>
  <c r="P25" i="35"/>
  <c r="E25" i="35"/>
  <c r="T25" i="35" s="1"/>
  <c r="S24" i="35"/>
  <c r="R24" i="35"/>
  <c r="Q24" i="35"/>
  <c r="P24" i="35"/>
  <c r="E24" i="35"/>
  <c r="U23" i="35"/>
  <c r="S23" i="35"/>
  <c r="R23" i="35"/>
  <c r="Q23" i="35"/>
  <c r="P23" i="35"/>
  <c r="E23" i="35"/>
  <c r="T23" i="35" s="1"/>
  <c r="S22" i="35"/>
  <c r="R22" i="35"/>
  <c r="Q22" i="35"/>
  <c r="U22" i="35" s="1"/>
  <c r="P22" i="35"/>
  <c r="T22" i="35" s="1"/>
  <c r="E22" i="35"/>
  <c r="S21" i="35"/>
  <c r="R21" i="35"/>
  <c r="Q21" i="35"/>
  <c r="P21" i="35"/>
  <c r="E21" i="35"/>
  <c r="S20" i="35"/>
  <c r="R20" i="35"/>
  <c r="Q20" i="35"/>
  <c r="P20" i="35"/>
  <c r="E20" i="35"/>
  <c r="U20" i="35" s="1"/>
  <c r="U19" i="35"/>
  <c r="S19" i="35"/>
  <c r="R19" i="35"/>
  <c r="Q19" i="35"/>
  <c r="P19" i="35"/>
  <c r="E19" i="35"/>
  <c r="T19" i="35" s="1"/>
  <c r="O17" i="35"/>
  <c r="N17" i="35"/>
  <c r="M17" i="35"/>
  <c r="S17" i="35" s="1"/>
  <c r="L17" i="35"/>
  <c r="K17" i="35"/>
  <c r="J17" i="35"/>
  <c r="I17" i="35"/>
  <c r="H17" i="35"/>
  <c r="G17" i="35"/>
  <c r="F17" i="35"/>
  <c r="C17" i="35"/>
  <c r="B17" i="35"/>
  <c r="S16" i="35"/>
  <c r="R16" i="35"/>
  <c r="Q16" i="35"/>
  <c r="P16" i="35"/>
  <c r="E16" i="35"/>
  <c r="U16" i="35" s="1"/>
  <c r="U15" i="35"/>
  <c r="T15" i="35"/>
  <c r="S15" i="35"/>
  <c r="R15" i="35"/>
  <c r="Q15" i="35"/>
  <c r="P15" i="35"/>
  <c r="E15" i="35"/>
  <c r="U14" i="35"/>
  <c r="T14" i="35"/>
  <c r="S14" i="35"/>
  <c r="R14" i="35"/>
  <c r="Q14" i="35"/>
  <c r="P14" i="35"/>
  <c r="E14" i="35"/>
  <c r="T13" i="35"/>
  <c r="S13" i="35"/>
  <c r="R13" i="35"/>
  <c r="Q13" i="35"/>
  <c r="P13" i="35"/>
  <c r="E13" i="35"/>
  <c r="U13" i="35" s="1"/>
  <c r="S12" i="35"/>
  <c r="R12" i="35"/>
  <c r="Q12" i="35"/>
  <c r="P12" i="35"/>
  <c r="E12" i="35"/>
  <c r="T12" i="35" s="1"/>
  <c r="U11" i="35"/>
  <c r="S11" i="35"/>
  <c r="R11" i="35"/>
  <c r="Q11" i="35"/>
  <c r="P11" i="35"/>
  <c r="E11" i="35"/>
  <c r="T11" i="35" s="1"/>
  <c r="T10" i="35"/>
  <c r="S10" i="35"/>
  <c r="R10" i="35"/>
  <c r="Q10" i="35"/>
  <c r="P10" i="35"/>
  <c r="E10" i="35"/>
  <c r="U9" i="35"/>
  <c r="T9" i="35"/>
  <c r="S9" i="35"/>
  <c r="R9" i="35"/>
  <c r="Q9" i="35"/>
  <c r="P9" i="35"/>
  <c r="E9" i="35"/>
  <c r="S96" i="34"/>
  <c r="R96" i="34"/>
  <c r="Q96" i="34"/>
  <c r="P96" i="34"/>
  <c r="E96" i="34"/>
  <c r="T95" i="34"/>
  <c r="S95" i="34"/>
  <c r="R95" i="34"/>
  <c r="Q95" i="34"/>
  <c r="P95" i="34"/>
  <c r="E95" i="34"/>
  <c r="U95" i="34" s="1"/>
  <c r="S94" i="34"/>
  <c r="R94" i="34"/>
  <c r="Q94" i="34"/>
  <c r="P94" i="34"/>
  <c r="E94" i="34"/>
  <c r="T94" i="34" s="1"/>
  <c r="S93" i="34"/>
  <c r="R93" i="34"/>
  <c r="Q93" i="34"/>
  <c r="P93" i="34"/>
  <c r="E93" i="34"/>
  <c r="U93" i="34" s="1"/>
  <c r="U92" i="34"/>
  <c r="S92" i="34"/>
  <c r="R92" i="34"/>
  <c r="Q92" i="34"/>
  <c r="P92" i="34"/>
  <c r="E92" i="34"/>
  <c r="T92" i="34" s="1"/>
  <c r="S91" i="34"/>
  <c r="R91" i="34"/>
  <c r="Q91" i="34"/>
  <c r="P91" i="34"/>
  <c r="E91" i="34"/>
  <c r="T90" i="34"/>
  <c r="S90" i="34"/>
  <c r="R90" i="34"/>
  <c r="Q90" i="34"/>
  <c r="P90" i="34"/>
  <c r="E90" i="34"/>
  <c r="U90" i="34" s="1"/>
  <c r="S89" i="34"/>
  <c r="R89" i="34"/>
  <c r="Q89" i="34"/>
  <c r="P89" i="34"/>
  <c r="E89" i="34"/>
  <c r="S88" i="34"/>
  <c r="R88" i="34"/>
  <c r="Q88" i="34"/>
  <c r="P88" i="34"/>
  <c r="E88" i="34"/>
  <c r="O75" i="34"/>
  <c r="N75" i="34"/>
  <c r="M75" i="34"/>
  <c r="L75" i="34"/>
  <c r="K75" i="34"/>
  <c r="J75" i="34"/>
  <c r="I75" i="34"/>
  <c r="H75" i="34"/>
  <c r="G75" i="34"/>
  <c r="F75" i="34"/>
  <c r="C75" i="34"/>
  <c r="B75" i="34"/>
  <c r="O74" i="34"/>
  <c r="N74" i="34"/>
  <c r="M74" i="34"/>
  <c r="S74" i="34" s="1"/>
  <c r="L74" i="34"/>
  <c r="R74" i="34" s="1"/>
  <c r="K74" i="34"/>
  <c r="J74" i="34"/>
  <c r="I74" i="34"/>
  <c r="H74" i="34"/>
  <c r="G74" i="34"/>
  <c r="F74" i="34"/>
  <c r="C74" i="34"/>
  <c r="E74" i="34" s="1"/>
  <c r="B74" i="34"/>
  <c r="S73" i="34"/>
  <c r="O73" i="34"/>
  <c r="N73" i="34"/>
  <c r="R73" i="34" s="1"/>
  <c r="M73" i="34"/>
  <c r="L73" i="34"/>
  <c r="K73" i="34"/>
  <c r="J73" i="34"/>
  <c r="I73" i="34"/>
  <c r="H73" i="34"/>
  <c r="G73" i="34"/>
  <c r="F73" i="34"/>
  <c r="C73" i="34"/>
  <c r="B73" i="34"/>
  <c r="E73" i="34" s="1"/>
  <c r="U72" i="34"/>
  <c r="T72" i="34"/>
  <c r="S72" i="34"/>
  <c r="R72" i="34"/>
  <c r="Q72" i="34"/>
  <c r="P72" i="34"/>
  <c r="E72" i="34"/>
  <c r="S71" i="34"/>
  <c r="R71" i="34"/>
  <c r="Q71" i="34"/>
  <c r="U71" i="34" s="1"/>
  <c r="P71" i="34"/>
  <c r="T71" i="34" s="1"/>
  <c r="E71" i="34"/>
  <c r="O69" i="34"/>
  <c r="N69" i="34"/>
  <c r="M69" i="34"/>
  <c r="L69" i="34"/>
  <c r="K69" i="34"/>
  <c r="J69" i="34"/>
  <c r="I69" i="34"/>
  <c r="H69" i="34"/>
  <c r="G69" i="34"/>
  <c r="F69" i="34"/>
  <c r="C69" i="34"/>
  <c r="B69" i="34"/>
  <c r="R68" i="34"/>
  <c r="O68" i="34"/>
  <c r="N68" i="34"/>
  <c r="M68" i="34"/>
  <c r="S68" i="34" s="1"/>
  <c r="L68" i="34"/>
  <c r="K68" i="34"/>
  <c r="J68" i="34"/>
  <c r="I68" i="34"/>
  <c r="H68" i="34"/>
  <c r="G68" i="34"/>
  <c r="F68" i="34"/>
  <c r="C68" i="34"/>
  <c r="B68" i="34"/>
  <c r="U67" i="34"/>
  <c r="T67" i="34"/>
  <c r="S67" i="34"/>
  <c r="R67" i="34"/>
  <c r="Q67" i="34"/>
  <c r="P67" i="34"/>
  <c r="E67" i="34"/>
  <c r="S66" i="34"/>
  <c r="R66" i="34"/>
  <c r="Q66" i="34"/>
  <c r="P66" i="34"/>
  <c r="E66" i="34"/>
  <c r="S65" i="34"/>
  <c r="R65" i="34"/>
  <c r="Q65" i="34"/>
  <c r="P65" i="34"/>
  <c r="E65" i="34"/>
  <c r="S64" i="34"/>
  <c r="R64" i="34"/>
  <c r="Q64" i="34"/>
  <c r="P64" i="34"/>
  <c r="E64" i="34"/>
  <c r="U64" i="34" s="1"/>
  <c r="S63" i="34"/>
  <c r="R63" i="34"/>
  <c r="Q63" i="34"/>
  <c r="P63" i="34"/>
  <c r="E63" i="34"/>
  <c r="U63" i="34" s="1"/>
  <c r="O61" i="34"/>
  <c r="N61" i="34"/>
  <c r="M61" i="34"/>
  <c r="S61" i="34" s="1"/>
  <c r="L61" i="34"/>
  <c r="R61" i="34" s="1"/>
  <c r="K61" i="34"/>
  <c r="J61" i="34"/>
  <c r="I61" i="34"/>
  <c r="H61" i="34"/>
  <c r="C61" i="34"/>
  <c r="B61" i="34"/>
  <c r="S60" i="34"/>
  <c r="R60" i="34"/>
  <c r="Q60" i="34"/>
  <c r="P60" i="34"/>
  <c r="E60" i="34"/>
  <c r="T60" i="34" s="1"/>
  <c r="S59" i="34"/>
  <c r="R59" i="34"/>
  <c r="Q59" i="34"/>
  <c r="P59" i="34"/>
  <c r="E59" i="34"/>
  <c r="U59" i="34" s="1"/>
  <c r="S58" i="34"/>
  <c r="R58" i="34"/>
  <c r="Q58" i="34"/>
  <c r="P58" i="34"/>
  <c r="E58" i="34"/>
  <c r="S57" i="34"/>
  <c r="R57" i="34"/>
  <c r="Q57" i="34"/>
  <c r="P57" i="34"/>
  <c r="E57" i="34"/>
  <c r="U57" i="34" s="1"/>
  <c r="O55" i="34"/>
  <c r="N55" i="34"/>
  <c r="M55" i="34"/>
  <c r="S55" i="34" s="1"/>
  <c r="L55" i="34"/>
  <c r="K55" i="34"/>
  <c r="J55" i="34"/>
  <c r="I55" i="34"/>
  <c r="H55" i="34"/>
  <c r="G55" i="34"/>
  <c r="F55" i="34"/>
  <c r="C55" i="34"/>
  <c r="B55" i="34"/>
  <c r="S54" i="34"/>
  <c r="R54" i="34"/>
  <c r="Q54" i="34"/>
  <c r="P54" i="34"/>
  <c r="E54" i="34"/>
  <c r="U54" i="34" s="1"/>
  <c r="S53" i="34"/>
  <c r="R53" i="34"/>
  <c r="Q53" i="34"/>
  <c r="P53" i="34"/>
  <c r="E53" i="34"/>
  <c r="U53" i="34" s="1"/>
  <c r="U52" i="34"/>
  <c r="T52" i="34"/>
  <c r="S52" i="34"/>
  <c r="R52" i="34"/>
  <c r="Q52" i="34"/>
  <c r="P52" i="34"/>
  <c r="E52" i="34"/>
  <c r="T51" i="34"/>
  <c r="S51" i="34"/>
  <c r="R51" i="34"/>
  <c r="Q51" i="34"/>
  <c r="P51" i="34"/>
  <c r="E51" i="34"/>
  <c r="U51" i="34" s="1"/>
  <c r="S50" i="34"/>
  <c r="R50" i="34"/>
  <c r="Q50" i="34"/>
  <c r="P50" i="34"/>
  <c r="E50" i="34"/>
  <c r="U50" i="34" s="1"/>
  <c r="S49" i="34"/>
  <c r="R49" i="34"/>
  <c r="Q49" i="34"/>
  <c r="P49" i="34"/>
  <c r="E49" i="34"/>
  <c r="S48" i="34"/>
  <c r="R48" i="34"/>
  <c r="Q48" i="34"/>
  <c r="P48" i="34"/>
  <c r="E48" i="34"/>
  <c r="U48" i="34" s="1"/>
  <c r="S47" i="34"/>
  <c r="R47" i="34"/>
  <c r="Q47" i="34"/>
  <c r="P47" i="34"/>
  <c r="E47" i="34"/>
  <c r="T47" i="34" s="1"/>
  <c r="T46" i="34"/>
  <c r="S46" i="34"/>
  <c r="R46" i="34"/>
  <c r="Q46" i="34"/>
  <c r="P46" i="34"/>
  <c r="E46" i="34"/>
  <c r="U46" i="34" s="1"/>
  <c r="T45" i="34"/>
  <c r="S45" i="34"/>
  <c r="R45" i="34"/>
  <c r="Q45" i="34"/>
  <c r="P45" i="34"/>
  <c r="E45" i="34"/>
  <c r="U45" i="34" s="1"/>
  <c r="S44" i="34"/>
  <c r="R44" i="34"/>
  <c r="Q44" i="34"/>
  <c r="P44" i="34"/>
  <c r="E44" i="34"/>
  <c r="O42" i="34"/>
  <c r="N42" i="34"/>
  <c r="M42" i="34"/>
  <c r="S42" i="34" s="1"/>
  <c r="L42" i="34"/>
  <c r="R42" i="34" s="1"/>
  <c r="K42" i="34"/>
  <c r="J42" i="34"/>
  <c r="I42" i="34"/>
  <c r="H42" i="34"/>
  <c r="G42" i="34"/>
  <c r="F42" i="34"/>
  <c r="C42" i="34"/>
  <c r="B42" i="34"/>
  <c r="E42" i="34" s="1"/>
  <c r="S41" i="34"/>
  <c r="R41" i="34"/>
  <c r="Q41" i="34"/>
  <c r="P41" i="34"/>
  <c r="E41" i="34"/>
  <c r="U41" i="34" s="1"/>
  <c r="U40" i="34"/>
  <c r="S40" i="34"/>
  <c r="R40" i="34"/>
  <c r="Q40" i="34"/>
  <c r="P40" i="34"/>
  <c r="E40" i="34"/>
  <c r="T40" i="34" s="1"/>
  <c r="S39" i="34"/>
  <c r="R39" i="34"/>
  <c r="Q39" i="34"/>
  <c r="P39" i="34"/>
  <c r="E39" i="34"/>
  <c r="S38" i="34"/>
  <c r="R38" i="34"/>
  <c r="Q38" i="34"/>
  <c r="P38" i="34"/>
  <c r="E38" i="34"/>
  <c r="T38" i="34" s="1"/>
  <c r="S37" i="34"/>
  <c r="R37" i="34"/>
  <c r="Q37" i="34"/>
  <c r="P37" i="34"/>
  <c r="E37" i="34"/>
  <c r="U37" i="34" s="1"/>
  <c r="R35" i="34"/>
  <c r="O35" i="34"/>
  <c r="S35" i="34" s="1"/>
  <c r="N35" i="34"/>
  <c r="M35" i="34"/>
  <c r="L35" i="34"/>
  <c r="K35" i="34"/>
  <c r="J35" i="34"/>
  <c r="I35" i="34"/>
  <c r="H35" i="34"/>
  <c r="G35" i="34"/>
  <c r="F35" i="34"/>
  <c r="C35" i="34"/>
  <c r="B35" i="34"/>
  <c r="T34" i="34"/>
  <c r="S34" i="34"/>
  <c r="R34" i="34"/>
  <c r="Q34" i="34"/>
  <c r="P34" i="34"/>
  <c r="E34" i="34"/>
  <c r="U34" i="34" s="1"/>
  <c r="S32" i="34"/>
  <c r="O32" i="34"/>
  <c r="N32" i="34"/>
  <c r="M32" i="34"/>
  <c r="L32" i="34"/>
  <c r="R32" i="34" s="1"/>
  <c r="K32" i="34"/>
  <c r="J32" i="34"/>
  <c r="I32" i="34"/>
  <c r="H32" i="34"/>
  <c r="G32" i="34"/>
  <c r="F32" i="34"/>
  <c r="C32" i="34"/>
  <c r="B32" i="34"/>
  <c r="E32" i="34" s="1"/>
  <c r="S31" i="34"/>
  <c r="R31" i="34"/>
  <c r="Q31" i="34"/>
  <c r="P31" i="34"/>
  <c r="T31" i="34" s="1"/>
  <c r="E31" i="34"/>
  <c r="U30" i="34"/>
  <c r="S30" i="34"/>
  <c r="R30" i="34"/>
  <c r="Q30" i="34"/>
  <c r="P30" i="34"/>
  <c r="E30" i="34"/>
  <c r="T30" i="34" s="1"/>
  <c r="S29" i="34"/>
  <c r="R29" i="34"/>
  <c r="Q29" i="34"/>
  <c r="P29" i="34"/>
  <c r="E29" i="34"/>
  <c r="U29" i="34" s="1"/>
  <c r="S28" i="34"/>
  <c r="R28" i="34"/>
  <c r="Q28" i="34"/>
  <c r="P28" i="34"/>
  <c r="E28" i="34"/>
  <c r="O26" i="34"/>
  <c r="N26" i="34"/>
  <c r="M26" i="34"/>
  <c r="S26" i="34" s="1"/>
  <c r="L26" i="34"/>
  <c r="R26" i="34" s="1"/>
  <c r="K26" i="34"/>
  <c r="J26" i="34"/>
  <c r="I26" i="34"/>
  <c r="H26" i="34"/>
  <c r="G26" i="34"/>
  <c r="F26" i="34"/>
  <c r="C26" i="34"/>
  <c r="B26" i="34"/>
  <c r="E26" i="34" s="1"/>
  <c r="S25" i="34"/>
  <c r="R25" i="34"/>
  <c r="Q25" i="34"/>
  <c r="P25" i="34"/>
  <c r="E25" i="34"/>
  <c r="U25" i="34" s="1"/>
  <c r="S24" i="34"/>
  <c r="R24" i="34"/>
  <c r="Q24" i="34"/>
  <c r="P24" i="34"/>
  <c r="E24" i="34"/>
  <c r="U24" i="34" s="1"/>
  <c r="S23" i="34"/>
  <c r="R23" i="34"/>
  <c r="Q23" i="34"/>
  <c r="P23" i="34"/>
  <c r="E23" i="34"/>
  <c r="S22" i="34"/>
  <c r="R22" i="34"/>
  <c r="Q22" i="34"/>
  <c r="P22" i="34"/>
  <c r="E22" i="34"/>
  <c r="T22" i="34" s="1"/>
  <c r="S21" i="34"/>
  <c r="R21" i="34"/>
  <c r="Q21" i="34"/>
  <c r="U21" i="34" s="1"/>
  <c r="P21" i="34"/>
  <c r="E21" i="34"/>
  <c r="S20" i="34"/>
  <c r="R20" i="34"/>
  <c r="Q20" i="34"/>
  <c r="P20" i="34"/>
  <c r="E20" i="34"/>
  <c r="S19" i="34"/>
  <c r="R19" i="34"/>
  <c r="Q19" i="34"/>
  <c r="P19" i="34"/>
  <c r="E19" i="34"/>
  <c r="U19" i="34" s="1"/>
  <c r="O17" i="34"/>
  <c r="N17" i="34"/>
  <c r="M17" i="34"/>
  <c r="L17" i="34"/>
  <c r="K17" i="34"/>
  <c r="J17" i="34"/>
  <c r="I17" i="34"/>
  <c r="H17" i="34"/>
  <c r="G17" i="34"/>
  <c r="F17" i="34"/>
  <c r="C17" i="34"/>
  <c r="B17" i="34"/>
  <c r="E17" i="34" s="1"/>
  <c r="S16" i="34"/>
  <c r="R16" i="34"/>
  <c r="Q16" i="34"/>
  <c r="P16" i="34"/>
  <c r="E16" i="34"/>
  <c r="U16" i="34" s="1"/>
  <c r="U15" i="34"/>
  <c r="S15" i="34"/>
  <c r="R15" i="34"/>
  <c r="Q15" i="34"/>
  <c r="P15" i="34"/>
  <c r="E15" i="34"/>
  <c r="T15" i="34" s="1"/>
  <c r="T14" i="34"/>
  <c r="S14" i="34"/>
  <c r="R14" i="34"/>
  <c r="Q14" i="34"/>
  <c r="P14" i="34"/>
  <c r="E14" i="34"/>
  <c r="U14" i="34" s="1"/>
  <c r="S13" i="34"/>
  <c r="R13" i="34"/>
  <c r="Q13" i="34"/>
  <c r="P13" i="34"/>
  <c r="E13" i="34"/>
  <c r="T12" i="34"/>
  <c r="S12" i="34"/>
  <c r="R12" i="34"/>
  <c r="Q12" i="34"/>
  <c r="P12" i="34"/>
  <c r="E12" i="34"/>
  <c r="U12" i="34" s="1"/>
  <c r="S11" i="34"/>
  <c r="R11" i="34"/>
  <c r="Q11" i="34"/>
  <c r="P11" i="34"/>
  <c r="E11" i="34"/>
  <c r="U11" i="34" s="1"/>
  <c r="S10" i="34"/>
  <c r="R10" i="34"/>
  <c r="Q10" i="34"/>
  <c r="P10" i="34"/>
  <c r="E10" i="34"/>
  <c r="S9" i="34"/>
  <c r="R9" i="34"/>
  <c r="Q9" i="34"/>
  <c r="P9" i="34"/>
  <c r="E9" i="34"/>
  <c r="U9" i="34" s="1"/>
  <c r="S96" i="33"/>
  <c r="R96" i="33"/>
  <c r="Q96" i="33"/>
  <c r="P96" i="33"/>
  <c r="E96" i="33"/>
  <c r="T95" i="33"/>
  <c r="S95" i="33"/>
  <c r="R95" i="33"/>
  <c r="Q95" i="33"/>
  <c r="P95" i="33"/>
  <c r="E95" i="33"/>
  <c r="U95" i="33" s="1"/>
  <c r="U94" i="33"/>
  <c r="S94" i="33"/>
  <c r="R94" i="33"/>
  <c r="Q94" i="33"/>
  <c r="P94" i="33"/>
  <c r="E94" i="33"/>
  <c r="T94" i="33" s="1"/>
  <c r="U93" i="33"/>
  <c r="T93" i="33"/>
  <c r="S93" i="33"/>
  <c r="R93" i="33"/>
  <c r="Q93" i="33"/>
  <c r="P93" i="33"/>
  <c r="E93" i="33"/>
  <c r="T92" i="33"/>
  <c r="S92" i="33"/>
  <c r="R92" i="33"/>
  <c r="Q92" i="33"/>
  <c r="P92" i="33"/>
  <c r="E92" i="33"/>
  <c r="U92" i="33" s="1"/>
  <c r="S91" i="33"/>
  <c r="R91" i="33"/>
  <c r="Q91" i="33"/>
  <c r="P91" i="33"/>
  <c r="E91" i="33"/>
  <c r="S90" i="33"/>
  <c r="R90" i="33"/>
  <c r="Q90" i="33"/>
  <c r="P90" i="33"/>
  <c r="E90" i="33"/>
  <c r="T90" i="33" s="1"/>
  <c r="U89" i="33"/>
  <c r="S89" i="33"/>
  <c r="R89" i="33"/>
  <c r="Q89" i="33"/>
  <c r="P89" i="33"/>
  <c r="E89" i="33"/>
  <c r="T89" i="33" s="1"/>
  <c r="U88" i="33"/>
  <c r="T88" i="33"/>
  <c r="S88" i="33"/>
  <c r="R88" i="33"/>
  <c r="Q88" i="33"/>
  <c r="P88" i="33"/>
  <c r="E88" i="33"/>
  <c r="O75" i="33"/>
  <c r="N75" i="33"/>
  <c r="M75" i="33"/>
  <c r="L75" i="33"/>
  <c r="K75" i="33"/>
  <c r="J75" i="33"/>
  <c r="I75" i="33"/>
  <c r="H75" i="33"/>
  <c r="G75" i="33"/>
  <c r="F75" i="33"/>
  <c r="C75" i="33"/>
  <c r="B75" i="33"/>
  <c r="R74" i="33"/>
  <c r="O74" i="33"/>
  <c r="N74" i="33"/>
  <c r="M74" i="33"/>
  <c r="L74" i="33"/>
  <c r="K74" i="33"/>
  <c r="J74" i="33"/>
  <c r="I74" i="33"/>
  <c r="H74" i="33"/>
  <c r="G74" i="33"/>
  <c r="F74" i="33"/>
  <c r="C74" i="33"/>
  <c r="B74" i="33"/>
  <c r="E74" i="33" s="1"/>
  <c r="R73" i="33"/>
  <c r="O73" i="33"/>
  <c r="S73" i="33" s="1"/>
  <c r="N73" i="33"/>
  <c r="M73" i="33"/>
  <c r="L73" i="33"/>
  <c r="K73" i="33"/>
  <c r="J73" i="33"/>
  <c r="I73" i="33"/>
  <c r="H73" i="33"/>
  <c r="P73" i="33" s="1"/>
  <c r="G73" i="33"/>
  <c r="F73" i="33"/>
  <c r="C73" i="33"/>
  <c r="B73" i="33"/>
  <c r="S72" i="33"/>
  <c r="R72" i="33"/>
  <c r="Q72" i="33"/>
  <c r="P72" i="33"/>
  <c r="E72" i="33"/>
  <c r="T72" i="33" s="1"/>
  <c r="U71" i="33"/>
  <c r="S71" i="33"/>
  <c r="R71" i="33"/>
  <c r="Q71" i="33"/>
  <c r="P71" i="33"/>
  <c r="E71" i="33"/>
  <c r="O69" i="33"/>
  <c r="N69" i="33"/>
  <c r="M69" i="33"/>
  <c r="L69" i="33"/>
  <c r="K69" i="33"/>
  <c r="J69" i="33"/>
  <c r="I69" i="33"/>
  <c r="H69" i="33"/>
  <c r="G69" i="33"/>
  <c r="F69" i="33"/>
  <c r="C69" i="33"/>
  <c r="B69" i="33"/>
  <c r="O68" i="33"/>
  <c r="N68" i="33"/>
  <c r="M68" i="33"/>
  <c r="S68" i="33" s="1"/>
  <c r="L68" i="33"/>
  <c r="R68" i="33" s="1"/>
  <c r="K68" i="33"/>
  <c r="J68" i="33"/>
  <c r="I68" i="33"/>
  <c r="H68" i="33"/>
  <c r="G68" i="33"/>
  <c r="F68" i="33"/>
  <c r="C68" i="33"/>
  <c r="B68" i="33"/>
  <c r="S67" i="33"/>
  <c r="R67" i="33"/>
  <c r="Q67" i="33"/>
  <c r="P67" i="33"/>
  <c r="E67" i="33"/>
  <c r="T67" i="33" s="1"/>
  <c r="S66" i="33"/>
  <c r="R66" i="33"/>
  <c r="Q66" i="33"/>
  <c r="P66" i="33"/>
  <c r="E66" i="33"/>
  <c r="S65" i="33"/>
  <c r="R65" i="33"/>
  <c r="Q65" i="33"/>
  <c r="P65" i="33"/>
  <c r="E65" i="33"/>
  <c r="T64" i="33"/>
  <c r="S64" i="33"/>
  <c r="R64" i="33"/>
  <c r="Q64" i="33"/>
  <c r="P64" i="33"/>
  <c r="E64" i="33"/>
  <c r="U64" i="33" s="1"/>
  <c r="U63" i="33"/>
  <c r="S63" i="33"/>
  <c r="R63" i="33"/>
  <c r="Q63" i="33"/>
  <c r="P63" i="33"/>
  <c r="E63" i="33"/>
  <c r="T63" i="33" s="1"/>
  <c r="R61" i="33"/>
  <c r="O61" i="33"/>
  <c r="N61" i="33"/>
  <c r="M61" i="33"/>
  <c r="S61" i="33" s="1"/>
  <c r="L61" i="33"/>
  <c r="K61" i="33"/>
  <c r="J61" i="33"/>
  <c r="I61" i="33"/>
  <c r="H61" i="33"/>
  <c r="C61" i="33"/>
  <c r="B61" i="33"/>
  <c r="U60" i="33"/>
  <c r="S60" i="33"/>
  <c r="R60" i="33"/>
  <c r="Q60" i="33"/>
  <c r="P60" i="33"/>
  <c r="E60" i="33"/>
  <c r="T60" i="33" s="1"/>
  <c r="S59" i="33"/>
  <c r="R59" i="33"/>
  <c r="Q59" i="33"/>
  <c r="P59" i="33"/>
  <c r="E59" i="33"/>
  <c r="U59" i="33" s="1"/>
  <c r="U58" i="33"/>
  <c r="S58" i="33"/>
  <c r="R58" i="33"/>
  <c r="Q58" i="33"/>
  <c r="P58" i="33"/>
  <c r="E58" i="33"/>
  <c r="T58" i="33" s="1"/>
  <c r="S57" i="33"/>
  <c r="R57" i="33"/>
  <c r="Q57" i="33"/>
  <c r="P57" i="33"/>
  <c r="E57" i="33"/>
  <c r="O55" i="33"/>
  <c r="N55" i="33"/>
  <c r="M55" i="33"/>
  <c r="S55" i="33" s="1"/>
  <c r="L55" i="33"/>
  <c r="R55" i="33" s="1"/>
  <c r="K55" i="33"/>
  <c r="J55" i="33"/>
  <c r="I55" i="33"/>
  <c r="H55" i="33"/>
  <c r="G55" i="33"/>
  <c r="F55" i="33"/>
  <c r="C55" i="33"/>
  <c r="B55" i="33"/>
  <c r="U54" i="33"/>
  <c r="T54" i="33"/>
  <c r="S54" i="33"/>
  <c r="R54" i="33"/>
  <c r="Q54" i="33"/>
  <c r="P54" i="33"/>
  <c r="E54" i="33"/>
  <c r="U53" i="33"/>
  <c r="T53" i="33"/>
  <c r="S53" i="33"/>
  <c r="R53" i="33"/>
  <c r="Q53" i="33"/>
  <c r="P53" i="33"/>
  <c r="E53" i="33"/>
  <c r="U52" i="33"/>
  <c r="T52" i="33"/>
  <c r="S52" i="33"/>
  <c r="R52" i="33"/>
  <c r="Q52" i="33"/>
  <c r="P52" i="33"/>
  <c r="E52" i="33"/>
  <c r="S51" i="33"/>
  <c r="R51" i="33"/>
  <c r="Q51" i="33"/>
  <c r="P51" i="33"/>
  <c r="E51" i="33"/>
  <c r="S50" i="33"/>
  <c r="R50" i="33"/>
  <c r="Q50" i="33"/>
  <c r="P50" i="33"/>
  <c r="E50" i="33"/>
  <c r="T50" i="33" s="1"/>
  <c r="S49" i="33"/>
  <c r="R49" i="33"/>
  <c r="Q49" i="33"/>
  <c r="P49" i="33"/>
  <c r="E49" i="33"/>
  <c r="T49" i="33" s="1"/>
  <c r="S48" i="33"/>
  <c r="R48" i="33"/>
  <c r="Q48" i="33"/>
  <c r="P48" i="33"/>
  <c r="E48" i="33"/>
  <c r="S47" i="33"/>
  <c r="R47" i="33"/>
  <c r="Q47" i="33"/>
  <c r="P47" i="33"/>
  <c r="E47" i="33"/>
  <c r="T47" i="33" s="1"/>
  <c r="U46" i="33"/>
  <c r="T46" i="33"/>
  <c r="S46" i="33"/>
  <c r="R46" i="33"/>
  <c r="Q46" i="33"/>
  <c r="P46" i="33"/>
  <c r="E46" i="33"/>
  <c r="S45" i="33"/>
  <c r="R45" i="33"/>
  <c r="Q45" i="33"/>
  <c r="P45" i="33"/>
  <c r="E45" i="33"/>
  <c r="S44" i="33"/>
  <c r="R44" i="33"/>
  <c r="Q44" i="33"/>
  <c r="P44" i="33"/>
  <c r="E44" i="33"/>
  <c r="U44" i="33" s="1"/>
  <c r="O42" i="33"/>
  <c r="N42" i="33"/>
  <c r="M42" i="33"/>
  <c r="L42" i="33"/>
  <c r="K42" i="33"/>
  <c r="J42" i="33"/>
  <c r="I42" i="33"/>
  <c r="H42" i="33"/>
  <c r="G42" i="33"/>
  <c r="F42" i="33"/>
  <c r="C42" i="33"/>
  <c r="B42" i="33"/>
  <c r="E42" i="33" s="1"/>
  <c r="S41" i="33"/>
  <c r="R41" i="33"/>
  <c r="Q41" i="33"/>
  <c r="P41" i="33"/>
  <c r="E41" i="33"/>
  <c r="U41" i="33" s="1"/>
  <c r="U40" i="33"/>
  <c r="S40" i="33"/>
  <c r="R40" i="33"/>
  <c r="Q40" i="33"/>
  <c r="P40" i="33"/>
  <c r="E40" i="33"/>
  <c r="T40" i="33" s="1"/>
  <c r="S39" i="33"/>
  <c r="R39" i="33"/>
  <c r="Q39" i="33"/>
  <c r="P39" i="33"/>
  <c r="E39" i="33"/>
  <c r="U39" i="33" s="1"/>
  <c r="S38" i="33"/>
  <c r="R38" i="33"/>
  <c r="Q38" i="33"/>
  <c r="P38" i="33"/>
  <c r="T38" i="33" s="1"/>
  <c r="E38" i="33"/>
  <c r="U38" i="33" s="1"/>
  <c r="S37" i="33"/>
  <c r="R37" i="33"/>
  <c r="Q37" i="33"/>
  <c r="P37" i="33"/>
  <c r="E37" i="33"/>
  <c r="T37" i="33" s="1"/>
  <c r="O35" i="33"/>
  <c r="N35" i="33"/>
  <c r="M35" i="33"/>
  <c r="S35" i="33" s="1"/>
  <c r="L35" i="33"/>
  <c r="R35" i="33" s="1"/>
  <c r="K35" i="33"/>
  <c r="J35" i="33"/>
  <c r="I35" i="33"/>
  <c r="H35" i="33"/>
  <c r="G35" i="33"/>
  <c r="F35" i="33"/>
  <c r="C35" i="33"/>
  <c r="E35" i="33" s="1"/>
  <c r="B35" i="33"/>
  <c r="S34" i="33"/>
  <c r="R34" i="33"/>
  <c r="Q34" i="33"/>
  <c r="P34" i="33"/>
  <c r="E34" i="33"/>
  <c r="O32" i="33"/>
  <c r="N32" i="33"/>
  <c r="M32" i="33"/>
  <c r="S32" i="33" s="1"/>
  <c r="L32" i="33"/>
  <c r="R32" i="33" s="1"/>
  <c r="K32" i="33"/>
  <c r="J32" i="33"/>
  <c r="I32" i="33"/>
  <c r="H32" i="33"/>
  <c r="G32" i="33"/>
  <c r="F32" i="33"/>
  <c r="C32" i="33"/>
  <c r="B32" i="33"/>
  <c r="S31" i="33"/>
  <c r="R31" i="33"/>
  <c r="Q31" i="33"/>
  <c r="P31" i="33"/>
  <c r="E31" i="33"/>
  <c r="U31" i="33" s="1"/>
  <c r="U30" i="33"/>
  <c r="S30" i="33"/>
  <c r="R30" i="33"/>
  <c r="Q30" i="33"/>
  <c r="P30" i="33"/>
  <c r="E30" i="33"/>
  <c r="T30" i="33" s="1"/>
  <c r="U29" i="33"/>
  <c r="S29" i="33"/>
  <c r="R29" i="33"/>
  <c r="Q29" i="33"/>
  <c r="P29" i="33"/>
  <c r="E29" i="33"/>
  <c r="T29" i="33" s="1"/>
  <c r="U28" i="33"/>
  <c r="T28" i="33"/>
  <c r="S28" i="33"/>
  <c r="R28" i="33"/>
  <c r="Q28" i="33"/>
  <c r="P28" i="33"/>
  <c r="E28" i="33"/>
  <c r="O26" i="33"/>
  <c r="N26" i="33"/>
  <c r="M26" i="33"/>
  <c r="S26" i="33" s="1"/>
  <c r="L26" i="33"/>
  <c r="R26" i="33" s="1"/>
  <c r="K26" i="33"/>
  <c r="J26" i="33"/>
  <c r="I26" i="33"/>
  <c r="H26" i="33"/>
  <c r="G26" i="33"/>
  <c r="F26" i="33"/>
  <c r="C26" i="33"/>
  <c r="B26" i="33"/>
  <c r="S25" i="33"/>
  <c r="R25" i="33"/>
  <c r="Q25" i="33"/>
  <c r="P25" i="33"/>
  <c r="E25" i="33"/>
  <c r="U25" i="33" s="1"/>
  <c r="S24" i="33"/>
  <c r="R24" i="33"/>
  <c r="Q24" i="33"/>
  <c r="P24" i="33"/>
  <c r="E24" i="33"/>
  <c r="T24" i="33" s="1"/>
  <c r="S23" i="33"/>
  <c r="R23" i="33"/>
  <c r="Q23" i="33"/>
  <c r="P23" i="33"/>
  <c r="E23" i="33"/>
  <c r="S22" i="33"/>
  <c r="R22" i="33"/>
  <c r="Q22" i="33"/>
  <c r="P22" i="33"/>
  <c r="E22" i="33"/>
  <c r="U21" i="33"/>
  <c r="S21" i="33"/>
  <c r="R21" i="33"/>
  <c r="Q21" i="33"/>
  <c r="P21" i="33"/>
  <c r="E21" i="33"/>
  <c r="T21" i="33" s="1"/>
  <c r="S20" i="33"/>
  <c r="R20" i="33"/>
  <c r="Q20" i="33"/>
  <c r="P20" i="33"/>
  <c r="E20" i="33"/>
  <c r="U20" i="33" s="1"/>
  <c r="S19" i="33"/>
  <c r="R19" i="33"/>
  <c r="Q19" i="33"/>
  <c r="P19" i="33"/>
  <c r="E19" i="33"/>
  <c r="T19" i="33" s="1"/>
  <c r="R17" i="33"/>
  <c r="O17" i="33"/>
  <c r="N17" i="33"/>
  <c r="M17" i="33"/>
  <c r="S17" i="33" s="1"/>
  <c r="L17" i="33"/>
  <c r="K17" i="33"/>
  <c r="J17" i="33"/>
  <c r="I17" i="33"/>
  <c r="H17" i="33"/>
  <c r="P17" i="33" s="1"/>
  <c r="G17" i="33"/>
  <c r="F17" i="33"/>
  <c r="E17" i="33"/>
  <c r="C17" i="33"/>
  <c r="B17" i="33"/>
  <c r="S16" i="33"/>
  <c r="R16" i="33"/>
  <c r="Q16" i="33"/>
  <c r="P16" i="33"/>
  <c r="E16" i="33"/>
  <c r="S15" i="33"/>
  <c r="R15" i="33"/>
  <c r="Q15" i="33"/>
  <c r="P15" i="33"/>
  <c r="E15" i="33"/>
  <c r="U15" i="33" s="1"/>
  <c r="U14" i="33"/>
  <c r="S14" i="33"/>
  <c r="R14" i="33"/>
  <c r="Q14" i="33"/>
  <c r="P14" i="33"/>
  <c r="E14" i="33"/>
  <c r="T14" i="33" s="1"/>
  <c r="S13" i="33"/>
  <c r="R13" i="33"/>
  <c r="Q13" i="33"/>
  <c r="P13" i="33"/>
  <c r="E13" i="33"/>
  <c r="S12" i="33"/>
  <c r="R12" i="33"/>
  <c r="Q12" i="33"/>
  <c r="P12" i="33"/>
  <c r="E12" i="33"/>
  <c r="T11" i="33"/>
  <c r="S11" i="33"/>
  <c r="R11" i="33"/>
  <c r="Q11" i="33"/>
  <c r="P11" i="33"/>
  <c r="E11" i="33"/>
  <c r="U11" i="33" s="1"/>
  <c r="T10" i="33"/>
  <c r="S10" i="33"/>
  <c r="R10" i="33"/>
  <c r="Q10" i="33"/>
  <c r="P10" i="33"/>
  <c r="E10" i="33"/>
  <c r="S9" i="33"/>
  <c r="R9" i="33"/>
  <c r="Q9" i="33"/>
  <c r="P9" i="33"/>
  <c r="E9" i="33"/>
  <c r="S96" i="32"/>
  <c r="R96" i="32"/>
  <c r="Q96" i="32"/>
  <c r="P96" i="32"/>
  <c r="E96" i="32"/>
  <c r="T96" i="32" s="1"/>
  <c r="T95" i="32"/>
  <c r="S95" i="32"/>
  <c r="R95" i="32"/>
  <c r="Q95" i="32"/>
  <c r="P95" i="32"/>
  <c r="E95" i="32"/>
  <c r="U95" i="32" s="1"/>
  <c r="S94" i="32"/>
  <c r="R94" i="32"/>
  <c r="Q94" i="32"/>
  <c r="P94" i="32"/>
  <c r="E94" i="32"/>
  <c r="T94" i="32" s="1"/>
  <c r="S93" i="32"/>
  <c r="R93" i="32"/>
  <c r="Q93" i="32"/>
  <c r="P93" i="32"/>
  <c r="E93" i="32"/>
  <c r="U92" i="32"/>
  <c r="T92" i="32"/>
  <c r="S92" i="32"/>
  <c r="R92" i="32"/>
  <c r="Q92" i="32"/>
  <c r="P92" i="32"/>
  <c r="E92" i="32"/>
  <c r="U91" i="32"/>
  <c r="S91" i="32"/>
  <c r="R91" i="32"/>
  <c r="Q91" i="32"/>
  <c r="P91" i="32"/>
  <c r="E91" i="32"/>
  <c r="S90" i="32"/>
  <c r="R90" i="32"/>
  <c r="Q90" i="32"/>
  <c r="P90" i="32"/>
  <c r="E90" i="32"/>
  <c r="S89" i="32"/>
  <c r="R89" i="32"/>
  <c r="Q89" i="32"/>
  <c r="P89" i="32"/>
  <c r="E89" i="32"/>
  <c r="U89" i="32" s="1"/>
  <c r="S88" i="32"/>
  <c r="R88" i="32"/>
  <c r="Q88" i="32"/>
  <c r="P88" i="32"/>
  <c r="E88" i="32"/>
  <c r="U88" i="32" s="1"/>
  <c r="O75" i="32"/>
  <c r="N75" i="32"/>
  <c r="M75" i="32"/>
  <c r="L75" i="32"/>
  <c r="K75" i="32"/>
  <c r="J75" i="32"/>
  <c r="I75" i="32"/>
  <c r="H75" i="32"/>
  <c r="G75" i="32"/>
  <c r="F75" i="32"/>
  <c r="C75" i="32"/>
  <c r="B75" i="32"/>
  <c r="O74" i="32"/>
  <c r="S74" i="32" s="1"/>
  <c r="N74" i="32"/>
  <c r="M74" i="32"/>
  <c r="L74" i="32"/>
  <c r="R74" i="32" s="1"/>
  <c r="K74" i="32"/>
  <c r="J74" i="32"/>
  <c r="I74" i="32"/>
  <c r="H74" i="32"/>
  <c r="P74" i="32" s="1"/>
  <c r="G74" i="32"/>
  <c r="F74" i="32"/>
  <c r="C74" i="32"/>
  <c r="B74" i="32"/>
  <c r="E74" i="32" s="1"/>
  <c r="R73" i="32"/>
  <c r="O73" i="32"/>
  <c r="N73" i="32"/>
  <c r="M73" i="32"/>
  <c r="L73" i="32"/>
  <c r="K73" i="32"/>
  <c r="J73" i="32"/>
  <c r="I73" i="32"/>
  <c r="H73" i="32"/>
  <c r="P73" i="32" s="1"/>
  <c r="G73" i="32"/>
  <c r="F73" i="32"/>
  <c r="C73" i="32"/>
  <c r="E73" i="32" s="1"/>
  <c r="B73" i="32"/>
  <c r="S72" i="32"/>
  <c r="R72" i="32"/>
  <c r="Q72" i="32"/>
  <c r="P72" i="32"/>
  <c r="E72" i="32"/>
  <c r="S71" i="32"/>
  <c r="R71" i="32"/>
  <c r="Q71" i="32"/>
  <c r="P71" i="32"/>
  <c r="E71" i="32"/>
  <c r="O69" i="32"/>
  <c r="N69" i="32"/>
  <c r="M69" i="32"/>
  <c r="L69" i="32"/>
  <c r="K69" i="32"/>
  <c r="J69" i="32"/>
  <c r="I69" i="32"/>
  <c r="H69" i="32"/>
  <c r="G69" i="32"/>
  <c r="F69" i="32"/>
  <c r="C69" i="32"/>
  <c r="B69" i="32"/>
  <c r="O68" i="32"/>
  <c r="N68" i="32"/>
  <c r="M68" i="32"/>
  <c r="S68" i="32" s="1"/>
  <c r="L68" i="32"/>
  <c r="R68" i="32" s="1"/>
  <c r="K68" i="32"/>
  <c r="J68" i="32"/>
  <c r="I68" i="32"/>
  <c r="H68" i="32"/>
  <c r="G68" i="32"/>
  <c r="F68" i="32"/>
  <c r="C68" i="32"/>
  <c r="B68" i="32"/>
  <c r="S67" i="32"/>
  <c r="R67" i="32"/>
  <c r="Q67" i="32"/>
  <c r="P67" i="32"/>
  <c r="E67" i="32"/>
  <c r="S66" i="32"/>
  <c r="R66" i="32"/>
  <c r="Q66" i="32"/>
  <c r="P66" i="32"/>
  <c r="E66" i="32"/>
  <c r="S65" i="32"/>
  <c r="R65" i="32"/>
  <c r="Q65" i="32"/>
  <c r="P65" i="32"/>
  <c r="E65" i="32"/>
  <c r="T65" i="32" s="1"/>
  <c r="S64" i="32"/>
  <c r="R64" i="32"/>
  <c r="Q64" i="32"/>
  <c r="P64" i="32"/>
  <c r="E64" i="32"/>
  <c r="U64" i="32" s="1"/>
  <c r="S63" i="32"/>
  <c r="R63" i="32"/>
  <c r="Q63" i="32"/>
  <c r="P63" i="32"/>
  <c r="E63" i="32"/>
  <c r="O61" i="32"/>
  <c r="N61" i="32"/>
  <c r="M61" i="32"/>
  <c r="S61" i="32" s="1"/>
  <c r="L61" i="32"/>
  <c r="R61" i="32" s="1"/>
  <c r="K61" i="32"/>
  <c r="J61" i="32"/>
  <c r="I61" i="32"/>
  <c r="H61" i="32"/>
  <c r="C61" i="32"/>
  <c r="B61" i="32"/>
  <c r="E61" i="32" s="1"/>
  <c r="S60" i="32"/>
  <c r="R60" i="32"/>
  <c r="Q60" i="32"/>
  <c r="P60" i="32"/>
  <c r="E60" i="32"/>
  <c r="U60" i="32" s="1"/>
  <c r="S59" i="32"/>
  <c r="R59" i="32"/>
  <c r="Q59" i="32"/>
  <c r="P59" i="32"/>
  <c r="E59" i="32"/>
  <c r="U59" i="32" s="1"/>
  <c r="T58" i="32"/>
  <c r="S58" i="32"/>
  <c r="R58" i="32"/>
  <c r="Q58" i="32"/>
  <c r="P58" i="32"/>
  <c r="E58" i="32"/>
  <c r="U58" i="32" s="1"/>
  <c r="T57" i="32"/>
  <c r="S57" i="32"/>
  <c r="R57" i="32"/>
  <c r="Q57" i="32"/>
  <c r="P57" i="32"/>
  <c r="E57" i="32"/>
  <c r="U57" i="32" s="1"/>
  <c r="O55" i="32"/>
  <c r="N55" i="32"/>
  <c r="M55" i="32"/>
  <c r="S55" i="32" s="1"/>
  <c r="L55" i="32"/>
  <c r="R55" i="32" s="1"/>
  <c r="K55" i="32"/>
  <c r="J55" i="32"/>
  <c r="I55" i="32"/>
  <c r="H55" i="32"/>
  <c r="G55" i="32"/>
  <c r="F55" i="32"/>
  <c r="C55" i="32"/>
  <c r="B55" i="32"/>
  <c r="S54" i="32"/>
  <c r="R54" i="32"/>
  <c r="Q54" i="32"/>
  <c r="P54" i="32"/>
  <c r="E54" i="32"/>
  <c r="S53" i="32"/>
  <c r="R53" i="32"/>
  <c r="Q53" i="32"/>
  <c r="P53" i="32"/>
  <c r="E53" i="32"/>
  <c r="T53" i="32" s="1"/>
  <c r="U52" i="32"/>
  <c r="S52" i="32"/>
  <c r="R52" i="32"/>
  <c r="Q52" i="32"/>
  <c r="P52" i="32"/>
  <c r="E52" i="32"/>
  <c r="T52" i="32" s="1"/>
  <c r="S51" i="32"/>
  <c r="R51" i="32"/>
  <c r="Q51" i="32"/>
  <c r="P51" i="32"/>
  <c r="E51" i="32"/>
  <c r="U51" i="32" s="1"/>
  <c r="S50" i="32"/>
  <c r="R50" i="32"/>
  <c r="Q50" i="32"/>
  <c r="P50" i="32"/>
  <c r="E50" i="32"/>
  <c r="U49" i="32"/>
  <c r="S49" i="32"/>
  <c r="R49" i="32"/>
  <c r="Q49" i="32"/>
  <c r="P49" i="32"/>
  <c r="E49" i="32"/>
  <c r="T49" i="32" s="1"/>
  <c r="U48" i="32"/>
  <c r="S48" i="32"/>
  <c r="R48" i="32"/>
  <c r="Q48" i="32"/>
  <c r="P48" i="32"/>
  <c r="E48" i="32"/>
  <c r="T48" i="32" s="1"/>
  <c r="S47" i="32"/>
  <c r="R47" i="32"/>
  <c r="Q47" i="32"/>
  <c r="P47" i="32"/>
  <c r="E47" i="32"/>
  <c r="S46" i="32"/>
  <c r="R46" i="32"/>
  <c r="Q46" i="32"/>
  <c r="P46" i="32"/>
  <c r="E46" i="32"/>
  <c r="U46" i="32" s="1"/>
  <c r="U45" i="32"/>
  <c r="S45" i="32"/>
  <c r="R45" i="32"/>
  <c r="Q45" i="32"/>
  <c r="P45" i="32"/>
  <c r="E45" i="32"/>
  <c r="S44" i="32"/>
  <c r="R44" i="32"/>
  <c r="Q44" i="32"/>
  <c r="P44" i="32"/>
  <c r="E44" i="32"/>
  <c r="T44" i="32" s="1"/>
  <c r="O42" i="32"/>
  <c r="N42" i="32"/>
  <c r="M42" i="32"/>
  <c r="S42" i="32" s="1"/>
  <c r="L42" i="32"/>
  <c r="R42" i="32" s="1"/>
  <c r="K42" i="32"/>
  <c r="J42" i="32"/>
  <c r="I42" i="32"/>
  <c r="H42" i="32"/>
  <c r="G42" i="32"/>
  <c r="F42" i="32"/>
  <c r="C42" i="32"/>
  <c r="B42" i="32"/>
  <c r="U41" i="32"/>
  <c r="S41" i="32"/>
  <c r="R41" i="32"/>
  <c r="Q41" i="32"/>
  <c r="P41" i="32"/>
  <c r="E41" i="32"/>
  <c r="T41" i="32" s="1"/>
  <c r="U40" i="32"/>
  <c r="T40" i="32"/>
  <c r="S40" i="32"/>
  <c r="R40" i="32"/>
  <c r="Q40" i="32"/>
  <c r="P40" i="32"/>
  <c r="E40" i="32"/>
  <c r="U39" i="32"/>
  <c r="T39" i="32"/>
  <c r="S39" i="32"/>
  <c r="R39" i="32"/>
  <c r="Q39" i="32"/>
  <c r="P39" i="32"/>
  <c r="E39" i="32"/>
  <c r="S38" i="32"/>
  <c r="R38" i="32"/>
  <c r="Q38" i="32"/>
  <c r="P38" i="32"/>
  <c r="E38" i="32"/>
  <c r="S37" i="32"/>
  <c r="R37" i="32"/>
  <c r="Q37" i="32"/>
  <c r="P37" i="32"/>
  <c r="E37" i="32"/>
  <c r="T37" i="32" s="1"/>
  <c r="O35" i="32"/>
  <c r="N35" i="32"/>
  <c r="M35" i="32"/>
  <c r="L35" i="32"/>
  <c r="K35" i="32"/>
  <c r="J35" i="32"/>
  <c r="I35" i="32"/>
  <c r="H35" i="32"/>
  <c r="G35" i="32"/>
  <c r="F35" i="32"/>
  <c r="C35" i="32"/>
  <c r="B35" i="32"/>
  <c r="E35" i="32" s="1"/>
  <c r="S34" i="32"/>
  <c r="R34" i="32"/>
  <c r="Q34" i="32"/>
  <c r="U34" i="32" s="1"/>
  <c r="P34" i="32"/>
  <c r="T34" i="32" s="1"/>
  <c r="E34" i="32"/>
  <c r="O32" i="32"/>
  <c r="N32" i="32"/>
  <c r="M32" i="32"/>
  <c r="S32" i="32" s="1"/>
  <c r="L32" i="32"/>
  <c r="R32" i="32" s="1"/>
  <c r="K32" i="32"/>
  <c r="J32" i="32"/>
  <c r="I32" i="32"/>
  <c r="H32" i="32"/>
  <c r="G32" i="32"/>
  <c r="F32" i="32"/>
  <c r="C32" i="32"/>
  <c r="B32" i="32"/>
  <c r="E32" i="32" s="1"/>
  <c r="U31" i="32"/>
  <c r="S31" i="32"/>
  <c r="R31" i="32"/>
  <c r="Q31" i="32"/>
  <c r="P31" i="32"/>
  <c r="E31" i="32"/>
  <c r="T31" i="32" s="1"/>
  <c r="U30" i="32"/>
  <c r="S30" i="32"/>
  <c r="R30" i="32"/>
  <c r="Q30" i="32"/>
  <c r="P30" i="32"/>
  <c r="E30" i="32"/>
  <c r="T30" i="32" s="1"/>
  <c r="S29" i="32"/>
  <c r="R29" i="32"/>
  <c r="Q29" i="32"/>
  <c r="P29" i="32"/>
  <c r="E29" i="32"/>
  <c r="U29" i="32" s="1"/>
  <c r="S28" i="32"/>
  <c r="R28" i="32"/>
  <c r="Q28" i="32"/>
  <c r="P28" i="32"/>
  <c r="E28" i="32"/>
  <c r="T28" i="32" s="1"/>
  <c r="R26" i="32"/>
  <c r="O26" i="32"/>
  <c r="N26" i="32"/>
  <c r="M26" i="32"/>
  <c r="S26" i="32" s="1"/>
  <c r="L26" i="32"/>
  <c r="K26" i="32"/>
  <c r="J26" i="32"/>
  <c r="I26" i="32"/>
  <c r="H26" i="32"/>
  <c r="P26" i="32" s="1"/>
  <c r="G26" i="32"/>
  <c r="F26" i="32"/>
  <c r="C26" i="32"/>
  <c r="B26" i="32"/>
  <c r="S25" i="32"/>
  <c r="R25" i="32"/>
  <c r="Q25" i="32"/>
  <c r="P25" i="32"/>
  <c r="E25" i="32"/>
  <c r="S24" i="32"/>
  <c r="R24" i="32"/>
  <c r="Q24" i="32"/>
  <c r="P24" i="32"/>
  <c r="E24" i="32"/>
  <c r="U24" i="32" s="1"/>
  <c r="S23" i="32"/>
  <c r="R23" i="32"/>
  <c r="Q23" i="32"/>
  <c r="P23" i="32"/>
  <c r="E23" i="32"/>
  <c r="T23" i="32" s="1"/>
  <c r="S22" i="32"/>
  <c r="R22" i="32"/>
  <c r="Q22" i="32"/>
  <c r="P22" i="32"/>
  <c r="E22" i="32"/>
  <c r="S21" i="32"/>
  <c r="R21" i="32"/>
  <c r="Q21" i="32"/>
  <c r="P21" i="32"/>
  <c r="E21" i="32"/>
  <c r="T21" i="32" s="1"/>
  <c r="U20" i="32"/>
  <c r="T20" i="32"/>
  <c r="S20" i="32"/>
  <c r="R20" i="32"/>
  <c r="Q20" i="32"/>
  <c r="P20" i="32"/>
  <c r="E20" i="32"/>
  <c r="U19" i="32"/>
  <c r="T19" i="32"/>
  <c r="S19" i="32"/>
  <c r="R19" i="32"/>
  <c r="Q19" i="32"/>
  <c r="P19" i="32"/>
  <c r="E19" i="32"/>
  <c r="O17" i="32"/>
  <c r="N17" i="32"/>
  <c r="M17" i="32"/>
  <c r="S17" i="32" s="1"/>
  <c r="L17" i="32"/>
  <c r="K17" i="32"/>
  <c r="J17" i="32"/>
  <c r="I17" i="32"/>
  <c r="H17" i="32"/>
  <c r="G17" i="32"/>
  <c r="F17" i="32"/>
  <c r="C17" i="32"/>
  <c r="B17" i="32"/>
  <c r="E17" i="32" s="1"/>
  <c r="S16" i="32"/>
  <c r="R16" i="32"/>
  <c r="Q16" i="32"/>
  <c r="P16" i="32"/>
  <c r="E16" i="32"/>
  <c r="U16" i="32" s="1"/>
  <c r="S15" i="32"/>
  <c r="R15" i="32"/>
  <c r="Q15" i="32"/>
  <c r="P15" i="32"/>
  <c r="E15" i="32"/>
  <c r="U15" i="32" s="1"/>
  <c r="U14" i="32"/>
  <c r="S14" i="32"/>
  <c r="R14" i="32"/>
  <c r="Q14" i="32"/>
  <c r="P14" i="32"/>
  <c r="E14" i="32"/>
  <c r="T14" i="32" s="1"/>
  <c r="S13" i="32"/>
  <c r="R13" i="32"/>
  <c r="Q13" i="32"/>
  <c r="P13" i="32"/>
  <c r="E13" i="32"/>
  <c r="S12" i="32"/>
  <c r="R12" i="32"/>
  <c r="Q12" i="32"/>
  <c r="P12" i="32"/>
  <c r="E12" i="32"/>
  <c r="U12" i="32" s="1"/>
  <c r="S11" i="32"/>
  <c r="R11" i="32"/>
  <c r="Q11" i="32"/>
  <c r="P11" i="32"/>
  <c r="E11" i="32"/>
  <c r="S10" i="32"/>
  <c r="R10" i="32"/>
  <c r="Q10" i="32"/>
  <c r="P10" i="32"/>
  <c r="E10" i="32"/>
  <c r="U9" i="32"/>
  <c r="S9" i="32"/>
  <c r="R9" i="32"/>
  <c r="Q9" i="32"/>
  <c r="P9" i="32"/>
  <c r="E9" i="32"/>
  <c r="T9" i="32" s="1"/>
  <c r="S96" i="31"/>
  <c r="R96" i="31"/>
  <c r="Q96" i="31"/>
  <c r="P96" i="31"/>
  <c r="E96" i="31"/>
  <c r="S95" i="31"/>
  <c r="R95" i="31"/>
  <c r="Q95" i="31"/>
  <c r="P95" i="31"/>
  <c r="E95" i="31"/>
  <c r="U95" i="31" s="1"/>
  <c r="S94" i="31"/>
  <c r="R94" i="31"/>
  <c r="Q94" i="31"/>
  <c r="P94" i="31"/>
  <c r="E94" i="31"/>
  <c r="T94" i="31" s="1"/>
  <c r="U93" i="31"/>
  <c r="T93" i="31"/>
  <c r="S93" i="31"/>
  <c r="R93" i="31"/>
  <c r="Q93" i="31"/>
  <c r="P93" i="31"/>
  <c r="E93" i="31"/>
  <c r="T92" i="31"/>
  <c r="S92" i="31"/>
  <c r="R92" i="31"/>
  <c r="Q92" i="31"/>
  <c r="P92" i="31"/>
  <c r="E92" i="31"/>
  <c r="U92" i="31" s="1"/>
  <c r="S91" i="31"/>
  <c r="R91" i="31"/>
  <c r="Q91" i="31"/>
  <c r="P91" i="31"/>
  <c r="E91" i="31"/>
  <c r="S90" i="31"/>
  <c r="R90" i="31"/>
  <c r="Q90" i="31"/>
  <c r="P90" i="31"/>
  <c r="E90" i="31"/>
  <c r="U90" i="31" s="1"/>
  <c r="U89" i="31"/>
  <c r="T89" i="31"/>
  <c r="S89" i="31"/>
  <c r="R89" i="31"/>
  <c r="Q89" i="31"/>
  <c r="P89" i="31"/>
  <c r="E89" i="31"/>
  <c r="T88" i="31"/>
  <c r="S88" i="31"/>
  <c r="R88" i="31"/>
  <c r="Q88" i="31"/>
  <c r="P88" i="31"/>
  <c r="E88" i="31"/>
  <c r="O75" i="31"/>
  <c r="N75" i="31"/>
  <c r="M75" i="31"/>
  <c r="L75" i="31"/>
  <c r="K75" i="31"/>
  <c r="J75" i="31"/>
  <c r="I75" i="31"/>
  <c r="H75" i="31"/>
  <c r="G75" i="31"/>
  <c r="F75" i="31"/>
  <c r="C75" i="31"/>
  <c r="B75" i="31"/>
  <c r="S74" i="31"/>
  <c r="O74" i="31"/>
  <c r="N74" i="31"/>
  <c r="M74" i="31"/>
  <c r="L74" i="31"/>
  <c r="K74" i="31"/>
  <c r="J74" i="31"/>
  <c r="I74" i="31"/>
  <c r="H74" i="31"/>
  <c r="G74" i="31"/>
  <c r="F74" i="31"/>
  <c r="C74" i="31"/>
  <c r="B74" i="31"/>
  <c r="E74" i="31" s="1"/>
  <c r="O73" i="31"/>
  <c r="S73" i="31" s="1"/>
  <c r="N73" i="31"/>
  <c r="M73" i="31"/>
  <c r="L73" i="31"/>
  <c r="R73" i="31" s="1"/>
  <c r="K73" i="31"/>
  <c r="J73" i="31"/>
  <c r="I73" i="31"/>
  <c r="H73" i="31"/>
  <c r="G73" i="31"/>
  <c r="F73" i="31"/>
  <c r="C73" i="31"/>
  <c r="B73" i="31"/>
  <c r="S72" i="31"/>
  <c r="R72" i="31"/>
  <c r="Q72" i="31"/>
  <c r="P72" i="31"/>
  <c r="E72" i="31"/>
  <c r="S71" i="31"/>
  <c r="R71" i="31"/>
  <c r="Q71" i="31"/>
  <c r="P71" i="31"/>
  <c r="T71" i="31" s="1"/>
  <c r="E71" i="31"/>
  <c r="U71" i="31" s="1"/>
  <c r="O69" i="31"/>
  <c r="N69" i="31"/>
  <c r="M69" i="31"/>
  <c r="L69" i="31"/>
  <c r="K69" i="31"/>
  <c r="J69" i="31"/>
  <c r="I69" i="31"/>
  <c r="H69" i="31"/>
  <c r="G69" i="31"/>
  <c r="F69" i="31"/>
  <c r="C69" i="31"/>
  <c r="B69" i="31"/>
  <c r="O68" i="31"/>
  <c r="N68" i="31"/>
  <c r="M68" i="31"/>
  <c r="S68" i="31" s="1"/>
  <c r="L68" i="31"/>
  <c r="R68" i="31" s="1"/>
  <c r="K68" i="31"/>
  <c r="J68" i="31"/>
  <c r="I68" i="31"/>
  <c r="H68" i="31"/>
  <c r="G68" i="31"/>
  <c r="F68" i="31"/>
  <c r="C68" i="31"/>
  <c r="B68" i="31"/>
  <c r="U67" i="31"/>
  <c r="S67" i="31"/>
  <c r="R67" i="31"/>
  <c r="Q67" i="31"/>
  <c r="P67" i="31"/>
  <c r="E67" i="31"/>
  <c r="T67" i="31" s="1"/>
  <c r="U66" i="31"/>
  <c r="T66" i="31"/>
  <c r="S66" i="31"/>
  <c r="R66" i="31"/>
  <c r="Q66" i="31"/>
  <c r="P66" i="31"/>
  <c r="E66" i="31"/>
  <c r="S65" i="31"/>
  <c r="R65" i="31"/>
  <c r="Q65" i="31"/>
  <c r="P65" i="31"/>
  <c r="E65" i="31"/>
  <c r="S64" i="31"/>
  <c r="R64" i="31"/>
  <c r="Q64" i="31"/>
  <c r="P64" i="31"/>
  <c r="E64" i="31"/>
  <c r="S63" i="31"/>
  <c r="R63" i="31"/>
  <c r="Q63" i="31"/>
  <c r="P63" i="31"/>
  <c r="E63" i="31"/>
  <c r="O61" i="31"/>
  <c r="N61" i="31"/>
  <c r="M61" i="31"/>
  <c r="S61" i="31" s="1"/>
  <c r="L61" i="31"/>
  <c r="R61" i="31" s="1"/>
  <c r="K61" i="31"/>
  <c r="J61" i="31"/>
  <c r="I61" i="31"/>
  <c r="H61" i="31"/>
  <c r="C61" i="31"/>
  <c r="B61" i="31"/>
  <c r="E61" i="31" s="1"/>
  <c r="U60" i="31"/>
  <c r="S60" i="31"/>
  <c r="R60" i="31"/>
  <c r="Q60" i="31"/>
  <c r="P60" i="31"/>
  <c r="E60" i="31"/>
  <c r="T60" i="31" s="1"/>
  <c r="T59" i="31"/>
  <c r="S59" i="31"/>
  <c r="R59" i="31"/>
  <c r="Q59" i="31"/>
  <c r="P59" i="31"/>
  <c r="E59" i="31"/>
  <c r="U59" i="31" s="1"/>
  <c r="S58" i="31"/>
  <c r="R58" i="31"/>
  <c r="Q58" i="31"/>
  <c r="P58" i="31"/>
  <c r="E58" i="31"/>
  <c r="T57" i="31"/>
  <c r="S57" i="31"/>
  <c r="R57" i="31"/>
  <c r="Q57" i="31"/>
  <c r="P57" i="31"/>
  <c r="E57" i="31"/>
  <c r="U57" i="31" s="1"/>
  <c r="O55" i="31"/>
  <c r="N55" i="31"/>
  <c r="M55" i="31"/>
  <c r="S55" i="31" s="1"/>
  <c r="L55" i="31"/>
  <c r="R55" i="31" s="1"/>
  <c r="K55" i="31"/>
  <c r="J55" i="31"/>
  <c r="I55" i="31"/>
  <c r="H55" i="31"/>
  <c r="G55" i="31"/>
  <c r="F55" i="31"/>
  <c r="C55" i="31"/>
  <c r="E55" i="31" s="1"/>
  <c r="B55" i="31"/>
  <c r="T54" i="31"/>
  <c r="S54" i="31"/>
  <c r="R54" i="31"/>
  <c r="Q54" i="31"/>
  <c r="P54" i="31"/>
  <c r="E54" i="31"/>
  <c r="U54" i="31" s="1"/>
  <c r="S53" i="31"/>
  <c r="R53" i="31"/>
  <c r="Q53" i="31"/>
  <c r="P53" i="31"/>
  <c r="E53" i="31"/>
  <c r="U53" i="31" s="1"/>
  <c r="S52" i="31"/>
  <c r="R52" i="31"/>
  <c r="Q52" i="31"/>
  <c r="P52" i="31"/>
  <c r="E52" i="31"/>
  <c r="S51" i="31"/>
  <c r="R51" i="31"/>
  <c r="Q51" i="31"/>
  <c r="P51" i="31"/>
  <c r="E51" i="31"/>
  <c r="T51" i="31" s="1"/>
  <c r="S50" i="31"/>
  <c r="R50" i="31"/>
  <c r="Q50" i="31"/>
  <c r="P50" i="31"/>
  <c r="E50" i="31"/>
  <c r="T50" i="31" s="1"/>
  <c r="S49" i="31"/>
  <c r="R49" i="31"/>
  <c r="Q49" i="31"/>
  <c r="P49" i="31"/>
  <c r="E49" i="31"/>
  <c r="U49" i="31" s="1"/>
  <c r="T48" i="31"/>
  <c r="S48" i="31"/>
  <c r="R48" i="31"/>
  <c r="Q48" i="31"/>
  <c r="P48" i="31"/>
  <c r="E48" i="31"/>
  <c r="U48" i="31" s="1"/>
  <c r="S47" i="31"/>
  <c r="R47" i="31"/>
  <c r="Q47" i="31"/>
  <c r="P47" i="31"/>
  <c r="E47" i="31"/>
  <c r="U47" i="31" s="1"/>
  <c r="S46" i="31"/>
  <c r="R46" i="31"/>
  <c r="Q46" i="31"/>
  <c r="P46" i="31"/>
  <c r="E46" i="31"/>
  <c r="S45" i="31"/>
  <c r="R45" i="31"/>
  <c r="Q45" i="31"/>
  <c r="P45" i="31"/>
  <c r="E45" i="31"/>
  <c r="T45" i="31" s="1"/>
  <c r="T44" i="31"/>
  <c r="S44" i="31"/>
  <c r="R44" i="31"/>
  <c r="Q44" i="31"/>
  <c r="P44" i="31"/>
  <c r="E44" i="31"/>
  <c r="U44" i="31" s="1"/>
  <c r="O42" i="31"/>
  <c r="N42" i="31"/>
  <c r="M42" i="31"/>
  <c r="S42" i="31" s="1"/>
  <c r="L42" i="31"/>
  <c r="K42" i="31"/>
  <c r="J42" i="31"/>
  <c r="I42" i="31"/>
  <c r="H42" i="31"/>
  <c r="G42" i="31"/>
  <c r="F42" i="31"/>
  <c r="C42" i="31"/>
  <c r="B42" i="31"/>
  <c r="T41" i="31"/>
  <c r="S41" i="31"/>
  <c r="R41" i="31"/>
  <c r="Q41" i="31"/>
  <c r="P41" i="31"/>
  <c r="E41" i="31"/>
  <c r="U41" i="31" s="1"/>
  <c r="S40" i="31"/>
  <c r="R40" i="31"/>
  <c r="Q40" i="31"/>
  <c r="P40" i="31"/>
  <c r="E40" i="31"/>
  <c r="T40" i="31" s="1"/>
  <c r="U39" i="31"/>
  <c r="S39" i="31"/>
  <c r="R39" i="31"/>
  <c r="Q39" i="31"/>
  <c r="P39" i="31"/>
  <c r="E39" i="31"/>
  <c r="T39" i="31" s="1"/>
  <c r="S38" i="31"/>
  <c r="R38" i="31"/>
  <c r="Q38" i="31"/>
  <c r="P38" i="31"/>
  <c r="E38" i="31"/>
  <c r="U37" i="31"/>
  <c r="S37" i="31"/>
  <c r="R37" i="31"/>
  <c r="Q37" i="31"/>
  <c r="P37" i="31"/>
  <c r="E37" i="31"/>
  <c r="O35" i="31"/>
  <c r="N35" i="31"/>
  <c r="M35" i="31"/>
  <c r="L35" i="31"/>
  <c r="R35" i="31" s="1"/>
  <c r="K35" i="31"/>
  <c r="J35" i="31"/>
  <c r="I35" i="31"/>
  <c r="H35" i="31"/>
  <c r="G35" i="31"/>
  <c r="F35" i="31"/>
  <c r="C35" i="31"/>
  <c r="B35" i="31"/>
  <c r="S34" i="31"/>
  <c r="R34" i="31"/>
  <c r="Q34" i="31"/>
  <c r="P34" i="31"/>
  <c r="E34" i="31"/>
  <c r="U34" i="31" s="1"/>
  <c r="O32" i="31"/>
  <c r="N32" i="31"/>
  <c r="M32" i="31"/>
  <c r="S32" i="31" s="1"/>
  <c r="L32" i="31"/>
  <c r="R32" i="31" s="1"/>
  <c r="K32" i="31"/>
  <c r="J32" i="31"/>
  <c r="I32" i="31"/>
  <c r="H32" i="31"/>
  <c r="G32" i="31"/>
  <c r="F32" i="31"/>
  <c r="C32" i="31"/>
  <c r="B32" i="31"/>
  <c r="U31" i="31"/>
  <c r="S31" i="31"/>
  <c r="R31" i="31"/>
  <c r="Q31" i="31"/>
  <c r="P31" i="31"/>
  <c r="E31" i="31"/>
  <c r="T31" i="31" s="1"/>
  <c r="U30" i="31"/>
  <c r="S30" i="31"/>
  <c r="R30" i="31"/>
  <c r="Q30" i="31"/>
  <c r="P30" i="31"/>
  <c r="E30" i="31"/>
  <c r="T30" i="31" s="1"/>
  <c r="U29" i="31"/>
  <c r="S29" i="31"/>
  <c r="R29" i="31"/>
  <c r="Q29" i="31"/>
  <c r="P29" i="31"/>
  <c r="E29" i="31"/>
  <c r="T29" i="31" s="1"/>
  <c r="U28" i="31"/>
  <c r="T28" i="31"/>
  <c r="S28" i="31"/>
  <c r="R28" i="31"/>
  <c r="Q28" i="31"/>
  <c r="P28" i="31"/>
  <c r="E28" i="31"/>
  <c r="O26" i="31"/>
  <c r="N26" i="31"/>
  <c r="M26" i="31"/>
  <c r="S26" i="31" s="1"/>
  <c r="L26" i="31"/>
  <c r="R26" i="31" s="1"/>
  <c r="K26" i="31"/>
  <c r="J26" i="31"/>
  <c r="I26" i="31"/>
  <c r="H26" i="31"/>
  <c r="G26" i="31"/>
  <c r="F26" i="31"/>
  <c r="C26" i="31"/>
  <c r="B26" i="31"/>
  <c r="S25" i="31"/>
  <c r="R25" i="31"/>
  <c r="Q25" i="31"/>
  <c r="P25" i="31"/>
  <c r="E25" i="31"/>
  <c r="U25" i="31" s="1"/>
  <c r="S24" i="31"/>
  <c r="R24" i="31"/>
  <c r="Q24" i="31"/>
  <c r="P24" i="31"/>
  <c r="E24" i="31"/>
  <c r="S23" i="31"/>
  <c r="R23" i="31"/>
  <c r="Q23" i="31"/>
  <c r="P23" i="31"/>
  <c r="E23" i="31"/>
  <c r="T22" i="31"/>
  <c r="S22" i="31"/>
  <c r="R22" i="31"/>
  <c r="Q22" i="31"/>
  <c r="P22" i="31"/>
  <c r="E22" i="31"/>
  <c r="U22" i="31" s="1"/>
  <c r="U21" i="31"/>
  <c r="T21" i="31"/>
  <c r="S21" i="31"/>
  <c r="R21" i="31"/>
  <c r="Q21" i="31"/>
  <c r="P21" i="31"/>
  <c r="E21" i="31"/>
  <c r="U20" i="31"/>
  <c r="T20" i="31"/>
  <c r="S20" i="31"/>
  <c r="R20" i="31"/>
  <c r="Q20" i="31"/>
  <c r="P20" i="31"/>
  <c r="E20" i="31"/>
  <c r="T19" i="31"/>
  <c r="S19" i="31"/>
  <c r="R19" i="31"/>
  <c r="Q19" i="31"/>
  <c r="P19" i="31"/>
  <c r="E19" i="31"/>
  <c r="U19" i="31" s="1"/>
  <c r="O17" i="31"/>
  <c r="S17" i="31" s="1"/>
  <c r="N17" i="31"/>
  <c r="M17" i="31"/>
  <c r="L17" i="31"/>
  <c r="K17" i="31"/>
  <c r="J17" i="31"/>
  <c r="I17" i="31"/>
  <c r="Q17" i="31" s="1"/>
  <c r="H17" i="31"/>
  <c r="G17" i="31"/>
  <c r="F17" i="31"/>
  <c r="C17" i="31"/>
  <c r="B17" i="31"/>
  <c r="E17" i="31" s="1"/>
  <c r="S16" i="31"/>
  <c r="R16" i="31"/>
  <c r="Q16" i="31"/>
  <c r="P16" i="31"/>
  <c r="E16" i="31"/>
  <c r="U16" i="31" s="1"/>
  <c r="U15" i="31"/>
  <c r="T15" i="31"/>
  <c r="S15" i="31"/>
  <c r="R15" i="31"/>
  <c r="Q15" i="31"/>
  <c r="P15" i="31"/>
  <c r="E15" i="31"/>
  <c r="U14" i="31"/>
  <c r="S14" i="31"/>
  <c r="R14" i="31"/>
  <c r="Q14" i="31"/>
  <c r="P14" i="31"/>
  <c r="E14" i="31"/>
  <c r="T14" i="31" s="1"/>
  <c r="T13" i="31"/>
  <c r="S13" i="31"/>
  <c r="R13" i="31"/>
  <c r="Q13" i="31"/>
  <c r="P13" i="31"/>
  <c r="E13" i="31"/>
  <c r="U13" i="31" s="1"/>
  <c r="U12" i="31"/>
  <c r="S12" i="31"/>
  <c r="R12" i="31"/>
  <c r="Q12" i="31"/>
  <c r="P12" i="31"/>
  <c r="E12" i="31"/>
  <c r="T12" i="31" s="1"/>
  <c r="S11" i="31"/>
  <c r="R11" i="31"/>
  <c r="Q11" i="31"/>
  <c r="P11" i="31"/>
  <c r="E11" i="31"/>
  <c r="U11" i="31" s="1"/>
  <c r="S10" i="31"/>
  <c r="R10" i="31"/>
  <c r="Q10" i="31"/>
  <c r="P10" i="31"/>
  <c r="E10" i="31"/>
  <c r="U9" i="31"/>
  <c r="S9" i="31"/>
  <c r="R9" i="31"/>
  <c r="Q9" i="31"/>
  <c r="P9" i="31"/>
  <c r="E9" i="31"/>
  <c r="S96" i="30"/>
  <c r="R96" i="30"/>
  <c r="Q96" i="30"/>
  <c r="P96" i="30"/>
  <c r="E96" i="30"/>
  <c r="T95" i="30"/>
  <c r="S95" i="30"/>
  <c r="R95" i="30"/>
  <c r="Q95" i="30"/>
  <c r="P95" i="30"/>
  <c r="E95" i="30"/>
  <c r="U95" i="30" s="1"/>
  <c r="U94" i="30"/>
  <c r="S94" i="30"/>
  <c r="R94" i="30"/>
  <c r="Q94" i="30"/>
  <c r="P94" i="30"/>
  <c r="E94" i="30"/>
  <c r="T94" i="30" s="1"/>
  <c r="T93" i="30"/>
  <c r="S93" i="30"/>
  <c r="R93" i="30"/>
  <c r="Q93" i="30"/>
  <c r="P93" i="30"/>
  <c r="E93" i="30"/>
  <c r="U93" i="30" s="1"/>
  <c r="S92" i="30"/>
  <c r="R92" i="30"/>
  <c r="Q92" i="30"/>
  <c r="P92" i="30"/>
  <c r="E92" i="30"/>
  <c r="S91" i="30"/>
  <c r="R91" i="30"/>
  <c r="Q91" i="30"/>
  <c r="P91" i="30"/>
  <c r="E91" i="30"/>
  <c r="U90" i="30"/>
  <c r="S90" i="30"/>
  <c r="R90" i="30"/>
  <c r="Q90" i="30"/>
  <c r="P90" i="30"/>
  <c r="E90" i="30"/>
  <c r="T90" i="30" s="1"/>
  <c r="T89" i="30"/>
  <c r="S89" i="30"/>
  <c r="R89" i="30"/>
  <c r="Q89" i="30"/>
  <c r="P89" i="30"/>
  <c r="E89" i="30"/>
  <c r="U89" i="30" s="1"/>
  <c r="U88" i="30"/>
  <c r="S88" i="30"/>
  <c r="R88" i="30"/>
  <c r="Q88" i="30"/>
  <c r="P88" i="30"/>
  <c r="E88" i="30"/>
  <c r="T88" i="30" s="1"/>
  <c r="O75" i="30"/>
  <c r="N75" i="30"/>
  <c r="M75" i="30"/>
  <c r="L75" i="30"/>
  <c r="K75" i="30"/>
  <c r="J75" i="30"/>
  <c r="I75" i="30"/>
  <c r="H75" i="30"/>
  <c r="G75" i="30"/>
  <c r="F75" i="30"/>
  <c r="C75" i="30"/>
  <c r="B75" i="30"/>
  <c r="R74" i="30"/>
  <c r="O74" i="30"/>
  <c r="N74" i="30"/>
  <c r="M74" i="30"/>
  <c r="S74" i="30" s="1"/>
  <c r="L74" i="30"/>
  <c r="K74" i="30"/>
  <c r="J74" i="30"/>
  <c r="I74" i="30"/>
  <c r="H74" i="30"/>
  <c r="P74" i="30" s="1"/>
  <c r="G74" i="30"/>
  <c r="F74" i="30"/>
  <c r="C74" i="30"/>
  <c r="B74" i="30"/>
  <c r="O73" i="30"/>
  <c r="N73" i="30"/>
  <c r="R73" i="30" s="1"/>
  <c r="M73" i="30"/>
  <c r="S73" i="30" s="1"/>
  <c r="L73" i="30"/>
  <c r="K73" i="30"/>
  <c r="J73" i="30"/>
  <c r="I73" i="30"/>
  <c r="H73" i="30"/>
  <c r="G73" i="30"/>
  <c r="F73" i="30"/>
  <c r="C73" i="30"/>
  <c r="B73" i="30"/>
  <c r="S72" i="30"/>
  <c r="R72" i="30"/>
  <c r="Q72" i="30"/>
  <c r="P72" i="30"/>
  <c r="E72" i="30"/>
  <c r="T72" i="30" s="1"/>
  <c r="U71" i="30"/>
  <c r="S71" i="30"/>
  <c r="R71" i="30"/>
  <c r="Q71" i="30"/>
  <c r="P71" i="30"/>
  <c r="E71" i="30"/>
  <c r="T71" i="30" s="1"/>
  <c r="O69" i="30"/>
  <c r="N69" i="30"/>
  <c r="M69" i="30"/>
  <c r="L69" i="30"/>
  <c r="K69" i="30"/>
  <c r="J69" i="30"/>
  <c r="I69" i="30"/>
  <c r="H69" i="30"/>
  <c r="G69" i="30"/>
  <c r="F69" i="30"/>
  <c r="C69" i="30"/>
  <c r="B69" i="30"/>
  <c r="O68" i="30"/>
  <c r="N68" i="30"/>
  <c r="M68" i="30"/>
  <c r="S68" i="30" s="1"/>
  <c r="L68" i="30"/>
  <c r="R68" i="30" s="1"/>
  <c r="K68" i="30"/>
  <c r="J68" i="30"/>
  <c r="I68" i="30"/>
  <c r="H68" i="30"/>
  <c r="G68" i="30"/>
  <c r="F68" i="30"/>
  <c r="C68" i="30"/>
  <c r="B68" i="30"/>
  <c r="T67" i="30"/>
  <c r="S67" i="30"/>
  <c r="R67" i="30"/>
  <c r="Q67" i="30"/>
  <c r="P67" i="30"/>
  <c r="E67" i="30"/>
  <c r="U67" i="30" s="1"/>
  <c r="U66" i="30"/>
  <c r="T66" i="30"/>
  <c r="S66" i="30"/>
  <c r="R66" i="30"/>
  <c r="Q66" i="30"/>
  <c r="P66" i="30"/>
  <c r="E66" i="30"/>
  <c r="T65" i="30"/>
  <c r="S65" i="30"/>
  <c r="R65" i="30"/>
  <c r="Q65" i="30"/>
  <c r="P65" i="30"/>
  <c r="E65" i="30"/>
  <c r="U65" i="30" s="1"/>
  <c r="S64" i="30"/>
  <c r="R64" i="30"/>
  <c r="Q64" i="30"/>
  <c r="P64" i="30"/>
  <c r="E64" i="30"/>
  <c r="U64" i="30" s="1"/>
  <c r="S63" i="30"/>
  <c r="R63" i="30"/>
  <c r="Q63" i="30"/>
  <c r="P63" i="30"/>
  <c r="E63" i="30"/>
  <c r="O61" i="30"/>
  <c r="N61" i="30"/>
  <c r="M61" i="30"/>
  <c r="S61" i="30" s="1"/>
  <c r="L61" i="30"/>
  <c r="R61" i="30" s="1"/>
  <c r="K61" i="30"/>
  <c r="J61" i="30"/>
  <c r="I61" i="30"/>
  <c r="H61" i="30"/>
  <c r="C61" i="30"/>
  <c r="B61" i="30"/>
  <c r="E61" i="30" s="1"/>
  <c r="S60" i="30"/>
  <c r="R60" i="30"/>
  <c r="Q60" i="30"/>
  <c r="P60" i="30"/>
  <c r="E60" i="30"/>
  <c r="S59" i="30"/>
  <c r="R59" i="30"/>
  <c r="Q59" i="30"/>
  <c r="P59" i="30"/>
  <c r="E59" i="30"/>
  <c r="U59" i="30" s="1"/>
  <c r="S58" i="30"/>
  <c r="R58" i="30"/>
  <c r="Q58" i="30"/>
  <c r="P58" i="30"/>
  <c r="E58" i="30"/>
  <c r="U58" i="30" s="1"/>
  <c r="S57" i="30"/>
  <c r="R57" i="30"/>
  <c r="Q57" i="30"/>
  <c r="P57" i="30"/>
  <c r="E57" i="30"/>
  <c r="U57" i="30" s="1"/>
  <c r="O55" i="30"/>
  <c r="N55" i="30"/>
  <c r="M55" i="30"/>
  <c r="S55" i="30" s="1"/>
  <c r="L55" i="30"/>
  <c r="R55" i="30" s="1"/>
  <c r="K55" i="30"/>
  <c r="J55" i="30"/>
  <c r="I55" i="30"/>
  <c r="H55" i="30"/>
  <c r="G55" i="30"/>
  <c r="F55" i="30"/>
  <c r="C55" i="30"/>
  <c r="B55" i="30"/>
  <c r="T54" i="30"/>
  <c r="S54" i="30"/>
  <c r="R54" i="30"/>
  <c r="Q54" i="30"/>
  <c r="P54" i="30"/>
  <c r="E54" i="30"/>
  <c r="U54" i="30" s="1"/>
  <c r="T53" i="30"/>
  <c r="S53" i="30"/>
  <c r="R53" i="30"/>
  <c r="Q53" i="30"/>
  <c r="P53" i="30"/>
  <c r="E53" i="30"/>
  <c r="U53" i="30" s="1"/>
  <c r="S52" i="30"/>
  <c r="R52" i="30"/>
  <c r="Q52" i="30"/>
  <c r="P52" i="30"/>
  <c r="E52" i="30"/>
  <c r="U52" i="30" s="1"/>
  <c r="S51" i="30"/>
  <c r="R51" i="30"/>
  <c r="Q51" i="30"/>
  <c r="P51" i="30"/>
  <c r="E51" i="30"/>
  <c r="T51" i="30" s="1"/>
  <c r="T50" i="30"/>
  <c r="S50" i="30"/>
  <c r="R50" i="30"/>
  <c r="Q50" i="30"/>
  <c r="P50" i="30"/>
  <c r="E50" i="30"/>
  <c r="U50" i="30" s="1"/>
  <c r="S49" i="30"/>
  <c r="R49" i="30"/>
  <c r="Q49" i="30"/>
  <c r="P49" i="30"/>
  <c r="E49" i="30"/>
  <c r="T49" i="30" s="1"/>
  <c r="S48" i="30"/>
  <c r="R48" i="30"/>
  <c r="Q48" i="30"/>
  <c r="P48" i="30"/>
  <c r="E48" i="30"/>
  <c r="S47" i="30"/>
  <c r="R47" i="30"/>
  <c r="Q47" i="30"/>
  <c r="P47" i="30"/>
  <c r="E47" i="30"/>
  <c r="S46" i="30"/>
  <c r="R46" i="30"/>
  <c r="Q46" i="30"/>
  <c r="P46" i="30"/>
  <c r="E46" i="30"/>
  <c r="S45" i="30"/>
  <c r="R45" i="30"/>
  <c r="Q45" i="30"/>
  <c r="P45" i="30"/>
  <c r="E45" i="30"/>
  <c r="U45" i="30" s="1"/>
  <c r="S44" i="30"/>
  <c r="R44" i="30"/>
  <c r="Q44" i="30"/>
  <c r="P44" i="30"/>
  <c r="E44" i="30"/>
  <c r="U44" i="30" s="1"/>
  <c r="O42" i="30"/>
  <c r="N42" i="30"/>
  <c r="M42" i="30"/>
  <c r="L42" i="30"/>
  <c r="K42" i="30"/>
  <c r="J42" i="30"/>
  <c r="I42" i="30"/>
  <c r="H42" i="30"/>
  <c r="G42" i="30"/>
  <c r="F42" i="30"/>
  <c r="C42" i="30"/>
  <c r="E42" i="30" s="1"/>
  <c r="B42" i="30"/>
  <c r="S41" i="30"/>
  <c r="R41" i="30"/>
  <c r="Q41" i="30"/>
  <c r="P41" i="30"/>
  <c r="E41" i="30"/>
  <c r="S40" i="30"/>
  <c r="R40" i="30"/>
  <c r="Q40" i="30"/>
  <c r="P40" i="30"/>
  <c r="E40" i="30"/>
  <c r="S39" i="30"/>
  <c r="R39" i="30"/>
  <c r="Q39" i="30"/>
  <c r="P39" i="30"/>
  <c r="E39" i="30"/>
  <c r="U39" i="30" s="1"/>
  <c r="S38" i="30"/>
  <c r="R38" i="30"/>
  <c r="Q38" i="30"/>
  <c r="P38" i="30"/>
  <c r="E38" i="30"/>
  <c r="T38" i="30" s="1"/>
  <c r="S37" i="30"/>
  <c r="R37" i="30"/>
  <c r="Q37" i="30"/>
  <c r="P37" i="30"/>
  <c r="E37" i="30"/>
  <c r="O35" i="30"/>
  <c r="N35" i="30"/>
  <c r="M35" i="30"/>
  <c r="S35" i="30" s="1"/>
  <c r="L35" i="30"/>
  <c r="R35" i="30" s="1"/>
  <c r="K35" i="30"/>
  <c r="J35" i="30"/>
  <c r="I35" i="30"/>
  <c r="H35" i="30"/>
  <c r="G35" i="30"/>
  <c r="F35" i="30"/>
  <c r="C35" i="30"/>
  <c r="B35" i="30"/>
  <c r="S34" i="30"/>
  <c r="R34" i="30"/>
  <c r="Q34" i="30"/>
  <c r="P34" i="30"/>
  <c r="E34" i="30"/>
  <c r="U34" i="30" s="1"/>
  <c r="S32" i="30"/>
  <c r="O32" i="30"/>
  <c r="N32" i="30"/>
  <c r="M32" i="30"/>
  <c r="L32" i="30"/>
  <c r="R32" i="30" s="1"/>
  <c r="K32" i="30"/>
  <c r="J32" i="30"/>
  <c r="I32" i="30"/>
  <c r="H32" i="30"/>
  <c r="G32" i="30"/>
  <c r="F32" i="30"/>
  <c r="C32" i="30"/>
  <c r="B32" i="30"/>
  <c r="T31" i="30"/>
  <c r="S31" i="30"/>
  <c r="R31" i="30"/>
  <c r="Q31" i="30"/>
  <c r="P31" i="30"/>
  <c r="E31" i="30"/>
  <c r="U31" i="30" s="1"/>
  <c r="S30" i="30"/>
  <c r="R30" i="30"/>
  <c r="Q30" i="30"/>
  <c r="P30" i="30"/>
  <c r="E30" i="30"/>
  <c r="S29" i="30"/>
  <c r="R29" i="30"/>
  <c r="Q29" i="30"/>
  <c r="P29" i="30"/>
  <c r="E29" i="30"/>
  <c r="T29" i="30" s="1"/>
  <c r="T28" i="30"/>
  <c r="S28" i="30"/>
  <c r="R28" i="30"/>
  <c r="Q28" i="30"/>
  <c r="P28" i="30"/>
  <c r="E28" i="30"/>
  <c r="U28" i="30" s="1"/>
  <c r="R26" i="30"/>
  <c r="O26" i="30"/>
  <c r="N26" i="30"/>
  <c r="M26" i="30"/>
  <c r="S26" i="30" s="1"/>
  <c r="L26" i="30"/>
  <c r="K26" i="30"/>
  <c r="J26" i="30"/>
  <c r="I26" i="30"/>
  <c r="H26" i="30"/>
  <c r="G26" i="30"/>
  <c r="F26" i="30"/>
  <c r="C26" i="30"/>
  <c r="B26" i="30"/>
  <c r="S25" i="30"/>
  <c r="R25" i="30"/>
  <c r="Q25" i="30"/>
  <c r="P25" i="30"/>
  <c r="E25" i="30"/>
  <c r="T25" i="30" s="1"/>
  <c r="T24" i="30"/>
  <c r="S24" i="30"/>
  <c r="R24" i="30"/>
  <c r="Q24" i="30"/>
  <c r="P24" i="30"/>
  <c r="E24" i="30"/>
  <c r="U24" i="30" s="1"/>
  <c r="S23" i="30"/>
  <c r="R23" i="30"/>
  <c r="Q23" i="30"/>
  <c r="P23" i="30"/>
  <c r="E23" i="30"/>
  <c r="S22" i="30"/>
  <c r="R22" i="30"/>
  <c r="Q22" i="30"/>
  <c r="P22" i="30"/>
  <c r="E22" i="30"/>
  <c r="S21" i="30"/>
  <c r="R21" i="30"/>
  <c r="Q21" i="30"/>
  <c r="P21" i="30"/>
  <c r="E21" i="30"/>
  <c r="S20" i="30"/>
  <c r="R20" i="30"/>
  <c r="Q20" i="30"/>
  <c r="P20" i="30"/>
  <c r="E20" i="30"/>
  <c r="U20" i="30" s="1"/>
  <c r="U19" i="30"/>
  <c r="S19" i="30"/>
  <c r="R19" i="30"/>
  <c r="Q19" i="30"/>
  <c r="P19" i="30"/>
  <c r="E19" i="30"/>
  <c r="T19" i="30" s="1"/>
  <c r="R17" i="30"/>
  <c r="O17" i="30"/>
  <c r="N17" i="30"/>
  <c r="M17" i="30"/>
  <c r="L17" i="30"/>
  <c r="K17" i="30"/>
  <c r="J17" i="30"/>
  <c r="I17" i="30"/>
  <c r="H17" i="30"/>
  <c r="P17" i="30" s="1"/>
  <c r="G17" i="30"/>
  <c r="F17" i="30"/>
  <c r="E17" i="30"/>
  <c r="C17" i="30"/>
  <c r="B17" i="30"/>
  <c r="U16" i="30"/>
  <c r="T16" i="30"/>
  <c r="S16" i="30"/>
  <c r="R16" i="30"/>
  <c r="Q16" i="30"/>
  <c r="P16" i="30"/>
  <c r="E16" i="30"/>
  <c r="T15" i="30"/>
  <c r="S15" i="30"/>
  <c r="R15" i="30"/>
  <c r="Q15" i="30"/>
  <c r="P15" i="30"/>
  <c r="E15" i="30"/>
  <c r="U15" i="30" s="1"/>
  <c r="S14" i="30"/>
  <c r="R14" i="30"/>
  <c r="Q14" i="30"/>
  <c r="P14" i="30"/>
  <c r="E14" i="30"/>
  <c r="U13" i="30"/>
  <c r="T13" i="30"/>
  <c r="S13" i="30"/>
  <c r="R13" i="30"/>
  <c r="Q13" i="30"/>
  <c r="P13" i="30"/>
  <c r="E13" i="30"/>
  <c r="T12" i="30"/>
  <c r="S12" i="30"/>
  <c r="R12" i="30"/>
  <c r="Q12" i="30"/>
  <c r="P12" i="30"/>
  <c r="E12" i="30"/>
  <c r="U12" i="30" s="1"/>
  <c r="T11" i="30"/>
  <c r="S11" i="30"/>
  <c r="R11" i="30"/>
  <c r="Q11" i="30"/>
  <c r="P11" i="30"/>
  <c r="E11" i="30"/>
  <c r="U11" i="30" s="1"/>
  <c r="S10" i="30"/>
  <c r="R10" i="30"/>
  <c r="Q10" i="30"/>
  <c r="P10" i="30"/>
  <c r="E10" i="30"/>
  <c r="U10" i="30" s="1"/>
  <c r="T9" i="30"/>
  <c r="S9" i="30"/>
  <c r="R9" i="30"/>
  <c r="Q9" i="30"/>
  <c r="P9" i="30"/>
  <c r="E9" i="30"/>
  <c r="S96" i="29"/>
  <c r="R96" i="29"/>
  <c r="Q96" i="29"/>
  <c r="P96" i="29"/>
  <c r="E96" i="29"/>
  <c r="S95" i="29"/>
  <c r="R95" i="29"/>
  <c r="Q95" i="29"/>
  <c r="P95" i="29"/>
  <c r="E95" i="29"/>
  <c r="S94" i="29"/>
  <c r="R94" i="29"/>
  <c r="Q94" i="29"/>
  <c r="P94" i="29"/>
  <c r="E94" i="29"/>
  <c r="U94" i="29" s="1"/>
  <c r="U93" i="29"/>
  <c r="S93" i="29"/>
  <c r="R93" i="29"/>
  <c r="Q93" i="29"/>
  <c r="P93" i="29"/>
  <c r="E93" i="29"/>
  <c r="T93" i="29" s="1"/>
  <c r="T92" i="29"/>
  <c r="S92" i="29"/>
  <c r="R92" i="29"/>
  <c r="Q92" i="29"/>
  <c r="P92" i="29"/>
  <c r="E92" i="29"/>
  <c r="U92" i="29" s="1"/>
  <c r="S91" i="29"/>
  <c r="R91" i="29"/>
  <c r="Q91" i="29"/>
  <c r="P91" i="29"/>
  <c r="E91" i="29"/>
  <c r="T91" i="29" s="1"/>
  <c r="S90" i="29"/>
  <c r="R90" i="29"/>
  <c r="Q90" i="29"/>
  <c r="P90" i="29"/>
  <c r="E90" i="29"/>
  <c r="S89" i="29"/>
  <c r="R89" i="29"/>
  <c r="Q89" i="29"/>
  <c r="P89" i="29"/>
  <c r="E89" i="29"/>
  <c r="S88" i="29"/>
  <c r="R88" i="29"/>
  <c r="Q88" i="29"/>
  <c r="P88" i="29"/>
  <c r="E88" i="29"/>
  <c r="T88" i="29" s="1"/>
  <c r="O75" i="29"/>
  <c r="N75" i="29"/>
  <c r="M75" i="29"/>
  <c r="L75" i="29"/>
  <c r="K75" i="29"/>
  <c r="J75" i="29"/>
  <c r="I75" i="29"/>
  <c r="H75" i="29"/>
  <c r="G75" i="29"/>
  <c r="F75" i="29"/>
  <c r="C75" i="29"/>
  <c r="B75" i="29"/>
  <c r="O74" i="29"/>
  <c r="N74" i="29"/>
  <c r="M74" i="29"/>
  <c r="S74" i="29" s="1"/>
  <c r="L74" i="29"/>
  <c r="R74" i="29" s="1"/>
  <c r="K74" i="29"/>
  <c r="J74" i="29"/>
  <c r="I74" i="29"/>
  <c r="H74" i="29"/>
  <c r="G74" i="29"/>
  <c r="F74" i="29"/>
  <c r="C74" i="29"/>
  <c r="B74" i="29"/>
  <c r="O73" i="29"/>
  <c r="N73" i="29"/>
  <c r="M73" i="29"/>
  <c r="S73" i="29" s="1"/>
  <c r="L73" i="29"/>
  <c r="R73" i="29" s="1"/>
  <c r="K73" i="29"/>
  <c r="J73" i="29"/>
  <c r="I73" i="29"/>
  <c r="H73" i="29"/>
  <c r="G73" i="29"/>
  <c r="F73" i="29"/>
  <c r="E73" i="29"/>
  <c r="C73" i="29"/>
  <c r="B73" i="29"/>
  <c r="S72" i="29"/>
  <c r="R72" i="29"/>
  <c r="Q72" i="29"/>
  <c r="P72" i="29"/>
  <c r="E72" i="29"/>
  <c r="S71" i="29"/>
  <c r="R71" i="29"/>
  <c r="Q71" i="29"/>
  <c r="P71" i="29"/>
  <c r="E71" i="29"/>
  <c r="O69" i="29"/>
  <c r="N69" i="29"/>
  <c r="R69" i="29" s="1"/>
  <c r="M69" i="29"/>
  <c r="L69" i="29"/>
  <c r="K69" i="29"/>
  <c r="J69" i="29"/>
  <c r="I69" i="29"/>
  <c r="H69" i="29"/>
  <c r="G69" i="29"/>
  <c r="F69" i="29"/>
  <c r="C69" i="29"/>
  <c r="B69" i="29"/>
  <c r="O68" i="29"/>
  <c r="N68" i="29"/>
  <c r="M68" i="29"/>
  <c r="S68" i="29" s="1"/>
  <c r="L68" i="29"/>
  <c r="R68" i="29" s="1"/>
  <c r="K68" i="29"/>
  <c r="J68" i="29"/>
  <c r="I68" i="29"/>
  <c r="H68" i="29"/>
  <c r="G68" i="29"/>
  <c r="F68" i="29"/>
  <c r="C68" i="29"/>
  <c r="B68" i="29"/>
  <c r="U67" i="29"/>
  <c r="S67" i="29"/>
  <c r="R67" i="29"/>
  <c r="Q67" i="29"/>
  <c r="P67" i="29"/>
  <c r="E67" i="29"/>
  <c r="T67" i="29" s="1"/>
  <c r="S66" i="29"/>
  <c r="R66" i="29"/>
  <c r="Q66" i="29"/>
  <c r="P66" i="29"/>
  <c r="E66" i="29"/>
  <c r="U66" i="29" s="1"/>
  <c r="S65" i="29"/>
  <c r="R65" i="29"/>
  <c r="Q65" i="29"/>
  <c r="P65" i="29"/>
  <c r="E65" i="29"/>
  <c r="U64" i="29"/>
  <c r="S64" i="29"/>
  <c r="R64" i="29"/>
  <c r="Q64" i="29"/>
  <c r="P64" i="29"/>
  <c r="E64" i="29"/>
  <c r="T64" i="29" s="1"/>
  <c r="U63" i="29"/>
  <c r="S63" i="29"/>
  <c r="R63" i="29"/>
  <c r="Q63" i="29"/>
  <c r="P63" i="29"/>
  <c r="E63" i="29"/>
  <c r="O61" i="29"/>
  <c r="N61" i="29"/>
  <c r="M61" i="29"/>
  <c r="S61" i="29" s="1"/>
  <c r="L61" i="29"/>
  <c r="R61" i="29" s="1"/>
  <c r="K61" i="29"/>
  <c r="J61" i="29"/>
  <c r="I61" i="29"/>
  <c r="H61" i="29"/>
  <c r="C61" i="29"/>
  <c r="B61" i="29"/>
  <c r="S60" i="29"/>
  <c r="R60" i="29"/>
  <c r="Q60" i="29"/>
  <c r="P60" i="29"/>
  <c r="E60" i="29"/>
  <c r="U60" i="29" s="1"/>
  <c r="S59" i="29"/>
  <c r="R59" i="29"/>
  <c r="Q59" i="29"/>
  <c r="P59" i="29"/>
  <c r="E59" i="29"/>
  <c r="U59" i="29" s="1"/>
  <c r="S58" i="29"/>
  <c r="R58" i="29"/>
  <c r="Q58" i="29"/>
  <c r="P58" i="29"/>
  <c r="E58" i="29"/>
  <c r="S57" i="29"/>
  <c r="R57" i="29"/>
  <c r="Q57" i="29"/>
  <c r="P57" i="29"/>
  <c r="E57" i="29"/>
  <c r="T57" i="29" s="1"/>
  <c r="O55" i="29"/>
  <c r="N55" i="29"/>
  <c r="M55" i="29"/>
  <c r="S55" i="29" s="1"/>
  <c r="L55" i="29"/>
  <c r="R55" i="29" s="1"/>
  <c r="K55" i="29"/>
  <c r="J55" i="29"/>
  <c r="I55" i="29"/>
  <c r="H55" i="29"/>
  <c r="G55" i="29"/>
  <c r="F55" i="29"/>
  <c r="C55" i="29"/>
  <c r="B55" i="29"/>
  <c r="T54" i="29"/>
  <c r="S54" i="29"/>
  <c r="R54" i="29"/>
  <c r="Q54" i="29"/>
  <c r="P54" i="29"/>
  <c r="E54" i="29"/>
  <c r="U54" i="29" s="1"/>
  <c r="S53" i="29"/>
  <c r="R53" i="29"/>
  <c r="Q53" i="29"/>
  <c r="P53" i="29"/>
  <c r="E53" i="29"/>
  <c r="S52" i="29"/>
  <c r="R52" i="29"/>
  <c r="Q52" i="29"/>
  <c r="P52" i="29"/>
  <c r="E52" i="29"/>
  <c r="S51" i="29"/>
  <c r="R51" i="29"/>
  <c r="Q51" i="29"/>
  <c r="P51" i="29"/>
  <c r="E51" i="29"/>
  <c r="T50" i="29"/>
  <c r="S50" i="29"/>
  <c r="R50" i="29"/>
  <c r="Q50" i="29"/>
  <c r="P50" i="29"/>
  <c r="E50" i="29"/>
  <c r="U50" i="29" s="1"/>
  <c r="T49" i="29"/>
  <c r="S49" i="29"/>
  <c r="R49" i="29"/>
  <c r="Q49" i="29"/>
  <c r="P49" i="29"/>
  <c r="E49" i="29"/>
  <c r="U49" i="29" s="1"/>
  <c r="S48" i="29"/>
  <c r="R48" i="29"/>
  <c r="Q48" i="29"/>
  <c r="P48" i="29"/>
  <c r="E48" i="29"/>
  <c r="S47" i="29"/>
  <c r="R47" i="29"/>
  <c r="Q47" i="29"/>
  <c r="P47" i="29"/>
  <c r="E47" i="29"/>
  <c r="T47" i="29" s="1"/>
  <c r="T46" i="29"/>
  <c r="S46" i="29"/>
  <c r="R46" i="29"/>
  <c r="Q46" i="29"/>
  <c r="P46" i="29"/>
  <c r="E46" i="29"/>
  <c r="U46" i="29" s="1"/>
  <c r="U45" i="29"/>
  <c r="T45" i="29"/>
  <c r="S45" i="29"/>
  <c r="R45" i="29"/>
  <c r="Q45" i="29"/>
  <c r="P45" i="29"/>
  <c r="E45" i="29"/>
  <c r="U44" i="29"/>
  <c r="T44" i="29"/>
  <c r="S44" i="29"/>
  <c r="R44" i="29"/>
  <c r="Q44" i="29"/>
  <c r="P44" i="29"/>
  <c r="E44" i="29"/>
  <c r="O42" i="29"/>
  <c r="N42" i="29"/>
  <c r="M42" i="29"/>
  <c r="S42" i="29" s="1"/>
  <c r="L42" i="29"/>
  <c r="R42" i="29" s="1"/>
  <c r="K42" i="29"/>
  <c r="J42" i="29"/>
  <c r="I42" i="29"/>
  <c r="H42" i="29"/>
  <c r="G42" i="29"/>
  <c r="F42" i="29"/>
  <c r="C42" i="29"/>
  <c r="E42" i="29" s="1"/>
  <c r="B42" i="29"/>
  <c r="S41" i="29"/>
  <c r="R41" i="29"/>
  <c r="Q41" i="29"/>
  <c r="P41" i="29"/>
  <c r="E41" i="29"/>
  <c r="T41" i="29" s="1"/>
  <c r="S40" i="29"/>
  <c r="R40" i="29"/>
  <c r="Q40" i="29"/>
  <c r="P40" i="29"/>
  <c r="E40" i="29"/>
  <c r="S39" i="29"/>
  <c r="R39" i="29"/>
  <c r="Q39" i="29"/>
  <c r="P39" i="29"/>
  <c r="E39" i="29"/>
  <c r="T39" i="29" s="1"/>
  <c r="S38" i="29"/>
  <c r="R38" i="29"/>
  <c r="Q38" i="29"/>
  <c r="P38" i="29"/>
  <c r="E38" i="29"/>
  <c r="U38" i="29" s="1"/>
  <c r="S37" i="29"/>
  <c r="R37" i="29"/>
  <c r="Q37" i="29"/>
  <c r="P37" i="29"/>
  <c r="E37" i="29"/>
  <c r="T37" i="29" s="1"/>
  <c r="O35" i="29"/>
  <c r="N35" i="29"/>
  <c r="M35" i="29"/>
  <c r="S35" i="29" s="1"/>
  <c r="L35" i="29"/>
  <c r="K35" i="29"/>
  <c r="J35" i="29"/>
  <c r="I35" i="29"/>
  <c r="H35" i="29"/>
  <c r="P35" i="29" s="1"/>
  <c r="G35" i="29"/>
  <c r="F35" i="29"/>
  <c r="C35" i="29"/>
  <c r="B35" i="29"/>
  <c r="S34" i="29"/>
  <c r="R34" i="29"/>
  <c r="Q34" i="29"/>
  <c r="P34" i="29"/>
  <c r="E34" i="29"/>
  <c r="O32" i="29"/>
  <c r="N32" i="29"/>
  <c r="M32" i="29"/>
  <c r="S32" i="29" s="1"/>
  <c r="L32" i="29"/>
  <c r="R32" i="29" s="1"/>
  <c r="K32" i="29"/>
  <c r="J32" i="29"/>
  <c r="I32" i="29"/>
  <c r="H32" i="29"/>
  <c r="G32" i="29"/>
  <c r="F32" i="29"/>
  <c r="C32" i="29"/>
  <c r="B32" i="29"/>
  <c r="E32" i="29" s="1"/>
  <c r="S31" i="29"/>
  <c r="R31" i="29"/>
  <c r="Q31" i="29"/>
  <c r="P31" i="29"/>
  <c r="E31" i="29"/>
  <c r="U31" i="29" s="1"/>
  <c r="S30" i="29"/>
  <c r="R30" i="29"/>
  <c r="Q30" i="29"/>
  <c r="P30" i="29"/>
  <c r="E30" i="29"/>
  <c r="T29" i="29"/>
  <c r="S29" i="29"/>
  <c r="R29" i="29"/>
  <c r="Q29" i="29"/>
  <c r="P29" i="29"/>
  <c r="E29" i="29"/>
  <c r="U29" i="29" s="1"/>
  <c r="U28" i="29"/>
  <c r="S28" i="29"/>
  <c r="R28" i="29"/>
  <c r="Q28" i="29"/>
  <c r="P28" i="29"/>
  <c r="E28" i="29"/>
  <c r="T28" i="29" s="1"/>
  <c r="O26" i="29"/>
  <c r="N26" i="29"/>
  <c r="M26" i="29"/>
  <c r="S26" i="29" s="1"/>
  <c r="L26" i="29"/>
  <c r="R26" i="29" s="1"/>
  <c r="K26" i="29"/>
  <c r="J26" i="29"/>
  <c r="I26" i="29"/>
  <c r="H26" i="29"/>
  <c r="G26" i="29"/>
  <c r="F26" i="29"/>
  <c r="C26" i="29"/>
  <c r="B26" i="29"/>
  <c r="S25" i="29"/>
  <c r="R25" i="29"/>
  <c r="Q25" i="29"/>
  <c r="P25" i="29"/>
  <c r="E25" i="29"/>
  <c r="U25" i="29" s="1"/>
  <c r="S24" i="29"/>
  <c r="R24" i="29"/>
  <c r="Q24" i="29"/>
  <c r="P24" i="29"/>
  <c r="E24" i="29"/>
  <c r="U23" i="29"/>
  <c r="T23" i="29"/>
  <c r="S23" i="29"/>
  <c r="R23" i="29"/>
  <c r="Q23" i="29"/>
  <c r="P23" i="29"/>
  <c r="E23" i="29"/>
  <c r="S22" i="29"/>
  <c r="R22" i="29"/>
  <c r="Q22" i="29"/>
  <c r="P22" i="29"/>
  <c r="T22" i="29" s="1"/>
  <c r="E22" i="29"/>
  <c r="U22" i="29" s="1"/>
  <c r="S21" i="29"/>
  <c r="R21" i="29"/>
  <c r="Q21" i="29"/>
  <c r="P21" i="29"/>
  <c r="E21" i="29"/>
  <c r="U21" i="29" s="1"/>
  <c r="S20" i="29"/>
  <c r="R20" i="29"/>
  <c r="Q20" i="29"/>
  <c r="P20" i="29"/>
  <c r="E20" i="29"/>
  <c r="S19" i="29"/>
  <c r="R19" i="29"/>
  <c r="Q19" i="29"/>
  <c r="P19" i="29"/>
  <c r="E19" i="29"/>
  <c r="T19" i="29" s="1"/>
  <c r="S17" i="29"/>
  <c r="O17" i="29"/>
  <c r="N17" i="29"/>
  <c r="M17" i="29"/>
  <c r="L17" i="29"/>
  <c r="R17" i="29" s="1"/>
  <c r="K17" i="29"/>
  <c r="J17" i="29"/>
  <c r="I17" i="29"/>
  <c r="H17" i="29"/>
  <c r="P17" i="29" s="1"/>
  <c r="G17" i="29"/>
  <c r="F17" i="29"/>
  <c r="C17" i="29"/>
  <c r="B17" i="29"/>
  <c r="E17" i="29" s="1"/>
  <c r="U16" i="29"/>
  <c r="S16" i="29"/>
  <c r="R16" i="29"/>
  <c r="Q16" i="29"/>
  <c r="P16" i="29"/>
  <c r="E16" i="29"/>
  <c r="T16" i="29" s="1"/>
  <c r="U15" i="29"/>
  <c r="T15" i="29"/>
  <c r="S15" i="29"/>
  <c r="R15" i="29"/>
  <c r="Q15" i="29"/>
  <c r="P15" i="29"/>
  <c r="E15" i="29"/>
  <c r="S14" i="29"/>
  <c r="R14" i="29"/>
  <c r="Q14" i="29"/>
  <c r="P14" i="29"/>
  <c r="E14" i="29"/>
  <c r="S13" i="29"/>
  <c r="R13" i="29"/>
  <c r="Q13" i="29"/>
  <c r="P13" i="29"/>
  <c r="E13" i="29"/>
  <c r="S12" i="29"/>
  <c r="R12" i="29"/>
  <c r="Q12" i="29"/>
  <c r="P12" i="29"/>
  <c r="E12" i="29"/>
  <c r="T12" i="29" s="1"/>
  <c r="U11" i="29"/>
  <c r="T11" i="29"/>
  <c r="S11" i="29"/>
  <c r="R11" i="29"/>
  <c r="Q11" i="29"/>
  <c r="P11" i="29"/>
  <c r="E11" i="29"/>
  <c r="S10" i="29"/>
  <c r="R10" i="29"/>
  <c r="Q10" i="29"/>
  <c r="P10" i="29"/>
  <c r="E10" i="29"/>
  <c r="T9" i="29"/>
  <c r="S9" i="29"/>
  <c r="R9" i="29"/>
  <c r="Q9" i="29"/>
  <c r="P9" i="29"/>
  <c r="E9" i="29"/>
  <c r="S96" i="28"/>
  <c r="R96" i="28"/>
  <c r="Q96" i="28"/>
  <c r="P96" i="28"/>
  <c r="E96" i="28"/>
  <c r="S95" i="28"/>
  <c r="R95" i="28"/>
  <c r="Q95" i="28"/>
  <c r="P95" i="28"/>
  <c r="E95" i="28"/>
  <c r="U95" i="28" s="1"/>
  <c r="S94" i="28"/>
  <c r="R94" i="28"/>
  <c r="Q94" i="28"/>
  <c r="P94" i="28"/>
  <c r="E94" i="28"/>
  <c r="T94" i="28" s="1"/>
  <c r="T93" i="28"/>
  <c r="S93" i="28"/>
  <c r="R93" i="28"/>
  <c r="Q93" i="28"/>
  <c r="P93" i="28"/>
  <c r="E93" i="28"/>
  <c r="U93" i="28" s="1"/>
  <c r="U92" i="28"/>
  <c r="T92" i="28"/>
  <c r="S92" i="28"/>
  <c r="R92" i="28"/>
  <c r="Q92" i="28"/>
  <c r="P92" i="28"/>
  <c r="E92" i="28"/>
  <c r="S91" i="28"/>
  <c r="R91" i="28"/>
  <c r="Q91" i="28"/>
  <c r="P91" i="28"/>
  <c r="E91" i="28"/>
  <c r="S90" i="28"/>
  <c r="R90" i="28"/>
  <c r="Q90" i="28"/>
  <c r="P90" i="28"/>
  <c r="E90" i="28"/>
  <c r="S89" i="28"/>
  <c r="R89" i="28"/>
  <c r="Q89" i="28"/>
  <c r="P89" i="28"/>
  <c r="E89" i="28"/>
  <c r="U89" i="28" s="1"/>
  <c r="S88" i="28"/>
  <c r="R88" i="28"/>
  <c r="Q88" i="28"/>
  <c r="P88" i="28"/>
  <c r="E88" i="28"/>
  <c r="V75" i="28"/>
  <c r="O75" i="28"/>
  <c r="N75" i="28"/>
  <c r="M75" i="28"/>
  <c r="S75" i="28" s="1"/>
  <c r="L75" i="28"/>
  <c r="K75" i="28"/>
  <c r="J75" i="28"/>
  <c r="I75" i="28"/>
  <c r="H75" i="28"/>
  <c r="G75" i="28"/>
  <c r="F75" i="28"/>
  <c r="C75" i="28"/>
  <c r="B75" i="28"/>
  <c r="E75" i="28" s="1"/>
  <c r="R74" i="28"/>
  <c r="O74" i="28"/>
  <c r="N74" i="28"/>
  <c r="M74" i="28"/>
  <c r="L74" i="28"/>
  <c r="K74" i="28"/>
  <c r="J74" i="28"/>
  <c r="I74" i="28"/>
  <c r="H74" i="28"/>
  <c r="P74" i="28" s="1"/>
  <c r="G74" i="28"/>
  <c r="F74" i="28"/>
  <c r="E74" i="28"/>
  <c r="C74" i="28"/>
  <c r="B74" i="28"/>
  <c r="O73" i="28"/>
  <c r="N73" i="28"/>
  <c r="M73" i="28"/>
  <c r="S73" i="28" s="1"/>
  <c r="L73" i="28"/>
  <c r="K73" i="28"/>
  <c r="J73" i="28"/>
  <c r="I73" i="28"/>
  <c r="H73" i="28"/>
  <c r="G73" i="28"/>
  <c r="F73" i="28"/>
  <c r="C73" i="28"/>
  <c r="E73" i="28" s="1"/>
  <c r="B73" i="28"/>
  <c r="S72" i="28"/>
  <c r="R72" i="28"/>
  <c r="Q72" i="28"/>
  <c r="P72" i="28"/>
  <c r="E72" i="28"/>
  <c r="T72" i="28" s="1"/>
  <c r="S71" i="28"/>
  <c r="R71" i="28"/>
  <c r="Q71" i="28"/>
  <c r="P71" i="28"/>
  <c r="E71" i="28"/>
  <c r="V69" i="28"/>
  <c r="O69" i="28"/>
  <c r="N69" i="28"/>
  <c r="M69" i="28"/>
  <c r="L69" i="28"/>
  <c r="K69" i="28"/>
  <c r="J69" i="28"/>
  <c r="I69" i="28"/>
  <c r="H69" i="28"/>
  <c r="G69" i="28"/>
  <c r="F69" i="28"/>
  <c r="C69" i="28"/>
  <c r="B69" i="28"/>
  <c r="O68" i="28"/>
  <c r="N68" i="28"/>
  <c r="M68" i="28"/>
  <c r="S68" i="28" s="1"/>
  <c r="L68" i="28"/>
  <c r="R68" i="28" s="1"/>
  <c r="K68" i="28"/>
  <c r="J68" i="28"/>
  <c r="I68" i="28"/>
  <c r="H68" i="28"/>
  <c r="G68" i="28"/>
  <c r="F68" i="28"/>
  <c r="C68" i="28"/>
  <c r="B68" i="28"/>
  <c r="S67" i="28"/>
  <c r="R67" i="28"/>
  <c r="Q67" i="28"/>
  <c r="P67" i="28"/>
  <c r="E67" i="28"/>
  <c r="U67" i="28" s="1"/>
  <c r="S66" i="28"/>
  <c r="R66" i="28"/>
  <c r="Q66" i="28"/>
  <c r="P66" i="28"/>
  <c r="E66" i="28"/>
  <c r="S65" i="28"/>
  <c r="R65" i="28"/>
  <c r="Q65" i="28"/>
  <c r="P65" i="28"/>
  <c r="E65" i="28"/>
  <c r="S64" i="28"/>
  <c r="R64" i="28"/>
  <c r="Q64" i="28"/>
  <c r="P64" i="28"/>
  <c r="E64" i="28"/>
  <c r="U64" i="28" s="1"/>
  <c r="U63" i="28"/>
  <c r="S63" i="28"/>
  <c r="R63" i="28"/>
  <c r="Q63" i="28"/>
  <c r="P63" i="28"/>
  <c r="E63" i="28"/>
  <c r="O61" i="28"/>
  <c r="N61" i="28"/>
  <c r="M61" i="28"/>
  <c r="S61" i="28" s="1"/>
  <c r="L61" i="28"/>
  <c r="R61" i="28" s="1"/>
  <c r="K61" i="28"/>
  <c r="J61" i="28"/>
  <c r="I61" i="28"/>
  <c r="H61" i="28"/>
  <c r="C61" i="28"/>
  <c r="B61" i="28"/>
  <c r="S60" i="28"/>
  <c r="R60" i="28"/>
  <c r="Q60" i="28"/>
  <c r="P60" i="28"/>
  <c r="E60" i="28"/>
  <c r="T60" i="28" s="1"/>
  <c r="S59" i="28"/>
  <c r="R59" i="28"/>
  <c r="Q59" i="28"/>
  <c r="P59" i="28"/>
  <c r="E59" i="28"/>
  <c r="U59" i="28" s="1"/>
  <c r="T58" i="28"/>
  <c r="S58" i="28"/>
  <c r="R58" i="28"/>
  <c r="Q58" i="28"/>
  <c r="P58" i="28"/>
  <c r="E58" i="28"/>
  <c r="U58" i="28" s="1"/>
  <c r="U57" i="28"/>
  <c r="S57" i="28"/>
  <c r="R57" i="28"/>
  <c r="Q57" i="28"/>
  <c r="P57" i="28"/>
  <c r="E57" i="28"/>
  <c r="T57" i="28" s="1"/>
  <c r="O55" i="28"/>
  <c r="N55" i="28"/>
  <c r="M55" i="28"/>
  <c r="L55" i="28"/>
  <c r="R55" i="28" s="1"/>
  <c r="K55" i="28"/>
  <c r="J55" i="28"/>
  <c r="I55" i="28"/>
  <c r="H55" i="28"/>
  <c r="G55" i="28"/>
  <c r="F55" i="28"/>
  <c r="C55" i="28"/>
  <c r="B55" i="28"/>
  <c r="S54" i="28"/>
  <c r="R54" i="28"/>
  <c r="Q54" i="28"/>
  <c r="P54" i="28"/>
  <c r="E54" i="28"/>
  <c r="U54" i="28" s="1"/>
  <c r="S53" i="28"/>
  <c r="R53" i="28"/>
  <c r="Q53" i="28"/>
  <c r="P53" i="28"/>
  <c r="E53" i="28"/>
  <c r="S52" i="28"/>
  <c r="R52" i="28"/>
  <c r="Q52" i="28"/>
  <c r="P52" i="28"/>
  <c r="E52" i="28"/>
  <c r="U52" i="28" s="1"/>
  <c r="S51" i="28"/>
  <c r="R51" i="28"/>
  <c r="Q51" i="28"/>
  <c r="P51" i="28"/>
  <c r="E51" i="28"/>
  <c r="S50" i="28"/>
  <c r="R50" i="28"/>
  <c r="Q50" i="28"/>
  <c r="P50" i="28"/>
  <c r="E50" i="28"/>
  <c r="T50" i="28" s="1"/>
  <c r="T49" i="28"/>
  <c r="S49" i="28"/>
  <c r="R49" i="28"/>
  <c r="Q49" i="28"/>
  <c r="P49" i="28"/>
  <c r="E49" i="28"/>
  <c r="U49" i="28" s="1"/>
  <c r="S48" i="28"/>
  <c r="R48" i="28"/>
  <c r="Q48" i="28"/>
  <c r="P48" i="28"/>
  <c r="E48" i="28"/>
  <c r="T47" i="28"/>
  <c r="S47" i="28"/>
  <c r="R47" i="28"/>
  <c r="Q47" i="28"/>
  <c r="P47" i="28"/>
  <c r="E47" i="28"/>
  <c r="U47" i="28" s="1"/>
  <c r="U46" i="28"/>
  <c r="S46" i="28"/>
  <c r="R46" i="28"/>
  <c r="Q46" i="28"/>
  <c r="P46" i="28"/>
  <c r="E46" i="28"/>
  <c r="T46" i="28" s="1"/>
  <c r="T45" i="28"/>
  <c r="S45" i="28"/>
  <c r="R45" i="28"/>
  <c r="Q45" i="28"/>
  <c r="P45" i="28"/>
  <c r="E45" i="28"/>
  <c r="U45" i="28" s="1"/>
  <c r="S44" i="28"/>
  <c r="R44" i="28"/>
  <c r="Q44" i="28"/>
  <c r="P44" i="28"/>
  <c r="E44" i="28"/>
  <c r="S42" i="28"/>
  <c r="O42" i="28"/>
  <c r="N42" i="28"/>
  <c r="M42" i="28"/>
  <c r="L42" i="28"/>
  <c r="R42" i="28" s="1"/>
  <c r="K42" i="28"/>
  <c r="J42" i="28"/>
  <c r="I42" i="28"/>
  <c r="H42" i="28"/>
  <c r="G42" i="28"/>
  <c r="F42" i="28"/>
  <c r="C42" i="28"/>
  <c r="B42" i="28"/>
  <c r="T41" i="28"/>
  <c r="S41" i="28"/>
  <c r="R41" i="28"/>
  <c r="Q41" i="28"/>
  <c r="P41" i="28"/>
  <c r="E41" i="28"/>
  <c r="U41" i="28" s="1"/>
  <c r="S40" i="28"/>
  <c r="R40" i="28"/>
  <c r="Q40" i="28"/>
  <c r="P40" i="28"/>
  <c r="E40" i="28"/>
  <c r="S39" i="28"/>
  <c r="R39" i="28"/>
  <c r="Q39" i="28"/>
  <c r="P39" i="28"/>
  <c r="E39" i="28"/>
  <c r="U39" i="28" s="1"/>
  <c r="T38" i="28"/>
  <c r="S38" i="28"/>
  <c r="R38" i="28"/>
  <c r="Q38" i="28"/>
  <c r="P38" i="28"/>
  <c r="E38" i="28"/>
  <c r="U38" i="28" s="1"/>
  <c r="T37" i="28"/>
  <c r="S37" i="28"/>
  <c r="R37" i="28"/>
  <c r="Q37" i="28"/>
  <c r="P37" i="28"/>
  <c r="E37" i="28"/>
  <c r="O35" i="28"/>
  <c r="N35" i="28"/>
  <c r="M35" i="28"/>
  <c r="S35" i="28" s="1"/>
  <c r="L35" i="28"/>
  <c r="K35" i="28"/>
  <c r="J35" i="28"/>
  <c r="I35" i="28"/>
  <c r="H35" i="28"/>
  <c r="G35" i="28"/>
  <c r="F35" i="28"/>
  <c r="C35" i="28"/>
  <c r="E35" i="28" s="1"/>
  <c r="B35" i="28"/>
  <c r="S34" i="28"/>
  <c r="R34" i="28"/>
  <c r="Q34" i="28"/>
  <c r="P34" i="28"/>
  <c r="T34" i="28" s="1"/>
  <c r="E34" i="28"/>
  <c r="U34" i="28" s="1"/>
  <c r="V32" i="28"/>
  <c r="O32" i="28"/>
  <c r="N32" i="28"/>
  <c r="M32" i="28"/>
  <c r="L32" i="28"/>
  <c r="K32" i="28"/>
  <c r="J32" i="28"/>
  <c r="I32" i="28"/>
  <c r="H32" i="28"/>
  <c r="G32" i="28"/>
  <c r="F32" i="28"/>
  <c r="C32" i="28"/>
  <c r="B32" i="28"/>
  <c r="E32" i="28" s="1"/>
  <c r="T31" i="28"/>
  <c r="S31" i="28"/>
  <c r="R31" i="28"/>
  <c r="Q31" i="28"/>
  <c r="U31" i="28" s="1"/>
  <c r="P31" i="28"/>
  <c r="E31" i="28"/>
  <c r="U30" i="28"/>
  <c r="T30" i="28"/>
  <c r="S30" i="28"/>
  <c r="R30" i="28"/>
  <c r="Q30" i="28"/>
  <c r="P30" i="28"/>
  <c r="E30" i="28"/>
  <c r="S29" i="28"/>
  <c r="R29" i="28"/>
  <c r="Q29" i="28"/>
  <c r="P29" i="28"/>
  <c r="E29" i="28"/>
  <c r="S28" i="28"/>
  <c r="R28" i="28"/>
  <c r="Q28" i="28"/>
  <c r="P28" i="28"/>
  <c r="E28" i="28"/>
  <c r="U28" i="28" s="1"/>
  <c r="V26" i="28"/>
  <c r="O26" i="28"/>
  <c r="N26" i="28"/>
  <c r="M26" i="28"/>
  <c r="S26" i="28" s="1"/>
  <c r="L26" i="28"/>
  <c r="R26" i="28" s="1"/>
  <c r="K26" i="28"/>
  <c r="J26" i="28"/>
  <c r="I26" i="28"/>
  <c r="H26" i="28"/>
  <c r="G26" i="28"/>
  <c r="F26" i="28"/>
  <c r="C26" i="28"/>
  <c r="B26" i="28"/>
  <c r="S25" i="28"/>
  <c r="R25" i="28"/>
  <c r="Q25" i="28"/>
  <c r="P25" i="28"/>
  <c r="E25" i="28"/>
  <c r="S24" i="28"/>
  <c r="R24" i="28"/>
  <c r="Q24" i="28"/>
  <c r="P24" i="28"/>
  <c r="E24" i="28"/>
  <c r="U24" i="28" s="1"/>
  <c r="S23" i="28"/>
  <c r="R23" i="28"/>
  <c r="Q23" i="28"/>
  <c r="U23" i="28" s="1"/>
  <c r="P23" i="28"/>
  <c r="E23" i="28"/>
  <c r="S22" i="28"/>
  <c r="R22" i="28"/>
  <c r="Q22" i="28"/>
  <c r="P22" i="28"/>
  <c r="E22" i="28"/>
  <c r="S21" i="28"/>
  <c r="R21" i="28"/>
  <c r="Q21" i="28"/>
  <c r="P21" i="28"/>
  <c r="E21" i="28"/>
  <c r="S20" i="28"/>
  <c r="R20" i="28"/>
  <c r="Q20" i="28"/>
  <c r="P20" i="28"/>
  <c r="E20" i="28"/>
  <c r="U20" i="28" s="1"/>
  <c r="U19" i="28"/>
  <c r="T19" i="28"/>
  <c r="S19" i="28"/>
  <c r="R19" i="28"/>
  <c r="Q19" i="28"/>
  <c r="P19" i="28"/>
  <c r="E19" i="28"/>
  <c r="S17" i="28"/>
  <c r="O17" i="28"/>
  <c r="N17" i="28"/>
  <c r="R17" i="28" s="1"/>
  <c r="M17" i="28"/>
  <c r="L17" i="28"/>
  <c r="K17" i="28"/>
  <c r="J17" i="28"/>
  <c r="I17" i="28"/>
  <c r="H17" i="28"/>
  <c r="G17" i="28"/>
  <c r="F17" i="28"/>
  <c r="C17" i="28"/>
  <c r="B17" i="28"/>
  <c r="E17" i="28" s="1"/>
  <c r="S16" i="28"/>
  <c r="R16" i="28"/>
  <c r="Q16" i="28"/>
  <c r="P16" i="28"/>
  <c r="E16" i="28"/>
  <c r="U16" i="28" s="1"/>
  <c r="S15" i="28"/>
  <c r="R15" i="28"/>
  <c r="Q15" i="28"/>
  <c r="P15" i="28"/>
  <c r="E15" i="28"/>
  <c r="T15" i="28" s="1"/>
  <c r="S14" i="28"/>
  <c r="R14" i="28"/>
  <c r="Q14" i="28"/>
  <c r="P14" i="28"/>
  <c r="E14" i="28"/>
  <c r="T13" i="28"/>
  <c r="S13" i="28"/>
  <c r="R13" i="28"/>
  <c r="Q13" i="28"/>
  <c r="P13" i="28"/>
  <c r="E13" i="28"/>
  <c r="U13" i="28" s="1"/>
  <c r="S12" i="28"/>
  <c r="R12" i="28"/>
  <c r="Q12" i="28"/>
  <c r="P12" i="28"/>
  <c r="E12" i="28"/>
  <c r="T12" i="28" s="1"/>
  <c r="T11" i="28"/>
  <c r="S11" i="28"/>
  <c r="R11" i="28"/>
  <c r="Q11" i="28"/>
  <c r="P11" i="28"/>
  <c r="E11" i="28"/>
  <c r="U11" i="28" s="1"/>
  <c r="U10" i="28"/>
  <c r="S10" i="28"/>
  <c r="R10" i="28"/>
  <c r="Q10" i="28"/>
  <c r="P10" i="28"/>
  <c r="E10" i="28"/>
  <c r="T10" i="28" s="1"/>
  <c r="T9" i="28"/>
  <c r="S9" i="28"/>
  <c r="R9" i="28"/>
  <c r="Q9" i="28"/>
  <c r="P9" i="28"/>
  <c r="E9" i="28"/>
  <c r="U9" i="28" s="1"/>
  <c r="S96" i="27"/>
  <c r="R96" i="27"/>
  <c r="Q96" i="27"/>
  <c r="P96" i="27"/>
  <c r="E96" i="27"/>
  <c r="S95" i="27"/>
  <c r="R95" i="27"/>
  <c r="Q95" i="27"/>
  <c r="P95" i="27"/>
  <c r="E95" i="27"/>
  <c r="U95" i="27" s="1"/>
  <c r="S94" i="27"/>
  <c r="R94" i="27"/>
  <c r="Q94" i="27"/>
  <c r="P94" i="27"/>
  <c r="E94" i="27"/>
  <c r="T93" i="27"/>
  <c r="S93" i="27"/>
  <c r="R93" i="27"/>
  <c r="Q93" i="27"/>
  <c r="P93" i="27"/>
  <c r="E93" i="27"/>
  <c r="U93" i="27" s="1"/>
  <c r="S92" i="27"/>
  <c r="R92" i="27"/>
  <c r="Q92" i="27"/>
  <c r="P92" i="27"/>
  <c r="E92" i="27"/>
  <c r="S91" i="27"/>
  <c r="R91" i="27"/>
  <c r="Q91" i="27"/>
  <c r="P91" i="27"/>
  <c r="E91" i="27"/>
  <c r="S90" i="27"/>
  <c r="R90" i="27"/>
  <c r="Q90" i="27"/>
  <c r="P90" i="27"/>
  <c r="E90" i="27"/>
  <c r="T90" i="27" s="1"/>
  <c r="T89" i="27"/>
  <c r="S89" i="27"/>
  <c r="R89" i="27"/>
  <c r="Q89" i="27"/>
  <c r="P89" i="27"/>
  <c r="E89" i="27"/>
  <c r="U89" i="27" s="1"/>
  <c r="U88" i="27"/>
  <c r="T88" i="27"/>
  <c r="S88" i="27"/>
  <c r="R88" i="27"/>
  <c r="Q88" i="27"/>
  <c r="P88" i="27"/>
  <c r="E88" i="27"/>
  <c r="V75" i="27"/>
  <c r="O75" i="27"/>
  <c r="N75" i="27"/>
  <c r="M75" i="27"/>
  <c r="L75" i="27"/>
  <c r="K75" i="27"/>
  <c r="J75" i="27"/>
  <c r="I75" i="27"/>
  <c r="H75" i="27"/>
  <c r="G75" i="27"/>
  <c r="F75" i="27"/>
  <c r="C75" i="27"/>
  <c r="B75" i="27"/>
  <c r="O74" i="27"/>
  <c r="N74" i="27"/>
  <c r="M74" i="27"/>
  <c r="L74" i="27"/>
  <c r="R74" i="27" s="1"/>
  <c r="K74" i="27"/>
  <c r="J74" i="27"/>
  <c r="I74" i="27"/>
  <c r="Q74" i="27" s="1"/>
  <c r="H74" i="27"/>
  <c r="G74" i="27"/>
  <c r="F74" i="27"/>
  <c r="C74" i="27"/>
  <c r="B74" i="27"/>
  <c r="E74" i="27" s="1"/>
  <c r="S73" i="27"/>
  <c r="Q73" i="27"/>
  <c r="O73" i="27"/>
  <c r="N73" i="27"/>
  <c r="M73" i="27"/>
  <c r="L73" i="27"/>
  <c r="K73" i="27"/>
  <c r="J73" i="27"/>
  <c r="I73" i="27"/>
  <c r="H73" i="27"/>
  <c r="G73" i="27"/>
  <c r="F73" i="27"/>
  <c r="C73" i="27"/>
  <c r="B73" i="27"/>
  <c r="E73" i="27" s="1"/>
  <c r="S72" i="27"/>
  <c r="R72" i="27"/>
  <c r="Q72" i="27"/>
  <c r="P72" i="27"/>
  <c r="E72" i="27"/>
  <c r="S71" i="27"/>
  <c r="R71" i="27"/>
  <c r="Q71" i="27"/>
  <c r="P71" i="27"/>
  <c r="E71" i="27"/>
  <c r="V69" i="27"/>
  <c r="O69" i="27"/>
  <c r="N69" i="27"/>
  <c r="M69" i="27"/>
  <c r="L69" i="27"/>
  <c r="K69" i="27"/>
  <c r="J69" i="27"/>
  <c r="I69" i="27"/>
  <c r="H69" i="27"/>
  <c r="G69" i="27"/>
  <c r="F69" i="27"/>
  <c r="C69" i="27"/>
  <c r="B69" i="27"/>
  <c r="O68" i="27"/>
  <c r="N68" i="27"/>
  <c r="M68" i="27"/>
  <c r="S68" i="27" s="1"/>
  <c r="L68" i="27"/>
  <c r="R68" i="27" s="1"/>
  <c r="K68" i="27"/>
  <c r="J68" i="27"/>
  <c r="I68" i="27"/>
  <c r="H68" i="27"/>
  <c r="G68" i="27"/>
  <c r="F68" i="27"/>
  <c r="C68" i="27"/>
  <c r="B68" i="27"/>
  <c r="U67" i="27"/>
  <c r="S67" i="27"/>
  <c r="R67" i="27"/>
  <c r="Q67" i="27"/>
  <c r="P67" i="27"/>
  <c r="E67" i="27"/>
  <c r="T67" i="27" s="1"/>
  <c r="T66" i="27"/>
  <c r="S66" i="27"/>
  <c r="R66" i="27"/>
  <c r="Q66" i="27"/>
  <c r="P66" i="27"/>
  <c r="E66" i="27"/>
  <c r="U66" i="27" s="1"/>
  <c r="S65" i="27"/>
  <c r="R65" i="27"/>
  <c r="Q65" i="27"/>
  <c r="P65" i="27"/>
  <c r="E65" i="27"/>
  <c r="T65" i="27" s="1"/>
  <c r="S64" i="27"/>
  <c r="R64" i="27"/>
  <c r="Q64" i="27"/>
  <c r="P64" i="27"/>
  <c r="E64" i="27"/>
  <c r="U64" i="27" s="1"/>
  <c r="U63" i="27"/>
  <c r="S63" i="27"/>
  <c r="R63" i="27"/>
  <c r="Q63" i="27"/>
  <c r="P63" i="27"/>
  <c r="E63" i="27"/>
  <c r="T63" i="27" s="1"/>
  <c r="S61" i="27"/>
  <c r="R61" i="27"/>
  <c r="O61" i="27"/>
  <c r="N61" i="27"/>
  <c r="M61" i="27"/>
  <c r="L61" i="27"/>
  <c r="K61" i="27"/>
  <c r="J61" i="27"/>
  <c r="I61" i="27"/>
  <c r="Q61" i="27" s="1"/>
  <c r="H61" i="27"/>
  <c r="C61" i="27"/>
  <c r="B61" i="27"/>
  <c r="S60" i="27"/>
  <c r="R60" i="27"/>
  <c r="Q60" i="27"/>
  <c r="P60" i="27"/>
  <c r="E60" i="27"/>
  <c r="T59" i="27"/>
  <c r="S59" i="27"/>
  <c r="R59" i="27"/>
  <c r="Q59" i="27"/>
  <c r="P59" i="27"/>
  <c r="E59" i="27"/>
  <c r="U59" i="27" s="1"/>
  <c r="U58" i="27"/>
  <c r="S58" i="27"/>
  <c r="R58" i="27"/>
  <c r="Q58" i="27"/>
  <c r="P58" i="27"/>
  <c r="E58" i="27"/>
  <c r="T58" i="27" s="1"/>
  <c r="S57" i="27"/>
  <c r="R57" i="27"/>
  <c r="Q57" i="27"/>
  <c r="P57" i="27"/>
  <c r="E57" i="27"/>
  <c r="U57" i="27" s="1"/>
  <c r="O55" i="27"/>
  <c r="N55" i="27"/>
  <c r="M55" i="27"/>
  <c r="S55" i="27" s="1"/>
  <c r="L55" i="27"/>
  <c r="R55" i="27" s="1"/>
  <c r="K55" i="27"/>
  <c r="J55" i="27"/>
  <c r="I55" i="27"/>
  <c r="H55" i="27"/>
  <c r="G55" i="27"/>
  <c r="F55" i="27"/>
  <c r="C55" i="27"/>
  <c r="B55" i="27"/>
  <c r="S54" i="27"/>
  <c r="R54" i="27"/>
  <c r="Q54" i="27"/>
  <c r="P54" i="27"/>
  <c r="E54" i="27"/>
  <c r="S53" i="27"/>
  <c r="R53" i="27"/>
  <c r="Q53" i="27"/>
  <c r="P53" i="27"/>
  <c r="E53" i="27"/>
  <c r="S52" i="27"/>
  <c r="R52" i="27"/>
  <c r="Q52" i="27"/>
  <c r="P52" i="27"/>
  <c r="E52" i="27"/>
  <c r="U52" i="27" s="1"/>
  <c r="T51" i="27"/>
  <c r="S51" i="27"/>
  <c r="R51" i="27"/>
  <c r="Q51" i="27"/>
  <c r="P51" i="27"/>
  <c r="E51" i="27"/>
  <c r="U51" i="27" s="1"/>
  <c r="S50" i="27"/>
  <c r="R50" i="27"/>
  <c r="Q50" i="27"/>
  <c r="P50" i="27"/>
  <c r="E50" i="27"/>
  <c r="T50" i="27" s="1"/>
  <c r="S49" i="27"/>
  <c r="R49" i="27"/>
  <c r="Q49" i="27"/>
  <c r="P49" i="27"/>
  <c r="E49" i="27"/>
  <c r="S48" i="27"/>
  <c r="R48" i="27"/>
  <c r="Q48" i="27"/>
  <c r="P48" i="27"/>
  <c r="E48" i="27"/>
  <c r="U48" i="27" s="1"/>
  <c r="S47" i="27"/>
  <c r="R47" i="27"/>
  <c r="Q47" i="27"/>
  <c r="P47" i="27"/>
  <c r="E47" i="27"/>
  <c r="T47" i="27" s="1"/>
  <c r="T46" i="27"/>
  <c r="S46" i="27"/>
  <c r="R46" i="27"/>
  <c r="Q46" i="27"/>
  <c r="P46" i="27"/>
  <c r="E46" i="27"/>
  <c r="U46" i="27" s="1"/>
  <c r="U45" i="27"/>
  <c r="S45" i="27"/>
  <c r="R45" i="27"/>
  <c r="Q45" i="27"/>
  <c r="P45" i="27"/>
  <c r="E45" i="27"/>
  <c r="T45" i="27" s="1"/>
  <c r="S44" i="27"/>
  <c r="R44" i="27"/>
  <c r="Q44" i="27"/>
  <c r="P44" i="27"/>
  <c r="E44" i="27"/>
  <c r="U44" i="27" s="1"/>
  <c r="O42" i="27"/>
  <c r="N42" i="27"/>
  <c r="M42" i="27"/>
  <c r="S42" i="27" s="1"/>
  <c r="L42" i="27"/>
  <c r="R42" i="27" s="1"/>
  <c r="K42" i="27"/>
  <c r="J42" i="27"/>
  <c r="I42" i="27"/>
  <c r="Q42" i="27" s="1"/>
  <c r="H42" i="27"/>
  <c r="G42" i="27"/>
  <c r="F42" i="27"/>
  <c r="C42" i="27"/>
  <c r="B42" i="27"/>
  <c r="T41" i="27"/>
  <c r="S41" i="27"/>
  <c r="R41" i="27"/>
  <c r="Q41" i="27"/>
  <c r="P41" i="27"/>
  <c r="E41" i="27"/>
  <c r="U41" i="27" s="1"/>
  <c r="U40" i="27"/>
  <c r="T40" i="27"/>
  <c r="S40" i="27"/>
  <c r="R40" i="27"/>
  <c r="Q40" i="27"/>
  <c r="P40" i="27"/>
  <c r="E40" i="27"/>
  <c r="S39" i="27"/>
  <c r="R39" i="27"/>
  <c r="Q39" i="27"/>
  <c r="P39" i="27"/>
  <c r="E39" i="27"/>
  <c r="U39" i="27" s="1"/>
  <c r="S38" i="27"/>
  <c r="R38" i="27"/>
  <c r="Q38" i="27"/>
  <c r="P38" i="27"/>
  <c r="E38" i="27"/>
  <c r="T37" i="27"/>
  <c r="S37" i="27"/>
  <c r="R37" i="27"/>
  <c r="Q37" i="27"/>
  <c r="P37" i="27"/>
  <c r="E37" i="27"/>
  <c r="O35" i="27"/>
  <c r="N35" i="27"/>
  <c r="M35" i="27"/>
  <c r="S35" i="27" s="1"/>
  <c r="L35" i="27"/>
  <c r="K35" i="27"/>
  <c r="J35" i="27"/>
  <c r="I35" i="27"/>
  <c r="H35" i="27"/>
  <c r="G35" i="27"/>
  <c r="F35" i="27"/>
  <c r="C35" i="27"/>
  <c r="B35" i="27"/>
  <c r="S34" i="27"/>
  <c r="R34" i="27"/>
  <c r="Q34" i="27"/>
  <c r="P34" i="27"/>
  <c r="E34" i="27"/>
  <c r="U34" i="27" s="1"/>
  <c r="O32" i="27"/>
  <c r="N32" i="27"/>
  <c r="M32" i="27"/>
  <c r="S32" i="27" s="1"/>
  <c r="L32" i="27"/>
  <c r="R32" i="27" s="1"/>
  <c r="K32" i="27"/>
  <c r="J32" i="27"/>
  <c r="I32" i="27"/>
  <c r="H32" i="27"/>
  <c r="G32" i="27"/>
  <c r="F32" i="27"/>
  <c r="C32" i="27"/>
  <c r="B32" i="27"/>
  <c r="S31" i="27"/>
  <c r="R31" i="27"/>
  <c r="Q31" i="27"/>
  <c r="P31" i="27"/>
  <c r="E31" i="27"/>
  <c r="U31" i="27" s="1"/>
  <c r="U30" i="27"/>
  <c r="S30" i="27"/>
  <c r="R30" i="27"/>
  <c r="Q30" i="27"/>
  <c r="P30" i="27"/>
  <c r="E30" i="27"/>
  <c r="T30" i="27" s="1"/>
  <c r="T29" i="27"/>
  <c r="S29" i="27"/>
  <c r="R29" i="27"/>
  <c r="Q29" i="27"/>
  <c r="P29" i="27"/>
  <c r="E29" i="27"/>
  <c r="U29" i="27" s="1"/>
  <c r="U28" i="27"/>
  <c r="S28" i="27"/>
  <c r="R28" i="27"/>
  <c r="Q28" i="27"/>
  <c r="P28" i="27"/>
  <c r="E28" i="27"/>
  <c r="T28" i="27" s="1"/>
  <c r="V26" i="27"/>
  <c r="O26" i="27"/>
  <c r="N26" i="27"/>
  <c r="M26" i="27"/>
  <c r="S26" i="27" s="1"/>
  <c r="L26" i="27"/>
  <c r="R26" i="27" s="1"/>
  <c r="K26" i="27"/>
  <c r="J26" i="27"/>
  <c r="I26" i="27"/>
  <c r="H26" i="27"/>
  <c r="G26" i="27"/>
  <c r="F26" i="27"/>
  <c r="C26" i="27"/>
  <c r="B26" i="27"/>
  <c r="E26" i="27" s="1"/>
  <c r="S25" i="27"/>
  <c r="R25" i="27"/>
  <c r="Q25" i="27"/>
  <c r="P25" i="27"/>
  <c r="E25" i="27"/>
  <c r="U25" i="27" s="1"/>
  <c r="U24" i="27"/>
  <c r="S24" i="27"/>
  <c r="R24" i="27"/>
  <c r="Q24" i="27"/>
  <c r="P24" i="27"/>
  <c r="E24" i="27"/>
  <c r="T24" i="27" s="1"/>
  <c r="S23" i="27"/>
  <c r="R23" i="27"/>
  <c r="Q23" i="27"/>
  <c r="P23" i="27"/>
  <c r="E23" i="27"/>
  <c r="S22" i="27"/>
  <c r="R22" i="27"/>
  <c r="Q22" i="27"/>
  <c r="P22" i="27"/>
  <c r="E22" i="27"/>
  <c r="T22" i="27" s="1"/>
  <c r="T21" i="27"/>
  <c r="S21" i="27"/>
  <c r="R21" i="27"/>
  <c r="Q21" i="27"/>
  <c r="P21" i="27"/>
  <c r="E21" i="27"/>
  <c r="U21" i="27" s="1"/>
  <c r="S20" i="27"/>
  <c r="R20" i="27"/>
  <c r="Q20" i="27"/>
  <c r="P20" i="27"/>
  <c r="E20" i="27"/>
  <c r="S19" i="27"/>
  <c r="R19" i="27"/>
  <c r="Q19" i="27"/>
  <c r="P19" i="27"/>
  <c r="E19" i="27"/>
  <c r="O17" i="27"/>
  <c r="N17" i="27"/>
  <c r="M17" i="27"/>
  <c r="S17" i="27" s="1"/>
  <c r="L17" i="27"/>
  <c r="R17" i="27" s="1"/>
  <c r="K17" i="27"/>
  <c r="J17" i="27"/>
  <c r="I17" i="27"/>
  <c r="Q17" i="27" s="1"/>
  <c r="H17" i="27"/>
  <c r="G17" i="27"/>
  <c r="F17" i="27"/>
  <c r="C17" i="27"/>
  <c r="B17" i="27"/>
  <c r="T16" i="27"/>
  <c r="S16" i="27"/>
  <c r="R16" i="27"/>
  <c r="Q16" i="27"/>
  <c r="P16" i="27"/>
  <c r="E16" i="27"/>
  <c r="U16" i="27" s="1"/>
  <c r="U15" i="27"/>
  <c r="S15" i="27"/>
  <c r="R15" i="27"/>
  <c r="Q15" i="27"/>
  <c r="P15" i="27"/>
  <c r="E15" i="27"/>
  <c r="T15" i="27" s="1"/>
  <c r="S14" i="27"/>
  <c r="R14" i="27"/>
  <c r="Q14" i="27"/>
  <c r="P14" i="27"/>
  <c r="E14" i="27"/>
  <c r="U14" i="27" s="1"/>
  <c r="U13" i="27"/>
  <c r="S13" i="27"/>
  <c r="R13" i="27"/>
  <c r="Q13" i="27"/>
  <c r="P13" i="27"/>
  <c r="E13" i="27"/>
  <c r="T13" i="27" s="1"/>
  <c r="T12" i="27"/>
  <c r="S12" i="27"/>
  <c r="R12" i="27"/>
  <c r="Q12" i="27"/>
  <c r="P12" i="27"/>
  <c r="E12" i="27"/>
  <c r="U12" i="27" s="1"/>
  <c r="U11" i="27"/>
  <c r="T11" i="27"/>
  <c r="S11" i="27"/>
  <c r="R11" i="27"/>
  <c r="Q11" i="27"/>
  <c r="P11" i="27"/>
  <c r="E11" i="27"/>
  <c r="S10" i="27"/>
  <c r="R10" i="27"/>
  <c r="Q10" i="27"/>
  <c r="P10" i="27"/>
  <c r="E10" i="27"/>
  <c r="S9" i="27"/>
  <c r="R9" i="27"/>
  <c r="Q9" i="27"/>
  <c r="P9" i="27"/>
  <c r="E9" i="27"/>
  <c r="T96" i="26"/>
  <c r="S96" i="26"/>
  <c r="R96" i="26"/>
  <c r="Q96" i="26"/>
  <c r="P96" i="26"/>
  <c r="E96" i="26"/>
  <c r="U96" i="26" s="1"/>
  <c r="U95" i="26"/>
  <c r="S95" i="26"/>
  <c r="R95" i="26"/>
  <c r="Q95" i="26"/>
  <c r="P95" i="26"/>
  <c r="E95" i="26"/>
  <c r="T95" i="26" s="1"/>
  <c r="S94" i="26"/>
  <c r="R94" i="26"/>
  <c r="Q94" i="26"/>
  <c r="P94" i="26"/>
  <c r="E94" i="26"/>
  <c r="U94" i="26" s="1"/>
  <c r="U93" i="26"/>
  <c r="S93" i="26"/>
  <c r="R93" i="26"/>
  <c r="Q93" i="26"/>
  <c r="P93" i="26"/>
  <c r="E93" i="26"/>
  <c r="T93" i="26" s="1"/>
  <c r="T92" i="26"/>
  <c r="S92" i="26"/>
  <c r="R92" i="26"/>
  <c r="Q92" i="26"/>
  <c r="P92" i="26"/>
  <c r="E92" i="26"/>
  <c r="U92" i="26" s="1"/>
  <c r="S91" i="26"/>
  <c r="R91" i="26"/>
  <c r="Q91" i="26"/>
  <c r="P91" i="26"/>
  <c r="T91" i="26" s="1"/>
  <c r="E91" i="26"/>
  <c r="S90" i="26"/>
  <c r="R90" i="26"/>
  <c r="Q90" i="26"/>
  <c r="P90" i="26"/>
  <c r="E90" i="26"/>
  <c r="S89" i="26"/>
  <c r="R89" i="26"/>
  <c r="Q89" i="26"/>
  <c r="P89" i="26"/>
  <c r="E89" i="26"/>
  <c r="T88" i="26"/>
  <c r="S88" i="26"/>
  <c r="R88" i="26"/>
  <c r="Q88" i="26"/>
  <c r="P88" i="26"/>
  <c r="E88" i="26"/>
  <c r="V75" i="26"/>
  <c r="O75" i="26"/>
  <c r="N75" i="26"/>
  <c r="M75" i="26"/>
  <c r="L75" i="26"/>
  <c r="K75" i="26"/>
  <c r="J75" i="26"/>
  <c r="I75" i="26"/>
  <c r="H75" i="26"/>
  <c r="G75" i="26"/>
  <c r="F75" i="26"/>
  <c r="C75" i="26"/>
  <c r="B75" i="26"/>
  <c r="O74" i="26"/>
  <c r="N74" i="26"/>
  <c r="M74" i="26"/>
  <c r="S74" i="26" s="1"/>
  <c r="L74" i="26"/>
  <c r="R74" i="26" s="1"/>
  <c r="K74" i="26"/>
  <c r="J74" i="26"/>
  <c r="I74" i="26"/>
  <c r="H74" i="26"/>
  <c r="G74" i="26"/>
  <c r="F74" i="26"/>
  <c r="C74" i="26"/>
  <c r="B74" i="26"/>
  <c r="E74" i="26" s="1"/>
  <c r="R73" i="26"/>
  <c r="O73" i="26"/>
  <c r="N73" i="26"/>
  <c r="M73" i="26"/>
  <c r="S73" i="26" s="1"/>
  <c r="L73" i="26"/>
  <c r="K73" i="26"/>
  <c r="J73" i="26"/>
  <c r="I73" i="26"/>
  <c r="H73" i="26"/>
  <c r="P73" i="26" s="1"/>
  <c r="G73" i="26"/>
  <c r="F73" i="26"/>
  <c r="C73" i="26"/>
  <c r="B73" i="26"/>
  <c r="E73" i="26" s="1"/>
  <c r="U72" i="26"/>
  <c r="T72" i="26"/>
  <c r="S72" i="26"/>
  <c r="R72" i="26"/>
  <c r="Q72" i="26"/>
  <c r="P72" i="26"/>
  <c r="E72" i="26"/>
  <c r="U71" i="26"/>
  <c r="S71" i="26"/>
  <c r="R71" i="26"/>
  <c r="Q71" i="26"/>
  <c r="P71" i="26"/>
  <c r="T71" i="26" s="1"/>
  <c r="E71" i="26"/>
  <c r="V69" i="26"/>
  <c r="O69" i="26"/>
  <c r="N69" i="26"/>
  <c r="M69" i="26"/>
  <c r="L69" i="26"/>
  <c r="K69" i="26"/>
  <c r="J69" i="26"/>
  <c r="I69" i="26"/>
  <c r="H69" i="26"/>
  <c r="G69" i="26"/>
  <c r="F69" i="26"/>
  <c r="C69" i="26"/>
  <c r="B69" i="26"/>
  <c r="S68" i="26"/>
  <c r="O68" i="26"/>
  <c r="N68" i="26"/>
  <c r="M68" i="26"/>
  <c r="L68" i="26"/>
  <c r="R68" i="26" s="1"/>
  <c r="K68" i="26"/>
  <c r="J68" i="26"/>
  <c r="I68" i="26"/>
  <c r="H68" i="26"/>
  <c r="G68" i="26"/>
  <c r="F68" i="26"/>
  <c r="C68" i="26"/>
  <c r="B68" i="26"/>
  <c r="E68" i="26" s="1"/>
  <c r="T67" i="26"/>
  <c r="S67" i="26"/>
  <c r="R67" i="26"/>
  <c r="Q67" i="26"/>
  <c r="P67" i="26"/>
  <c r="E67" i="26"/>
  <c r="U67" i="26" s="1"/>
  <c r="S66" i="26"/>
  <c r="R66" i="26"/>
  <c r="Q66" i="26"/>
  <c r="P66" i="26"/>
  <c r="E66" i="26"/>
  <c r="S65" i="26"/>
  <c r="R65" i="26"/>
  <c r="Q65" i="26"/>
  <c r="P65" i="26"/>
  <c r="E65" i="26"/>
  <c r="U65" i="26" s="1"/>
  <c r="S64" i="26"/>
  <c r="R64" i="26"/>
  <c r="Q64" i="26"/>
  <c r="P64" i="26"/>
  <c r="E64" i="26"/>
  <c r="S63" i="26"/>
  <c r="R63" i="26"/>
  <c r="Q63" i="26"/>
  <c r="P63" i="26"/>
  <c r="E63" i="26"/>
  <c r="T63" i="26" s="1"/>
  <c r="O61" i="26"/>
  <c r="N61" i="26"/>
  <c r="M61" i="26"/>
  <c r="S61" i="26" s="1"/>
  <c r="L61" i="26"/>
  <c r="R61" i="26" s="1"/>
  <c r="K61" i="26"/>
  <c r="J61" i="26"/>
  <c r="I61" i="26"/>
  <c r="H61" i="26"/>
  <c r="C61" i="26"/>
  <c r="B61" i="26"/>
  <c r="E61" i="26" s="1"/>
  <c r="S60" i="26"/>
  <c r="R60" i="26"/>
  <c r="Q60" i="26"/>
  <c r="P60" i="26"/>
  <c r="E60" i="26"/>
  <c r="U60" i="26" s="1"/>
  <c r="S59" i="26"/>
  <c r="R59" i="26"/>
  <c r="Q59" i="26"/>
  <c r="P59" i="26"/>
  <c r="E59" i="26"/>
  <c r="T59" i="26" s="1"/>
  <c r="S58" i="26"/>
  <c r="R58" i="26"/>
  <c r="Q58" i="26"/>
  <c r="P58" i="26"/>
  <c r="E58" i="26"/>
  <c r="U58" i="26" s="1"/>
  <c r="S57" i="26"/>
  <c r="R57" i="26"/>
  <c r="Q57" i="26"/>
  <c r="P57" i="26"/>
  <c r="E57" i="26"/>
  <c r="U57" i="26" s="1"/>
  <c r="O55" i="26"/>
  <c r="N55" i="26"/>
  <c r="M55" i="26"/>
  <c r="S55" i="26" s="1"/>
  <c r="L55" i="26"/>
  <c r="R55" i="26" s="1"/>
  <c r="K55" i="26"/>
  <c r="J55" i="26"/>
  <c r="I55" i="26"/>
  <c r="H55" i="26"/>
  <c r="G55" i="26"/>
  <c r="F55" i="26"/>
  <c r="C55" i="26"/>
  <c r="B55" i="26"/>
  <c r="U54" i="26"/>
  <c r="T54" i="26"/>
  <c r="S54" i="26"/>
  <c r="R54" i="26"/>
  <c r="Q54" i="26"/>
  <c r="P54" i="26"/>
  <c r="E54" i="26"/>
  <c r="U53" i="26"/>
  <c r="T53" i="26"/>
  <c r="S53" i="26"/>
  <c r="R53" i="26"/>
  <c r="Q53" i="26"/>
  <c r="P53" i="26"/>
  <c r="E53" i="26"/>
  <c r="S52" i="26"/>
  <c r="R52" i="26"/>
  <c r="Q52" i="26"/>
  <c r="P52" i="26"/>
  <c r="E52" i="26"/>
  <c r="S51" i="26"/>
  <c r="R51" i="26"/>
  <c r="Q51" i="26"/>
  <c r="P51" i="26"/>
  <c r="E51" i="26"/>
  <c r="U51" i="26" s="1"/>
  <c r="S50" i="26"/>
  <c r="R50" i="26"/>
  <c r="Q50" i="26"/>
  <c r="P50" i="26"/>
  <c r="E50" i="26"/>
  <c r="T50" i="26" s="1"/>
  <c r="S49" i="26"/>
  <c r="R49" i="26"/>
  <c r="Q49" i="26"/>
  <c r="P49" i="26"/>
  <c r="E49" i="26"/>
  <c r="U49" i="26" s="1"/>
  <c r="U48" i="26"/>
  <c r="S48" i="26"/>
  <c r="R48" i="26"/>
  <c r="Q48" i="26"/>
  <c r="P48" i="26"/>
  <c r="E48" i="26"/>
  <c r="T48" i="26" s="1"/>
  <c r="T47" i="26"/>
  <c r="S47" i="26"/>
  <c r="R47" i="26"/>
  <c r="Q47" i="26"/>
  <c r="P47" i="26"/>
  <c r="E47" i="26"/>
  <c r="U47" i="26" s="1"/>
  <c r="U46" i="26"/>
  <c r="T46" i="26"/>
  <c r="S46" i="26"/>
  <c r="R46" i="26"/>
  <c r="Q46" i="26"/>
  <c r="P46" i="26"/>
  <c r="E46" i="26"/>
  <c r="U45" i="26"/>
  <c r="T45" i="26"/>
  <c r="S45" i="26"/>
  <c r="R45" i="26"/>
  <c r="Q45" i="26"/>
  <c r="P45" i="26"/>
  <c r="E45" i="26"/>
  <c r="S44" i="26"/>
  <c r="R44" i="26"/>
  <c r="Q44" i="26"/>
  <c r="P44" i="26"/>
  <c r="E44" i="26"/>
  <c r="O42" i="26"/>
  <c r="N42" i="26"/>
  <c r="M42" i="26"/>
  <c r="L42" i="26"/>
  <c r="R42" i="26" s="1"/>
  <c r="K42" i="26"/>
  <c r="J42" i="26"/>
  <c r="I42" i="26"/>
  <c r="H42" i="26"/>
  <c r="G42" i="26"/>
  <c r="F42" i="26"/>
  <c r="C42" i="26"/>
  <c r="E42" i="26" s="1"/>
  <c r="B42" i="26"/>
  <c r="S41" i="26"/>
  <c r="R41" i="26"/>
  <c r="Q41" i="26"/>
  <c r="P41" i="26"/>
  <c r="E41" i="26"/>
  <c r="T40" i="26"/>
  <c r="S40" i="26"/>
  <c r="R40" i="26"/>
  <c r="Q40" i="26"/>
  <c r="P40" i="26"/>
  <c r="E40" i="26"/>
  <c r="U40" i="26" s="1"/>
  <c r="U39" i="26"/>
  <c r="S39" i="26"/>
  <c r="R39" i="26"/>
  <c r="Q39" i="26"/>
  <c r="P39" i="26"/>
  <c r="E39" i="26"/>
  <c r="T39" i="26" s="1"/>
  <c r="S38" i="26"/>
  <c r="R38" i="26"/>
  <c r="Q38" i="26"/>
  <c r="P38" i="26"/>
  <c r="T38" i="26" s="1"/>
  <c r="E38" i="26"/>
  <c r="U38" i="26" s="1"/>
  <c r="S37" i="26"/>
  <c r="R37" i="26"/>
  <c r="Q37" i="26"/>
  <c r="P37" i="26"/>
  <c r="E37" i="26"/>
  <c r="R35" i="26"/>
  <c r="O35" i="26"/>
  <c r="N35" i="26"/>
  <c r="M35" i="26"/>
  <c r="S35" i="26" s="1"/>
  <c r="L35" i="26"/>
  <c r="K35" i="26"/>
  <c r="J35" i="26"/>
  <c r="I35" i="26"/>
  <c r="H35" i="26"/>
  <c r="P35" i="26" s="1"/>
  <c r="G35" i="26"/>
  <c r="F35" i="26"/>
  <c r="C35" i="26"/>
  <c r="B35" i="26"/>
  <c r="S34" i="26"/>
  <c r="R34" i="26"/>
  <c r="Q34" i="26"/>
  <c r="U34" i="26" s="1"/>
  <c r="P34" i="26"/>
  <c r="E34" i="26"/>
  <c r="R32" i="26"/>
  <c r="O32" i="26"/>
  <c r="N32" i="26"/>
  <c r="M32" i="26"/>
  <c r="S32" i="26" s="1"/>
  <c r="L32" i="26"/>
  <c r="K32" i="26"/>
  <c r="J32" i="26"/>
  <c r="I32" i="26"/>
  <c r="H32" i="26"/>
  <c r="G32" i="26"/>
  <c r="F32" i="26"/>
  <c r="C32" i="26"/>
  <c r="B32" i="26"/>
  <c r="U31" i="26"/>
  <c r="S31" i="26"/>
  <c r="R31" i="26"/>
  <c r="Q31" i="26"/>
  <c r="P31" i="26"/>
  <c r="E31" i="26"/>
  <c r="T31" i="26" s="1"/>
  <c r="T30" i="26"/>
  <c r="S30" i="26"/>
  <c r="R30" i="26"/>
  <c r="Q30" i="26"/>
  <c r="P30" i="26"/>
  <c r="E30" i="26"/>
  <c r="U30" i="26" s="1"/>
  <c r="U29" i="26"/>
  <c r="T29" i="26"/>
  <c r="S29" i="26"/>
  <c r="R29" i="26"/>
  <c r="Q29" i="26"/>
  <c r="P29" i="26"/>
  <c r="E29" i="26"/>
  <c r="S28" i="26"/>
  <c r="R28" i="26"/>
  <c r="Q28" i="26"/>
  <c r="P28" i="26"/>
  <c r="E28" i="26"/>
  <c r="V26" i="26"/>
  <c r="O26" i="26"/>
  <c r="N26" i="26"/>
  <c r="R26" i="26" s="1"/>
  <c r="M26" i="26"/>
  <c r="S26" i="26" s="1"/>
  <c r="L26" i="26"/>
  <c r="K26" i="26"/>
  <c r="J26" i="26"/>
  <c r="I26" i="26"/>
  <c r="H26" i="26"/>
  <c r="G26" i="26"/>
  <c r="F26" i="26"/>
  <c r="C26" i="26"/>
  <c r="B26" i="26"/>
  <c r="S25" i="26"/>
  <c r="R25" i="26"/>
  <c r="Q25" i="26"/>
  <c r="P25" i="26"/>
  <c r="E25" i="26"/>
  <c r="U25" i="26" s="1"/>
  <c r="S24" i="26"/>
  <c r="R24" i="26"/>
  <c r="Q24" i="26"/>
  <c r="P24" i="26"/>
  <c r="E24" i="26"/>
  <c r="U24" i="26" s="1"/>
  <c r="S23" i="26"/>
  <c r="R23" i="26"/>
  <c r="Q23" i="26"/>
  <c r="P23" i="26"/>
  <c r="E23" i="26"/>
  <c r="T22" i="26"/>
  <c r="S22" i="26"/>
  <c r="R22" i="26"/>
  <c r="Q22" i="26"/>
  <c r="P22" i="26"/>
  <c r="E22" i="26"/>
  <c r="U22" i="26" s="1"/>
  <c r="S21" i="26"/>
  <c r="R21" i="26"/>
  <c r="Q21" i="26"/>
  <c r="P21" i="26"/>
  <c r="E21" i="26"/>
  <c r="S20" i="26"/>
  <c r="R20" i="26"/>
  <c r="Q20" i="26"/>
  <c r="P20" i="26"/>
  <c r="E20" i="26"/>
  <c r="S19" i="26"/>
  <c r="R19" i="26"/>
  <c r="Q19" i="26"/>
  <c r="P19" i="26"/>
  <c r="E19" i="26"/>
  <c r="T19" i="26" s="1"/>
  <c r="R17" i="26"/>
  <c r="O17" i="26"/>
  <c r="N17" i="26"/>
  <c r="M17" i="26"/>
  <c r="L17" i="26"/>
  <c r="K17" i="26"/>
  <c r="J17" i="26"/>
  <c r="I17" i="26"/>
  <c r="H17" i="26"/>
  <c r="G17" i="26"/>
  <c r="F17" i="26"/>
  <c r="C17" i="26"/>
  <c r="E17" i="26" s="1"/>
  <c r="B17" i="26"/>
  <c r="S16" i="26"/>
  <c r="R16" i="26"/>
  <c r="Q16" i="26"/>
  <c r="P16" i="26"/>
  <c r="E16" i="26"/>
  <c r="T16" i="26" s="1"/>
  <c r="T15" i="26"/>
  <c r="S15" i="26"/>
  <c r="R15" i="26"/>
  <c r="Q15" i="26"/>
  <c r="P15" i="26"/>
  <c r="E15" i="26"/>
  <c r="U15" i="26" s="1"/>
  <c r="U14" i="26"/>
  <c r="S14" i="26"/>
  <c r="R14" i="26"/>
  <c r="Q14" i="26"/>
  <c r="P14" i="26"/>
  <c r="E14" i="26"/>
  <c r="T14" i="26" s="1"/>
  <c r="T13" i="26"/>
  <c r="S13" i="26"/>
  <c r="R13" i="26"/>
  <c r="Q13" i="26"/>
  <c r="P13" i="26"/>
  <c r="E13" i="26"/>
  <c r="U13" i="26" s="1"/>
  <c r="S12" i="26"/>
  <c r="R12" i="26"/>
  <c r="Q12" i="26"/>
  <c r="P12" i="26"/>
  <c r="E12" i="26"/>
  <c r="S11" i="26"/>
  <c r="R11" i="26"/>
  <c r="Q11" i="26"/>
  <c r="P11" i="26"/>
  <c r="E11" i="26"/>
  <c r="S10" i="26"/>
  <c r="R10" i="26"/>
  <c r="Q10" i="26"/>
  <c r="P10" i="26"/>
  <c r="E10" i="26"/>
  <c r="T10" i="26" s="1"/>
  <c r="T9" i="26"/>
  <c r="S9" i="26"/>
  <c r="R9" i="26"/>
  <c r="Q9" i="26"/>
  <c r="P9" i="26"/>
  <c r="E9" i="26"/>
  <c r="U9" i="26" s="1"/>
  <c r="S96" i="25"/>
  <c r="R96" i="25"/>
  <c r="Q96" i="25"/>
  <c r="P96" i="25"/>
  <c r="E96" i="25"/>
  <c r="S95" i="25"/>
  <c r="R95" i="25"/>
  <c r="Q95" i="25"/>
  <c r="P95" i="25"/>
  <c r="E95" i="25"/>
  <c r="S94" i="25"/>
  <c r="R94" i="25"/>
  <c r="Q94" i="25"/>
  <c r="P94" i="25"/>
  <c r="E94" i="25"/>
  <c r="T94" i="25" s="1"/>
  <c r="T93" i="25"/>
  <c r="S93" i="25"/>
  <c r="R93" i="25"/>
  <c r="Q93" i="25"/>
  <c r="P93" i="25"/>
  <c r="E93" i="25"/>
  <c r="U93" i="25" s="1"/>
  <c r="S92" i="25"/>
  <c r="R92" i="25"/>
  <c r="Q92" i="25"/>
  <c r="P92" i="25"/>
  <c r="E92" i="25"/>
  <c r="S91" i="25"/>
  <c r="R91" i="25"/>
  <c r="Q91" i="25"/>
  <c r="P91" i="25"/>
  <c r="T91" i="25" s="1"/>
  <c r="E91" i="25"/>
  <c r="U90" i="25"/>
  <c r="S90" i="25"/>
  <c r="R90" i="25"/>
  <c r="Q90" i="25"/>
  <c r="P90" i="25"/>
  <c r="E90" i="25"/>
  <c r="T90" i="25" s="1"/>
  <c r="T89" i="25"/>
  <c r="S89" i="25"/>
  <c r="R89" i="25"/>
  <c r="Q89" i="25"/>
  <c r="P89" i="25"/>
  <c r="E89" i="25"/>
  <c r="U89" i="25" s="1"/>
  <c r="S88" i="25"/>
  <c r="R88" i="25"/>
  <c r="Q88" i="25"/>
  <c r="P88" i="25"/>
  <c r="E88" i="25"/>
  <c r="T88" i="25" s="1"/>
  <c r="O75" i="25"/>
  <c r="N75" i="25"/>
  <c r="M75" i="25"/>
  <c r="L75" i="25"/>
  <c r="K75" i="25"/>
  <c r="J75" i="25"/>
  <c r="I75" i="25"/>
  <c r="H75" i="25"/>
  <c r="G75" i="25"/>
  <c r="F75" i="25"/>
  <c r="C75" i="25"/>
  <c r="B75" i="25"/>
  <c r="O74" i="25"/>
  <c r="N74" i="25"/>
  <c r="M74" i="25"/>
  <c r="L74" i="25"/>
  <c r="R74" i="25" s="1"/>
  <c r="K74" i="25"/>
  <c r="J74" i="25"/>
  <c r="I74" i="25"/>
  <c r="Q74" i="25" s="1"/>
  <c r="H74" i="25"/>
  <c r="G74" i="25"/>
  <c r="F74" i="25"/>
  <c r="C74" i="25"/>
  <c r="B74" i="25"/>
  <c r="O73" i="25"/>
  <c r="N73" i="25"/>
  <c r="M73" i="25"/>
  <c r="L73" i="25"/>
  <c r="R73" i="25" s="1"/>
  <c r="K73" i="25"/>
  <c r="J73" i="25"/>
  <c r="I73" i="25"/>
  <c r="Q73" i="25" s="1"/>
  <c r="H73" i="25"/>
  <c r="G73" i="25"/>
  <c r="F73" i="25"/>
  <c r="C73" i="25"/>
  <c r="B73" i="25"/>
  <c r="S72" i="25"/>
  <c r="R72" i="25"/>
  <c r="Q72" i="25"/>
  <c r="P72" i="25"/>
  <c r="E72" i="25"/>
  <c r="T72" i="25" s="1"/>
  <c r="S71" i="25"/>
  <c r="R71" i="25"/>
  <c r="Q71" i="25"/>
  <c r="P71" i="25"/>
  <c r="T71" i="25" s="1"/>
  <c r="E71" i="25"/>
  <c r="O69" i="25"/>
  <c r="N69" i="25"/>
  <c r="M69" i="25"/>
  <c r="L69" i="25"/>
  <c r="K69" i="25"/>
  <c r="J69" i="25"/>
  <c r="I69" i="25"/>
  <c r="H69" i="25"/>
  <c r="G69" i="25"/>
  <c r="F69" i="25"/>
  <c r="C69" i="25"/>
  <c r="B69" i="25"/>
  <c r="O68" i="25"/>
  <c r="N68" i="25"/>
  <c r="M68" i="25"/>
  <c r="S68" i="25" s="1"/>
  <c r="L68" i="25"/>
  <c r="R68" i="25" s="1"/>
  <c r="K68" i="25"/>
  <c r="J68" i="25"/>
  <c r="I68" i="25"/>
  <c r="H68" i="25"/>
  <c r="G68" i="25"/>
  <c r="F68" i="25"/>
  <c r="C68" i="25"/>
  <c r="B68" i="25"/>
  <c r="S67" i="25"/>
  <c r="R67" i="25"/>
  <c r="Q67" i="25"/>
  <c r="P67" i="25"/>
  <c r="E67" i="25"/>
  <c r="S66" i="25"/>
  <c r="R66" i="25"/>
  <c r="Q66" i="25"/>
  <c r="P66" i="25"/>
  <c r="E66" i="25"/>
  <c r="S65" i="25"/>
  <c r="R65" i="25"/>
  <c r="Q65" i="25"/>
  <c r="P65" i="25"/>
  <c r="E65" i="25"/>
  <c r="T65" i="25" s="1"/>
  <c r="S64" i="25"/>
  <c r="R64" i="25"/>
  <c r="Q64" i="25"/>
  <c r="P64" i="25"/>
  <c r="E64" i="25"/>
  <c r="U64" i="25" s="1"/>
  <c r="S63" i="25"/>
  <c r="R63" i="25"/>
  <c r="Q63" i="25"/>
  <c r="P63" i="25"/>
  <c r="E63" i="25"/>
  <c r="O61" i="25"/>
  <c r="N61" i="25"/>
  <c r="M61" i="25"/>
  <c r="S61" i="25" s="1"/>
  <c r="L61" i="25"/>
  <c r="R61" i="25" s="1"/>
  <c r="K61" i="25"/>
  <c r="J61" i="25"/>
  <c r="I61" i="25"/>
  <c r="H61" i="25"/>
  <c r="C61" i="25"/>
  <c r="B61" i="25"/>
  <c r="S60" i="25"/>
  <c r="R60" i="25"/>
  <c r="Q60" i="25"/>
  <c r="P60" i="25"/>
  <c r="E60" i="25"/>
  <c r="T59" i="25"/>
  <c r="S59" i="25"/>
  <c r="R59" i="25"/>
  <c r="Q59" i="25"/>
  <c r="P59" i="25"/>
  <c r="E59" i="25"/>
  <c r="U59" i="25" s="1"/>
  <c r="S58" i="25"/>
  <c r="R58" i="25"/>
  <c r="Q58" i="25"/>
  <c r="P58" i="25"/>
  <c r="E58" i="25"/>
  <c r="T58" i="25" s="1"/>
  <c r="S57" i="25"/>
  <c r="R57" i="25"/>
  <c r="Q57" i="25"/>
  <c r="P57" i="25"/>
  <c r="E57" i="25"/>
  <c r="O55" i="25"/>
  <c r="S55" i="25" s="1"/>
  <c r="N55" i="25"/>
  <c r="M55" i="25"/>
  <c r="L55" i="25"/>
  <c r="R55" i="25" s="1"/>
  <c r="K55" i="25"/>
  <c r="J55" i="25"/>
  <c r="I55" i="25"/>
  <c r="H55" i="25"/>
  <c r="G55" i="25"/>
  <c r="F55" i="25"/>
  <c r="C55" i="25"/>
  <c r="B55" i="25"/>
  <c r="T54" i="25"/>
  <c r="S54" i="25"/>
  <c r="R54" i="25"/>
  <c r="Q54" i="25"/>
  <c r="P54" i="25"/>
  <c r="E54" i="25"/>
  <c r="U54" i="25" s="1"/>
  <c r="S53" i="25"/>
  <c r="R53" i="25"/>
  <c r="Q53" i="25"/>
  <c r="P53" i="25"/>
  <c r="E53" i="25"/>
  <c r="S52" i="25"/>
  <c r="R52" i="25"/>
  <c r="Q52" i="25"/>
  <c r="P52" i="25"/>
  <c r="E52" i="25"/>
  <c r="U52" i="25" s="1"/>
  <c r="T51" i="25"/>
  <c r="S51" i="25"/>
  <c r="R51" i="25"/>
  <c r="Q51" i="25"/>
  <c r="P51" i="25"/>
  <c r="E51" i="25"/>
  <c r="U51" i="25" s="1"/>
  <c r="S50" i="25"/>
  <c r="R50" i="25"/>
  <c r="Q50" i="25"/>
  <c r="P50" i="25"/>
  <c r="E50" i="25"/>
  <c r="S49" i="25"/>
  <c r="R49" i="25"/>
  <c r="Q49" i="25"/>
  <c r="P49" i="25"/>
  <c r="E49" i="25"/>
  <c r="T48" i="25"/>
  <c r="S48" i="25"/>
  <c r="R48" i="25"/>
  <c r="Q48" i="25"/>
  <c r="P48" i="25"/>
  <c r="E48" i="25"/>
  <c r="U48" i="25" s="1"/>
  <c r="U47" i="25"/>
  <c r="S47" i="25"/>
  <c r="R47" i="25"/>
  <c r="Q47" i="25"/>
  <c r="P47" i="25"/>
  <c r="E47" i="25"/>
  <c r="T47" i="25" s="1"/>
  <c r="S46" i="25"/>
  <c r="R46" i="25"/>
  <c r="Q46" i="25"/>
  <c r="P46" i="25"/>
  <c r="E46" i="25"/>
  <c r="U46" i="25" s="1"/>
  <c r="U45" i="25"/>
  <c r="S45" i="25"/>
  <c r="R45" i="25"/>
  <c r="Q45" i="25"/>
  <c r="P45" i="25"/>
  <c r="E45" i="25"/>
  <c r="T45" i="25" s="1"/>
  <c r="T44" i="25"/>
  <c r="S44" i="25"/>
  <c r="R44" i="25"/>
  <c r="Q44" i="25"/>
  <c r="P44" i="25"/>
  <c r="E44" i="25"/>
  <c r="U44" i="25" s="1"/>
  <c r="O42" i="25"/>
  <c r="N42" i="25"/>
  <c r="M42" i="25"/>
  <c r="L42" i="25"/>
  <c r="R42" i="25" s="1"/>
  <c r="K42" i="25"/>
  <c r="J42" i="25"/>
  <c r="I42" i="25"/>
  <c r="H42" i="25"/>
  <c r="G42" i="25"/>
  <c r="F42" i="25"/>
  <c r="C42" i="25"/>
  <c r="B42" i="25"/>
  <c r="T41" i="25"/>
  <c r="S41" i="25"/>
  <c r="R41" i="25"/>
  <c r="Q41" i="25"/>
  <c r="P41" i="25"/>
  <c r="E41" i="25"/>
  <c r="U41" i="25" s="1"/>
  <c r="U40" i="25"/>
  <c r="S40" i="25"/>
  <c r="R40" i="25"/>
  <c r="Q40" i="25"/>
  <c r="P40" i="25"/>
  <c r="E40" i="25"/>
  <c r="T40" i="25" s="1"/>
  <c r="T39" i="25"/>
  <c r="S39" i="25"/>
  <c r="R39" i="25"/>
  <c r="Q39" i="25"/>
  <c r="P39" i="25"/>
  <c r="E39" i="25"/>
  <c r="U39" i="25" s="1"/>
  <c r="S38" i="25"/>
  <c r="R38" i="25"/>
  <c r="Q38" i="25"/>
  <c r="P38" i="25"/>
  <c r="E38" i="25"/>
  <c r="S37" i="25"/>
  <c r="R37" i="25"/>
  <c r="Q37" i="25"/>
  <c r="P37" i="25"/>
  <c r="T37" i="25" s="1"/>
  <c r="E37" i="25"/>
  <c r="O35" i="25"/>
  <c r="N35" i="25"/>
  <c r="M35" i="25"/>
  <c r="L35" i="25"/>
  <c r="R35" i="25" s="1"/>
  <c r="K35" i="25"/>
  <c r="J35" i="25"/>
  <c r="I35" i="25"/>
  <c r="H35" i="25"/>
  <c r="G35" i="25"/>
  <c r="F35" i="25"/>
  <c r="C35" i="25"/>
  <c r="B35" i="25"/>
  <c r="S34" i="25"/>
  <c r="R34" i="25"/>
  <c r="Q34" i="25"/>
  <c r="P34" i="25"/>
  <c r="E34" i="25"/>
  <c r="U34" i="25" s="1"/>
  <c r="O32" i="25"/>
  <c r="N32" i="25"/>
  <c r="M32" i="25"/>
  <c r="S32" i="25" s="1"/>
  <c r="L32" i="25"/>
  <c r="R32" i="25" s="1"/>
  <c r="K32" i="25"/>
  <c r="J32" i="25"/>
  <c r="I32" i="25"/>
  <c r="H32" i="25"/>
  <c r="P32" i="25" s="1"/>
  <c r="G32" i="25"/>
  <c r="F32" i="25"/>
  <c r="C32" i="25"/>
  <c r="B32" i="25"/>
  <c r="S31" i="25"/>
  <c r="R31" i="25"/>
  <c r="Q31" i="25"/>
  <c r="P31" i="25"/>
  <c r="E31" i="25"/>
  <c r="S30" i="25"/>
  <c r="R30" i="25"/>
  <c r="Q30" i="25"/>
  <c r="P30" i="25"/>
  <c r="E30" i="25"/>
  <c r="T30" i="25" s="1"/>
  <c r="S29" i="25"/>
  <c r="R29" i="25"/>
  <c r="Q29" i="25"/>
  <c r="P29" i="25"/>
  <c r="E29" i="25"/>
  <c r="U29" i="25" s="1"/>
  <c r="S28" i="25"/>
  <c r="R28" i="25"/>
  <c r="Q28" i="25"/>
  <c r="P28" i="25"/>
  <c r="E28" i="25"/>
  <c r="R26" i="25"/>
  <c r="O26" i="25"/>
  <c r="N26" i="25"/>
  <c r="M26" i="25"/>
  <c r="S26" i="25" s="1"/>
  <c r="L26" i="25"/>
  <c r="K26" i="25"/>
  <c r="J26" i="25"/>
  <c r="I26" i="25"/>
  <c r="H26" i="25"/>
  <c r="P26" i="25" s="1"/>
  <c r="G26" i="25"/>
  <c r="F26" i="25"/>
  <c r="C26" i="25"/>
  <c r="E26" i="25" s="1"/>
  <c r="B26" i="25"/>
  <c r="S25" i="25"/>
  <c r="R25" i="25"/>
  <c r="Q25" i="25"/>
  <c r="P25" i="25"/>
  <c r="E25" i="25"/>
  <c r="T25" i="25" s="1"/>
  <c r="S24" i="25"/>
  <c r="R24" i="25"/>
  <c r="Q24" i="25"/>
  <c r="P24" i="25"/>
  <c r="E24" i="25"/>
  <c r="U24" i="25" s="1"/>
  <c r="T23" i="25"/>
  <c r="S23" i="25"/>
  <c r="R23" i="25"/>
  <c r="Q23" i="25"/>
  <c r="U23" i="25" s="1"/>
  <c r="P23" i="25"/>
  <c r="E23" i="25"/>
  <c r="U22" i="25"/>
  <c r="S22" i="25"/>
  <c r="R22" i="25"/>
  <c r="Q22" i="25"/>
  <c r="P22" i="25"/>
  <c r="E22" i="25"/>
  <c r="S21" i="25"/>
  <c r="R21" i="25"/>
  <c r="Q21" i="25"/>
  <c r="P21" i="25"/>
  <c r="E21" i="25"/>
  <c r="S20" i="25"/>
  <c r="R20" i="25"/>
  <c r="Q20" i="25"/>
  <c r="P20" i="25"/>
  <c r="E20" i="25"/>
  <c r="S19" i="25"/>
  <c r="R19" i="25"/>
  <c r="Q19" i="25"/>
  <c r="P19" i="25"/>
  <c r="E19" i="25"/>
  <c r="T19" i="25" s="1"/>
  <c r="O17" i="25"/>
  <c r="N17" i="25"/>
  <c r="M17" i="25"/>
  <c r="S17" i="25" s="1"/>
  <c r="L17" i="25"/>
  <c r="K17" i="25"/>
  <c r="J17" i="25"/>
  <c r="I17" i="25"/>
  <c r="H17" i="25"/>
  <c r="G17" i="25"/>
  <c r="F17" i="25"/>
  <c r="C17" i="25"/>
  <c r="B17" i="25"/>
  <c r="S16" i="25"/>
  <c r="R16" i="25"/>
  <c r="Q16" i="25"/>
  <c r="P16" i="25"/>
  <c r="E16" i="25"/>
  <c r="T16" i="25" s="1"/>
  <c r="T15" i="25"/>
  <c r="S15" i="25"/>
  <c r="R15" i="25"/>
  <c r="Q15" i="25"/>
  <c r="P15" i="25"/>
  <c r="E15" i="25"/>
  <c r="U15" i="25" s="1"/>
  <c r="U14" i="25"/>
  <c r="S14" i="25"/>
  <c r="R14" i="25"/>
  <c r="Q14" i="25"/>
  <c r="P14" i="25"/>
  <c r="E14" i="25"/>
  <c r="S13" i="25"/>
  <c r="R13" i="25"/>
  <c r="Q13" i="25"/>
  <c r="P13" i="25"/>
  <c r="E13" i="25"/>
  <c r="U13" i="25" s="1"/>
  <c r="S12" i="25"/>
  <c r="R12" i="25"/>
  <c r="Q12" i="25"/>
  <c r="P12" i="25"/>
  <c r="E12" i="25"/>
  <c r="T12" i="25" s="1"/>
  <c r="U11" i="25"/>
  <c r="T11" i="25"/>
  <c r="S11" i="25"/>
  <c r="R11" i="25"/>
  <c r="Q11" i="25"/>
  <c r="P11" i="25"/>
  <c r="E11" i="25"/>
  <c r="S10" i="25"/>
  <c r="R10" i="25"/>
  <c r="Q10" i="25"/>
  <c r="P10" i="25"/>
  <c r="E10" i="25"/>
  <c r="S9" i="25"/>
  <c r="R9" i="25"/>
  <c r="Q9" i="25"/>
  <c r="P9" i="25"/>
  <c r="E9" i="25"/>
  <c r="T9" i="25" s="1"/>
  <c r="S96" i="24"/>
  <c r="R96" i="24"/>
  <c r="Q96" i="24"/>
  <c r="P96" i="24"/>
  <c r="E96" i="24"/>
  <c r="S95" i="24"/>
  <c r="R95" i="24"/>
  <c r="Q95" i="24"/>
  <c r="P95" i="24"/>
  <c r="E95" i="24"/>
  <c r="U95" i="24" s="1"/>
  <c r="U94" i="24"/>
  <c r="S94" i="24"/>
  <c r="R94" i="24"/>
  <c r="Q94" i="24"/>
  <c r="P94" i="24"/>
  <c r="E94" i="24"/>
  <c r="T94" i="24" s="1"/>
  <c r="S93" i="24"/>
  <c r="R93" i="24"/>
  <c r="Q93" i="24"/>
  <c r="P93" i="24"/>
  <c r="E93" i="24"/>
  <c r="S92" i="24"/>
  <c r="R92" i="24"/>
  <c r="Q92" i="24"/>
  <c r="P92" i="24"/>
  <c r="E92" i="24"/>
  <c r="U92" i="24" s="1"/>
  <c r="S91" i="24"/>
  <c r="R91" i="24"/>
  <c r="Q91" i="24"/>
  <c r="P91" i="24"/>
  <c r="E91" i="24"/>
  <c r="S90" i="24"/>
  <c r="R90" i="24"/>
  <c r="Q90" i="24"/>
  <c r="P90" i="24"/>
  <c r="E90" i="24"/>
  <c r="T89" i="24"/>
  <c r="S89" i="24"/>
  <c r="R89" i="24"/>
  <c r="Q89" i="24"/>
  <c r="P89" i="24"/>
  <c r="E89" i="24"/>
  <c r="U89" i="24" s="1"/>
  <c r="S88" i="24"/>
  <c r="R88" i="24"/>
  <c r="Q88" i="24"/>
  <c r="P88" i="24"/>
  <c r="E88" i="24"/>
  <c r="O75" i="24"/>
  <c r="N75" i="24"/>
  <c r="M75" i="24"/>
  <c r="L75" i="24"/>
  <c r="K75" i="24"/>
  <c r="J75" i="24"/>
  <c r="I75" i="24"/>
  <c r="H75" i="24"/>
  <c r="G75" i="24"/>
  <c r="F75" i="24"/>
  <c r="C75" i="24"/>
  <c r="B75" i="24"/>
  <c r="O74" i="24"/>
  <c r="N74" i="24"/>
  <c r="M74" i="24"/>
  <c r="S74" i="24" s="1"/>
  <c r="L74" i="24"/>
  <c r="R74" i="24" s="1"/>
  <c r="K74" i="24"/>
  <c r="J74" i="24"/>
  <c r="I74" i="24"/>
  <c r="H74" i="24"/>
  <c r="G74" i="24"/>
  <c r="F74" i="24"/>
  <c r="C74" i="24"/>
  <c r="B74" i="24"/>
  <c r="E74" i="24" s="1"/>
  <c r="O73" i="24"/>
  <c r="N73" i="24"/>
  <c r="M73" i="24"/>
  <c r="L73" i="24"/>
  <c r="K73" i="24"/>
  <c r="J73" i="24"/>
  <c r="I73" i="24"/>
  <c r="Q73" i="24" s="1"/>
  <c r="H73" i="24"/>
  <c r="G73" i="24"/>
  <c r="F73" i="24"/>
  <c r="C73" i="24"/>
  <c r="B73" i="24"/>
  <c r="S72" i="24"/>
  <c r="R72" i="24"/>
  <c r="Q72" i="24"/>
  <c r="P72" i="24"/>
  <c r="E72" i="24"/>
  <c r="S71" i="24"/>
  <c r="R71" i="24"/>
  <c r="Q71" i="24"/>
  <c r="P71" i="24"/>
  <c r="E71" i="24"/>
  <c r="O69" i="24"/>
  <c r="N69" i="24"/>
  <c r="M69" i="24"/>
  <c r="L69" i="24"/>
  <c r="K69" i="24"/>
  <c r="J69" i="24"/>
  <c r="I69" i="24"/>
  <c r="H69" i="24"/>
  <c r="G69" i="24"/>
  <c r="F69" i="24"/>
  <c r="C69" i="24"/>
  <c r="B69" i="24"/>
  <c r="O68" i="24"/>
  <c r="N68" i="24"/>
  <c r="M68" i="24"/>
  <c r="S68" i="24" s="1"/>
  <c r="L68" i="24"/>
  <c r="R68" i="24" s="1"/>
  <c r="K68" i="24"/>
  <c r="J68" i="24"/>
  <c r="I68" i="24"/>
  <c r="H68" i="24"/>
  <c r="G68" i="24"/>
  <c r="F68" i="24"/>
  <c r="C68" i="24"/>
  <c r="B68" i="24"/>
  <c r="S67" i="24"/>
  <c r="R67" i="24"/>
  <c r="Q67" i="24"/>
  <c r="P67" i="24"/>
  <c r="E67" i="24"/>
  <c r="T66" i="24"/>
  <c r="S66" i="24"/>
  <c r="R66" i="24"/>
  <c r="Q66" i="24"/>
  <c r="P66" i="24"/>
  <c r="E66" i="24"/>
  <c r="U66" i="24" s="1"/>
  <c r="S65" i="24"/>
  <c r="R65" i="24"/>
  <c r="Q65" i="24"/>
  <c r="P65" i="24"/>
  <c r="E65" i="24"/>
  <c r="T65" i="24" s="1"/>
  <c r="S64" i="24"/>
  <c r="R64" i="24"/>
  <c r="Q64" i="24"/>
  <c r="P64" i="24"/>
  <c r="E64" i="24"/>
  <c r="U64" i="24" s="1"/>
  <c r="U63" i="24"/>
  <c r="S63" i="24"/>
  <c r="R63" i="24"/>
  <c r="Q63" i="24"/>
  <c r="P63" i="24"/>
  <c r="E63" i="24"/>
  <c r="T63" i="24" s="1"/>
  <c r="O61" i="24"/>
  <c r="N61" i="24"/>
  <c r="M61" i="24"/>
  <c r="S61" i="24" s="1"/>
  <c r="L61" i="24"/>
  <c r="R61" i="24" s="1"/>
  <c r="K61" i="24"/>
  <c r="J61" i="24"/>
  <c r="I61" i="24"/>
  <c r="H61" i="24"/>
  <c r="C61" i="24"/>
  <c r="B61" i="24"/>
  <c r="E61" i="24" s="1"/>
  <c r="T60" i="24"/>
  <c r="S60" i="24"/>
  <c r="R60" i="24"/>
  <c r="Q60" i="24"/>
  <c r="P60" i="24"/>
  <c r="E60" i="24"/>
  <c r="U60" i="24" s="1"/>
  <c r="S59" i="24"/>
  <c r="R59" i="24"/>
  <c r="Q59" i="24"/>
  <c r="P59" i="24"/>
  <c r="E59" i="24"/>
  <c r="U59" i="24" s="1"/>
  <c r="S58" i="24"/>
  <c r="R58" i="24"/>
  <c r="Q58" i="24"/>
  <c r="P58" i="24"/>
  <c r="E58" i="24"/>
  <c r="T57" i="24"/>
  <c r="S57" i="24"/>
  <c r="R57" i="24"/>
  <c r="Q57" i="24"/>
  <c r="P57" i="24"/>
  <c r="E57" i="24"/>
  <c r="U57" i="24" s="1"/>
  <c r="O55" i="24"/>
  <c r="N55" i="24"/>
  <c r="M55" i="24"/>
  <c r="L55" i="24"/>
  <c r="K55" i="24"/>
  <c r="J55" i="24"/>
  <c r="I55" i="24"/>
  <c r="H55" i="24"/>
  <c r="G55" i="24"/>
  <c r="F55" i="24"/>
  <c r="C55" i="24"/>
  <c r="B55" i="24"/>
  <c r="T54" i="24"/>
  <c r="S54" i="24"/>
  <c r="R54" i="24"/>
  <c r="Q54" i="24"/>
  <c r="P54" i="24"/>
  <c r="E54" i="24"/>
  <c r="U54" i="24" s="1"/>
  <c r="U53" i="24"/>
  <c r="S53" i="24"/>
  <c r="R53" i="24"/>
  <c r="Q53" i="24"/>
  <c r="P53" i="24"/>
  <c r="E53" i="24"/>
  <c r="T53" i="24" s="1"/>
  <c r="T52" i="24"/>
  <c r="S52" i="24"/>
  <c r="R52" i="24"/>
  <c r="Q52" i="24"/>
  <c r="P52" i="24"/>
  <c r="E52" i="24"/>
  <c r="U52" i="24" s="1"/>
  <c r="S51" i="24"/>
  <c r="R51" i="24"/>
  <c r="Q51" i="24"/>
  <c r="P51" i="24"/>
  <c r="E51" i="24"/>
  <c r="T51" i="24" s="1"/>
  <c r="S50" i="24"/>
  <c r="R50" i="24"/>
  <c r="Q50" i="24"/>
  <c r="P50" i="24"/>
  <c r="E50" i="24"/>
  <c r="U50" i="24" s="1"/>
  <c r="U49" i="24"/>
  <c r="T49" i="24"/>
  <c r="S49" i="24"/>
  <c r="R49" i="24"/>
  <c r="Q49" i="24"/>
  <c r="P49" i="24"/>
  <c r="E49" i="24"/>
  <c r="S48" i="24"/>
  <c r="R48" i="24"/>
  <c r="Q48" i="24"/>
  <c r="P48" i="24"/>
  <c r="E48" i="24"/>
  <c r="U48" i="24" s="1"/>
  <c r="S47" i="24"/>
  <c r="R47" i="24"/>
  <c r="Q47" i="24"/>
  <c r="P47" i="24"/>
  <c r="E47" i="24"/>
  <c r="T46" i="24"/>
  <c r="S46" i="24"/>
  <c r="R46" i="24"/>
  <c r="Q46" i="24"/>
  <c r="P46" i="24"/>
  <c r="E46" i="24"/>
  <c r="U46" i="24" s="1"/>
  <c r="S45" i="24"/>
  <c r="R45" i="24"/>
  <c r="Q45" i="24"/>
  <c r="P45" i="24"/>
  <c r="E45" i="24"/>
  <c r="T44" i="24"/>
  <c r="S44" i="24"/>
  <c r="R44" i="24"/>
  <c r="Q44" i="24"/>
  <c r="P44" i="24"/>
  <c r="E44" i="24"/>
  <c r="U44" i="24" s="1"/>
  <c r="S42" i="24"/>
  <c r="O42" i="24"/>
  <c r="N42" i="24"/>
  <c r="M42" i="24"/>
  <c r="L42" i="24"/>
  <c r="R42" i="24" s="1"/>
  <c r="K42" i="24"/>
  <c r="J42" i="24"/>
  <c r="I42" i="24"/>
  <c r="H42" i="24"/>
  <c r="G42" i="24"/>
  <c r="F42" i="24"/>
  <c r="C42" i="24"/>
  <c r="B42" i="24"/>
  <c r="E42" i="24" s="1"/>
  <c r="T41" i="24"/>
  <c r="S41" i="24"/>
  <c r="R41" i="24"/>
  <c r="Q41" i="24"/>
  <c r="P41" i="24"/>
  <c r="E41" i="24"/>
  <c r="U41" i="24" s="1"/>
  <c r="S40" i="24"/>
  <c r="R40" i="24"/>
  <c r="Q40" i="24"/>
  <c r="P40" i="24"/>
  <c r="E40" i="24"/>
  <c r="T40" i="24" s="1"/>
  <c r="S39" i="24"/>
  <c r="R39" i="24"/>
  <c r="Q39" i="24"/>
  <c r="P39" i="24"/>
  <c r="E39" i="24"/>
  <c r="U39" i="24" s="1"/>
  <c r="T38" i="24"/>
  <c r="S38" i="24"/>
  <c r="R38" i="24"/>
  <c r="Q38" i="24"/>
  <c r="P38" i="24"/>
  <c r="E38" i="24"/>
  <c r="U38" i="24" s="1"/>
  <c r="U37" i="24"/>
  <c r="S37" i="24"/>
  <c r="R37" i="24"/>
  <c r="Q37" i="24"/>
  <c r="P37" i="24"/>
  <c r="E37" i="24"/>
  <c r="T37" i="24" s="1"/>
  <c r="Q35" i="24"/>
  <c r="O35" i="24"/>
  <c r="N35" i="24"/>
  <c r="M35" i="24"/>
  <c r="S35" i="24" s="1"/>
  <c r="L35" i="24"/>
  <c r="R35" i="24" s="1"/>
  <c r="K35" i="24"/>
  <c r="J35" i="24"/>
  <c r="I35" i="24"/>
  <c r="H35" i="24"/>
  <c r="G35" i="24"/>
  <c r="F35" i="24"/>
  <c r="C35" i="24"/>
  <c r="E35" i="24" s="1"/>
  <c r="B35" i="24"/>
  <c r="S34" i="24"/>
  <c r="R34" i="24"/>
  <c r="Q34" i="24"/>
  <c r="P34" i="24"/>
  <c r="T34" i="24" s="1"/>
  <c r="E34" i="24"/>
  <c r="U34" i="24" s="1"/>
  <c r="O32" i="24"/>
  <c r="N32" i="24"/>
  <c r="M32" i="24"/>
  <c r="S32" i="24" s="1"/>
  <c r="L32" i="24"/>
  <c r="R32" i="24" s="1"/>
  <c r="K32" i="24"/>
  <c r="J32" i="24"/>
  <c r="I32" i="24"/>
  <c r="H32" i="24"/>
  <c r="G32" i="24"/>
  <c r="F32" i="24"/>
  <c r="C32" i="24"/>
  <c r="B32" i="24"/>
  <c r="E32" i="24" s="1"/>
  <c r="U31" i="24"/>
  <c r="S31" i="24"/>
  <c r="R31" i="24"/>
  <c r="Q31" i="24"/>
  <c r="P31" i="24"/>
  <c r="T31" i="24" s="1"/>
  <c r="E31" i="24"/>
  <c r="S30" i="24"/>
  <c r="R30" i="24"/>
  <c r="Q30" i="24"/>
  <c r="P30" i="24"/>
  <c r="E30" i="24"/>
  <c r="U30" i="24" s="1"/>
  <c r="S29" i="24"/>
  <c r="R29" i="24"/>
  <c r="Q29" i="24"/>
  <c r="P29" i="24"/>
  <c r="E29" i="24"/>
  <c r="U29" i="24" s="1"/>
  <c r="S28" i="24"/>
  <c r="R28" i="24"/>
  <c r="Q28" i="24"/>
  <c r="P28" i="24"/>
  <c r="E28" i="24"/>
  <c r="O26" i="24"/>
  <c r="N26" i="24"/>
  <c r="M26" i="24"/>
  <c r="S26" i="24" s="1"/>
  <c r="L26" i="24"/>
  <c r="R26" i="24" s="1"/>
  <c r="K26" i="24"/>
  <c r="J26" i="24"/>
  <c r="I26" i="24"/>
  <c r="H26" i="24"/>
  <c r="G26" i="24"/>
  <c r="F26" i="24"/>
  <c r="C26" i="24"/>
  <c r="B26" i="24"/>
  <c r="S25" i="24"/>
  <c r="R25" i="24"/>
  <c r="Q25" i="24"/>
  <c r="P25" i="24"/>
  <c r="E25" i="24"/>
  <c r="T25" i="24" s="1"/>
  <c r="S24" i="24"/>
  <c r="R24" i="24"/>
  <c r="Q24" i="24"/>
  <c r="P24" i="24"/>
  <c r="E24" i="24"/>
  <c r="U24" i="24" s="1"/>
  <c r="S23" i="24"/>
  <c r="R23" i="24"/>
  <c r="Q23" i="24"/>
  <c r="P23" i="24"/>
  <c r="E23" i="24"/>
  <c r="T23" i="24" s="1"/>
  <c r="S22" i="24"/>
  <c r="R22" i="24"/>
  <c r="Q22" i="24"/>
  <c r="P22" i="24"/>
  <c r="E22" i="24"/>
  <c r="T22" i="24" s="1"/>
  <c r="S21" i="24"/>
  <c r="R21" i="24"/>
  <c r="Q21" i="24"/>
  <c r="U21" i="24" s="1"/>
  <c r="P21" i="24"/>
  <c r="T21" i="24" s="1"/>
  <c r="E21" i="24"/>
  <c r="S20" i="24"/>
  <c r="R20" i="24"/>
  <c r="Q20" i="24"/>
  <c r="P20" i="24"/>
  <c r="E20" i="24"/>
  <c r="S19" i="24"/>
  <c r="R19" i="24"/>
  <c r="Q19" i="24"/>
  <c r="P19" i="24"/>
  <c r="E19" i="24"/>
  <c r="O17" i="24"/>
  <c r="N17" i="24"/>
  <c r="M17" i="24"/>
  <c r="L17" i="24"/>
  <c r="R17" i="24" s="1"/>
  <c r="K17" i="24"/>
  <c r="J17" i="24"/>
  <c r="I17" i="24"/>
  <c r="H17" i="24"/>
  <c r="G17" i="24"/>
  <c r="F17" i="24"/>
  <c r="C17" i="24"/>
  <c r="E17" i="24" s="1"/>
  <c r="B17" i="24"/>
  <c r="S16" i="24"/>
  <c r="R16" i="24"/>
  <c r="Q16" i="24"/>
  <c r="P16" i="24"/>
  <c r="E16" i="24"/>
  <c r="S15" i="24"/>
  <c r="R15" i="24"/>
  <c r="Q15" i="24"/>
  <c r="P15" i="24"/>
  <c r="E15" i="24"/>
  <c r="S14" i="24"/>
  <c r="R14" i="24"/>
  <c r="Q14" i="24"/>
  <c r="P14" i="24"/>
  <c r="E14" i="24"/>
  <c r="T14" i="24" s="1"/>
  <c r="S13" i="24"/>
  <c r="R13" i="24"/>
  <c r="Q13" i="24"/>
  <c r="P13" i="24"/>
  <c r="E13" i="24"/>
  <c r="U13" i="24" s="1"/>
  <c r="S12" i="24"/>
  <c r="R12" i="24"/>
  <c r="Q12" i="24"/>
  <c r="P12" i="24"/>
  <c r="E12" i="24"/>
  <c r="T12" i="24" s="1"/>
  <c r="U11" i="24"/>
  <c r="S11" i="24"/>
  <c r="R11" i="24"/>
  <c r="Q11" i="24"/>
  <c r="P11" i="24"/>
  <c r="E11" i="24"/>
  <c r="T11" i="24" s="1"/>
  <c r="U10" i="24"/>
  <c r="S10" i="24"/>
  <c r="R10" i="24"/>
  <c r="Q10" i="24"/>
  <c r="P10" i="24"/>
  <c r="E10" i="24"/>
  <c r="T10" i="24" s="1"/>
  <c r="T9" i="24"/>
  <c r="S9" i="24"/>
  <c r="R9" i="24"/>
  <c r="Q9" i="24"/>
  <c r="P9" i="24"/>
  <c r="E9" i="24"/>
  <c r="U9" i="24" s="1"/>
  <c r="S96" i="23"/>
  <c r="R96" i="23"/>
  <c r="Q96" i="23"/>
  <c r="P96" i="23"/>
  <c r="E96" i="23"/>
  <c r="S95" i="23"/>
  <c r="R95" i="23"/>
  <c r="Q95" i="23"/>
  <c r="P95" i="23"/>
  <c r="E95" i="23"/>
  <c r="S94" i="23"/>
  <c r="R94" i="23"/>
  <c r="Q94" i="23"/>
  <c r="P94" i="23"/>
  <c r="E94" i="23"/>
  <c r="T94" i="23" s="1"/>
  <c r="T93" i="23"/>
  <c r="S93" i="23"/>
  <c r="R93" i="23"/>
  <c r="Q93" i="23"/>
  <c r="P93" i="23"/>
  <c r="E93" i="23"/>
  <c r="U93" i="23" s="1"/>
  <c r="S92" i="23"/>
  <c r="R92" i="23"/>
  <c r="Q92" i="23"/>
  <c r="P92" i="23"/>
  <c r="E92" i="23"/>
  <c r="S91" i="23"/>
  <c r="R91" i="23"/>
  <c r="Q91" i="23"/>
  <c r="P91" i="23"/>
  <c r="E91" i="23"/>
  <c r="U91" i="23" s="1"/>
  <c r="U90" i="23"/>
  <c r="S90" i="23"/>
  <c r="R90" i="23"/>
  <c r="Q90" i="23"/>
  <c r="P90" i="23"/>
  <c r="E90" i="23"/>
  <c r="T90" i="23" s="1"/>
  <c r="T89" i="23"/>
  <c r="S89" i="23"/>
  <c r="R89" i="23"/>
  <c r="Q89" i="23"/>
  <c r="P89" i="23"/>
  <c r="E89" i="23"/>
  <c r="U89" i="23" s="1"/>
  <c r="S88" i="23"/>
  <c r="R88" i="23"/>
  <c r="Q88" i="23"/>
  <c r="P88" i="23"/>
  <c r="E88" i="23"/>
  <c r="T88" i="23" s="1"/>
  <c r="V75" i="23"/>
  <c r="O75" i="23"/>
  <c r="N75" i="23"/>
  <c r="M75" i="23"/>
  <c r="L75" i="23"/>
  <c r="K75" i="23"/>
  <c r="J75" i="23"/>
  <c r="I75" i="23"/>
  <c r="H75" i="23"/>
  <c r="G75" i="23"/>
  <c r="F75" i="23"/>
  <c r="C75" i="23"/>
  <c r="B75" i="23"/>
  <c r="V74" i="23"/>
  <c r="O74" i="23"/>
  <c r="S74" i="23" s="1"/>
  <c r="N74" i="23"/>
  <c r="M74" i="23"/>
  <c r="L74" i="23"/>
  <c r="R74" i="23" s="1"/>
  <c r="K74" i="23"/>
  <c r="J74" i="23"/>
  <c r="I74" i="23"/>
  <c r="H74" i="23"/>
  <c r="G74" i="23"/>
  <c r="F74" i="23"/>
  <c r="C74" i="23"/>
  <c r="B74" i="23"/>
  <c r="E74" i="23" s="1"/>
  <c r="V73" i="23"/>
  <c r="O73" i="23"/>
  <c r="N73" i="23"/>
  <c r="M73" i="23"/>
  <c r="S73" i="23" s="1"/>
  <c r="L73" i="23"/>
  <c r="R73" i="23" s="1"/>
  <c r="K73" i="23"/>
  <c r="J73" i="23"/>
  <c r="I73" i="23"/>
  <c r="H73" i="23"/>
  <c r="G73" i="23"/>
  <c r="F73" i="23"/>
  <c r="C73" i="23"/>
  <c r="B73" i="23"/>
  <c r="T72" i="23"/>
  <c r="S72" i="23"/>
  <c r="R72" i="23"/>
  <c r="Q72" i="23"/>
  <c r="P72" i="23"/>
  <c r="E72" i="23"/>
  <c r="U72" i="23" s="1"/>
  <c r="S71" i="23"/>
  <c r="R71" i="23"/>
  <c r="Q71" i="23"/>
  <c r="P71" i="23"/>
  <c r="E71" i="23"/>
  <c r="O69" i="23"/>
  <c r="N69" i="23"/>
  <c r="M69" i="23"/>
  <c r="L69" i="23"/>
  <c r="R69" i="23" s="1"/>
  <c r="K69" i="23"/>
  <c r="J69" i="23"/>
  <c r="I69" i="23"/>
  <c r="H69" i="23"/>
  <c r="G69" i="23"/>
  <c r="F69" i="23"/>
  <c r="C69" i="23"/>
  <c r="B69" i="23"/>
  <c r="O68" i="23"/>
  <c r="N68" i="23"/>
  <c r="M68" i="23"/>
  <c r="S68" i="23" s="1"/>
  <c r="L68" i="23"/>
  <c r="R68" i="23" s="1"/>
  <c r="K68" i="23"/>
  <c r="J68" i="23"/>
  <c r="I68" i="23"/>
  <c r="H68" i="23"/>
  <c r="G68" i="23"/>
  <c r="F68" i="23"/>
  <c r="C68" i="23"/>
  <c r="B68" i="23"/>
  <c r="T67" i="23"/>
  <c r="S67" i="23"/>
  <c r="R67" i="23"/>
  <c r="Q67" i="23"/>
  <c r="P67" i="23"/>
  <c r="E67" i="23"/>
  <c r="U67" i="23" s="1"/>
  <c r="S66" i="23"/>
  <c r="R66" i="23"/>
  <c r="Q66" i="23"/>
  <c r="P66" i="23"/>
  <c r="E66" i="23"/>
  <c r="U65" i="23"/>
  <c r="S65" i="23"/>
  <c r="R65" i="23"/>
  <c r="Q65" i="23"/>
  <c r="P65" i="23"/>
  <c r="E65" i="23"/>
  <c r="T65" i="23" s="1"/>
  <c r="S64" i="23"/>
  <c r="R64" i="23"/>
  <c r="Q64" i="23"/>
  <c r="P64" i="23"/>
  <c r="E64" i="23"/>
  <c r="U64" i="23" s="1"/>
  <c r="T63" i="23"/>
  <c r="S63" i="23"/>
  <c r="R63" i="23"/>
  <c r="Q63" i="23"/>
  <c r="P63" i="23"/>
  <c r="E63" i="23"/>
  <c r="U63" i="23" s="1"/>
  <c r="O61" i="23"/>
  <c r="N61" i="23"/>
  <c r="M61" i="23"/>
  <c r="S61" i="23" s="1"/>
  <c r="L61" i="23"/>
  <c r="R61" i="23" s="1"/>
  <c r="K61" i="23"/>
  <c r="J61" i="23"/>
  <c r="I61" i="23"/>
  <c r="H61" i="23"/>
  <c r="C61" i="23"/>
  <c r="B61" i="23"/>
  <c r="T60" i="23"/>
  <c r="S60" i="23"/>
  <c r="R60" i="23"/>
  <c r="Q60" i="23"/>
  <c r="P60" i="23"/>
  <c r="E60" i="23"/>
  <c r="U60" i="23" s="1"/>
  <c r="S59" i="23"/>
  <c r="R59" i="23"/>
  <c r="Q59" i="23"/>
  <c r="P59" i="23"/>
  <c r="E59" i="23"/>
  <c r="S58" i="23"/>
  <c r="R58" i="23"/>
  <c r="Q58" i="23"/>
  <c r="P58" i="23"/>
  <c r="E58" i="23"/>
  <c r="S57" i="23"/>
  <c r="R57" i="23"/>
  <c r="Q57" i="23"/>
  <c r="P57" i="23"/>
  <c r="E57" i="23"/>
  <c r="T57" i="23" s="1"/>
  <c r="O55" i="23"/>
  <c r="N55" i="23"/>
  <c r="M55" i="23"/>
  <c r="S55" i="23" s="1"/>
  <c r="L55" i="23"/>
  <c r="R55" i="23" s="1"/>
  <c r="K55" i="23"/>
  <c r="J55" i="23"/>
  <c r="I55" i="23"/>
  <c r="H55" i="23"/>
  <c r="G55" i="23"/>
  <c r="F55" i="23"/>
  <c r="C55" i="23"/>
  <c r="B55" i="23"/>
  <c r="S54" i="23"/>
  <c r="R54" i="23"/>
  <c r="Q54" i="23"/>
  <c r="P54" i="23"/>
  <c r="E54" i="23"/>
  <c r="T54" i="23" s="1"/>
  <c r="S53" i="23"/>
  <c r="R53" i="23"/>
  <c r="Q53" i="23"/>
  <c r="P53" i="23"/>
  <c r="E53" i="23"/>
  <c r="U53" i="23" s="1"/>
  <c r="S52" i="23"/>
  <c r="R52" i="23"/>
  <c r="Q52" i="23"/>
  <c r="P52" i="23"/>
  <c r="E52" i="23"/>
  <c r="U52" i="23" s="1"/>
  <c r="S51" i="23"/>
  <c r="R51" i="23"/>
  <c r="Q51" i="23"/>
  <c r="P51" i="23"/>
  <c r="E51" i="23"/>
  <c r="T51" i="23" s="1"/>
  <c r="S50" i="23"/>
  <c r="R50" i="23"/>
  <c r="Q50" i="23"/>
  <c r="P50" i="23"/>
  <c r="E50" i="23"/>
  <c r="U50" i="23" s="1"/>
  <c r="S49" i="23"/>
  <c r="R49" i="23"/>
  <c r="Q49" i="23"/>
  <c r="P49" i="23"/>
  <c r="E49" i="23"/>
  <c r="U49" i="23" s="1"/>
  <c r="U48" i="23"/>
  <c r="S48" i="23"/>
  <c r="R48" i="23"/>
  <c r="Q48" i="23"/>
  <c r="P48" i="23"/>
  <c r="E48" i="23"/>
  <c r="T48" i="23" s="1"/>
  <c r="T47" i="23"/>
  <c r="S47" i="23"/>
  <c r="R47" i="23"/>
  <c r="Q47" i="23"/>
  <c r="P47" i="23"/>
  <c r="E47" i="23"/>
  <c r="U47" i="23" s="1"/>
  <c r="S46" i="23"/>
  <c r="R46" i="23"/>
  <c r="Q46" i="23"/>
  <c r="P46" i="23"/>
  <c r="E46" i="23"/>
  <c r="T46" i="23" s="1"/>
  <c r="S45" i="23"/>
  <c r="R45" i="23"/>
  <c r="Q45" i="23"/>
  <c r="P45" i="23"/>
  <c r="E45" i="23"/>
  <c r="U45" i="23" s="1"/>
  <c r="S44" i="23"/>
  <c r="R44" i="23"/>
  <c r="Q44" i="23"/>
  <c r="P44" i="23"/>
  <c r="E44" i="23"/>
  <c r="T44" i="23" s="1"/>
  <c r="O42" i="23"/>
  <c r="N42" i="23"/>
  <c r="M42" i="23"/>
  <c r="L42" i="23"/>
  <c r="R42" i="23" s="1"/>
  <c r="K42" i="23"/>
  <c r="J42" i="23"/>
  <c r="I42" i="23"/>
  <c r="H42" i="23"/>
  <c r="G42" i="23"/>
  <c r="F42" i="23"/>
  <c r="C42" i="23"/>
  <c r="B42" i="23"/>
  <c r="S41" i="23"/>
  <c r="R41" i="23"/>
  <c r="Q41" i="23"/>
  <c r="P41" i="23"/>
  <c r="E41" i="23"/>
  <c r="U40" i="23"/>
  <c r="S40" i="23"/>
  <c r="R40" i="23"/>
  <c r="Q40" i="23"/>
  <c r="P40" i="23"/>
  <c r="E40" i="23"/>
  <c r="T40" i="23" s="1"/>
  <c r="T39" i="23"/>
  <c r="S39" i="23"/>
  <c r="R39" i="23"/>
  <c r="Q39" i="23"/>
  <c r="P39" i="23"/>
  <c r="E39" i="23"/>
  <c r="U39" i="23" s="1"/>
  <c r="S38" i="23"/>
  <c r="R38" i="23"/>
  <c r="Q38" i="23"/>
  <c r="P38" i="23"/>
  <c r="T38" i="23" s="1"/>
  <c r="E38" i="23"/>
  <c r="S37" i="23"/>
  <c r="R37" i="23"/>
  <c r="Q37" i="23"/>
  <c r="P37" i="23"/>
  <c r="E37" i="23"/>
  <c r="R35" i="23"/>
  <c r="O35" i="23"/>
  <c r="N35" i="23"/>
  <c r="M35" i="23"/>
  <c r="S35" i="23" s="1"/>
  <c r="L35" i="23"/>
  <c r="K35" i="23"/>
  <c r="J35" i="23"/>
  <c r="I35" i="23"/>
  <c r="H35" i="23"/>
  <c r="G35" i="23"/>
  <c r="F35" i="23"/>
  <c r="E35" i="23"/>
  <c r="C35" i="23"/>
  <c r="B35" i="23"/>
  <c r="S34" i="23"/>
  <c r="R34" i="23"/>
  <c r="Q34" i="23"/>
  <c r="P34" i="23"/>
  <c r="E34" i="23"/>
  <c r="O32" i="23"/>
  <c r="N32" i="23"/>
  <c r="M32" i="23"/>
  <c r="S32" i="23" s="1"/>
  <c r="L32" i="23"/>
  <c r="R32" i="23" s="1"/>
  <c r="K32" i="23"/>
  <c r="J32" i="23"/>
  <c r="I32" i="23"/>
  <c r="H32" i="23"/>
  <c r="G32" i="23"/>
  <c r="F32" i="23"/>
  <c r="C32" i="23"/>
  <c r="B32" i="23"/>
  <c r="S31" i="23"/>
  <c r="R31" i="23"/>
  <c r="Q31" i="23"/>
  <c r="P31" i="23"/>
  <c r="E31" i="23"/>
  <c r="T31" i="23" s="1"/>
  <c r="S30" i="23"/>
  <c r="R30" i="23"/>
  <c r="Q30" i="23"/>
  <c r="P30" i="23"/>
  <c r="E30" i="23"/>
  <c r="U30" i="23" s="1"/>
  <c r="S29" i="23"/>
  <c r="R29" i="23"/>
  <c r="Q29" i="23"/>
  <c r="P29" i="23"/>
  <c r="E29" i="23"/>
  <c r="S28" i="23"/>
  <c r="R28" i="23"/>
  <c r="Q28" i="23"/>
  <c r="P28" i="23"/>
  <c r="E28" i="23"/>
  <c r="U28" i="23" s="1"/>
  <c r="O26" i="23"/>
  <c r="N26" i="23"/>
  <c r="M26" i="23"/>
  <c r="S26" i="23" s="1"/>
  <c r="L26" i="23"/>
  <c r="R26" i="23" s="1"/>
  <c r="K26" i="23"/>
  <c r="J26" i="23"/>
  <c r="I26" i="23"/>
  <c r="H26" i="23"/>
  <c r="G26" i="23"/>
  <c r="F26" i="23"/>
  <c r="C26" i="23"/>
  <c r="B26" i="23"/>
  <c r="S25" i="23"/>
  <c r="R25" i="23"/>
  <c r="Q25" i="23"/>
  <c r="P25" i="23"/>
  <c r="E25" i="23"/>
  <c r="U25" i="23" s="1"/>
  <c r="S24" i="23"/>
  <c r="R24" i="23"/>
  <c r="Q24" i="23"/>
  <c r="P24" i="23"/>
  <c r="E24" i="23"/>
  <c r="U24" i="23" s="1"/>
  <c r="S23" i="23"/>
  <c r="R23" i="23"/>
  <c r="Q23" i="23"/>
  <c r="P23" i="23"/>
  <c r="E23" i="23"/>
  <c r="S22" i="23"/>
  <c r="R22" i="23"/>
  <c r="Q22" i="23"/>
  <c r="P22" i="23"/>
  <c r="E22" i="23"/>
  <c r="T22" i="23" s="1"/>
  <c r="S21" i="23"/>
  <c r="R21" i="23"/>
  <c r="Q21" i="23"/>
  <c r="P21" i="23"/>
  <c r="E21" i="23"/>
  <c r="U21" i="23" s="1"/>
  <c r="U20" i="23"/>
  <c r="S20" i="23"/>
  <c r="R20" i="23"/>
  <c r="Q20" i="23"/>
  <c r="P20" i="23"/>
  <c r="E20" i="23"/>
  <c r="T20" i="23" s="1"/>
  <c r="S19" i="23"/>
  <c r="R19" i="23"/>
  <c r="Q19" i="23"/>
  <c r="P19" i="23"/>
  <c r="E19" i="23"/>
  <c r="O17" i="23"/>
  <c r="N17" i="23"/>
  <c r="M17" i="23"/>
  <c r="S17" i="23" s="1"/>
  <c r="L17" i="23"/>
  <c r="R17" i="23" s="1"/>
  <c r="K17" i="23"/>
  <c r="J17" i="23"/>
  <c r="I17" i="23"/>
  <c r="H17" i="23"/>
  <c r="G17" i="23"/>
  <c r="F17" i="23"/>
  <c r="E17" i="23"/>
  <c r="C17" i="23"/>
  <c r="B17" i="23"/>
  <c r="S16" i="23"/>
  <c r="R16" i="23"/>
  <c r="Q16" i="23"/>
  <c r="P16" i="23"/>
  <c r="E16" i="23"/>
  <c r="S15" i="23"/>
  <c r="R15" i="23"/>
  <c r="Q15" i="23"/>
  <c r="P15" i="23"/>
  <c r="E15" i="23"/>
  <c r="T15" i="23" s="1"/>
  <c r="S14" i="23"/>
  <c r="R14" i="23"/>
  <c r="Q14" i="23"/>
  <c r="P14" i="23"/>
  <c r="E14" i="23"/>
  <c r="T13" i="23"/>
  <c r="S13" i="23"/>
  <c r="R13" i="23"/>
  <c r="Q13" i="23"/>
  <c r="P13" i="23"/>
  <c r="E13" i="23"/>
  <c r="U13" i="23" s="1"/>
  <c r="U12" i="23"/>
  <c r="S12" i="23"/>
  <c r="R12" i="23"/>
  <c r="Q12" i="23"/>
  <c r="P12" i="23"/>
  <c r="E12" i="23"/>
  <c r="T12" i="23" s="1"/>
  <c r="T11" i="23"/>
  <c r="S11" i="23"/>
  <c r="R11" i="23"/>
  <c r="Q11" i="23"/>
  <c r="P11" i="23"/>
  <c r="E11" i="23"/>
  <c r="U11" i="23" s="1"/>
  <c r="S10" i="23"/>
  <c r="R10" i="23"/>
  <c r="Q10" i="23"/>
  <c r="P10" i="23"/>
  <c r="T10" i="23" s="1"/>
  <c r="E10" i="23"/>
  <c r="U10" i="23" s="1"/>
  <c r="S9" i="23"/>
  <c r="R9" i="23"/>
  <c r="Q9" i="23"/>
  <c r="P9" i="23"/>
  <c r="E9" i="23"/>
  <c r="U9" i="23" s="1"/>
  <c r="S96" i="22"/>
  <c r="R96" i="22"/>
  <c r="Q96" i="22"/>
  <c r="P96" i="22"/>
  <c r="T96" i="22" s="1"/>
  <c r="E96" i="22"/>
  <c r="S95" i="22"/>
  <c r="R95" i="22"/>
  <c r="Q95" i="22"/>
  <c r="P95" i="22"/>
  <c r="E95" i="22"/>
  <c r="S94" i="22"/>
  <c r="R94" i="22"/>
  <c r="Q94" i="22"/>
  <c r="P94" i="22"/>
  <c r="E94" i="22"/>
  <c r="U94" i="22" s="1"/>
  <c r="T93" i="22"/>
  <c r="S93" i="22"/>
  <c r="R93" i="22"/>
  <c r="Q93" i="22"/>
  <c r="P93" i="22"/>
  <c r="E93" i="22"/>
  <c r="U93" i="22" s="1"/>
  <c r="U92" i="22"/>
  <c r="T92" i="22"/>
  <c r="S92" i="22"/>
  <c r="R92" i="22"/>
  <c r="Q92" i="22"/>
  <c r="P92" i="22"/>
  <c r="E92" i="22"/>
  <c r="S91" i="22"/>
  <c r="R91" i="22"/>
  <c r="Q91" i="22"/>
  <c r="P91" i="22"/>
  <c r="E91" i="22"/>
  <c r="S90" i="22"/>
  <c r="R90" i="22"/>
  <c r="Q90" i="22"/>
  <c r="P90" i="22"/>
  <c r="E90" i="22"/>
  <c r="S89" i="22"/>
  <c r="R89" i="22"/>
  <c r="Q89" i="22"/>
  <c r="P89" i="22"/>
  <c r="E89" i="22"/>
  <c r="T89" i="22" s="1"/>
  <c r="S88" i="22"/>
  <c r="R88" i="22"/>
  <c r="Q88" i="22"/>
  <c r="P88" i="22"/>
  <c r="E88" i="22"/>
  <c r="T88" i="22" s="1"/>
  <c r="V75" i="22"/>
  <c r="O75" i="22"/>
  <c r="N75" i="22"/>
  <c r="M75" i="22"/>
  <c r="L75" i="22"/>
  <c r="K75" i="22"/>
  <c r="J75" i="22"/>
  <c r="I75" i="22"/>
  <c r="H75" i="22"/>
  <c r="G75" i="22"/>
  <c r="F75" i="22"/>
  <c r="C75" i="22"/>
  <c r="B75" i="22"/>
  <c r="O74" i="22"/>
  <c r="S74" i="22" s="1"/>
  <c r="N74" i="22"/>
  <c r="M74" i="22"/>
  <c r="L74" i="22"/>
  <c r="K74" i="22"/>
  <c r="J74" i="22"/>
  <c r="I74" i="22"/>
  <c r="H74" i="22"/>
  <c r="G74" i="22"/>
  <c r="F74" i="22"/>
  <c r="C74" i="22"/>
  <c r="B74" i="22"/>
  <c r="E74" i="22" s="1"/>
  <c r="O73" i="22"/>
  <c r="N73" i="22"/>
  <c r="M73" i="22"/>
  <c r="S73" i="22" s="1"/>
  <c r="L73" i="22"/>
  <c r="K73" i="22"/>
  <c r="J73" i="22"/>
  <c r="I73" i="22"/>
  <c r="H73" i="22"/>
  <c r="G73" i="22"/>
  <c r="F73" i="22"/>
  <c r="C73" i="22"/>
  <c r="B73" i="22"/>
  <c r="S72" i="22"/>
  <c r="R72" i="22"/>
  <c r="Q72" i="22"/>
  <c r="P72" i="22"/>
  <c r="E72" i="22"/>
  <c r="U72" i="22" s="1"/>
  <c r="S71" i="22"/>
  <c r="R71" i="22"/>
  <c r="Q71" i="22"/>
  <c r="P71" i="22"/>
  <c r="E71" i="22"/>
  <c r="V69" i="22"/>
  <c r="O69" i="22"/>
  <c r="N69" i="22"/>
  <c r="M69" i="22"/>
  <c r="L69" i="22"/>
  <c r="K69" i="22"/>
  <c r="J69" i="22"/>
  <c r="I69" i="22"/>
  <c r="H69" i="22"/>
  <c r="G69" i="22"/>
  <c r="F69" i="22"/>
  <c r="C69" i="22"/>
  <c r="B69" i="22"/>
  <c r="R68" i="22"/>
  <c r="O68" i="22"/>
  <c r="N68" i="22"/>
  <c r="M68" i="22"/>
  <c r="S68" i="22" s="1"/>
  <c r="L68" i="22"/>
  <c r="K68" i="22"/>
  <c r="J68" i="22"/>
  <c r="I68" i="22"/>
  <c r="Q68" i="22" s="1"/>
  <c r="H68" i="22"/>
  <c r="P68" i="22" s="1"/>
  <c r="G68" i="22"/>
  <c r="F68" i="22"/>
  <c r="C68" i="22"/>
  <c r="E68" i="22" s="1"/>
  <c r="B68" i="22"/>
  <c r="S67" i="22"/>
  <c r="R67" i="22"/>
  <c r="Q67" i="22"/>
  <c r="P67" i="22"/>
  <c r="E67" i="22"/>
  <c r="U67" i="22" s="1"/>
  <c r="S66" i="22"/>
  <c r="R66" i="22"/>
  <c r="Q66" i="22"/>
  <c r="P66" i="22"/>
  <c r="E66" i="22"/>
  <c r="S65" i="22"/>
  <c r="R65" i="22"/>
  <c r="Q65" i="22"/>
  <c r="P65" i="22"/>
  <c r="E65" i="22"/>
  <c r="U65" i="22" s="1"/>
  <c r="S64" i="22"/>
  <c r="R64" i="22"/>
  <c r="Q64" i="22"/>
  <c r="P64" i="22"/>
  <c r="E64" i="22"/>
  <c r="T64" i="22" s="1"/>
  <c r="S63" i="22"/>
  <c r="R63" i="22"/>
  <c r="Q63" i="22"/>
  <c r="P63" i="22"/>
  <c r="E63" i="22"/>
  <c r="T63" i="22" s="1"/>
  <c r="O61" i="22"/>
  <c r="N61" i="22"/>
  <c r="M61" i="22"/>
  <c r="S61" i="22" s="1"/>
  <c r="L61" i="22"/>
  <c r="R61" i="22" s="1"/>
  <c r="K61" i="22"/>
  <c r="J61" i="22"/>
  <c r="I61" i="22"/>
  <c r="H61" i="22"/>
  <c r="C61" i="22"/>
  <c r="B61" i="22"/>
  <c r="T60" i="22"/>
  <c r="S60" i="22"/>
  <c r="R60" i="22"/>
  <c r="Q60" i="22"/>
  <c r="P60" i="22"/>
  <c r="E60" i="22"/>
  <c r="U60" i="22" s="1"/>
  <c r="U59" i="22"/>
  <c r="S59" i="22"/>
  <c r="R59" i="22"/>
  <c r="Q59" i="22"/>
  <c r="P59" i="22"/>
  <c r="E59" i="22"/>
  <c r="T59" i="22" s="1"/>
  <c r="T58" i="22"/>
  <c r="S58" i="22"/>
  <c r="R58" i="22"/>
  <c r="Q58" i="22"/>
  <c r="P58" i="22"/>
  <c r="E58" i="22"/>
  <c r="U58" i="22" s="1"/>
  <c r="S57" i="22"/>
  <c r="R57" i="22"/>
  <c r="Q57" i="22"/>
  <c r="P57" i="22"/>
  <c r="E57" i="22"/>
  <c r="O55" i="22"/>
  <c r="N55" i="22"/>
  <c r="M55" i="22"/>
  <c r="S55" i="22" s="1"/>
  <c r="L55" i="22"/>
  <c r="R55" i="22" s="1"/>
  <c r="K55" i="22"/>
  <c r="J55" i="22"/>
  <c r="I55" i="22"/>
  <c r="H55" i="22"/>
  <c r="G55" i="22"/>
  <c r="F55" i="22"/>
  <c r="C55" i="22"/>
  <c r="B55" i="22"/>
  <c r="T54" i="22"/>
  <c r="S54" i="22"/>
  <c r="R54" i="22"/>
  <c r="Q54" i="22"/>
  <c r="P54" i="22"/>
  <c r="E54" i="22"/>
  <c r="U54" i="22" s="1"/>
  <c r="S53" i="22"/>
  <c r="R53" i="22"/>
  <c r="Q53" i="22"/>
  <c r="P53" i="22"/>
  <c r="E53" i="22"/>
  <c r="S52" i="22"/>
  <c r="R52" i="22"/>
  <c r="Q52" i="22"/>
  <c r="P52" i="22"/>
  <c r="E52" i="22"/>
  <c r="S51" i="22"/>
  <c r="R51" i="22"/>
  <c r="Q51" i="22"/>
  <c r="P51" i="22"/>
  <c r="E51" i="22"/>
  <c r="U51" i="22" s="1"/>
  <c r="S50" i="22"/>
  <c r="R50" i="22"/>
  <c r="Q50" i="22"/>
  <c r="P50" i="22"/>
  <c r="E50" i="22"/>
  <c r="T50" i="22" s="1"/>
  <c r="S49" i="22"/>
  <c r="R49" i="22"/>
  <c r="Q49" i="22"/>
  <c r="P49" i="22"/>
  <c r="E49" i="22"/>
  <c r="T49" i="22" s="1"/>
  <c r="S48" i="22"/>
  <c r="R48" i="22"/>
  <c r="Q48" i="22"/>
  <c r="P48" i="22"/>
  <c r="E48" i="22"/>
  <c r="U48" i="22" s="1"/>
  <c r="S47" i="22"/>
  <c r="R47" i="22"/>
  <c r="Q47" i="22"/>
  <c r="P47" i="22"/>
  <c r="E47" i="22"/>
  <c r="S46" i="22"/>
  <c r="R46" i="22"/>
  <c r="Q46" i="22"/>
  <c r="P46" i="22"/>
  <c r="E46" i="22"/>
  <c r="T45" i="22"/>
  <c r="S45" i="22"/>
  <c r="R45" i="22"/>
  <c r="Q45" i="22"/>
  <c r="P45" i="22"/>
  <c r="E45" i="22"/>
  <c r="S44" i="22"/>
  <c r="R44" i="22"/>
  <c r="Q44" i="22"/>
  <c r="P44" i="22"/>
  <c r="E44" i="22"/>
  <c r="T44" i="22" s="1"/>
  <c r="O42" i="22"/>
  <c r="N42" i="22"/>
  <c r="M42" i="22"/>
  <c r="L42" i="22"/>
  <c r="K42" i="22"/>
  <c r="J42" i="22"/>
  <c r="I42" i="22"/>
  <c r="H42" i="22"/>
  <c r="G42" i="22"/>
  <c r="F42" i="22"/>
  <c r="C42" i="22"/>
  <c r="B42" i="22"/>
  <c r="E42" i="22" s="1"/>
  <c r="S41" i="22"/>
  <c r="R41" i="22"/>
  <c r="Q41" i="22"/>
  <c r="P41" i="22"/>
  <c r="E41" i="22"/>
  <c r="S40" i="22"/>
  <c r="R40" i="22"/>
  <c r="Q40" i="22"/>
  <c r="P40" i="22"/>
  <c r="E40" i="22"/>
  <c r="U40" i="22" s="1"/>
  <c r="S39" i="22"/>
  <c r="R39" i="22"/>
  <c r="Q39" i="22"/>
  <c r="P39" i="22"/>
  <c r="E39" i="22"/>
  <c r="T39" i="22" s="1"/>
  <c r="T38" i="22"/>
  <c r="S38" i="22"/>
  <c r="R38" i="22"/>
  <c r="Q38" i="22"/>
  <c r="P38" i="22"/>
  <c r="E38" i="22"/>
  <c r="U38" i="22" s="1"/>
  <c r="S37" i="22"/>
  <c r="R37" i="22"/>
  <c r="Q37" i="22"/>
  <c r="P37" i="22"/>
  <c r="T37" i="22" s="1"/>
  <c r="E37" i="22"/>
  <c r="R35" i="22"/>
  <c r="O35" i="22"/>
  <c r="N35" i="22"/>
  <c r="M35" i="22"/>
  <c r="S35" i="22" s="1"/>
  <c r="L35" i="22"/>
  <c r="K35" i="22"/>
  <c r="J35" i="22"/>
  <c r="I35" i="22"/>
  <c r="H35" i="22"/>
  <c r="G35" i="22"/>
  <c r="F35" i="22"/>
  <c r="C35" i="22"/>
  <c r="B35" i="22"/>
  <c r="T34" i="22"/>
  <c r="S34" i="22"/>
  <c r="R34" i="22"/>
  <c r="Q34" i="22"/>
  <c r="P34" i="22"/>
  <c r="E34" i="22"/>
  <c r="O32" i="22"/>
  <c r="N32" i="22"/>
  <c r="M32" i="22"/>
  <c r="S32" i="22" s="1"/>
  <c r="L32" i="22"/>
  <c r="R32" i="22" s="1"/>
  <c r="K32" i="22"/>
  <c r="J32" i="22"/>
  <c r="I32" i="22"/>
  <c r="H32" i="22"/>
  <c r="G32" i="22"/>
  <c r="F32" i="22"/>
  <c r="C32" i="22"/>
  <c r="B32" i="22"/>
  <c r="S31" i="22"/>
  <c r="R31" i="22"/>
  <c r="Q31" i="22"/>
  <c r="P31" i="22"/>
  <c r="E31" i="22"/>
  <c r="U30" i="22"/>
  <c r="S30" i="22"/>
  <c r="R30" i="22"/>
  <c r="Q30" i="22"/>
  <c r="P30" i="22"/>
  <c r="E30" i="22"/>
  <c r="T30" i="22" s="1"/>
  <c r="S29" i="22"/>
  <c r="R29" i="22"/>
  <c r="Q29" i="22"/>
  <c r="P29" i="22"/>
  <c r="E29" i="22"/>
  <c r="U29" i="22" s="1"/>
  <c r="T28" i="22"/>
  <c r="S28" i="22"/>
  <c r="R28" i="22"/>
  <c r="Q28" i="22"/>
  <c r="P28" i="22"/>
  <c r="E28" i="22"/>
  <c r="U28" i="22" s="1"/>
  <c r="V26" i="22"/>
  <c r="O26" i="22"/>
  <c r="N26" i="22"/>
  <c r="M26" i="22"/>
  <c r="L26" i="22"/>
  <c r="K26" i="22"/>
  <c r="J26" i="22"/>
  <c r="I26" i="22"/>
  <c r="H26" i="22"/>
  <c r="G26" i="22"/>
  <c r="F26" i="22"/>
  <c r="C26" i="22"/>
  <c r="E26" i="22" s="1"/>
  <c r="B26" i="22"/>
  <c r="S25" i="22"/>
  <c r="R25" i="22"/>
  <c r="Q25" i="22"/>
  <c r="P25" i="22"/>
  <c r="E25" i="22"/>
  <c r="T24" i="22"/>
  <c r="S24" i="22"/>
  <c r="R24" i="22"/>
  <c r="Q24" i="22"/>
  <c r="P24" i="22"/>
  <c r="E24" i="22"/>
  <c r="U24" i="22" s="1"/>
  <c r="S23" i="22"/>
  <c r="R23" i="22"/>
  <c r="Q23" i="22"/>
  <c r="P23" i="22"/>
  <c r="E23" i="22"/>
  <c r="T22" i="22"/>
  <c r="S22" i="22"/>
  <c r="R22" i="22"/>
  <c r="Q22" i="22"/>
  <c r="P22" i="22"/>
  <c r="E22" i="22"/>
  <c r="S21" i="22"/>
  <c r="R21" i="22"/>
  <c r="Q21" i="22"/>
  <c r="P21" i="22"/>
  <c r="E21" i="22"/>
  <c r="S20" i="22"/>
  <c r="R20" i="22"/>
  <c r="Q20" i="22"/>
  <c r="P20" i="22"/>
  <c r="E20" i="22"/>
  <c r="U20" i="22" s="1"/>
  <c r="U19" i="22"/>
  <c r="S19" i="22"/>
  <c r="R19" i="22"/>
  <c r="Q19" i="22"/>
  <c r="P19" i="22"/>
  <c r="E19" i="22"/>
  <c r="T19" i="22" s="1"/>
  <c r="R17" i="22"/>
  <c r="O17" i="22"/>
  <c r="N17" i="22"/>
  <c r="M17" i="22"/>
  <c r="S17" i="22" s="1"/>
  <c r="L17" i="22"/>
  <c r="K17" i="22"/>
  <c r="J17" i="22"/>
  <c r="I17" i="22"/>
  <c r="Q17" i="22" s="1"/>
  <c r="H17" i="22"/>
  <c r="G17" i="22"/>
  <c r="F17" i="22"/>
  <c r="C17" i="22"/>
  <c r="B17" i="22"/>
  <c r="E17" i="22" s="1"/>
  <c r="T16" i="22"/>
  <c r="S16" i="22"/>
  <c r="R16" i="22"/>
  <c r="Q16" i="22"/>
  <c r="P16" i="22"/>
  <c r="E16" i="22"/>
  <c r="U16" i="22" s="1"/>
  <c r="U15" i="22"/>
  <c r="T15" i="22"/>
  <c r="S15" i="22"/>
  <c r="R15" i="22"/>
  <c r="Q15" i="22"/>
  <c r="P15" i="22"/>
  <c r="E15" i="22"/>
  <c r="S14" i="22"/>
  <c r="R14" i="22"/>
  <c r="Q14" i="22"/>
  <c r="P14" i="22"/>
  <c r="E14" i="22"/>
  <c r="S13" i="22"/>
  <c r="R13" i="22"/>
  <c r="Q13" i="22"/>
  <c r="P13" i="22"/>
  <c r="E13" i="22"/>
  <c r="S12" i="22"/>
  <c r="R12" i="22"/>
  <c r="Q12" i="22"/>
  <c r="P12" i="22"/>
  <c r="E12" i="22"/>
  <c r="T12" i="22" s="1"/>
  <c r="S11" i="22"/>
  <c r="R11" i="22"/>
  <c r="Q11" i="22"/>
  <c r="P11" i="22"/>
  <c r="E11" i="22"/>
  <c r="U11" i="22" s="1"/>
  <c r="S10" i="22"/>
  <c r="R10" i="22"/>
  <c r="Q10" i="22"/>
  <c r="P10" i="22"/>
  <c r="E10" i="22"/>
  <c r="U9" i="22"/>
  <c r="T9" i="22"/>
  <c r="S9" i="22"/>
  <c r="R9" i="22"/>
  <c r="Q9" i="22"/>
  <c r="P9" i="22"/>
  <c r="E9" i="22"/>
  <c r="U96" i="21"/>
  <c r="T96" i="21"/>
  <c r="S96" i="21"/>
  <c r="R96" i="21"/>
  <c r="Q96" i="21"/>
  <c r="P96" i="21"/>
  <c r="E96" i="21"/>
  <c r="T95" i="21"/>
  <c r="S95" i="21"/>
  <c r="R95" i="21"/>
  <c r="Q95" i="21"/>
  <c r="P95" i="21"/>
  <c r="E95" i="21"/>
  <c r="U95" i="21" s="1"/>
  <c r="S94" i="21"/>
  <c r="R94" i="21"/>
  <c r="Q94" i="21"/>
  <c r="P94" i="21"/>
  <c r="E94" i="21"/>
  <c r="S93" i="21"/>
  <c r="R93" i="21"/>
  <c r="Q93" i="21"/>
  <c r="P93" i="21"/>
  <c r="E93" i="21"/>
  <c r="U92" i="21"/>
  <c r="S92" i="21"/>
  <c r="R92" i="21"/>
  <c r="Q92" i="21"/>
  <c r="P92" i="21"/>
  <c r="E92" i="21"/>
  <c r="T92" i="21" s="1"/>
  <c r="S91" i="21"/>
  <c r="R91" i="21"/>
  <c r="Q91" i="21"/>
  <c r="P91" i="21"/>
  <c r="E91" i="21"/>
  <c r="S90" i="21"/>
  <c r="R90" i="21"/>
  <c r="Q90" i="21"/>
  <c r="P90" i="21"/>
  <c r="E90" i="21"/>
  <c r="U89" i="21"/>
  <c r="S89" i="21"/>
  <c r="R89" i="21"/>
  <c r="Q89" i="21"/>
  <c r="P89" i="21"/>
  <c r="E89" i="21"/>
  <c r="T89" i="21" s="1"/>
  <c r="U88" i="21"/>
  <c r="T88" i="21"/>
  <c r="S88" i="21"/>
  <c r="R88" i="21"/>
  <c r="Q88" i="21"/>
  <c r="P88" i="21"/>
  <c r="E88" i="21"/>
  <c r="W75" i="21"/>
  <c r="V75" i="21"/>
  <c r="O75" i="21"/>
  <c r="S75" i="21" s="1"/>
  <c r="N75" i="21"/>
  <c r="M75" i="21"/>
  <c r="L75" i="21"/>
  <c r="K75" i="21"/>
  <c r="J75" i="21"/>
  <c r="I75" i="21"/>
  <c r="H75" i="21"/>
  <c r="G75" i="21"/>
  <c r="F75" i="21"/>
  <c r="C75" i="21"/>
  <c r="B75" i="21"/>
  <c r="O74" i="21"/>
  <c r="N74" i="21"/>
  <c r="M74" i="21"/>
  <c r="S74" i="21" s="1"/>
  <c r="L74" i="21"/>
  <c r="R74" i="21" s="1"/>
  <c r="K74" i="21"/>
  <c r="J74" i="21"/>
  <c r="I74" i="21"/>
  <c r="Q74" i="21" s="1"/>
  <c r="H74" i="21"/>
  <c r="G74" i="21"/>
  <c r="F74" i="21"/>
  <c r="C74" i="21"/>
  <c r="B74" i="21"/>
  <c r="E74" i="21" s="1"/>
  <c r="O73" i="21"/>
  <c r="N73" i="21"/>
  <c r="M73" i="21"/>
  <c r="L73" i="21"/>
  <c r="R73" i="21" s="1"/>
  <c r="K73" i="21"/>
  <c r="J73" i="21"/>
  <c r="I73" i="21"/>
  <c r="H73" i="21"/>
  <c r="G73" i="21"/>
  <c r="F73" i="21"/>
  <c r="C73" i="21"/>
  <c r="E73" i="21" s="1"/>
  <c r="B73" i="21"/>
  <c r="S72" i="21"/>
  <c r="R72" i="21"/>
  <c r="Q72" i="21"/>
  <c r="P72" i="21"/>
  <c r="E72" i="21"/>
  <c r="S71" i="21"/>
  <c r="R71" i="21"/>
  <c r="Q71" i="21"/>
  <c r="P71" i="21"/>
  <c r="E71" i="21"/>
  <c r="W69" i="21"/>
  <c r="V69" i="21"/>
  <c r="O69" i="21"/>
  <c r="N69" i="21"/>
  <c r="M69" i="21"/>
  <c r="L69" i="21"/>
  <c r="R69" i="21" s="1"/>
  <c r="K69" i="21"/>
  <c r="J69" i="21"/>
  <c r="I69" i="21"/>
  <c r="H69" i="21"/>
  <c r="G69" i="21"/>
  <c r="F69" i="21"/>
  <c r="C69" i="21"/>
  <c r="B69" i="21"/>
  <c r="O68" i="21"/>
  <c r="N68" i="21"/>
  <c r="M68" i="21"/>
  <c r="S68" i="21" s="1"/>
  <c r="L68" i="21"/>
  <c r="R68" i="21" s="1"/>
  <c r="K68" i="21"/>
  <c r="J68" i="21"/>
  <c r="I68" i="21"/>
  <c r="H68" i="21"/>
  <c r="G68" i="21"/>
  <c r="F68" i="21"/>
  <c r="C68" i="21"/>
  <c r="B68" i="21"/>
  <c r="S67" i="21"/>
  <c r="R67" i="21"/>
  <c r="Q67" i="21"/>
  <c r="P67" i="21"/>
  <c r="E67" i="21"/>
  <c r="T66" i="21"/>
  <c r="S66" i="21"/>
  <c r="R66" i="21"/>
  <c r="Q66" i="21"/>
  <c r="P66" i="21"/>
  <c r="E66" i="21"/>
  <c r="U66" i="21" s="1"/>
  <c r="S65" i="21"/>
  <c r="R65" i="21"/>
  <c r="Q65" i="21"/>
  <c r="P65" i="21"/>
  <c r="E65" i="21"/>
  <c r="T65" i="21" s="1"/>
  <c r="S64" i="21"/>
  <c r="R64" i="21"/>
  <c r="Q64" i="21"/>
  <c r="P64" i="21"/>
  <c r="E64" i="21"/>
  <c r="U64" i="21" s="1"/>
  <c r="S63" i="21"/>
  <c r="R63" i="21"/>
  <c r="Q63" i="21"/>
  <c r="P63" i="21"/>
  <c r="E63" i="21"/>
  <c r="U63" i="21" s="1"/>
  <c r="O61" i="21"/>
  <c r="N61" i="21"/>
  <c r="M61" i="21"/>
  <c r="S61" i="21" s="1"/>
  <c r="L61" i="21"/>
  <c r="R61" i="21" s="1"/>
  <c r="K61" i="21"/>
  <c r="J61" i="21"/>
  <c r="I61" i="21"/>
  <c r="H61" i="21"/>
  <c r="C61" i="21"/>
  <c r="B61" i="21"/>
  <c r="T60" i="21"/>
  <c r="S60" i="21"/>
  <c r="R60" i="21"/>
  <c r="Q60" i="21"/>
  <c r="P60" i="21"/>
  <c r="E60" i="21"/>
  <c r="U60" i="21" s="1"/>
  <c r="T59" i="21"/>
  <c r="S59" i="21"/>
  <c r="R59" i="21"/>
  <c r="Q59" i="21"/>
  <c r="P59" i="21"/>
  <c r="E59" i="21"/>
  <c r="U59" i="21" s="1"/>
  <c r="S58" i="21"/>
  <c r="R58" i="21"/>
  <c r="Q58" i="21"/>
  <c r="P58" i="21"/>
  <c r="E58" i="21"/>
  <c r="U58" i="21" s="1"/>
  <c r="S57" i="21"/>
  <c r="R57" i="21"/>
  <c r="Q57" i="21"/>
  <c r="P57" i="21"/>
  <c r="E57" i="21"/>
  <c r="U57" i="21" s="1"/>
  <c r="O55" i="21"/>
  <c r="N55" i="21"/>
  <c r="M55" i="21"/>
  <c r="S55" i="21" s="1"/>
  <c r="L55" i="21"/>
  <c r="R55" i="21" s="1"/>
  <c r="K55" i="21"/>
  <c r="J55" i="21"/>
  <c r="I55" i="21"/>
  <c r="H55" i="21"/>
  <c r="G55" i="21"/>
  <c r="F55" i="21"/>
  <c r="C55" i="21"/>
  <c r="B55" i="21"/>
  <c r="S54" i="21"/>
  <c r="R54" i="21"/>
  <c r="Q54" i="21"/>
  <c r="P54" i="21"/>
  <c r="E54" i="21"/>
  <c r="U53" i="21"/>
  <c r="S53" i="21"/>
  <c r="R53" i="21"/>
  <c r="Q53" i="21"/>
  <c r="P53" i="21"/>
  <c r="E53" i="21"/>
  <c r="T53" i="21" s="1"/>
  <c r="S52" i="21"/>
  <c r="R52" i="21"/>
  <c r="Q52" i="21"/>
  <c r="P52" i="21"/>
  <c r="E52" i="21"/>
  <c r="U52" i="21" s="1"/>
  <c r="S51" i="21"/>
  <c r="R51" i="21"/>
  <c r="Q51" i="21"/>
  <c r="P51" i="21"/>
  <c r="E51" i="21"/>
  <c r="T51" i="21" s="1"/>
  <c r="S50" i="21"/>
  <c r="R50" i="21"/>
  <c r="Q50" i="21"/>
  <c r="P50" i="21"/>
  <c r="E50" i="21"/>
  <c r="S49" i="21"/>
  <c r="R49" i="21"/>
  <c r="Q49" i="21"/>
  <c r="P49" i="21"/>
  <c r="E49" i="21"/>
  <c r="U49" i="21" s="1"/>
  <c r="S48" i="21"/>
  <c r="R48" i="21"/>
  <c r="Q48" i="21"/>
  <c r="P48" i="21"/>
  <c r="E48" i="21"/>
  <c r="S47" i="21"/>
  <c r="R47" i="21"/>
  <c r="Q47" i="21"/>
  <c r="P47" i="21"/>
  <c r="E47" i="21"/>
  <c r="T46" i="21"/>
  <c r="S46" i="21"/>
  <c r="R46" i="21"/>
  <c r="Q46" i="21"/>
  <c r="P46" i="21"/>
  <c r="E46" i="21"/>
  <c r="U46" i="21" s="1"/>
  <c r="U45" i="21"/>
  <c r="S45" i="21"/>
  <c r="R45" i="21"/>
  <c r="Q45" i="21"/>
  <c r="P45" i="21"/>
  <c r="E45" i="21"/>
  <c r="S44" i="21"/>
  <c r="R44" i="21"/>
  <c r="Q44" i="21"/>
  <c r="P44" i="21"/>
  <c r="E44" i="21"/>
  <c r="U44" i="21" s="1"/>
  <c r="W42" i="21"/>
  <c r="V42" i="21"/>
  <c r="O42" i="21"/>
  <c r="N42" i="21"/>
  <c r="M42" i="21"/>
  <c r="S42" i="21" s="1"/>
  <c r="L42" i="21"/>
  <c r="R42" i="21" s="1"/>
  <c r="K42" i="21"/>
  <c r="J42" i="21"/>
  <c r="I42" i="21"/>
  <c r="H42" i="21"/>
  <c r="P42" i="21" s="1"/>
  <c r="G42" i="21"/>
  <c r="F42" i="21"/>
  <c r="C42" i="21"/>
  <c r="B42" i="21"/>
  <c r="E42" i="21" s="1"/>
  <c r="T41" i="21"/>
  <c r="S41" i="21"/>
  <c r="R41" i="21"/>
  <c r="Q41" i="21"/>
  <c r="P41" i="21"/>
  <c r="E41" i="21"/>
  <c r="U41" i="21" s="1"/>
  <c r="S40" i="21"/>
  <c r="R40" i="21"/>
  <c r="Q40" i="21"/>
  <c r="P40" i="21"/>
  <c r="E40" i="21"/>
  <c r="T40" i="21" s="1"/>
  <c r="S39" i="21"/>
  <c r="R39" i="21"/>
  <c r="Q39" i="21"/>
  <c r="P39" i="21"/>
  <c r="E39" i="21"/>
  <c r="U39" i="21" s="1"/>
  <c r="U38" i="21"/>
  <c r="S38" i="21"/>
  <c r="R38" i="21"/>
  <c r="Q38" i="21"/>
  <c r="P38" i="21"/>
  <c r="E38" i="21"/>
  <c r="T38" i="21" s="1"/>
  <c r="S37" i="21"/>
  <c r="R37" i="21"/>
  <c r="Q37" i="21"/>
  <c r="P37" i="21"/>
  <c r="E37" i="21"/>
  <c r="O35" i="21"/>
  <c r="N35" i="21"/>
  <c r="M35" i="21"/>
  <c r="S35" i="21" s="1"/>
  <c r="L35" i="21"/>
  <c r="R35" i="21" s="1"/>
  <c r="K35" i="21"/>
  <c r="J35" i="21"/>
  <c r="I35" i="21"/>
  <c r="H35" i="21"/>
  <c r="G35" i="21"/>
  <c r="F35" i="21"/>
  <c r="C35" i="21"/>
  <c r="B35" i="21"/>
  <c r="E35" i="21" s="1"/>
  <c r="S34" i="21"/>
  <c r="R34" i="21"/>
  <c r="Q34" i="21"/>
  <c r="P34" i="21"/>
  <c r="E34" i="21"/>
  <c r="O32" i="21"/>
  <c r="N32" i="21"/>
  <c r="M32" i="21"/>
  <c r="S32" i="21" s="1"/>
  <c r="L32" i="21"/>
  <c r="R32" i="21" s="1"/>
  <c r="K32" i="21"/>
  <c r="Q32" i="21" s="1"/>
  <c r="J32" i="21"/>
  <c r="I32" i="21"/>
  <c r="H32" i="21"/>
  <c r="G32" i="21"/>
  <c r="F32" i="21"/>
  <c r="C32" i="21"/>
  <c r="B32" i="21"/>
  <c r="S31" i="21"/>
  <c r="R31" i="21"/>
  <c r="Q31" i="21"/>
  <c r="P31" i="21"/>
  <c r="E31" i="21"/>
  <c r="T30" i="21"/>
  <c r="S30" i="21"/>
  <c r="R30" i="21"/>
  <c r="Q30" i="21"/>
  <c r="P30" i="21"/>
  <c r="E30" i="21"/>
  <c r="U30" i="21" s="1"/>
  <c r="U29" i="21"/>
  <c r="T29" i="21"/>
  <c r="S29" i="21"/>
  <c r="R29" i="21"/>
  <c r="Q29" i="21"/>
  <c r="P29" i="21"/>
  <c r="E29" i="21"/>
  <c r="S28" i="21"/>
  <c r="R28" i="21"/>
  <c r="Q28" i="21"/>
  <c r="P28" i="21"/>
  <c r="E28" i="21"/>
  <c r="T28" i="21" s="1"/>
  <c r="O26" i="21"/>
  <c r="N26" i="21"/>
  <c r="M26" i="21"/>
  <c r="S26" i="21" s="1"/>
  <c r="L26" i="21"/>
  <c r="R26" i="21" s="1"/>
  <c r="K26" i="21"/>
  <c r="J26" i="21"/>
  <c r="I26" i="21"/>
  <c r="H26" i="21"/>
  <c r="G26" i="21"/>
  <c r="F26" i="21"/>
  <c r="C26" i="21"/>
  <c r="B26" i="21"/>
  <c r="U25" i="21"/>
  <c r="T25" i="21"/>
  <c r="S25" i="21"/>
  <c r="R25" i="21"/>
  <c r="Q25" i="21"/>
  <c r="P25" i="21"/>
  <c r="E25" i="21"/>
  <c r="S24" i="21"/>
  <c r="R24" i="21"/>
  <c r="Q24" i="21"/>
  <c r="P24" i="21"/>
  <c r="E24" i="21"/>
  <c r="U24" i="21" s="1"/>
  <c r="S23" i="21"/>
  <c r="R23" i="21"/>
  <c r="Q23" i="21"/>
  <c r="P23" i="21"/>
  <c r="E23" i="21"/>
  <c r="T23" i="21" s="1"/>
  <c r="T22" i="21"/>
  <c r="S22" i="21"/>
  <c r="R22" i="21"/>
  <c r="Q22" i="21"/>
  <c r="P22" i="21"/>
  <c r="E22" i="21"/>
  <c r="U22" i="21" s="1"/>
  <c r="U21" i="21"/>
  <c r="S21" i="21"/>
  <c r="R21" i="21"/>
  <c r="Q21" i="21"/>
  <c r="P21" i="21"/>
  <c r="E21" i="21"/>
  <c r="T21" i="21" s="1"/>
  <c r="S20" i="21"/>
  <c r="R20" i="21"/>
  <c r="Q20" i="21"/>
  <c r="P20" i="21"/>
  <c r="E20" i="21"/>
  <c r="S19" i="21"/>
  <c r="R19" i="21"/>
  <c r="Q19" i="21"/>
  <c r="P19" i="21"/>
  <c r="E19" i="21"/>
  <c r="U19" i="21" s="1"/>
  <c r="S17" i="21"/>
  <c r="O17" i="21"/>
  <c r="N17" i="21"/>
  <c r="M17" i="21"/>
  <c r="L17" i="21"/>
  <c r="R17" i="21" s="1"/>
  <c r="K17" i="21"/>
  <c r="J17" i="21"/>
  <c r="I17" i="21"/>
  <c r="H17" i="21"/>
  <c r="P17" i="21" s="1"/>
  <c r="G17" i="21"/>
  <c r="F17" i="21"/>
  <c r="C17" i="21"/>
  <c r="B17" i="21"/>
  <c r="S16" i="21"/>
  <c r="R16" i="21"/>
  <c r="Q16" i="21"/>
  <c r="P16" i="21"/>
  <c r="E16" i="21"/>
  <c r="U15" i="21"/>
  <c r="S15" i="21"/>
  <c r="R15" i="21"/>
  <c r="Q15" i="21"/>
  <c r="P15" i="21"/>
  <c r="E15" i="21"/>
  <c r="T15" i="21" s="1"/>
  <c r="U14" i="21"/>
  <c r="S14" i="21"/>
  <c r="R14" i="21"/>
  <c r="Q14" i="21"/>
  <c r="P14" i="21"/>
  <c r="E14" i="21"/>
  <c r="T14" i="21" s="1"/>
  <c r="T13" i="21"/>
  <c r="S13" i="21"/>
  <c r="R13" i="21"/>
  <c r="Q13" i="21"/>
  <c r="P13" i="21"/>
  <c r="E13" i="21"/>
  <c r="U13" i="21" s="1"/>
  <c r="S12" i="21"/>
  <c r="R12" i="21"/>
  <c r="Q12" i="21"/>
  <c r="P12" i="21"/>
  <c r="E12" i="21"/>
  <c r="S11" i="21"/>
  <c r="R11" i="21"/>
  <c r="Q11" i="21"/>
  <c r="P11" i="21"/>
  <c r="E11" i="21"/>
  <c r="U11" i="21" s="1"/>
  <c r="S10" i="21"/>
  <c r="R10" i="21"/>
  <c r="Q10" i="21"/>
  <c r="P10" i="21"/>
  <c r="E10" i="21"/>
  <c r="S9" i="21"/>
  <c r="R9" i="21"/>
  <c r="Q9" i="21"/>
  <c r="P9" i="21"/>
  <c r="E9" i="21"/>
  <c r="U9" i="21" s="1"/>
  <c r="S96" i="20"/>
  <c r="R96" i="20"/>
  <c r="Q96" i="20"/>
  <c r="P96" i="20"/>
  <c r="E96" i="20"/>
  <c r="U95" i="20"/>
  <c r="S95" i="20"/>
  <c r="R95" i="20"/>
  <c r="Q95" i="20"/>
  <c r="P95" i="20"/>
  <c r="E95" i="20"/>
  <c r="T95" i="20" s="1"/>
  <c r="S94" i="20"/>
  <c r="R94" i="20"/>
  <c r="Q94" i="20"/>
  <c r="P94" i="20"/>
  <c r="E94" i="20"/>
  <c r="T93" i="20"/>
  <c r="S93" i="20"/>
  <c r="R93" i="20"/>
  <c r="Q93" i="20"/>
  <c r="P93" i="20"/>
  <c r="E93" i="20"/>
  <c r="U93" i="20" s="1"/>
  <c r="S92" i="20"/>
  <c r="R92" i="20"/>
  <c r="Q92" i="20"/>
  <c r="P92" i="20"/>
  <c r="E92" i="20"/>
  <c r="T92" i="20" s="1"/>
  <c r="T91" i="20"/>
  <c r="S91" i="20"/>
  <c r="R91" i="20"/>
  <c r="Q91" i="20"/>
  <c r="P91" i="20"/>
  <c r="E91" i="20"/>
  <c r="S90" i="20"/>
  <c r="R90" i="20"/>
  <c r="Q90" i="20"/>
  <c r="P90" i="20"/>
  <c r="E90" i="20"/>
  <c r="S89" i="20"/>
  <c r="R89" i="20"/>
  <c r="Q89" i="20"/>
  <c r="P89" i="20"/>
  <c r="E89" i="20"/>
  <c r="U89" i="20" s="1"/>
  <c r="U88" i="20"/>
  <c r="S88" i="20"/>
  <c r="R88" i="20"/>
  <c r="Q88" i="20"/>
  <c r="P88" i="20"/>
  <c r="E88" i="20"/>
  <c r="V75" i="20"/>
  <c r="O75" i="20"/>
  <c r="N75" i="20"/>
  <c r="M75" i="20"/>
  <c r="S75" i="20" s="1"/>
  <c r="L75" i="20"/>
  <c r="K75" i="20"/>
  <c r="J75" i="20"/>
  <c r="I75" i="20"/>
  <c r="H75" i="20"/>
  <c r="G75" i="20"/>
  <c r="F75" i="20"/>
  <c r="C75" i="20"/>
  <c r="B75" i="20"/>
  <c r="O74" i="20"/>
  <c r="N74" i="20"/>
  <c r="M74" i="20"/>
  <c r="S74" i="20" s="1"/>
  <c r="L74" i="20"/>
  <c r="K74" i="20"/>
  <c r="J74" i="20"/>
  <c r="I74" i="20"/>
  <c r="H74" i="20"/>
  <c r="G74" i="20"/>
  <c r="F74" i="20"/>
  <c r="C74" i="20"/>
  <c r="E74" i="20" s="1"/>
  <c r="B74" i="20"/>
  <c r="S73" i="20"/>
  <c r="O73" i="20"/>
  <c r="N73" i="20"/>
  <c r="M73" i="20"/>
  <c r="L73" i="20"/>
  <c r="R73" i="20" s="1"/>
  <c r="K73" i="20"/>
  <c r="J73" i="20"/>
  <c r="I73" i="20"/>
  <c r="H73" i="20"/>
  <c r="G73" i="20"/>
  <c r="F73" i="20"/>
  <c r="C73" i="20"/>
  <c r="B73" i="20"/>
  <c r="S72" i="20"/>
  <c r="R72" i="20"/>
  <c r="Q72" i="20"/>
  <c r="P72" i="20"/>
  <c r="E72" i="20"/>
  <c r="U72" i="20" s="1"/>
  <c r="S71" i="20"/>
  <c r="R71" i="20"/>
  <c r="Q71" i="20"/>
  <c r="P71" i="20"/>
  <c r="E71" i="20"/>
  <c r="V69" i="20"/>
  <c r="O69" i="20"/>
  <c r="N69" i="20"/>
  <c r="M69" i="20"/>
  <c r="L69" i="20"/>
  <c r="K69" i="20"/>
  <c r="J69" i="20"/>
  <c r="I69" i="20"/>
  <c r="H69" i="20"/>
  <c r="G69" i="20"/>
  <c r="F69" i="20"/>
  <c r="C69" i="20"/>
  <c r="B69" i="20"/>
  <c r="O68" i="20"/>
  <c r="N68" i="20"/>
  <c r="M68" i="20"/>
  <c r="S68" i="20" s="1"/>
  <c r="L68" i="20"/>
  <c r="R68" i="20" s="1"/>
  <c r="K68" i="20"/>
  <c r="J68" i="20"/>
  <c r="I68" i="20"/>
  <c r="H68" i="20"/>
  <c r="G68" i="20"/>
  <c r="F68" i="20"/>
  <c r="C68" i="20"/>
  <c r="E68" i="20" s="1"/>
  <c r="B68" i="20"/>
  <c r="S67" i="20"/>
  <c r="R67" i="20"/>
  <c r="Q67" i="20"/>
  <c r="P67" i="20"/>
  <c r="E67" i="20"/>
  <c r="T67" i="20" s="1"/>
  <c r="T66" i="20"/>
  <c r="S66" i="20"/>
  <c r="R66" i="20"/>
  <c r="Q66" i="20"/>
  <c r="P66" i="20"/>
  <c r="E66" i="20"/>
  <c r="U66" i="20" s="1"/>
  <c r="S65" i="20"/>
  <c r="R65" i="20"/>
  <c r="Q65" i="20"/>
  <c r="P65" i="20"/>
  <c r="E65" i="20"/>
  <c r="T65" i="20" s="1"/>
  <c r="T64" i="20"/>
  <c r="S64" i="20"/>
  <c r="R64" i="20"/>
  <c r="Q64" i="20"/>
  <c r="P64" i="20"/>
  <c r="E64" i="20"/>
  <c r="U64" i="20" s="1"/>
  <c r="S63" i="20"/>
  <c r="R63" i="20"/>
  <c r="Q63" i="20"/>
  <c r="P63" i="20"/>
  <c r="E63" i="20"/>
  <c r="T63" i="20" s="1"/>
  <c r="O61" i="20"/>
  <c r="N61" i="20"/>
  <c r="M61" i="20"/>
  <c r="S61" i="20" s="1"/>
  <c r="L61" i="20"/>
  <c r="R61" i="20" s="1"/>
  <c r="K61" i="20"/>
  <c r="J61" i="20"/>
  <c r="I61" i="20"/>
  <c r="H61" i="20"/>
  <c r="C61" i="20"/>
  <c r="B61" i="20"/>
  <c r="U60" i="20"/>
  <c r="S60" i="20"/>
  <c r="R60" i="20"/>
  <c r="Q60" i="20"/>
  <c r="P60" i="20"/>
  <c r="E60" i="20"/>
  <c r="T60" i="20" s="1"/>
  <c r="S59" i="20"/>
  <c r="R59" i="20"/>
  <c r="Q59" i="20"/>
  <c r="P59" i="20"/>
  <c r="E59" i="20"/>
  <c r="U59" i="20" s="1"/>
  <c r="U58" i="20"/>
  <c r="S58" i="20"/>
  <c r="R58" i="20"/>
  <c r="Q58" i="20"/>
  <c r="P58" i="20"/>
  <c r="E58" i="20"/>
  <c r="T58" i="20" s="1"/>
  <c r="S57" i="20"/>
  <c r="R57" i="20"/>
  <c r="Q57" i="20"/>
  <c r="P57" i="20"/>
  <c r="E57" i="20"/>
  <c r="O55" i="20"/>
  <c r="N55" i="20"/>
  <c r="M55" i="20"/>
  <c r="S55" i="20" s="1"/>
  <c r="L55" i="20"/>
  <c r="R55" i="20" s="1"/>
  <c r="K55" i="20"/>
  <c r="J55" i="20"/>
  <c r="I55" i="20"/>
  <c r="H55" i="20"/>
  <c r="G55" i="20"/>
  <c r="F55" i="20"/>
  <c r="C55" i="20"/>
  <c r="B55" i="20"/>
  <c r="T54" i="20"/>
  <c r="S54" i="20"/>
  <c r="R54" i="20"/>
  <c r="Q54" i="20"/>
  <c r="P54" i="20"/>
  <c r="E54" i="20"/>
  <c r="U54" i="20" s="1"/>
  <c r="U53" i="20"/>
  <c r="S53" i="20"/>
  <c r="R53" i="20"/>
  <c r="Q53" i="20"/>
  <c r="P53" i="20"/>
  <c r="E53" i="20"/>
  <c r="T53" i="20" s="1"/>
  <c r="S52" i="20"/>
  <c r="R52" i="20"/>
  <c r="Q52" i="20"/>
  <c r="P52" i="20"/>
  <c r="E52" i="20"/>
  <c r="U52" i="20" s="1"/>
  <c r="S51" i="20"/>
  <c r="R51" i="20"/>
  <c r="Q51" i="20"/>
  <c r="P51" i="20"/>
  <c r="E51" i="20"/>
  <c r="U51" i="20" s="1"/>
  <c r="S50" i="20"/>
  <c r="R50" i="20"/>
  <c r="Q50" i="20"/>
  <c r="P50" i="20"/>
  <c r="E50" i="20"/>
  <c r="U50" i="20" s="1"/>
  <c r="S49" i="20"/>
  <c r="R49" i="20"/>
  <c r="Q49" i="20"/>
  <c r="P49" i="20"/>
  <c r="E49" i="20"/>
  <c r="U49" i="20" s="1"/>
  <c r="S48" i="20"/>
  <c r="R48" i="20"/>
  <c r="Q48" i="20"/>
  <c r="P48" i="20"/>
  <c r="E48" i="20"/>
  <c r="U48" i="20" s="1"/>
  <c r="S47" i="20"/>
  <c r="R47" i="20"/>
  <c r="Q47" i="20"/>
  <c r="P47" i="20"/>
  <c r="E47" i="20"/>
  <c r="T47" i="20" s="1"/>
  <c r="S46" i="20"/>
  <c r="R46" i="20"/>
  <c r="Q46" i="20"/>
  <c r="P46" i="20"/>
  <c r="E46" i="20"/>
  <c r="S45" i="20"/>
  <c r="R45" i="20"/>
  <c r="Q45" i="20"/>
  <c r="P45" i="20"/>
  <c r="E45" i="20"/>
  <c r="U44" i="20"/>
  <c r="S44" i="20"/>
  <c r="R44" i="20"/>
  <c r="Q44" i="20"/>
  <c r="P44" i="20"/>
  <c r="E44" i="20"/>
  <c r="T44" i="20" s="1"/>
  <c r="O42" i="20"/>
  <c r="N42" i="20"/>
  <c r="R42" i="20" s="1"/>
  <c r="M42" i="20"/>
  <c r="S42" i="20" s="1"/>
  <c r="L42" i="20"/>
  <c r="K42" i="20"/>
  <c r="J42" i="20"/>
  <c r="I42" i="20"/>
  <c r="H42" i="20"/>
  <c r="G42" i="20"/>
  <c r="F42" i="20"/>
  <c r="C42" i="20"/>
  <c r="B42" i="20"/>
  <c r="T41" i="20"/>
  <c r="S41" i="20"/>
  <c r="R41" i="20"/>
  <c r="Q41" i="20"/>
  <c r="P41" i="20"/>
  <c r="E41" i="20"/>
  <c r="U41" i="20" s="1"/>
  <c r="U40" i="20"/>
  <c r="S40" i="20"/>
  <c r="R40" i="20"/>
  <c r="Q40" i="20"/>
  <c r="P40" i="20"/>
  <c r="E40" i="20"/>
  <c r="T40" i="20" s="1"/>
  <c r="S39" i="20"/>
  <c r="R39" i="20"/>
  <c r="Q39" i="20"/>
  <c r="P39" i="20"/>
  <c r="E39" i="20"/>
  <c r="U39" i="20" s="1"/>
  <c r="S38" i="20"/>
  <c r="R38" i="20"/>
  <c r="Q38" i="20"/>
  <c r="P38" i="20"/>
  <c r="E38" i="20"/>
  <c r="S37" i="20"/>
  <c r="R37" i="20"/>
  <c r="Q37" i="20"/>
  <c r="P37" i="20"/>
  <c r="E37" i="20"/>
  <c r="O35" i="20"/>
  <c r="N35" i="20"/>
  <c r="M35" i="20"/>
  <c r="S35" i="20" s="1"/>
  <c r="L35" i="20"/>
  <c r="K35" i="20"/>
  <c r="J35" i="20"/>
  <c r="I35" i="20"/>
  <c r="H35" i="20"/>
  <c r="G35" i="20"/>
  <c r="F35" i="20"/>
  <c r="C35" i="20"/>
  <c r="B35" i="20"/>
  <c r="S34" i="20"/>
  <c r="R34" i="20"/>
  <c r="Q34" i="20"/>
  <c r="P34" i="20"/>
  <c r="E34" i="20"/>
  <c r="U34" i="20" s="1"/>
  <c r="O32" i="20"/>
  <c r="N32" i="20"/>
  <c r="M32" i="20"/>
  <c r="S32" i="20" s="1"/>
  <c r="L32" i="20"/>
  <c r="R32" i="20" s="1"/>
  <c r="K32" i="20"/>
  <c r="J32" i="20"/>
  <c r="I32" i="20"/>
  <c r="H32" i="20"/>
  <c r="G32" i="20"/>
  <c r="F32" i="20"/>
  <c r="C32" i="20"/>
  <c r="B32" i="20"/>
  <c r="S31" i="20"/>
  <c r="R31" i="20"/>
  <c r="Q31" i="20"/>
  <c r="P31" i="20"/>
  <c r="E31" i="20"/>
  <c r="S30" i="20"/>
  <c r="R30" i="20"/>
  <c r="Q30" i="20"/>
  <c r="P30" i="20"/>
  <c r="E30" i="20"/>
  <c r="S29" i="20"/>
  <c r="R29" i="20"/>
  <c r="Q29" i="20"/>
  <c r="P29" i="20"/>
  <c r="E29" i="20"/>
  <c r="S28" i="20"/>
  <c r="R28" i="20"/>
  <c r="Q28" i="20"/>
  <c r="P28" i="20"/>
  <c r="E28" i="20"/>
  <c r="T28" i="20" s="1"/>
  <c r="V26" i="20"/>
  <c r="O26" i="20"/>
  <c r="N26" i="20"/>
  <c r="M26" i="20"/>
  <c r="S26" i="20" s="1"/>
  <c r="L26" i="20"/>
  <c r="K26" i="20"/>
  <c r="J26" i="20"/>
  <c r="I26" i="20"/>
  <c r="H26" i="20"/>
  <c r="G26" i="20"/>
  <c r="F26" i="20"/>
  <c r="C26" i="20"/>
  <c r="B26" i="20"/>
  <c r="S25" i="20"/>
  <c r="R25" i="20"/>
  <c r="Q25" i="20"/>
  <c r="P25" i="20"/>
  <c r="E25" i="20"/>
  <c r="U25" i="20" s="1"/>
  <c r="S24" i="20"/>
  <c r="R24" i="20"/>
  <c r="Q24" i="20"/>
  <c r="P24" i="20"/>
  <c r="E24" i="20"/>
  <c r="T24" i="20" s="1"/>
  <c r="S23" i="20"/>
  <c r="R23" i="20"/>
  <c r="Q23" i="20"/>
  <c r="U23" i="20" s="1"/>
  <c r="P23" i="20"/>
  <c r="T23" i="20" s="1"/>
  <c r="E23" i="20"/>
  <c r="S22" i="20"/>
  <c r="R22" i="20"/>
  <c r="Q22" i="20"/>
  <c r="P22" i="20"/>
  <c r="E22" i="20"/>
  <c r="U21" i="20"/>
  <c r="T21" i="20"/>
  <c r="S21" i="20"/>
  <c r="R21" i="20"/>
  <c r="Q21" i="20"/>
  <c r="P21" i="20"/>
  <c r="E21" i="20"/>
  <c r="S20" i="20"/>
  <c r="R20" i="20"/>
  <c r="Q20" i="20"/>
  <c r="P20" i="20"/>
  <c r="E20" i="20"/>
  <c r="T20" i="20" s="1"/>
  <c r="T19" i="20"/>
  <c r="S19" i="20"/>
  <c r="R19" i="20"/>
  <c r="Q19" i="20"/>
  <c r="P19" i="20"/>
  <c r="E19" i="20"/>
  <c r="U19" i="20" s="1"/>
  <c r="S17" i="20"/>
  <c r="O17" i="20"/>
  <c r="N17" i="20"/>
  <c r="M17" i="20"/>
  <c r="L17" i="20"/>
  <c r="R17" i="20" s="1"/>
  <c r="K17" i="20"/>
  <c r="J17" i="20"/>
  <c r="I17" i="20"/>
  <c r="H17" i="20"/>
  <c r="P17" i="20" s="1"/>
  <c r="G17" i="20"/>
  <c r="F17" i="20"/>
  <c r="C17" i="20"/>
  <c r="B17" i="20"/>
  <c r="E17" i="20" s="1"/>
  <c r="T16" i="20"/>
  <c r="S16" i="20"/>
  <c r="R16" i="20"/>
  <c r="Q16" i="20"/>
  <c r="P16" i="20"/>
  <c r="E16" i="20"/>
  <c r="U16" i="20" s="1"/>
  <c r="S15" i="20"/>
  <c r="R15" i="20"/>
  <c r="Q15" i="20"/>
  <c r="P15" i="20"/>
  <c r="E15" i="20"/>
  <c r="S14" i="20"/>
  <c r="R14" i="20"/>
  <c r="Q14" i="20"/>
  <c r="P14" i="20"/>
  <c r="E14" i="20"/>
  <c r="U14" i="20" s="1"/>
  <c r="S13" i="20"/>
  <c r="R13" i="20"/>
  <c r="Q13" i="20"/>
  <c r="P13" i="20"/>
  <c r="E13" i="20"/>
  <c r="T13" i="20" s="1"/>
  <c r="S12" i="20"/>
  <c r="R12" i="20"/>
  <c r="Q12" i="20"/>
  <c r="P12" i="20"/>
  <c r="E12" i="20"/>
  <c r="U11" i="20"/>
  <c r="S11" i="20"/>
  <c r="R11" i="20"/>
  <c r="Q11" i="20"/>
  <c r="P11" i="20"/>
  <c r="E11" i="20"/>
  <c r="T11" i="20" s="1"/>
  <c r="U10" i="20"/>
  <c r="S10" i="20"/>
  <c r="R10" i="20"/>
  <c r="Q10" i="20"/>
  <c r="P10" i="20"/>
  <c r="E10" i="20"/>
  <c r="S9" i="20"/>
  <c r="R9" i="20"/>
  <c r="Q9" i="20"/>
  <c r="P9" i="20"/>
  <c r="E9" i="20"/>
  <c r="S96" i="19"/>
  <c r="R96" i="19"/>
  <c r="Q96" i="19"/>
  <c r="P96" i="19"/>
  <c r="E96" i="19"/>
  <c r="S95" i="19"/>
  <c r="R95" i="19"/>
  <c r="Q95" i="19"/>
  <c r="P95" i="19"/>
  <c r="E95" i="19"/>
  <c r="T95" i="19" s="1"/>
  <c r="T94" i="19"/>
  <c r="S94" i="19"/>
  <c r="R94" i="19"/>
  <c r="Q94" i="19"/>
  <c r="P94" i="19"/>
  <c r="E94" i="19"/>
  <c r="U94" i="19" s="1"/>
  <c r="S93" i="19"/>
  <c r="R93" i="19"/>
  <c r="Q93" i="19"/>
  <c r="P93" i="19"/>
  <c r="E93" i="19"/>
  <c r="S92" i="19"/>
  <c r="R92" i="19"/>
  <c r="Q92" i="19"/>
  <c r="P92" i="19"/>
  <c r="E92" i="19"/>
  <c r="U92" i="19" s="1"/>
  <c r="U91" i="19"/>
  <c r="S91" i="19"/>
  <c r="R91" i="19"/>
  <c r="Q91" i="19"/>
  <c r="P91" i="19"/>
  <c r="E91" i="19"/>
  <c r="T91" i="19" s="1"/>
  <c r="T90" i="19"/>
  <c r="S90" i="19"/>
  <c r="R90" i="19"/>
  <c r="Q90" i="19"/>
  <c r="P90" i="19"/>
  <c r="E90" i="19"/>
  <c r="U90" i="19" s="1"/>
  <c r="S89" i="19"/>
  <c r="R89" i="19"/>
  <c r="Q89" i="19"/>
  <c r="P89" i="19"/>
  <c r="E89" i="19"/>
  <c r="S88" i="19"/>
  <c r="R88" i="19"/>
  <c r="Q88" i="19"/>
  <c r="P88" i="19"/>
  <c r="E88" i="19"/>
  <c r="T88" i="19" s="1"/>
  <c r="W75" i="19"/>
  <c r="V75" i="19"/>
  <c r="O75" i="19"/>
  <c r="N75" i="19"/>
  <c r="M75" i="19"/>
  <c r="S75" i="19" s="1"/>
  <c r="L75" i="19"/>
  <c r="K75" i="19"/>
  <c r="J75" i="19"/>
  <c r="I75" i="19"/>
  <c r="H75" i="19"/>
  <c r="G75" i="19"/>
  <c r="F75" i="19"/>
  <c r="C75" i="19"/>
  <c r="B75" i="19"/>
  <c r="Q74" i="19"/>
  <c r="O74" i="19"/>
  <c r="N74" i="19"/>
  <c r="M74" i="19"/>
  <c r="S74" i="19" s="1"/>
  <c r="L74" i="19"/>
  <c r="K74" i="19"/>
  <c r="J74" i="19"/>
  <c r="I74" i="19"/>
  <c r="H74" i="19"/>
  <c r="G74" i="19"/>
  <c r="F74" i="19"/>
  <c r="C74" i="19"/>
  <c r="B74" i="19"/>
  <c r="O73" i="19"/>
  <c r="N73" i="19"/>
  <c r="M73" i="19"/>
  <c r="S73" i="19" s="1"/>
  <c r="L73" i="19"/>
  <c r="K73" i="19"/>
  <c r="J73" i="19"/>
  <c r="I73" i="19"/>
  <c r="Q73" i="19" s="1"/>
  <c r="H73" i="19"/>
  <c r="G73" i="19"/>
  <c r="F73" i="19"/>
  <c r="C73" i="19"/>
  <c r="B73" i="19"/>
  <c r="E73" i="19" s="1"/>
  <c r="S72" i="19"/>
  <c r="R72" i="19"/>
  <c r="Q72" i="19"/>
  <c r="P72" i="19"/>
  <c r="E72" i="19"/>
  <c r="T71" i="19"/>
  <c r="S71" i="19"/>
  <c r="R71" i="19"/>
  <c r="Q71" i="19"/>
  <c r="P71" i="19"/>
  <c r="E71" i="19"/>
  <c r="U71" i="19" s="1"/>
  <c r="W69" i="19"/>
  <c r="V69" i="19"/>
  <c r="O69" i="19"/>
  <c r="N69" i="19"/>
  <c r="M69" i="19"/>
  <c r="S69" i="19" s="1"/>
  <c r="L69" i="19"/>
  <c r="K69" i="19"/>
  <c r="J69" i="19"/>
  <c r="I69" i="19"/>
  <c r="H69" i="19"/>
  <c r="G69" i="19"/>
  <c r="F69" i="19"/>
  <c r="C69" i="19"/>
  <c r="B69" i="19"/>
  <c r="O68" i="19"/>
  <c r="N68" i="19"/>
  <c r="M68" i="19"/>
  <c r="S68" i="19" s="1"/>
  <c r="L68" i="19"/>
  <c r="R68" i="19" s="1"/>
  <c r="K68" i="19"/>
  <c r="J68" i="19"/>
  <c r="I68" i="19"/>
  <c r="H68" i="19"/>
  <c r="G68" i="19"/>
  <c r="F68" i="19"/>
  <c r="C68" i="19"/>
  <c r="B68" i="19"/>
  <c r="T67" i="19"/>
  <c r="S67" i="19"/>
  <c r="R67" i="19"/>
  <c r="Q67" i="19"/>
  <c r="P67" i="19"/>
  <c r="E67" i="19"/>
  <c r="U67" i="19" s="1"/>
  <c r="S66" i="19"/>
  <c r="R66" i="19"/>
  <c r="Q66" i="19"/>
  <c r="P66" i="19"/>
  <c r="E66" i="19"/>
  <c r="S65" i="19"/>
  <c r="R65" i="19"/>
  <c r="Q65" i="19"/>
  <c r="P65" i="19"/>
  <c r="E65" i="19"/>
  <c r="U65" i="19" s="1"/>
  <c r="S64" i="19"/>
  <c r="R64" i="19"/>
  <c r="Q64" i="19"/>
  <c r="P64" i="19"/>
  <c r="E64" i="19"/>
  <c r="T64" i="19" s="1"/>
  <c r="S63" i="19"/>
  <c r="R63" i="19"/>
  <c r="Q63" i="19"/>
  <c r="P63" i="19"/>
  <c r="E63" i="19"/>
  <c r="U63" i="19" s="1"/>
  <c r="O61" i="19"/>
  <c r="N61" i="19"/>
  <c r="M61" i="19"/>
  <c r="S61" i="19" s="1"/>
  <c r="L61" i="19"/>
  <c r="R61" i="19" s="1"/>
  <c r="K61" i="19"/>
  <c r="J61" i="19"/>
  <c r="I61" i="19"/>
  <c r="H61" i="19"/>
  <c r="C61" i="19"/>
  <c r="B61" i="19"/>
  <c r="S60" i="19"/>
  <c r="R60" i="19"/>
  <c r="Q60" i="19"/>
  <c r="P60" i="19"/>
  <c r="E60" i="19"/>
  <c r="U60" i="19" s="1"/>
  <c r="S59" i="19"/>
  <c r="R59" i="19"/>
  <c r="Q59" i="19"/>
  <c r="P59" i="19"/>
  <c r="E59" i="19"/>
  <c r="S58" i="19"/>
  <c r="R58" i="19"/>
  <c r="Q58" i="19"/>
  <c r="P58" i="19"/>
  <c r="E58" i="19"/>
  <c r="U58" i="19" s="1"/>
  <c r="S57" i="19"/>
  <c r="R57" i="19"/>
  <c r="Q57" i="19"/>
  <c r="P57" i="19"/>
  <c r="E57" i="19"/>
  <c r="T57" i="19" s="1"/>
  <c r="O55" i="19"/>
  <c r="N55" i="19"/>
  <c r="M55" i="19"/>
  <c r="S55" i="19" s="1"/>
  <c r="L55" i="19"/>
  <c r="K55" i="19"/>
  <c r="J55" i="19"/>
  <c r="I55" i="19"/>
  <c r="H55" i="19"/>
  <c r="G55" i="19"/>
  <c r="F55" i="19"/>
  <c r="C55" i="19"/>
  <c r="B55" i="19"/>
  <c r="U54" i="19"/>
  <c r="S54" i="19"/>
  <c r="R54" i="19"/>
  <c r="Q54" i="19"/>
  <c r="P54" i="19"/>
  <c r="E54" i="19"/>
  <c r="T54" i="19" s="1"/>
  <c r="S53" i="19"/>
  <c r="R53" i="19"/>
  <c r="Q53" i="19"/>
  <c r="P53" i="19"/>
  <c r="E53" i="19"/>
  <c r="U53" i="19" s="1"/>
  <c r="S52" i="19"/>
  <c r="R52" i="19"/>
  <c r="Q52" i="19"/>
  <c r="P52" i="19"/>
  <c r="E52" i="19"/>
  <c r="S51" i="19"/>
  <c r="R51" i="19"/>
  <c r="Q51" i="19"/>
  <c r="P51" i="19"/>
  <c r="E51" i="19"/>
  <c r="U51" i="19" s="1"/>
  <c r="S50" i="19"/>
  <c r="R50" i="19"/>
  <c r="Q50" i="19"/>
  <c r="P50" i="19"/>
  <c r="E50" i="19"/>
  <c r="S49" i="19"/>
  <c r="R49" i="19"/>
  <c r="Q49" i="19"/>
  <c r="P49" i="19"/>
  <c r="E49" i="19"/>
  <c r="U49" i="19" s="1"/>
  <c r="U48" i="19"/>
  <c r="S48" i="19"/>
  <c r="R48" i="19"/>
  <c r="Q48" i="19"/>
  <c r="P48" i="19"/>
  <c r="E48" i="19"/>
  <c r="T48" i="19" s="1"/>
  <c r="S47" i="19"/>
  <c r="R47" i="19"/>
  <c r="Q47" i="19"/>
  <c r="P47" i="19"/>
  <c r="E47" i="19"/>
  <c r="S46" i="19"/>
  <c r="R46" i="19"/>
  <c r="Q46" i="19"/>
  <c r="P46" i="19"/>
  <c r="E46" i="19"/>
  <c r="T46" i="19" s="1"/>
  <c r="T45" i="19"/>
  <c r="S45" i="19"/>
  <c r="R45" i="19"/>
  <c r="Q45" i="19"/>
  <c r="P45" i="19"/>
  <c r="E45" i="19"/>
  <c r="U45" i="19" s="1"/>
  <c r="S44" i="19"/>
  <c r="R44" i="19"/>
  <c r="Q44" i="19"/>
  <c r="P44" i="19"/>
  <c r="E44" i="19"/>
  <c r="T44" i="19" s="1"/>
  <c r="O42" i="19"/>
  <c r="N42" i="19"/>
  <c r="M42" i="19"/>
  <c r="S42" i="19" s="1"/>
  <c r="L42" i="19"/>
  <c r="R42" i="19" s="1"/>
  <c r="K42" i="19"/>
  <c r="J42" i="19"/>
  <c r="I42" i="19"/>
  <c r="H42" i="19"/>
  <c r="G42" i="19"/>
  <c r="F42" i="19"/>
  <c r="C42" i="19"/>
  <c r="B42" i="19"/>
  <c r="T41" i="19"/>
  <c r="S41" i="19"/>
  <c r="R41" i="19"/>
  <c r="Q41" i="19"/>
  <c r="P41" i="19"/>
  <c r="E41" i="19"/>
  <c r="U41" i="19" s="1"/>
  <c r="U40" i="19"/>
  <c r="S40" i="19"/>
  <c r="R40" i="19"/>
  <c r="Q40" i="19"/>
  <c r="P40" i="19"/>
  <c r="E40" i="19"/>
  <c r="T40" i="19" s="1"/>
  <c r="S39" i="19"/>
  <c r="R39" i="19"/>
  <c r="Q39" i="19"/>
  <c r="P39" i="19"/>
  <c r="E39" i="19"/>
  <c r="U39" i="19" s="1"/>
  <c r="T38" i="19"/>
  <c r="S38" i="19"/>
  <c r="R38" i="19"/>
  <c r="Q38" i="19"/>
  <c r="P38" i="19"/>
  <c r="E38" i="19"/>
  <c r="U38" i="19" s="1"/>
  <c r="U37" i="19"/>
  <c r="S37" i="19"/>
  <c r="R37" i="19"/>
  <c r="Q37" i="19"/>
  <c r="P37" i="19"/>
  <c r="E37" i="19"/>
  <c r="R35" i="19"/>
  <c r="O35" i="19"/>
  <c r="N35" i="19"/>
  <c r="M35" i="19"/>
  <c r="S35" i="19" s="1"/>
  <c r="L35" i="19"/>
  <c r="K35" i="19"/>
  <c r="J35" i="19"/>
  <c r="I35" i="19"/>
  <c r="H35" i="19"/>
  <c r="P35" i="19" s="1"/>
  <c r="G35" i="19"/>
  <c r="F35" i="19"/>
  <c r="C35" i="19"/>
  <c r="E35" i="19" s="1"/>
  <c r="B35" i="19"/>
  <c r="S34" i="19"/>
  <c r="R34" i="19"/>
  <c r="Q34" i="19"/>
  <c r="U34" i="19" s="1"/>
  <c r="P34" i="19"/>
  <c r="E34" i="19"/>
  <c r="W32" i="19"/>
  <c r="V32" i="19"/>
  <c r="O32" i="19"/>
  <c r="N32" i="19"/>
  <c r="M32" i="19"/>
  <c r="S32" i="19" s="1"/>
  <c r="L32" i="19"/>
  <c r="R32" i="19" s="1"/>
  <c r="K32" i="19"/>
  <c r="J32" i="19"/>
  <c r="I32" i="19"/>
  <c r="H32" i="19"/>
  <c r="G32" i="19"/>
  <c r="F32" i="19"/>
  <c r="C32" i="19"/>
  <c r="B32" i="19"/>
  <c r="S31" i="19"/>
  <c r="R31" i="19"/>
  <c r="Q31" i="19"/>
  <c r="U31" i="19" s="1"/>
  <c r="P31" i="19"/>
  <c r="E31" i="19"/>
  <c r="T31" i="19" s="1"/>
  <c r="T30" i="19"/>
  <c r="S30" i="19"/>
  <c r="R30" i="19"/>
  <c r="Q30" i="19"/>
  <c r="P30" i="19"/>
  <c r="E30" i="19"/>
  <c r="U30" i="19" s="1"/>
  <c r="S29" i="19"/>
  <c r="R29" i="19"/>
  <c r="Q29" i="19"/>
  <c r="P29" i="19"/>
  <c r="E29" i="19"/>
  <c r="T29" i="19" s="1"/>
  <c r="S28" i="19"/>
  <c r="R28" i="19"/>
  <c r="Q28" i="19"/>
  <c r="P28" i="19"/>
  <c r="E28" i="19"/>
  <c r="U28" i="19" s="1"/>
  <c r="O26" i="19"/>
  <c r="N26" i="19"/>
  <c r="M26" i="19"/>
  <c r="S26" i="19" s="1"/>
  <c r="L26" i="19"/>
  <c r="R26" i="19" s="1"/>
  <c r="K26" i="19"/>
  <c r="J26" i="19"/>
  <c r="I26" i="19"/>
  <c r="H26" i="19"/>
  <c r="G26" i="19"/>
  <c r="F26" i="19"/>
  <c r="C26" i="19"/>
  <c r="B26" i="19"/>
  <c r="S25" i="19"/>
  <c r="R25" i="19"/>
  <c r="Q25" i="19"/>
  <c r="P25" i="19"/>
  <c r="E25" i="19"/>
  <c r="S24" i="19"/>
  <c r="R24" i="19"/>
  <c r="Q24" i="19"/>
  <c r="P24" i="19"/>
  <c r="E24" i="19"/>
  <c r="T24" i="19" s="1"/>
  <c r="S23" i="19"/>
  <c r="R23" i="19"/>
  <c r="Q23" i="19"/>
  <c r="P23" i="19"/>
  <c r="E23" i="19"/>
  <c r="T23" i="19" s="1"/>
  <c r="S22" i="19"/>
  <c r="R22" i="19"/>
  <c r="Q22" i="19"/>
  <c r="P22" i="19"/>
  <c r="T22" i="19" s="1"/>
  <c r="E22" i="19"/>
  <c r="U21" i="19"/>
  <c r="S21" i="19"/>
  <c r="R21" i="19"/>
  <c r="Q21" i="19"/>
  <c r="P21" i="19"/>
  <c r="E21" i="19"/>
  <c r="T21" i="19" s="1"/>
  <c r="T20" i="19"/>
  <c r="S20" i="19"/>
  <c r="R20" i="19"/>
  <c r="Q20" i="19"/>
  <c r="P20" i="19"/>
  <c r="E20" i="19"/>
  <c r="U20" i="19" s="1"/>
  <c r="T19" i="19"/>
  <c r="S19" i="19"/>
  <c r="R19" i="19"/>
  <c r="Q19" i="19"/>
  <c r="P19" i="19"/>
  <c r="E19" i="19"/>
  <c r="U19" i="19" s="1"/>
  <c r="O17" i="19"/>
  <c r="N17" i="19"/>
  <c r="M17" i="19"/>
  <c r="S17" i="19" s="1"/>
  <c r="L17" i="19"/>
  <c r="K17" i="19"/>
  <c r="J17" i="19"/>
  <c r="I17" i="19"/>
  <c r="H17" i="19"/>
  <c r="G17" i="19"/>
  <c r="F17" i="19"/>
  <c r="E17" i="19"/>
  <c r="C17" i="19"/>
  <c r="B17" i="19"/>
  <c r="S16" i="19"/>
  <c r="R16" i="19"/>
  <c r="Q16" i="19"/>
  <c r="P16" i="19"/>
  <c r="E16" i="19"/>
  <c r="S15" i="19"/>
  <c r="R15" i="19"/>
  <c r="Q15" i="19"/>
  <c r="P15" i="19"/>
  <c r="E15" i="19"/>
  <c r="T15" i="19" s="1"/>
  <c r="T14" i="19"/>
  <c r="S14" i="19"/>
  <c r="R14" i="19"/>
  <c r="Q14" i="19"/>
  <c r="P14" i="19"/>
  <c r="E14" i="19"/>
  <c r="U14" i="19" s="1"/>
  <c r="S13" i="19"/>
  <c r="R13" i="19"/>
  <c r="Q13" i="19"/>
  <c r="P13" i="19"/>
  <c r="E13" i="19"/>
  <c r="S12" i="19"/>
  <c r="R12" i="19"/>
  <c r="Q12" i="19"/>
  <c r="P12" i="19"/>
  <c r="E12" i="19"/>
  <c r="S11" i="19"/>
  <c r="R11" i="19"/>
  <c r="Q11" i="19"/>
  <c r="P11" i="19"/>
  <c r="E11" i="19"/>
  <c r="U11" i="19" s="1"/>
  <c r="S10" i="19"/>
  <c r="R10" i="19"/>
  <c r="Q10" i="19"/>
  <c r="P10" i="19"/>
  <c r="E10" i="19"/>
  <c r="U10" i="19" s="1"/>
  <c r="S9" i="19"/>
  <c r="R9" i="19"/>
  <c r="Q9" i="19"/>
  <c r="P9" i="19"/>
  <c r="E9" i="19"/>
  <c r="S96" i="18"/>
  <c r="R96" i="18"/>
  <c r="Q96" i="18"/>
  <c r="P96" i="18"/>
  <c r="E96" i="18"/>
  <c r="U96" i="18" s="1"/>
  <c r="U95" i="18"/>
  <c r="S95" i="18"/>
  <c r="R95" i="18"/>
  <c r="Q95" i="18"/>
  <c r="P95" i="18"/>
  <c r="E95" i="18"/>
  <c r="T95" i="18" s="1"/>
  <c r="S94" i="18"/>
  <c r="R94" i="18"/>
  <c r="Q94" i="18"/>
  <c r="P94" i="18"/>
  <c r="E94" i="18"/>
  <c r="U93" i="18"/>
  <c r="S93" i="18"/>
  <c r="R93" i="18"/>
  <c r="Q93" i="18"/>
  <c r="P93" i="18"/>
  <c r="E93" i="18"/>
  <c r="T93" i="18" s="1"/>
  <c r="U92" i="18"/>
  <c r="S92" i="18"/>
  <c r="R92" i="18"/>
  <c r="Q92" i="18"/>
  <c r="P92" i="18"/>
  <c r="E92" i="18"/>
  <c r="T92" i="18" s="1"/>
  <c r="S91" i="18"/>
  <c r="R91" i="18"/>
  <c r="Q91" i="18"/>
  <c r="P91" i="18"/>
  <c r="T91" i="18" s="1"/>
  <c r="E91" i="18"/>
  <c r="U91" i="18" s="1"/>
  <c r="S90" i="18"/>
  <c r="R90" i="18"/>
  <c r="Q90" i="18"/>
  <c r="P90" i="18"/>
  <c r="E90" i="18"/>
  <c r="U90" i="18" s="1"/>
  <c r="S89" i="18"/>
  <c r="R89" i="18"/>
  <c r="Q89" i="18"/>
  <c r="P89" i="18"/>
  <c r="E89" i="18"/>
  <c r="S88" i="18"/>
  <c r="R88" i="18"/>
  <c r="Q88" i="18"/>
  <c r="P88" i="18"/>
  <c r="E88" i="18"/>
  <c r="T88" i="18" s="1"/>
  <c r="V75" i="18"/>
  <c r="O75" i="18"/>
  <c r="N75" i="18"/>
  <c r="M75" i="18"/>
  <c r="L75" i="18"/>
  <c r="K75" i="18"/>
  <c r="J75" i="18"/>
  <c r="I75" i="18"/>
  <c r="H75" i="18"/>
  <c r="G75" i="18"/>
  <c r="F75" i="18"/>
  <c r="C75" i="18"/>
  <c r="B75" i="18"/>
  <c r="O74" i="18"/>
  <c r="N74" i="18"/>
  <c r="M74" i="18"/>
  <c r="S74" i="18" s="1"/>
  <c r="L74" i="18"/>
  <c r="R74" i="18" s="1"/>
  <c r="K74" i="18"/>
  <c r="J74" i="18"/>
  <c r="I74" i="18"/>
  <c r="H74" i="18"/>
  <c r="G74" i="18"/>
  <c r="F74" i="18"/>
  <c r="C74" i="18"/>
  <c r="B74" i="18"/>
  <c r="O73" i="18"/>
  <c r="N73" i="18"/>
  <c r="M73" i="18"/>
  <c r="S73" i="18" s="1"/>
  <c r="L73" i="18"/>
  <c r="R73" i="18" s="1"/>
  <c r="K73" i="18"/>
  <c r="J73" i="18"/>
  <c r="I73" i="18"/>
  <c r="Q73" i="18" s="1"/>
  <c r="H73" i="18"/>
  <c r="G73" i="18"/>
  <c r="F73" i="18"/>
  <c r="C73" i="18"/>
  <c r="B73" i="18"/>
  <c r="E73" i="18" s="1"/>
  <c r="S72" i="18"/>
  <c r="R72" i="18"/>
  <c r="Q72" i="18"/>
  <c r="P72" i="18"/>
  <c r="E72" i="18"/>
  <c r="U72" i="18" s="1"/>
  <c r="S71" i="18"/>
  <c r="R71" i="18"/>
  <c r="Q71" i="18"/>
  <c r="P71" i="18"/>
  <c r="T71" i="18" s="1"/>
  <c r="E71" i="18"/>
  <c r="U71" i="18" s="1"/>
  <c r="V69" i="18"/>
  <c r="O69" i="18"/>
  <c r="N69" i="18"/>
  <c r="M69" i="18"/>
  <c r="L69" i="18"/>
  <c r="K69" i="18"/>
  <c r="J69" i="18"/>
  <c r="I69" i="18"/>
  <c r="H69" i="18"/>
  <c r="G69" i="18"/>
  <c r="F69" i="18"/>
  <c r="C69" i="18"/>
  <c r="B69" i="18"/>
  <c r="O68" i="18"/>
  <c r="N68" i="18"/>
  <c r="M68" i="18"/>
  <c r="S68" i="18" s="1"/>
  <c r="L68" i="18"/>
  <c r="R68" i="18" s="1"/>
  <c r="K68" i="18"/>
  <c r="J68" i="18"/>
  <c r="I68" i="18"/>
  <c r="H68" i="18"/>
  <c r="G68" i="18"/>
  <c r="F68" i="18"/>
  <c r="C68" i="18"/>
  <c r="B68" i="18"/>
  <c r="S67" i="18"/>
  <c r="R67" i="18"/>
  <c r="Q67" i="18"/>
  <c r="P67" i="18"/>
  <c r="E67" i="18"/>
  <c r="T67" i="18" s="1"/>
  <c r="T66" i="18"/>
  <c r="S66" i="18"/>
  <c r="R66" i="18"/>
  <c r="Q66" i="18"/>
  <c r="P66" i="18"/>
  <c r="E66" i="18"/>
  <c r="U66" i="18" s="1"/>
  <c r="T65" i="18"/>
  <c r="S65" i="18"/>
  <c r="R65" i="18"/>
  <c r="Q65" i="18"/>
  <c r="P65" i="18"/>
  <c r="E65" i="18"/>
  <c r="U65" i="18" s="1"/>
  <c r="S64" i="18"/>
  <c r="R64" i="18"/>
  <c r="Q64" i="18"/>
  <c r="P64" i="18"/>
  <c r="E64" i="18"/>
  <c r="U64" i="18" s="1"/>
  <c r="S63" i="18"/>
  <c r="R63" i="18"/>
  <c r="Q63" i="18"/>
  <c r="P63" i="18"/>
  <c r="E63" i="18"/>
  <c r="T63" i="18" s="1"/>
  <c r="O61" i="18"/>
  <c r="N61" i="18"/>
  <c r="M61" i="18"/>
  <c r="S61" i="18" s="1"/>
  <c r="L61" i="18"/>
  <c r="R61" i="18" s="1"/>
  <c r="K61" i="18"/>
  <c r="J61" i="18"/>
  <c r="I61" i="18"/>
  <c r="H61" i="18"/>
  <c r="C61" i="18"/>
  <c r="E61" i="18" s="1"/>
  <c r="B61" i="18"/>
  <c r="S60" i="18"/>
  <c r="R60" i="18"/>
  <c r="Q60" i="18"/>
  <c r="P60" i="18"/>
  <c r="E60" i="18"/>
  <c r="U60" i="18" s="1"/>
  <c r="S59" i="18"/>
  <c r="R59" i="18"/>
  <c r="Q59" i="18"/>
  <c r="P59" i="18"/>
  <c r="E59" i="18"/>
  <c r="T59" i="18" s="1"/>
  <c r="T58" i="18"/>
  <c r="S58" i="18"/>
  <c r="R58" i="18"/>
  <c r="Q58" i="18"/>
  <c r="P58" i="18"/>
  <c r="E58" i="18"/>
  <c r="U58" i="18" s="1"/>
  <c r="S57" i="18"/>
  <c r="R57" i="18"/>
  <c r="Q57" i="18"/>
  <c r="P57" i="18"/>
  <c r="E57" i="18"/>
  <c r="O55" i="18"/>
  <c r="N55" i="18"/>
  <c r="M55" i="18"/>
  <c r="S55" i="18" s="1"/>
  <c r="L55" i="18"/>
  <c r="R55" i="18" s="1"/>
  <c r="K55" i="18"/>
  <c r="J55" i="18"/>
  <c r="I55" i="18"/>
  <c r="H55" i="18"/>
  <c r="G55" i="18"/>
  <c r="F55" i="18"/>
  <c r="C55" i="18"/>
  <c r="B55" i="18"/>
  <c r="S54" i="18"/>
  <c r="R54" i="18"/>
  <c r="Q54" i="18"/>
  <c r="P54" i="18"/>
  <c r="E54" i="18"/>
  <c r="S53" i="18"/>
  <c r="R53" i="18"/>
  <c r="Q53" i="18"/>
  <c r="P53" i="18"/>
  <c r="E53" i="18"/>
  <c r="S52" i="18"/>
  <c r="R52" i="18"/>
  <c r="Q52" i="18"/>
  <c r="P52" i="18"/>
  <c r="E52" i="18"/>
  <c r="T52" i="18" s="1"/>
  <c r="T51" i="18"/>
  <c r="S51" i="18"/>
  <c r="R51" i="18"/>
  <c r="Q51" i="18"/>
  <c r="P51" i="18"/>
  <c r="E51" i="18"/>
  <c r="U51" i="18" s="1"/>
  <c r="S50" i="18"/>
  <c r="R50" i="18"/>
  <c r="Q50" i="18"/>
  <c r="P50" i="18"/>
  <c r="E50" i="18"/>
  <c r="T50" i="18" s="1"/>
  <c r="S49" i="18"/>
  <c r="R49" i="18"/>
  <c r="Q49" i="18"/>
  <c r="P49" i="18"/>
  <c r="E49" i="18"/>
  <c r="S48" i="18"/>
  <c r="R48" i="18"/>
  <c r="Q48" i="18"/>
  <c r="P48" i="18"/>
  <c r="E48" i="18"/>
  <c r="T48" i="18" s="1"/>
  <c r="S47" i="18"/>
  <c r="R47" i="18"/>
  <c r="Q47" i="18"/>
  <c r="P47" i="18"/>
  <c r="E47" i="18"/>
  <c r="U47" i="18" s="1"/>
  <c r="S46" i="18"/>
  <c r="R46" i="18"/>
  <c r="Q46" i="18"/>
  <c r="P46" i="18"/>
  <c r="E46" i="18"/>
  <c r="T46" i="18" s="1"/>
  <c r="U45" i="18"/>
  <c r="S45" i="18"/>
  <c r="R45" i="18"/>
  <c r="Q45" i="18"/>
  <c r="P45" i="18"/>
  <c r="E45" i="18"/>
  <c r="T45" i="18" s="1"/>
  <c r="S44" i="18"/>
  <c r="R44" i="18"/>
  <c r="Q44" i="18"/>
  <c r="P44" i="18"/>
  <c r="E44" i="18"/>
  <c r="T44" i="18" s="1"/>
  <c r="O42" i="18"/>
  <c r="N42" i="18"/>
  <c r="M42" i="18"/>
  <c r="L42" i="18"/>
  <c r="R42" i="18" s="1"/>
  <c r="K42" i="18"/>
  <c r="J42" i="18"/>
  <c r="I42" i="18"/>
  <c r="H42" i="18"/>
  <c r="G42" i="18"/>
  <c r="F42" i="18"/>
  <c r="C42" i="18"/>
  <c r="B42" i="18"/>
  <c r="S41" i="18"/>
  <c r="R41" i="18"/>
  <c r="Q41" i="18"/>
  <c r="P41" i="18"/>
  <c r="E41" i="18"/>
  <c r="T40" i="18"/>
  <c r="S40" i="18"/>
  <c r="R40" i="18"/>
  <c r="Q40" i="18"/>
  <c r="P40" i="18"/>
  <c r="E40" i="18"/>
  <c r="U40" i="18" s="1"/>
  <c r="S39" i="18"/>
  <c r="R39" i="18"/>
  <c r="Q39" i="18"/>
  <c r="P39" i="18"/>
  <c r="E39" i="18"/>
  <c r="T39" i="18" s="1"/>
  <c r="S38" i="18"/>
  <c r="R38" i="18"/>
  <c r="Q38" i="18"/>
  <c r="P38" i="18"/>
  <c r="E38" i="18"/>
  <c r="T38" i="18" s="1"/>
  <c r="S37" i="18"/>
  <c r="R37" i="18"/>
  <c r="Q37" i="18"/>
  <c r="P37" i="18"/>
  <c r="E37" i="18"/>
  <c r="O35" i="18"/>
  <c r="N35" i="18"/>
  <c r="M35" i="18"/>
  <c r="S35" i="18" s="1"/>
  <c r="L35" i="18"/>
  <c r="R35" i="18" s="1"/>
  <c r="K35" i="18"/>
  <c r="J35" i="18"/>
  <c r="I35" i="18"/>
  <c r="H35" i="18"/>
  <c r="G35" i="18"/>
  <c r="F35" i="18"/>
  <c r="C35" i="18"/>
  <c r="B35" i="18"/>
  <c r="S34" i="18"/>
  <c r="R34" i="18"/>
  <c r="Q34" i="18"/>
  <c r="P34" i="18"/>
  <c r="E34" i="18"/>
  <c r="O32" i="18"/>
  <c r="N32" i="18"/>
  <c r="M32" i="18"/>
  <c r="S32" i="18" s="1"/>
  <c r="L32" i="18"/>
  <c r="R32" i="18" s="1"/>
  <c r="K32" i="18"/>
  <c r="J32" i="18"/>
  <c r="I32" i="18"/>
  <c r="H32" i="18"/>
  <c r="G32" i="18"/>
  <c r="F32" i="18"/>
  <c r="C32" i="18"/>
  <c r="B32" i="18"/>
  <c r="S31" i="18"/>
  <c r="R31" i="18"/>
  <c r="Q31" i="18"/>
  <c r="P31" i="18"/>
  <c r="E31" i="18"/>
  <c r="T31" i="18" s="1"/>
  <c r="T30" i="18"/>
  <c r="S30" i="18"/>
  <c r="R30" i="18"/>
  <c r="Q30" i="18"/>
  <c r="P30" i="18"/>
  <c r="E30" i="18"/>
  <c r="U30" i="18" s="1"/>
  <c r="S29" i="18"/>
  <c r="R29" i="18"/>
  <c r="Q29" i="18"/>
  <c r="P29" i="18"/>
  <c r="E29" i="18"/>
  <c r="U29" i="18" s="1"/>
  <c r="S28" i="18"/>
  <c r="R28" i="18"/>
  <c r="Q28" i="18"/>
  <c r="P28" i="18"/>
  <c r="E28" i="18"/>
  <c r="V26" i="18"/>
  <c r="O26" i="18"/>
  <c r="N26" i="18"/>
  <c r="M26" i="18"/>
  <c r="S26" i="18" s="1"/>
  <c r="L26" i="18"/>
  <c r="R26" i="18" s="1"/>
  <c r="K26" i="18"/>
  <c r="J26" i="18"/>
  <c r="I26" i="18"/>
  <c r="H26" i="18"/>
  <c r="G26" i="18"/>
  <c r="F26" i="18"/>
  <c r="C26" i="18"/>
  <c r="B26" i="18"/>
  <c r="S25" i="18"/>
  <c r="R25" i="18"/>
  <c r="Q25" i="18"/>
  <c r="P25" i="18"/>
  <c r="E25" i="18"/>
  <c r="U25" i="18" s="1"/>
  <c r="U24" i="18"/>
  <c r="T24" i="18"/>
  <c r="S24" i="18"/>
  <c r="R24" i="18"/>
  <c r="Q24" i="18"/>
  <c r="P24" i="18"/>
  <c r="E24" i="18"/>
  <c r="S23" i="18"/>
  <c r="R23" i="18"/>
  <c r="Q23" i="18"/>
  <c r="P23" i="18"/>
  <c r="E23" i="18"/>
  <c r="S22" i="18"/>
  <c r="R22" i="18"/>
  <c r="Q22" i="18"/>
  <c r="P22" i="18"/>
  <c r="E22" i="18"/>
  <c r="S21" i="18"/>
  <c r="R21" i="18"/>
  <c r="Q21" i="18"/>
  <c r="P21" i="18"/>
  <c r="E21" i="18"/>
  <c r="T21" i="18" s="1"/>
  <c r="T20" i="18"/>
  <c r="S20" i="18"/>
  <c r="R20" i="18"/>
  <c r="Q20" i="18"/>
  <c r="P20" i="18"/>
  <c r="E20" i="18"/>
  <c r="U20" i="18" s="1"/>
  <c r="S19" i="18"/>
  <c r="R19" i="18"/>
  <c r="Q19" i="18"/>
  <c r="P19" i="18"/>
  <c r="E19" i="18"/>
  <c r="T19" i="18" s="1"/>
  <c r="S17" i="18"/>
  <c r="O17" i="18"/>
  <c r="N17" i="18"/>
  <c r="M17" i="18"/>
  <c r="L17" i="18"/>
  <c r="R17" i="18" s="1"/>
  <c r="K17" i="18"/>
  <c r="J17" i="18"/>
  <c r="I17" i="18"/>
  <c r="H17" i="18"/>
  <c r="G17" i="18"/>
  <c r="F17" i="18"/>
  <c r="C17" i="18"/>
  <c r="B17" i="18"/>
  <c r="U16" i="18"/>
  <c r="S16" i="18"/>
  <c r="R16" i="18"/>
  <c r="Q16" i="18"/>
  <c r="P16" i="18"/>
  <c r="E16" i="18"/>
  <c r="T16" i="18" s="1"/>
  <c r="S15" i="18"/>
  <c r="R15" i="18"/>
  <c r="Q15" i="18"/>
  <c r="P15" i="18"/>
  <c r="E15" i="18"/>
  <c r="U14" i="18"/>
  <c r="S14" i="18"/>
  <c r="R14" i="18"/>
  <c r="Q14" i="18"/>
  <c r="P14" i="18"/>
  <c r="E14" i="18"/>
  <c r="T14" i="18" s="1"/>
  <c r="U13" i="18"/>
  <c r="S13" i="18"/>
  <c r="R13" i="18"/>
  <c r="Q13" i="18"/>
  <c r="P13" i="18"/>
  <c r="E13" i="18"/>
  <c r="T13" i="18" s="1"/>
  <c r="T12" i="18"/>
  <c r="S12" i="18"/>
  <c r="R12" i="18"/>
  <c r="Q12" i="18"/>
  <c r="P12" i="18"/>
  <c r="E12" i="18"/>
  <c r="U12" i="18" s="1"/>
  <c r="S11" i="18"/>
  <c r="R11" i="18"/>
  <c r="Q11" i="18"/>
  <c r="P11" i="18"/>
  <c r="T11" i="18" s="1"/>
  <c r="E11" i="18"/>
  <c r="S10" i="18"/>
  <c r="R10" i="18"/>
  <c r="Q10" i="18"/>
  <c r="P10" i="18"/>
  <c r="E10" i="18"/>
  <c r="S9" i="18"/>
  <c r="R9" i="18"/>
  <c r="Q9" i="18"/>
  <c r="P9" i="18"/>
  <c r="E9" i="18"/>
  <c r="T9" i="18" s="1"/>
  <c r="S96" i="17"/>
  <c r="R96" i="17"/>
  <c r="Q96" i="17"/>
  <c r="P96" i="17"/>
  <c r="E96" i="17"/>
  <c r="U96" i="17" s="1"/>
  <c r="S95" i="17"/>
  <c r="R95" i="17"/>
  <c r="Q95" i="17"/>
  <c r="P95" i="17"/>
  <c r="E95" i="17"/>
  <c r="S94" i="17"/>
  <c r="R94" i="17"/>
  <c r="Q94" i="17"/>
  <c r="P94" i="17"/>
  <c r="E94" i="17"/>
  <c r="U94" i="17" s="1"/>
  <c r="T93" i="17"/>
  <c r="S93" i="17"/>
  <c r="R93" i="17"/>
  <c r="Q93" i="17"/>
  <c r="P93" i="17"/>
  <c r="E93" i="17"/>
  <c r="U93" i="17" s="1"/>
  <c r="T92" i="17"/>
  <c r="S92" i="17"/>
  <c r="R92" i="17"/>
  <c r="Q92" i="17"/>
  <c r="P92" i="17"/>
  <c r="E92" i="17"/>
  <c r="U92" i="17" s="1"/>
  <c r="S91" i="17"/>
  <c r="R91" i="17"/>
  <c r="Q91" i="17"/>
  <c r="P91" i="17"/>
  <c r="E91" i="17"/>
  <c r="U91" i="17" s="1"/>
  <c r="S90" i="17"/>
  <c r="R90" i="17"/>
  <c r="Q90" i="17"/>
  <c r="P90" i="17"/>
  <c r="E90" i="17"/>
  <c r="T90" i="17" s="1"/>
  <c r="S89" i="17"/>
  <c r="R89" i="17"/>
  <c r="Q89" i="17"/>
  <c r="P89" i="17"/>
  <c r="E89" i="17"/>
  <c r="U89" i="17" s="1"/>
  <c r="S88" i="17"/>
  <c r="R88" i="17"/>
  <c r="Q88" i="17"/>
  <c r="P88" i="17"/>
  <c r="E88" i="17"/>
  <c r="U88" i="17" s="1"/>
  <c r="W75" i="17"/>
  <c r="V75" i="17"/>
  <c r="O75" i="17"/>
  <c r="N75" i="17"/>
  <c r="M75" i="17"/>
  <c r="L75" i="17"/>
  <c r="K75" i="17"/>
  <c r="J75" i="17"/>
  <c r="I75" i="17"/>
  <c r="H75" i="17"/>
  <c r="G75" i="17"/>
  <c r="F75" i="17"/>
  <c r="C75" i="17"/>
  <c r="B75" i="17"/>
  <c r="O74" i="17"/>
  <c r="N74" i="17"/>
  <c r="M74" i="17"/>
  <c r="S74" i="17" s="1"/>
  <c r="L74" i="17"/>
  <c r="R74" i="17" s="1"/>
  <c r="K74" i="17"/>
  <c r="J74" i="17"/>
  <c r="I74" i="17"/>
  <c r="H74" i="17"/>
  <c r="G74" i="17"/>
  <c r="F74" i="17"/>
  <c r="C74" i="17"/>
  <c r="B74" i="17"/>
  <c r="E74" i="17" s="1"/>
  <c r="O73" i="17"/>
  <c r="N73" i="17"/>
  <c r="M73" i="17"/>
  <c r="L73" i="17"/>
  <c r="K73" i="17"/>
  <c r="J73" i="17"/>
  <c r="I73" i="17"/>
  <c r="H73" i="17"/>
  <c r="P73" i="17" s="1"/>
  <c r="G73" i="17"/>
  <c r="F73" i="17"/>
  <c r="C73" i="17"/>
  <c r="E73" i="17" s="1"/>
  <c r="B73" i="17"/>
  <c r="S72" i="17"/>
  <c r="R72" i="17"/>
  <c r="Q72" i="17"/>
  <c r="P72" i="17"/>
  <c r="E72" i="17"/>
  <c r="T72" i="17" s="1"/>
  <c r="T71" i="17"/>
  <c r="S71" i="17"/>
  <c r="R71" i="17"/>
  <c r="Q71" i="17"/>
  <c r="P71" i="17"/>
  <c r="E71" i="17"/>
  <c r="W69" i="17"/>
  <c r="V69" i="17"/>
  <c r="O69" i="17"/>
  <c r="N69" i="17"/>
  <c r="M69" i="17"/>
  <c r="L69" i="17"/>
  <c r="K69" i="17"/>
  <c r="J69" i="17"/>
  <c r="I69" i="17"/>
  <c r="H69" i="17"/>
  <c r="G69" i="17"/>
  <c r="F69" i="17"/>
  <c r="C69" i="17"/>
  <c r="B69" i="17"/>
  <c r="O68" i="17"/>
  <c r="N68" i="17"/>
  <c r="M68" i="17"/>
  <c r="L68" i="17"/>
  <c r="R68" i="17" s="1"/>
  <c r="K68" i="17"/>
  <c r="J68" i="17"/>
  <c r="I68" i="17"/>
  <c r="H68" i="17"/>
  <c r="P68" i="17" s="1"/>
  <c r="G68" i="17"/>
  <c r="F68" i="17"/>
  <c r="C68" i="17"/>
  <c r="B68" i="17"/>
  <c r="S67" i="17"/>
  <c r="R67" i="17"/>
  <c r="Q67" i="17"/>
  <c r="P67" i="17"/>
  <c r="E67" i="17"/>
  <c r="T67" i="17" s="1"/>
  <c r="U66" i="17"/>
  <c r="S66" i="17"/>
  <c r="R66" i="17"/>
  <c r="Q66" i="17"/>
  <c r="P66" i="17"/>
  <c r="E66" i="17"/>
  <c r="T66" i="17" s="1"/>
  <c r="S65" i="17"/>
  <c r="R65" i="17"/>
  <c r="Q65" i="17"/>
  <c r="P65" i="17"/>
  <c r="E65" i="17"/>
  <c r="U65" i="17" s="1"/>
  <c r="S64" i="17"/>
  <c r="R64" i="17"/>
  <c r="Q64" i="17"/>
  <c r="P64" i="17"/>
  <c r="E64" i="17"/>
  <c r="U64" i="17" s="1"/>
  <c r="S63" i="17"/>
  <c r="R63" i="17"/>
  <c r="Q63" i="17"/>
  <c r="P63" i="17"/>
  <c r="E63" i="17"/>
  <c r="O61" i="17"/>
  <c r="N61" i="17"/>
  <c r="M61" i="17"/>
  <c r="S61" i="17" s="1"/>
  <c r="L61" i="17"/>
  <c r="R61" i="17" s="1"/>
  <c r="K61" i="17"/>
  <c r="J61" i="17"/>
  <c r="I61" i="17"/>
  <c r="H61" i="17"/>
  <c r="C61" i="17"/>
  <c r="B61" i="17"/>
  <c r="S60" i="17"/>
  <c r="R60" i="17"/>
  <c r="Q60" i="17"/>
  <c r="P60" i="17"/>
  <c r="E60" i="17"/>
  <c r="T60" i="17" s="1"/>
  <c r="S59" i="17"/>
  <c r="R59" i="17"/>
  <c r="Q59" i="17"/>
  <c r="P59" i="17"/>
  <c r="E59" i="17"/>
  <c r="S58" i="17"/>
  <c r="R58" i="17"/>
  <c r="Q58" i="17"/>
  <c r="P58" i="17"/>
  <c r="E58" i="17"/>
  <c r="U58" i="17" s="1"/>
  <c r="T57" i="17"/>
  <c r="S57" i="17"/>
  <c r="R57" i="17"/>
  <c r="Q57" i="17"/>
  <c r="P57" i="17"/>
  <c r="E57" i="17"/>
  <c r="U57" i="17" s="1"/>
  <c r="O55" i="17"/>
  <c r="N55" i="17"/>
  <c r="M55" i="17"/>
  <c r="S55" i="17" s="1"/>
  <c r="L55" i="17"/>
  <c r="R55" i="17" s="1"/>
  <c r="K55" i="17"/>
  <c r="J55" i="17"/>
  <c r="I55" i="17"/>
  <c r="H55" i="17"/>
  <c r="G55" i="17"/>
  <c r="F55" i="17"/>
  <c r="C55" i="17"/>
  <c r="E55" i="17" s="1"/>
  <c r="B55" i="17"/>
  <c r="S54" i="17"/>
  <c r="R54" i="17"/>
  <c r="Q54" i="17"/>
  <c r="P54" i="17"/>
  <c r="E54" i="17"/>
  <c r="S53" i="17"/>
  <c r="R53" i="17"/>
  <c r="Q53" i="17"/>
  <c r="P53" i="17"/>
  <c r="E53" i="17"/>
  <c r="S52" i="17"/>
  <c r="R52" i="17"/>
  <c r="Q52" i="17"/>
  <c r="P52" i="17"/>
  <c r="E52" i="17"/>
  <c r="U52" i="17" s="1"/>
  <c r="S51" i="17"/>
  <c r="R51" i="17"/>
  <c r="Q51" i="17"/>
  <c r="P51" i="17"/>
  <c r="E51" i="17"/>
  <c r="T51" i="17" s="1"/>
  <c r="S50" i="17"/>
  <c r="R50" i="17"/>
  <c r="Q50" i="17"/>
  <c r="P50" i="17"/>
  <c r="E50" i="17"/>
  <c r="U50" i="17" s="1"/>
  <c r="S49" i="17"/>
  <c r="R49" i="17"/>
  <c r="Q49" i="17"/>
  <c r="P49" i="17"/>
  <c r="E49" i="17"/>
  <c r="T49" i="17" s="1"/>
  <c r="S48" i="17"/>
  <c r="R48" i="17"/>
  <c r="Q48" i="17"/>
  <c r="P48" i="17"/>
  <c r="E48" i="17"/>
  <c r="T48" i="17" s="1"/>
  <c r="S47" i="17"/>
  <c r="R47" i="17"/>
  <c r="Q47" i="17"/>
  <c r="P47" i="17"/>
  <c r="E47" i="17"/>
  <c r="U47" i="17" s="1"/>
  <c r="T46" i="17"/>
  <c r="S46" i="17"/>
  <c r="R46" i="17"/>
  <c r="Q46" i="17"/>
  <c r="P46" i="17"/>
  <c r="E46" i="17"/>
  <c r="U46" i="17" s="1"/>
  <c r="U45" i="17"/>
  <c r="S45" i="17"/>
  <c r="R45" i="17"/>
  <c r="Q45" i="17"/>
  <c r="P45" i="17"/>
  <c r="E45" i="17"/>
  <c r="T45" i="17" s="1"/>
  <c r="S44" i="17"/>
  <c r="R44" i="17"/>
  <c r="Q44" i="17"/>
  <c r="P44" i="17"/>
  <c r="E44" i="17"/>
  <c r="U44" i="17" s="1"/>
  <c r="W42" i="17"/>
  <c r="V42" i="17"/>
  <c r="O42" i="17"/>
  <c r="N42" i="17"/>
  <c r="M42" i="17"/>
  <c r="S42" i="17" s="1"/>
  <c r="L42" i="17"/>
  <c r="R42" i="17" s="1"/>
  <c r="K42" i="17"/>
  <c r="J42" i="17"/>
  <c r="I42" i="17"/>
  <c r="H42" i="17"/>
  <c r="G42" i="17"/>
  <c r="F42" i="17"/>
  <c r="C42" i="17"/>
  <c r="B42" i="17"/>
  <c r="E42" i="17" s="1"/>
  <c r="S41" i="17"/>
  <c r="R41" i="17"/>
  <c r="Q41" i="17"/>
  <c r="P41" i="17"/>
  <c r="E41" i="17"/>
  <c r="U41" i="17" s="1"/>
  <c r="S40" i="17"/>
  <c r="R40" i="17"/>
  <c r="Q40" i="17"/>
  <c r="P40" i="17"/>
  <c r="E40" i="17"/>
  <c r="S39" i="17"/>
  <c r="R39" i="17"/>
  <c r="Q39" i="17"/>
  <c r="P39" i="17"/>
  <c r="E39" i="17"/>
  <c r="U39" i="17" s="1"/>
  <c r="S38" i="17"/>
  <c r="R38" i="17"/>
  <c r="Q38" i="17"/>
  <c r="P38" i="17"/>
  <c r="E38" i="17"/>
  <c r="T38" i="17" s="1"/>
  <c r="S37" i="17"/>
  <c r="R37" i="17"/>
  <c r="Q37" i="17"/>
  <c r="P37" i="17"/>
  <c r="E37" i="17"/>
  <c r="T37" i="17" s="1"/>
  <c r="O35" i="17"/>
  <c r="N35" i="17"/>
  <c r="M35" i="17"/>
  <c r="S35" i="17" s="1"/>
  <c r="L35" i="17"/>
  <c r="K35" i="17"/>
  <c r="J35" i="17"/>
  <c r="I35" i="17"/>
  <c r="H35" i="17"/>
  <c r="G35" i="17"/>
  <c r="F35" i="17"/>
  <c r="C35" i="17"/>
  <c r="B35" i="17"/>
  <c r="S34" i="17"/>
  <c r="R34" i="17"/>
  <c r="Q34" i="17"/>
  <c r="P34" i="17"/>
  <c r="E34" i="17"/>
  <c r="S32" i="17"/>
  <c r="O32" i="17"/>
  <c r="N32" i="17"/>
  <c r="M32" i="17"/>
  <c r="L32" i="17"/>
  <c r="R32" i="17" s="1"/>
  <c r="K32" i="17"/>
  <c r="J32" i="17"/>
  <c r="I32" i="17"/>
  <c r="H32" i="17"/>
  <c r="G32" i="17"/>
  <c r="F32" i="17"/>
  <c r="C32" i="17"/>
  <c r="B32" i="17"/>
  <c r="S31" i="17"/>
  <c r="R31" i="17"/>
  <c r="Q31" i="17"/>
  <c r="P31" i="17"/>
  <c r="E31" i="17"/>
  <c r="U31" i="17" s="1"/>
  <c r="U30" i="17"/>
  <c r="S30" i="17"/>
  <c r="R30" i="17"/>
  <c r="Q30" i="17"/>
  <c r="P30" i="17"/>
  <c r="E30" i="17"/>
  <c r="T30" i="17" s="1"/>
  <c r="U29" i="17"/>
  <c r="S29" i="17"/>
  <c r="R29" i="17"/>
  <c r="Q29" i="17"/>
  <c r="P29" i="17"/>
  <c r="E29" i="17"/>
  <c r="T29" i="17" s="1"/>
  <c r="S28" i="17"/>
  <c r="R28" i="17"/>
  <c r="Q28" i="17"/>
  <c r="P28" i="17"/>
  <c r="E28" i="17"/>
  <c r="W26" i="17"/>
  <c r="V26" i="17"/>
  <c r="O26" i="17"/>
  <c r="N26" i="17"/>
  <c r="M26" i="17"/>
  <c r="S26" i="17" s="1"/>
  <c r="L26" i="17"/>
  <c r="R26" i="17" s="1"/>
  <c r="K26" i="17"/>
  <c r="J26" i="17"/>
  <c r="I26" i="17"/>
  <c r="H26" i="17"/>
  <c r="G26" i="17"/>
  <c r="F26" i="17"/>
  <c r="E26" i="17"/>
  <c r="C26" i="17"/>
  <c r="B26" i="17"/>
  <c r="S25" i="17"/>
  <c r="R25" i="17"/>
  <c r="Q25" i="17"/>
  <c r="P25" i="17"/>
  <c r="E25" i="17"/>
  <c r="S24" i="17"/>
  <c r="R24" i="17"/>
  <c r="Q24" i="17"/>
  <c r="P24" i="17"/>
  <c r="E24" i="17"/>
  <c r="U24" i="17" s="1"/>
  <c r="S23" i="17"/>
  <c r="R23" i="17"/>
  <c r="Q23" i="17"/>
  <c r="P23" i="17"/>
  <c r="E23" i="17"/>
  <c r="T23" i="17" s="1"/>
  <c r="U22" i="17"/>
  <c r="S22" i="17"/>
  <c r="R22" i="17"/>
  <c r="Q22" i="17"/>
  <c r="P22" i="17"/>
  <c r="E22" i="17"/>
  <c r="T22" i="17" s="1"/>
  <c r="S21" i="17"/>
  <c r="R21" i="17"/>
  <c r="Q21" i="17"/>
  <c r="P21" i="17"/>
  <c r="E21" i="17"/>
  <c r="T21" i="17" s="1"/>
  <c r="S20" i="17"/>
  <c r="R20" i="17"/>
  <c r="Q20" i="17"/>
  <c r="P20" i="17"/>
  <c r="E20" i="17"/>
  <c r="U20" i="17" s="1"/>
  <c r="S19" i="17"/>
  <c r="R19" i="17"/>
  <c r="Q19" i="17"/>
  <c r="P19" i="17"/>
  <c r="E19" i="17"/>
  <c r="O17" i="17"/>
  <c r="N17" i="17"/>
  <c r="M17" i="17"/>
  <c r="L17" i="17"/>
  <c r="R17" i="17" s="1"/>
  <c r="K17" i="17"/>
  <c r="J17" i="17"/>
  <c r="I17" i="17"/>
  <c r="H17" i="17"/>
  <c r="P17" i="17" s="1"/>
  <c r="G17" i="17"/>
  <c r="F17" i="17"/>
  <c r="C17" i="17"/>
  <c r="E17" i="17" s="1"/>
  <c r="B17" i="17"/>
  <c r="U16" i="17"/>
  <c r="S16" i="17"/>
  <c r="R16" i="17"/>
  <c r="Q16" i="17"/>
  <c r="P16" i="17"/>
  <c r="E16" i="17"/>
  <c r="T16" i="17" s="1"/>
  <c r="S15" i="17"/>
  <c r="R15" i="17"/>
  <c r="Q15" i="17"/>
  <c r="P15" i="17"/>
  <c r="E15" i="17"/>
  <c r="U15" i="17" s="1"/>
  <c r="U14" i="17"/>
  <c r="S14" i="17"/>
  <c r="R14" i="17"/>
  <c r="Q14" i="17"/>
  <c r="P14" i="17"/>
  <c r="E14" i="17"/>
  <c r="T14" i="17" s="1"/>
  <c r="S13" i="17"/>
  <c r="R13" i="17"/>
  <c r="Q13" i="17"/>
  <c r="P13" i="17"/>
  <c r="E13" i="17"/>
  <c r="S12" i="17"/>
  <c r="R12" i="17"/>
  <c r="Q12" i="17"/>
  <c r="P12" i="17"/>
  <c r="E12" i="17"/>
  <c r="U12" i="17" s="1"/>
  <c r="U11" i="17"/>
  <c r="S11" i="17"/>
  <c r="R11" i="17"/>
  <c r="Q11" i="17"/>
  <c r="P11" i="17"/>
  <c r="E11" i="17"/>
  <c r="T11" i="17" s="1"/>
  <c r="T10" i="17"/>
  <c r="S10" i="17"/>
  <c r="R10" i="17"/>
  <c r="Q10" i="17"/>
  <c r="P10" i="17"/>
  <c r="E10" i="17"/>
  <c r="S9" i="17"/>
  <c r="R9" i="17"/>
  <c r="Q9" i="17"/>
  <c r="P9" i="17"/>
  <c r="E9" i="17"/>
  <c r="T9" i="17" s="1"/>
  <c r="S96" i="16"/>
  <c r="R96" i="16"/>
  <c r="Q96" i="16"/>
  <c r="P96" i="16"/>
  <c r="E96" i="16"/>
  <c r="S95" i="16"/>
  <c r="R95" i="16"/>
  <c r="Q95" i="16"/>
  <c r="P95" i="16"/>
  <c r="E95" i="16"/>
  <c r="U95" i="16" s="1"/>
  <c r="U94" i="16"/>
  <c r="S94" i="16"/>
  <c r="R94" i="16"/>
  <c r="Q94" i="16"/>
  <c r="P94" i="16"/>
  <c r="E94" i="16"/>
  <c r="T94" i="16" s="1"/>
  <c r="U93" i="16"/>
  <c r="S93" i="16"/>
  <c r="R93" i="16"/>
  <c r="Q93" i="16"/>
  <c r="P93" i="16"/>
  <c r="E93" i="16"/>
  <c r="T93" i="16" s="1"/>
  <c r="S92" i="16"/>
  <c r="R92" i="16"/>
  <c r="Q92" i="16"/>
  <c r="P92" i="16"/>
  <c r="E92" i="16"/>
  <c r="S91" i="16"/>
  <c r="R91" i="16"/>
  <c r="Q91" i="16"/>
  <c r="P91" i="16"/>
  <c r="E91" i="16"/>
  <c r="U91" i="16" s="1"/>
  <c r="S90" i="16"/>
  <c r="R90" i="16"/>
  <c r="Q90" i="16"/>
  <c r="P90" i="16"/>
  <c r="E90" i="16"/>
  <c r="T90" i="16" s="1"/>
  <c r="S89" i="16"/>
  <c r="R89" i="16"/>
  <c r="Q89" i="16"/>
  <c r="P89" i="16"/>
  <c r="E89" i="16"/>
  <c r="U89" i="16" s="1"/>
  <c r="S88" i="16"/>
  <c r="R88" i="16"/>
  <c r="Q88" i="16"/>
  <c r="P88" i="16"/>
  <c r="E88" i="16"/>
  <c r="U88" i="16" s="1"/>
  <c r="O75" i="16"/>
  <c r="N75" i="16"/>
  <c r="M75" i="16"/>
  <c r="L75" i="16"/>
  <c r="K75" i="16"/>
  <c r="J75" i="16"/>
  <c r="I75" i="16"/>
  <c r="H75" i="16"/>
  <c r="G75" i="16"/>
  <c r="F75" i="16"/>
  <c r="C75" i="16"/>
  <c r="B75" i="16"/>
  <c r="O74" i="16"/>
  <c r="S74" i="16" s="1"/>
  <c r="N74" i="16"/>
  <c r="M74" i="16"/>
  <c r="L74" i="16"/>
  <c r="K74" i="16"/>
  <c r="J74" i="16"/>
  <c r="I74" i="16"/>
  <c r="H74" i="16"/>
  <c r="P74" i="16" s="1"/>
  <c r="G74" i="16"/>
  <c r="F74" i="16"/>
  <c r="C74" i="16"/>
  <c r="B74" i="16"/>
  <c r="E74" i="16" s="1"/>
  <c r="O73" i="16"/>
  <c r="N73" i="16"/>
  <c r="M73" i="16"/>
  <c r="L73" i="16"/>
  <c r="K73" i="16"/>
  <c r="J73" i="16"/>
  <c r="I73" i="16"/>
  <c r="Q73" i="16" s="1"/>
  <c r="H73" i="16"/>
  <c r="G73" i="16"/>
  <c r="F73" i="16"/>
  <c r="C73" i="16"/>
  <c r="B73" i="16"/>
  <c r="S72" i="16"/>
  <c r="R72" i="16"/>
  <c r="Q72" i="16"/>
  <c r="P72" i="16"/>
  <c r="E72" i="16"/>
  <c r="U72" i="16" s="1"/>
  <c r="S71" i="16"/>
  <c r="R71" i="16"/>
  <c r="Q71" i="16"/>
  <c r="P71" i="16"/>
  <c r="E71" i="16"/>
  <c r="O69" i="16"/>
  <c r="N69" i="16"/>
  <c r="M69" i="16"/>
  <c r="L69" i="16"/>
  <c r="K69" i="16"/>
  <c r="J69" i="16"/>
  <c r="I69" i="16"/>
  <c r="H69" i="16"/>
  <c r="G69" i="16"/>
  <c r="F69" i="16"/>
  <c r="C69" i="16"/>
  <c r="B69" i="16"/>
  <c r="O68" i="16"/>
  <c r="N68" i="16"/>
  <c r="M68" i="16"/>
  <c r="S68" i="16" s="1"/>
  <c r="L68" i="16"/>
  <c r="R68" i="16" s="1"/>
  <c r="K68" i="16"/>
  <c r="J68" i="16"/>
  <c r="I68" i="16"/>
  <c r="Q68" i="16" s="1"/>
  <c r="H68" i="16"/>
  <c r="G68" i="16"/>
  <c r="F68" i="16"/>
  <c r="C68" i="16"/>
  <c r="B68" i="16"/>
  <c r="S67" i="16"/>
  <c r="R67" i="16"/>
  <c r="Q67" i="16"/>
  <c r="P67" i="16"/>
  <c r="E67" i="16"/>
  <c r="T67" i="16" s="1"/>
  <c r="S66" i="16"/>
  <c r="R66" i="16"/>
  <c r="Q66" i="16"/>
  <c r="P66" i="16"/>
  <c r="E66" i="16"/>
  <c r="U66" i="16" s="1"/>
  <c r="S65" i="16"/>
  <c r="R65" i="16"/>
  <c r="Q65" i="16"/>
  <c r="P65" i="16"/>
  <c r="E65" i="16"/>
  <c r="T65" i="16" s="1"/>
  <c r="S64" i="16"/>
  <c r="R64" i="16"/>
  <c r="Q64" i="16"/>
  <c r="P64" i="16"/>
  <c r="E64" i="16"/>
  <c r="S63" i="16"/>
  <c r="R63" i="16"/>
  <c r="Q63" i="16"/>
  <c r="P63" i="16"/>
  <c r="E63" i="16"/>
  <c r="O61" i="16"/>
  <c r="N61" i="16"/>
  <c r="M61" i="16"/>
  <c r="S61" i="16" s="1"/>
  <c r="L61" i="16"/>
  <c r="R61" i="16" s="1"/>
  <c r="K61" i="16"/>
  <c r="J61" i="16"/>
  <c r="I61" i="16"/>
  <c r="H61" i="16"/>
  <c r="C61" i="16"/>
  <c r="B61" i="16"/>
  <c r="S60" i="16"/>
  <c r="R60" i="16"/>
  <c r="Q60" i="16"/>
  <c r="P60" i="16"/>
  <c r="E60" i="16"/>
  <c r="U60" i="16" s="1"/>
  <c r="T59" i="16"/>
  <c r="S59" i="16"/>
  <c r="R59" i="16"/>
  <c r="Q59" i="16"/>
  <c r="P59" i="16"/>
  <c r="E59" i="16"/>
  <c r="U59" i="16" s="1"/>
  <c r="S58" i="16"/>
  <c r="R58" i="16"/>
  <c r="Q58" i="16"/>
  <c r="P58" i="16"/>
  <c r="E58" i="16"/>
  <c r="S57" i="16"/>
  <c r="R57" i="16"/>
  <c r="Q57" i="16"/>
  <c r="P57" i="16"/>
  <c r="E57" i="16"/>
  <c r="O55" i="16"/>
  <c r="N55" i="16"/>
  <c r="M55" i="16"/>
  <c r="S55" i="16" s="1"/>
  <c r="L55" i="16"/>
  <c r="R55" i="16" s="1"/>
  <c r="K55" i="16"/>
  <c r="J55" i="16"/>
  <c r="I55" i="16"/>
  <c r="H55" i="16"/>
  <c r="G55" i="16"/>
  <c r="F55" i="16"/>
  <c r="C55" i="16"/>
  <c r="B55" i="16"/>
  <c r="E55" i="16" s="1"/>
  <c r="S54" i="16"/>
  <c r="R54" i="16"/>
  <c r="Q54" i="16"/>
  <c r="P54" i="16"/>
  <c r="E54" i="16"/>
  <c r="U54" i="16" s="1"/>
  <c r="S53" i="16"/>
  <c r="R53" i="16"/>
  <c r="Q53" i="16"/>
  <c r="P53" i="16"/>
  <c r="E53" i="16"/>
  <c r="S52" i="16"/>
  <c r="R52" i="16"/>
  <c r="Q52" i="16"/>
  <c r="P52" i="16"/>
  <c r="E52" i="16"/>
  <c r="S51" i="16"/>
  <c r="R51" i="16"/>
  <c r="Q51" i="16"/>
  <c r="P51" i="16"/>
  <c r="E51" i="16"/>
  <c r="S50" i="16"/>
  <c r="R50" i="16"/>
  <c r="Q50" i="16"/>
  <c r="P50" i="16"/>
  <c r="E50" i="16"/>
  <c r="S49" i="16"/>
  <c r="R49" i="16"/>
  <c r="Q49" i="16"/>
  <c r="P49" i="16"/>
  <c r="E49" i="16"/>
  <c r="T49" i="16" s="1"/>
  <c r="U48" i="16"/>
  <c r="S48" i="16"/>
  <c r="R48" i="16"/>
  <c r="Q48" i="16"/>
  <c r="P48" i="16"/>
  <c r="E48" i="16"/>
  <c r="T48" i="16" s="1"/>
  <c r="T47" i="16"/>
  <c r="S47" i="16"/>
  <c r="R47" i="16"/>
  <c r="Q47" i="16"/>
  <c r="P47" i="16"/>
  <c r="E47" i="16"/>
  <c r="U47" i="16" s="1"/>
  <c r="S46" i="16"/>
  <c r="R46" i="16"/>
  <c r="Q46" i="16"/>
  <c r="P46" i="16"/>
  <c r="E46" i="16"/>
  <c r="U46" i="16" s="1"/>
  <c r="S45" i="16"/>
  <c r="R45" i="16"/>
  <c r="Q45" i="16"/>
  <c r="P45" i="16"/>
  <c r="E45" i="16"/>
  <c r="S44" i="16"/>
  <c r="R44" i="16"/>
  <c r="Q44" i="16"/>
  <c r="P44" i="16"/>
  <c r="E44" i="16"/>
  <c r="S42" i="16"/>
  <c r="O42" i="16"/>
  <c r="N42" i="16"/>
  <c r="M42" i="16"/>
  <c r="L42" i="16"/>
  <c r="K42" i="16"/>
  <c r="J42" i="16"/>
  <c r="I42" i="16"/>
  <c r="H42" i="16"/>
  <c r="G42" i="16"/>
  <c r="F42" i="16"/>
  <c r="C42" i="16"/>
  <c r="B42" i="16"/>
  <c r="E42" i="16" s="1"/>
  <c r="S41" i="16"/>
  <c r="R41" i="16"/>
  <c r="Q41" i="16"/>
  <c r="P41" i="16"/>
  <c r="E41" i="16"/>
  <c r="S40" i="16"/>
  <c r="R40" i="16"/>
  <c r="Q40" i="16"/>
  <c r="P40" i="16"/>
  <c r="E40" i="16"/>
  <c r="T40" i="16" s="1"/>
  <c r="S39" i="16"/>
  <c r="R39" i="16"/>
  <c r="Q39" i="16"/>
  <c r="P39" i="16"/>
  <c r="E39" i="16"/>
  <c r="T39" i="16" s="1"/>
  <c r="S38" i="16"/>
  <c r="R38" i="16"/>
  <c r="Q38" i="16"/>
  <c r="P38" i="16"/>
  <c r="E38" i="16"/>
  <c r="S37" i="16"/>
  <c r="R37" i="16"/>
  <c r="Q37" i="16"/>
  <c r="P37" i="16"/>
  <c r="T37" i="16" s="1"/>
  <c r="E37" i="16"/>
  <c r="U37" i="16" s="1"/>
  <c r="R35" i="16"/>
  <c r="O35" i="16"/>
  <c r="N35" i="16"/>
  <c r="M35" i="16"/>
  <c r="S35" i="16" s="1"/>
  <c r="L35" i="16"/>
  <c r="K35" i="16"/>
  <c r="J35" i="16"/>
  <c r="I35" i="16"/>
  <c r="H35" i="16"/>
  <c r="P35" i="16" s="1"/>
  <c r="G35" i="16"/>
  <c r="F35" i="16"/>
  <c r="C35" i="16"/>
  <c r="B35" i="16"/>
  <c r="E35" i="16" s="1"/>
  <c r="S34" i="16"/>
  <c r="R34" i="16"/>
  <c r="Q34" i="16"/>
  <c r="P34" i="16"/>
  <c r="E34" i="16"/>
  <c r="U34" i="16" s="1"/>
  <c r="O32" i="16"/>
  <c r="N32" i="16"/>
  <c r="M32" i="16"/>
  <c r="S32" i="16" s="1"/>
  <c r="L32" i="16"/>
  <c r="R32" i="16" s="1"/>
  <c r="K32" i="16"/>
  <c r="J32" i="16"/>
  <c r="I32" i="16"/>
  <c r="H32" i="16"/>
  <c r="G32" i="16"/>
  <c r="F32" i="16"/>
  <c r="C32" i="16"/>
  <c r="B32" i="16"/>
  <c r="S31" i="16"/>
  <c r="R31" i="16"/>
  <c r="Q31" i="16"/>
  <c r="P31" i="16"/>
  <c r="E31" i="16"/>
  <c r="T31" i="16" s="1"/>
  <c r="U30" i="16"/>
  <c r="T30" i="16"/>
  <c r="S30" i="16"/>
  <c r="R30" i="16"/>
  <c r="Q30" i="16"/>
  <c r="P30" i="16"/>
  <c r="E30" i="16"/>
  <c r="S29" i="16"/>
  <c r="R29" i="16"/>
  <c r="Q29" i="16"/>
  <c r="P29" i="16"/>
  <c r="E29" i="16"/>
  <c r="S28" i="16"/>
  <c r="R28" i="16"/>
  <c r="Q28" i="16"/>
  <c r="P28" i="16"/>
  <c r="E28" i="16"/>
  <c r="U28" i="16" s="1"/>
  <c r="O26" i="16"/>
  <c r="N26" i="16"/>
  <c r="M26" i="16"/>
  <c r="S26" i="16" s="1"/>
  <c r="L26" i="16"/>
  <c r="R26" i="16" s="1"/>
  <c r="K26" i="16"/>
  <c r="J26" i="16"/>
  <c r="I26" i="16"/>
  <c r="H26" i="16"/>
  <c r="G26" i="16"/>
  <c r="F26" i="16"/>
  <c r="C26" i="16"/>
  <c r="E26" i="16" s="1"/>
  <c r="B26" i="16"/>
  <c r="S25" i="16"/>
  <c r="R25" i="16"/>
  <c r="Q25" i="16"/>
  <c r="P25" i="16"/>
  <c r="E25" i="16"/>
  <c r="U25" i="16" s="1"/>
  <c r="S24" i="16"/>
  <c r="R24" i="16"/>
  <c r="Q24" i="16"/>
  <c r="P24" i="16"/>
  <c r="E24" i="16"/>
  <c r="S23" i="16"/>
  <c r="R23" i="16"/>
  <c r="Q23" i="16"/>
  <c r="P23" i="16"/>
  <c r="E23" i="16"/>
  <c r="S22" i="16"/>
  <c r="R22" i="16"/>
  <c r="Q22" i="16"/>
  <c r="P22" i="16"/>
  <c r="E22" i="16"/>
  <c r="T22" i="16" s="1"/>
  <c r="S21" i="16"/>
  <c r="R21" i="16"/>
  <c r="Q21" i="16"/>
  <c r="P21" i="16"/>
  <c r="E21" i="16"/>
  <c r="U21" i="16" s="1"/>
  <c r="S20" i="16"/>
  <c r="R20" i="16"/>
  <c r="Q20" i="16"/>
  <c r="P20" i="16"/>
  <c r="E20" i="16"/>
  <c r="U19" i="16"/>
  <c r="T19" i="16"/>
  <c r="S19" i="16"/>
  <c r="R19" i="16"/>
  <c r="Q19" i="16"/>
  <c r="P19" i="16"/>
  <c r="E19" i="16"/>
  <c r="R17" i="16"/>
  <c r="O17" i="16"/>
  <c r="S17" i="16" s="1"/>
  <c r="N17" i="16"/>
  <c r="M17" i="16"/>
  <c r="L17" i="16"/>
  <c r="K17" i="16"/>
  <c r="J17" i="16"/>
  <c r="I17" i="16"/>
  <c r="H17" i="16"/>
  <c r="P17" i="16" s="1"/>
  <c r="G17" i="16"/>
  <c r="F17" i="16"/>
  <c r="C17" i="16"/>
  <c r="B17" i="16"/>
  <c r="E17" i="16" s="1"/>
  <c r="U16" i="16"/>
  <c r="S16" i="16"/>
  <c r="R16" i="16"/>
  <c r="Q16" i="16"/>
  <c r="P16" i="16"/>
  <c r="E16" i="16"/>
  <c r="T16" i="16" s="1"/>
  <c r="T15" i="16"/>
  <c r="S15" i="16"/>
  <c r="R15" i="16"/>
  <c r="Q15" i="16"/>
  <c r="P15" i="16"/>
  <c r="E15" i="16"/>
  <c r="U15" i="16" s="1"/>
  <c r="S14" i="16"/>
  <c r="R14" i="16"/>
  <c r="Q14" i="16"/>
  <c r="P14" i="16"/>
  <c r="E14" i="16"/>
  <c r="U14" i="16" s="1"/>
  <c r="S13" i="16"/>
  <c r="R13" i="16"/>
  <c r="Q13" i="16"/>
  <c r="P13" i="16"/>
  <c r="E13" i="16"/>
  <c r="S12" i="16"/>
  <c r="R12" i="16"/>
  <c r="Q12" i="16"/>
  <c r="P12" i="16"/>
  <c r="E12" i="16"/>
  <c r="U12" i="16" s="1"/>
  <c r="S11" i="16"/>
  <c r="R11" i="16"/>
  <c r="Q11" i="16"/>
  <c r="P11" i="16"/>
  <c r="E11" i="16"/>
  <c r="T11" i="16" s="1"/>
  <c r="S10" i="16"/>
  <c r="R10" i="16"/>
  <c r="Q10" i="16"/>
  <c r="P10" i="16"/>
  <c r="T10" i="16" s="1"/>
  <c r="E10" i="16"/>
  <c r="U9" i="16"/>
  <c r="S9" i="16"/>
  <c r="R9" i="16"/>
  <c r="Q9" i="16"/>
  <c r="P9" i="16"/>
  <c r="E9" i="16"/>
  <c r="U96" i="15"/>
  <c r="S96" i="15"/>
  <c r="R96" i="15"/>
  <c r="Q96" i="15"/>
  <c r="P96" i="15"/>
  <c r="E96" i="15"/>
  <c r="T96" i="15" s="1"/>
  <c r="T95" i="15"/>
  <c r="S95" i="15"/>
  <c r="R95" i="15"/>
  <c r="Q95" i="15"/>
  <c r="P95" i="15"/>
  <c r="E95" i="15"/>
  <c r="U95" i="15" s="1"/>
  <c r="S94" i="15"/>
  <c r="R94" i="15"/>
  <c r="Q94" i="15"/>
  <c r="P94" i="15"/>
  <c r="E94" i="15"/>
  <c r="U94" i="15" s="1"/>
  <c r="S93" i="15"/>
  <c r="R93" i="15"/>
  <c r="Q93" i="15"/>
  <c r="P93" i="15"/>
  <c r="E93" i="15"/>
  <c r="U93" i="15" s="1"/>
  <c r="S92" i="15"/>
  <c r="R92" i="15"/>
  <c r="Q92" i="15"/>
  <c r="P92" i="15"/>
  <c r="E92" i="15"/>
  <c r="U92" i="15" s="1"/>
  <c r="S91" i="15"/>
  <c r="R91" i="15"/>
  <c r="Q91" i="15"/>
  <c r="P91" i="15"/>
  <c r="E91" i="15"/>
  <c r="T91" i="15" s="1"/>
  <c r="S90" i="15"/>
  <c r="R90" i="15"/>
  <c r="Q90" i="15"/>
  <c r="P90" i="15"/>
  <c r="E90" i="15"/>
  <c r="U90" i="15" s="1"/>
  <c r="U89" i="15"/>
  <c r="S89" i="15"/>
  <c r="R89" i="15"/>
  <c r="Q89" i="15"/>
  <c r="P89" i="15"/>
  <c r="E89" i="15"/>
  <c r="T89" i="15" s="1"/>
  <c r="U88" i="15"/>
  <c r="S88" i="15"/>
  <c r="R88" i="15"/>
  <c r="Q88" i="15"/>
  <c r="P88" i="15"/>
  <c r="E88" i="15"/>
  <c r="T88" i="15" s="1"/>
  <c r="O75" i="15"/>
  <c r="N75" i="15"/>
  <c r="M75" i="15"/>
  <c r="L75" i="15"/>
  <c r="K75" i="15"/>
  <c r="J75" i="15"/>
  <c r="I75" i="15"/>
  <c r="H75" i="15"/>
  <c r="G75" i="15"/>
  <c r="F75" i="15"/>
  <c r="C75" i="15"/>
  <c r="B75" i="15"/>
  <c r="O74" i="15"/>
  <c r="N74" i="15"/>
  <c r="M74" i="15"/>
  <c r="S74" i="15" s="1"/>
  <c r="L74" i="15"/>
  <c r="R74" i="15" s="1"/>
  <c r="K74" i="15"/>
  <c r="J74" i="15"/>
  <c r="I74" i="15"/>
  <c r="H74" i="15"/>
  <c r="G74" i="15"/>
  <c r="F74" i="15"/>
  <c r="C74" i="15"/>
  <c r="B74" i="15"/>
  <c r="E74" i="15" s="1"/>
  <c r="O73" i="15"/>
  <c r="N73" i="15"/>
  <c r="M73" i="15"/>
  <c r="L73" i="15"/>
  <c r="K73" i="15"/>
  <c r="J73" i="15"/>
  <c r="I73" i="15"/>
  <c r="H73" i="15"/>
  <c r="P73" i="15" s="1"/>
  <c r="G73" i="15"/>
  <c r="F73" i="15"/>
  <c r="E73" i="15"/>
  <c r="C73" i="15"/>
  <c r="B73" i="15"/>
  <c r="S72" i="15"/>
  <c r="R72" i="15"/>
  <c r="Q72" i="15"/>
  <c r="P72" i="15"/>
  <c r="E72" i="15"/>
  <c r="U72" i="15" s="1"/>
  <c r="S71" i="15"/>
  <c r="R71" i="15"/>
  <c r="Q71" i="15"/>
  <c r="P71" i="15"/>
  <c r="E71" i="15"/>
  <c r="O69" i="15"/>
  <c r="S69" i="15" s="1"/>
  <c r="N69" i="15"/>
  <c r="M69" i="15"/>
  <c r="L69" i="15"/>
  <c r="K69" i="15"/>
  <c r="J69" i="15"/>
  <c r="I69" i="15"/>
  <c r="H69" i="15"/>
  <c r="G69" i="15"/>
  <c r="F69" i="15"/>
  <c r="C69" i="15"/>
  <c r="B69" i="15"/>
  <c r="O68" i="15"/>
  <c r="N68" i="15"/>
  <c r="M68" i="15"/>
  <c r="S68" i="15" s="1"/>
  <c r="L68" i="15"/>
  <c r="R68" i="15" s="1"/>
  <c r="K68" i="15"/>
  <c r="J68" i="15"/>
  <c r="I68" i="15"/>
  <c r="H68" i="15"/>
  <c r="G68" i="15"/>
  <c r="F68" i="15"/>
  <c r="C68" i="15"/>
  <c r="B68" i="15"/>
  <c r="E68" i="15" s="1"/>
  <c r="T67" i="15"/>
  <c r="S67" i="15"/>
  <c r="R67" i="15"/>
  <c r="Q67" i="15"/>
  <c r="P67" i="15"/>
  <c r="E67" i="15"/>
  <c r="U67" i="15" s="1"/>
  <c r="T66" i="15"/>
  <c r="S66" i="15"/>
  <c r="R66" i="15"/>
  <c r="Q66" i="15"/>
  <c r="P66" i="15"/>
  <c r="E66" i="15"/>
  <c r="U66" i="15" s="1"/>
  <c r="S65" i="15"/>
  <c r="R65" i="15"/>
  <c r="Q65" i="15"/>
  <c r="P65" i="15"/>
  <c r="E65" i="15"/>
  <c r="U65" i="15" s="1"/>
  <c r="S64" i="15"/>
  <c r="R64" i="15"/>
  <c r="Q64" i="15"/>
  <c r="P64" i="15"/>
  <c r="E64" i="15"/>
  <c r="S63" i="15"/>
  <c r="R63" i="15"/>
  <c r="Q63" i="15"/>
  <c r="P63" i="15"/>
  <c r="E63" i="15"/>
  <c r="O61" i="15"/>
  <c r="N61" i="15"/>
  <c r="M61" i="15"/>
  <c r="S61" i="15" s="1"/>
  <c r="L61" i="15"/>
  <c r="R61" i="15" s="1"/>
  <c r="K61" i="15"/>
  <c r="J61" i="15"/>
  <c r="I61" i="15"/>
  <c r="H61" i="15"/>
  <c r="C61" i="15"/>
  <c r="B61" i="15"/>
  <c r="S60" i="15"/>
  <c r="R60" i="15"/>
  <c r="Q60" i="15"/>
  <c r="P60" i="15"/>
  <c r="E60" i="15"/>
  <c r="U59" i="15"/>
  <c r="S59" i="15"/>
  <c r="R59" i="15"/>
  <c r="Q59" i="15"/>
  <c r="P59" i="15"/>
  <c r="E59" i="15"/>
  <c r="T59" i="15" s="1"/>
  <c r="S58" i="15"/>
  <c r="R58" i="15"/>
  <c r="Q58" i="15"/>
  <c r="P58" i="15"/>
  <c r="E58" i="15"/>
  <c r="U58" i="15" s="1"/>
  <c r="S57" i="15"/>
  <c r="R57" i="15"/>
  <c r="Q57" i="15"/>
  <c r="P57" i="15"/>
  <c r="E57" i="15"/>
  <c r="U57" i="15" s="1"/>
  <c r="O55" i="15"/>
  <c r="N55" i="15"/>
  <c r="M55" i="15"/>
  <c r="L55" i="15"/>
  <c r="R55" i="15" s="1"/>
  <c r="K55" i="15"/>
  <c r="J55" i="15"/>
  <c r="I55" i="15"/>
  <c r="H55" i="15"/>
  <c r="G55" i="15"/>
  <c r="F55" i="15"/>
  <c r="C55" i="15"/>
  <c r="B55" i="15"/>
  <c r="S54" i="15"/>
  <c r="R54" i="15"/>
  <c r="Q54" i="15"/>
  <c r="P54" i="15"/>
  <c r="E54" i="15"/>
  <c r="U54" i="15" s="1"/>
  <c r="S53" i="15"/>
  <c r="R53" i="15"/>
  <c r="Q53" i="15"/>
  <c r="P53" i="15"/>
  <c r="E53" i="15"/>
  <c r="T52" i="15"/>
  <c r="S52" i="15"/>
  <c r="R52" i="15"/>
  <c r="Q52" i="15"/>
  <c r="P52" i="15"/>
  <c r="E52" i="15"/>
  <c r="U52" i="15" s="1"/>
  <c r="S51" i="15"/>
  <c r="R51" i="15"/>
  <c r="Q51" i="15"/>
  <c r="P51" i="15"/>
  <c r="E51" i="15"/>
  <c r="U51" i="15" s="1"/>
  <c r="S50" i="15"/>
  <c r="R50" i="15"/>
  <c r="Q50" i="15"/>
  <c r="P50" i="15"/>
  <c r="E50" i="15"/>
  <c r="U50" i="15" s="1"/>
  <c r="S49" i="15"/>
  <c r="R49" i="15"/>
  <c r="Q49" i="15"/>
  <c r="P49" i="15"/>
  <c r="E49" i="15"/>
  <c r="S48" i="15"/>
  <c r="R48" i="15"/>
  <c r="Q48" i="15"/>
  <c r="P48" i="15"/>
  <c r="E48" i="15"/>
  <c r="T48" i="15" s="1"/>
  <c r="S47" i="15"/>
  <c r="R47" i="15"/>
  <c r="Q47" i="15"/>
  <c r="P47" i="15"/>
  <c r="E47" i="15"/>
  <c r="U47" i="15" s="1"/>
  <c r="T46" i="15"/>
  <c r="S46" i="15"/>
  <c r="R46" i="15"/>
  <c r="Q46" i="15"/>
  <c r="P46" i="15"/>
  <c r="E46" i="15"/>
  <c r="U46" i="15" s="1"/>
  <c r="S45" i="15"/>
  <c r="R45" i="15"/>
  <c r="Q45" i="15"/>
  <c r="P45" i="15"/>
  <c r="E45" i="15"/>
  <c r="U45" i="15" s="1"/>
  <c r="S44" i="15"/>
  <c r="R44" i="15"/>
  <c r="Q44" i="15"/>
  <c r="P44" i="15"/>
  <c r="E44" i="15"/>
  <c r="O42" i="15"/>
  <c r="N42" i="15"/>
  <c r="M42" i="15"/>
  <c r="S42" i="15" s="1"/>
  <c r="L42" i="15"/>
  <c r="R42" i="15" s="1"/>
  <c r="K42" i="15"/>
  <c r="J42" i="15"/>
  <c r="I42" i="15"/>
  <c r="Q42" i="15" s="1"/>
  <c r="H42" i="15"/>
  <c r="G42" i="15"/>
  <c r="F42" i="15"/>
  <c r="C42" i="15"/>
  <c r="B42" i="15"/>
  <c r="T41" i="15"/>
  <c r="S41" i="15"/>
  <c r="R41" i="15"/>
  <c r="Q41" i="15"/>
  <c r="P41" i="15"/>
  <c r="E41" i="15"/>
  <c r="U41" i="15" s="1"/>
  <c r="U40" i="15"/>
  <c r="S40" i="15"/>
  <c r="R40" i="15"/>
  <c r="Q40" i="15"/>
  <c r="P40" i="15"/>
  <c r="E40" i="15"/>
  <c r="T40" i="15" s="1"/>
  <c r="S39" i="15"/>
  <c r="R39" i="15"/>
  <c r="Q39" i="15"/>
  <c r="P39" i="15"/>
  <c r="E39" i="15"/>
  <c r="U39" i="15" s="1"/>
  <c r="S38" i="15"/>
  <c r="R38" i="15"/>
  <c r="Q38" i="15"/>
  <c r="P38" i="15"/>
  <c r="E38" i="15"/>
  <c r="S37" i="15"/>
  <c r="R37" i="15"/>
  <c r="Q37" i="15"/>
  <c r="P37" i="15"/>
  <c r="E37" i="15"/>
  <c r="U37" i="15" s="1"/>
  <c r="O35" i="15"/>
  <c r="N35" i="15"/>
  <c r="M35" i="15"/>
  <c r="S35" i="15" s="1"/>
  <c r="L35" i="15"/>
  <c r="R35" i="15" s="1"/>
  <c r="K35" i="15"/>
  <c r="J35" i="15"/>
  <c r="I35" i="15"/>
  <c r="H35" i="15"/>
  <c r="G35" i="15"/>
  <c r="F35" i="15"/>
  <c r="C35" i="15"/>
  <c r="B35" i="15"/>
  <c r="E35" i="15" s="1"/>
  <c r="S34" i="15"/>
  <c r="R34" i="15"/>
  <c r="Q34" i="15"/>
  <c r="P34" i="15"/>
  <c r="E34" i="15"/>
  <c r="T34" i="15" s="1"/>
  <c r="O32" i="15"/>
  <c r="N32" i="15"/>
  <c r="M32" i="15"/>
  <c r="S32" i="15" s="1"/>
  <c r="L32" i="15"/>
  <c r="R32" i="15" s="1"/>
  <c r="K32" i="15"/>
  <c r="J32" i="15"/>
  <c r="I32" i="15"/>
  <c r="H32" i="15"/>
  <c r="G32" i="15"/>
  <c r="F32" i="15"/>
  <c r="C32" i="15"/>
  <c r="B32" i="15"/>
  <c r="S31" i="15"/>
  <c r="R31" i="15"/>
  <c r="Q31" i="15"/>
  <c r="P31" i="15"/>
  <c r="E31" i="15"/>
  <c r="S30" i="15"/>
  <c r="R30" i="15"/>
  <c r="Q30" i="15"/>
  <c r="P30" i="15"/>
  <c r="E30" i="15"/>
  <c r="T30" i="15" s="1"/>
  <c r="U29" i="15"/>
  <c r="T29" i="15"/>
  <c r="S29" i="15"/>
  <c r="R29" i="15"/>
  <c r="Q29" i="15"/>
  <c r="P29" i="15"/>
  <c r="E29" i="15"/>
  <c r="S28" i="15"/>
  <c r="R28" i="15"/>
  <c r="Q28" i="15"/>
  <c r="P28" i="15"/>
  <c r="E28" i="15"/>
  <c r="U28" i="15" s="1"/>
  <c r="O26" i="15"/>
  <c r="N26" i="15"/>
  <c r="M26" i="15"/>
  <c r="S26" i="15" s="1"/>
  <c r="L26" i="15"/>
  <c r="R26" i="15" s="1"/>
  <c r="K26" i="15"/>
  <c r="J26" i="15"/>
  <c r="I26" i="15"/>
  <c r="H26" i="15"/>
  <c r="G26" i="15"/>
  <c r="F26" i="15"/>
  <c r="C26" i="15"/>
  <c r="B26" i="15"/>
  <c r="E26" i="15" s="1"/>
  <c r="S25" i="15"/>
  <c r="R25" i="15"/>
  <c r="Q25" i="15"/>
  <c r="P25" i="15"/>
  <c r="E25" i="15"/>
  <c r="U25" i="15" s="1"/>
  <c r="S24" i="15"/>
  <c r="R24" i="15"/>
  <c r="Q24" i="15"/>
  <c r="P24" i="15"/>
  <c r="E24" i="15"/>
  <c r="U24" i="15" s="1"/>
  <c r="S23" i="15"/>
  <c r="R23" i="15"/>
  <c r="Q23" i="15"/>
  <c r="P23" i="15"/>
  <c r="E23" i="15"/>
  <c r="U23" i="15" s="1"/>
  <c r="S22" i="15"/>
  <c r="R22" i="15"/>
  <c r="Q22" i="15"/>
  <c r="P22" i="15"/>
  <c r="E22" i="15"/>
  <c r="U22" i="15" s="1"/>
  <c r="S21" i="15"/>
  <c r="R21" i="15"/>
  <c r="Q21" i="15"/>
  <c r="P21" i="15"/>
  <c r="E21" i="15"/>
  <c r="S20" i="15"/>
  <c r="R20" i="15"/>
  <c r="Q20" i="15"/>
  <c r="P20" i="15"/>
  <c r="E20" i="15"/>
  <c r="T20" i="15" s="1"/>
  <c r="S19" i="15"/>
  <c r="R19" i="15"/>
  <c r="Q19" i="15"/>
  <c r="P19" i="15"/>
  <c r="E19" i="15"/>
  <c r="O17" i="15"/>
  <c r="N17" i="15"/>
  <c r="M17" i="15"/>
  <c r="S17" i="15" s="1"/>
  <c r="L17" i="15"/>
  <c r="R17" i="15" s="1"/>
  <c r="K17" i="15"/>
  <c r="J17" i="15"/>
  <c r="I17" i="15"/>
  <c r="H17" i="15"/>
  <c r="G17" i="15"/>
  <c r="F17" i="15"/>
  <c r="C17" i="15"/>
  <c r="B17" i="15"/>
  <c r="U16" i="15"/>
  <c r="S16" i="15"/>
  <c r="R16" i="15"/>
  <c r="Q16" i="15"/>
  <c r="P16" i="15"/>
  <c r="E16" i="15"/>
  <c r="T16" i="15" s="1"/>
  <c r="U15" i="15"/>
  <c r="T15" i="15"/>
  <c r="S15" i="15"/>
  <c r="R15" i="15"/>
  <c r="Q15" i="15"/>
  <c r="P15" i="15"/>
  <c r="E15" i="15"/>
  <c r="U14" i="15"/>
  <c r="T14" i="15"/>
  <c r="S14" i="15"/>
  <c r="R14" i="15"/>
  <c r="Q14" i="15"/>
  <c r="P14" i="15"/>
  <c r="E14" i="15"/>
  <c r="T13" i="15"/>
  <c r="S13" i="15"/>
  <c r="R13" i="15"/>
  <c r="Q13" i="15"/>
  <c r="P13" i="15"/>
  <c r="E13" i="15"/>
  <c r="U13" i="15" s="1"/>
  <c r="S12" i="15"/>
  <c r="R12" i="15"/>
  <c r="Q12" i="15"/>
  <c r="P12" i="15"/>
  <c r="E12" i="15"/>
  <c r="U12" i="15" s="1"/>
  <c r="S11" i="15"/>
  <c r="R11" i="15"/>
  <c r="Q11" i="15"/>
  <c r="P11" i="15"/>
  <c r="E11" i="15"/>
  <c r="U11" i="15" s="1"/>
  <c r="S10" i="15"/>
  <c r="R10" i="15"/>
  <c r="Q10" i="15"/>
  <c r="P10" i="15"/>
  <c r="E10" i="15"/>
  <c r="S9" i="15"/>
  <c r="R9" i="15"/>
  <c r="Q9" i="15"/>
  <c r="P9" i="15"/>
  <c r="E9" i="15"/>
  <c r="U9" i="15" s="1"/>
  <c r="S96" i="14"/>
  <c r="R96" i="14"/>
  <c r="Q96" i="14"/>
  <c r="P96" i="14"/>
  <c r="E96" i="14"/>
  <c r="U96" i="14" s="1"/>
  <c r="S95" i="14"/>
  <c r="R95" i="14"/>
  <c r="Q95" i="14"/>
  <c r="P95" i="14"/>
  <c r="E95" i="14"/>
  <c r="U95" i="14" s="1"/>
  <c r="S94" i="14"/>
  <c r="R94" i="14"/>
  <c r="Q94" i="14"/>
  <c r="P94" i="14"/>
  <c r="E94" i="14"/>
  <c r="T94" i="14" s="1"/>
  <c r="T93" i="14"/>
  <c r="S93" i="14"/>
  <c r="R93" i="14"/>
  <c r="Q93" i="14"/>
  <c r="P93" i="14"/>
  <c r="E93" i="14"/>
  <c r="U93" i="14" s="1"/>
  <c r="S92" i="14"/>
  <c r="R92" i="14"/>
  <c r="Q92" i="14"/>
  <c r="P92" i="14"/>
  <c r="E92" i="14"/>
  <c r="S91" i="14"/>
  <c r="R91" i="14"/>
  <c r="Q91" i="14"/>
  <c r="P91" i="14"/>
  <c r="E91" i="14"/>
  <c r="T91" i="14" s="1"/>
  <c r="S90" i="14"/>
  <c r="R90" i="14"/>
  <c r="Q90" i="14"/>
  <c r="P90" i="14"/>
  <c r="E90" i="14"/>
  <c r="S89" i="14"/>
  <c r="R89" i="14"/>
  <c r="Q89" i="14"/>
  <c r="P89" i="14"/>
  <c r="E89" i="14"/>
  <c r="T89" i="14" s="1"/>
  <c r="S88" i="14"/>
  <c r="R88" i="14"/>
  <c r="Q88" i="14"/>
  <c r="P88" i="14"/>
  <c r="E88" i="14"/>
  <c r="O75" i="14"/>
  <c r="N75" i="14"/>
  <c r="M75" i="14"/>
  <c r="L75" i="14"/>
  <c r="K75" i="14"/>
  <c r="J75" i="14"/>
  <c r="I75" i="14"/>
  <c r="H75" i="14"/>
  <c r="G75" i="14"/>
  <c r="F75" i="14"/>
  <c r="C75" i="14"/>
  <c r="B75" i="14"/>
  <c r="O74" i="14"/>
  <c r="S74" i="14" s="1"/>
  <c r="N74" i="14"/>
  <c r="M74" i="14"/>
  <c r="L74" i="14"/>
  <c r="K74" i="14"/>
  <c r="J74" i="14"/>
  <c r="I74" i="14"/>
  <c r="H74" i="14"/>
  <c r="G74" i="14"/>
  <c r="F74" i="14"/>
  <c r="C74" i="14"/>
  <c r="B74" i="14"/>
  <c r="E74" i="14" s="1"/>
  <c r="O73" i="14"/>
  <c r="N73" i="14"/>
  <c r="M73" i="14"/>
  <c r="S73" i="14" s="1"/>
  <c r="L73" i="14"/>
  <c r="K73" i="14"/>
  <c r="J73" i="14"/>
  <c r="I73" i="14"/>
  <c r="H73" i="14"/>
  <c r="P73" i="14" s="1"/>
  <c r="G73" i="14"/>
  <c r="F73" i="14"/>
  <c r="E73" i="14"/>
  <c r="C73" i="14"/>
  <c r="B73" i="14"/>
  <c r="S72" i="14"/>
  <c r="R72" i="14"/>
  <c r="Q72" i="14"/>
  <c r="P72" i="14"/>
  <c r="E72" i="14"/>
  <c r="S71" i="14"/>
  <c r="R71" i="14"/>
  <c r="Q71" i="14"/>
  <c r="P71" i="14"/>
  <c r="E71" i="14"/>
  <c r="O69" i="14"/>
  <c r="N69" i="14"/>
  <c r="M69" i="14"/>
  <c r="L69" i="14"/>
  <c r="K69" i="14"/>
  <c r="J69" i="14"/>
  <c r="I69" i="14"/>
  <c r="H69" i="14"/>
  <c r="G69" i="14"/>
  <c r="F69" i="14"/>
  <c r="C69" i="14"/>
  <c r="B69" i="14"/>
  <c r="O68" i="14"/>
  <c r="N68" i="14"/>
  <c r="M68" i="14"/>
  <c r="S68" i="14" s="1"/>
  <c r="L68" i="14"/>
  <c r="R68" i="14" s="1"/>
  <c r="K68" i="14"/>
  <c r="J68" i="14"/>
  <c r="I68" i="14"/>
  <c r="H68" i="14"/>
  <c r="G68" i="14"/>
  <c r="F68" i="14"/>
  <c r="C68" i="14"/>
  <c r="B68" i="14"/>
  <c r="S67" i="14"/>
  <c r="R67" i="14"/>
  <c r="Q67" i="14"/>
  <c r="P67" i="14"/>
  <c r="E67" i="14"/>
  <c r="S66" i="14"/>
  <c r="R66" i="14"/>
  <c r="Q66" i="14"/>
  <c r="P66" i="14"/>
  <c r="E66" i="14"/>
  <c r="T66" i="14" s="1"/>
  <c r="S65" i="14"/>
  <c r="R65" i="14"/>
  <c r="Q65" i="14"/>
  <c r="P65" i="14"/>
  <c r="E65" i="14"/>
  <c r="U65" i="14" s="1"/>
  <c r="T64" i="14"/>
  <c r="S64" i="14"/>
  <c r="R64" i="14"/>
  <c r="Q64" i="14"/>
  <c r="P64" i="14"/>
  <c r="E64" i="14"/>
  <c r="U64" i="14" s="1"/>
  <c r="S63" i="14"/>
  <c r="R63" i="14"/>
  <c r="Q63" i="14"/>
  <c r="P63" i="14"/>
  <c r="E63" i="14"/>
  <c r="U63" i="14" s="1"/>
  <c r="O61" i="14"/>
  <c r="N61" i="14"/>
  <c r="M61" i="14"/>
  <c r="S61" i="14" s="1"/>
  <c r="L61" i="14"/>
  <c r="R61" i="14" s="1"/>
  <c r="K61" i="14"/>
  <c r="J61" i="14"/>
  <c r="I61" i="14"/>
  <c r="H61" i="14"/>
  <c r="C61" i="14"/>
  <c r="B61" i="14"/>
  <c r="S60" i="14"/>
  <c r="R60" i="14"/>
  <c r="Q60" i="14"/>
  <c r="P60" i="14"/>
  <c r="E60" i="14"/>
  <c r="U60" i="14" s="1"/>
  <c r="S59" i="14"/>
  <c r="R59" i="14"/>
  <c r="Q59" i="14"/>
  <c r="P59" i="14"/>
  <c r="E59" i="14"/>
  <c r="U59" i="14" s="1"/>
  <c r="S58" i="14"/>
  <c r="R58" i="14"/>
  <c r="Q58" i="14"/>
  <c r="P58" i="14"/>
  <c r="E58" i="14"/>
  <c r="S57" i="14"/>
  <c r="R57" i="14"/>
  <c r="Q57" i="14"/>
  <c r="P57" i="14"/>
  <c r="E57" i="14"/>
  <c r="T57" i="14" s="1"/>
  <c r="O55" i="14"/>
  <c r="N55" i="14"/>
  <c r="M55" i="14"/>
  <c r="S55" i="14" s="1"/>
  <c r="L55" i="14"/>
  <c r="R55" i="14" s="1"/>
  <c r="K55" i="14"/>
  <c r="J55" i="14"/>
  <c r="I55" i="14"/>
  <c r="H55" i="14"/>
  <c r="G55" i="14"/>
  <c r="F55" i="14"/>
  <c r="C55" i="14"/>
  <c r="B55" i="14"/>
  <c r="S54" i="14"/>
  <c r="R54" i="14"/>
  <c r="Q54" i="14"/>
  <c r="P54" i="14"/>
  <c r="E54" i="14"/>
  <c r="T54" i="14" s="1"/>
  <c r="S53" i="14"/>
  <c r="R53" i="14"/>
  <c r="Q53" i="14"/>
  <c r="P53" i="14"/>
  <c r="E53" i="14"/>
  <c r="T53" i="14" s="1"/>
  <c r="S52" i="14"/>
  <c r="R52" i="14"/>
  <c r="Q52" i="14"/>
  <c r="P52" i="14"/>
  <c r="E52" i="14"/>
  <c r="U52" i="14" s="1"/>
  <c r="T51" i="14"/>
  <c r="S51" i="14"/>
  <c r="R51" i="14"/>
  <c r="Q51" i="14"/>
  <c r="P51" i="14"/>
  <c r="E51" i="14"/>
  <c r="U51" i="14" s="1"/>
  <c r="U50" i="14"/>
  <c r="S50" i="14"/>
  <c r="R50" i="14"/>
  <c r="Q50" i="14"/>
  <c r="P50" i="14"/>
  <c r="E50" i="14"/>
  <c r="T50" i="14" s="1"/>
  <c r="T49" i="14"/>
  <c r="S49" i="14"/>
  <c r="R49" i="14"/>
  <c r="Q49" i="14"/>
  <c r="P49" i="14"/>
  <c r="E49" i="14"/>
  <c r="U49" i="14" s="1"/>
  <c r="S48" i="14"/>
  <c r="R48" i="14"/>
  <c r="Q48" i="14"/>
  <c r="P48" i="14"/>
  <c r="E48" i="14"/>
  <c r="U48" i="14" s="1"/>
  <c r="S47" i="14"/>
  <c r="R47" i="14"/>
  <c r="Q47" i="14"/>
  <c r="P47" i="14"/>
  <c r="E47" i="14"/>
  <c r="U46" i="14"/>
  <c r="S46" i="14"/>
  <c r="R46" i="14"/>
  <c r="Q46" i="14"/>
  <c r="P46" i="14"/>
  <c r="E46" i="14"/>
  <c r="T46" i="14" s="1"/>
  <c r="S45" i="14"/>
  <c r="R45" i="14"/>
  <c r="Q45" i="14"/>
  <c r="P45" i="14"/>
  <c r="E45" i="14"/>
  <c r="U45" i="14" s="1"/>
  <c r="S44" i="14"/>
  <c r="R44" i="14"/>
  <c r="Q44" i="14"/>
  <c r="P44" i="14"/>
  <c r="E44" i="14"/>
  <c r="U44" i="14" s="1"/>
  <c r="R42" i="14"/>
  <c r="O42" i="14"/>
  <c r="N42" i="14"/>
  <c r="M42" i="14"/>
  <c r="S42" i="14" s="1"/>
  <c r="L42" i="14"/>
  <c r="K42" i="14"/>
  <c r="J42" i="14"/>
  <c r="I42" i="14"/>
  <c r="H42" i="14"/>
  <c r="G42" i="14"/>
  <c r="F42" i="14"/>
  <c r="C42" i="14"/>
  <c r="B42" i="14"/>
  <c r="E42" i="14" s="1"/>
  <c r="T41" i="14"/>
  <c r="S41" i="14"/>
  <c r="R41" i="14"/>
  <c r="Q41" i="14"/>
  <c r="P41" i="14"/>
  <c r="E41" i="14"/>
  <c r="U41" i="14" s="1"/>
  <c r="S40" i="14"/>
  <c r="R40" i="14"/>
  <c r="Q40" i="14"/>
  <c r="P40" i="14"/>
  <c r="E40" i="14"/>
  <c r="U40" i="14" s="1"/>
  <c r="S39" i="14"/>
  <c r="R39" i="14"/>
  <c r="Q39" i="14"/>
  <c r="P39" i="14"/>
  <c r="E39" i="14"/>
  <c r="T38" i="14"/>
  <c r="S38" i="14"/>
  <c r="R38" i="14"/>
  <c r="Q38" i="14"/>
  <c r="P38" i="14"/>
  <c r="E38" i="14"/>
  <c r="U38" i="14" s="1"/>
  <c r="T37" i="14"/>
  <c r="S37" i="14"/>
  <c r="R37" i="14"/>
  <c r="Q37" i="14"/>
  <c r="P37" i="14"/>
  <c r="E37" i="14"/>
  <c r="O35" i="14"/>
  <c r="N35" i="14"/>
  <c r="M35" i="14"/>
  <c r="L35" i="14"/>
  <c r="K35" i="14"/>
  <c r="J35" i="14"/>
  <c r="I35" i="14"/>
  <c r="H35" i="14"/>
  <c r="P35" i="14" s="1"/>
  <c r="G35" i="14"/>
  <c r="F35" i="14"/>
  <c r="C35" i="14"/>
  <c r="E35" i="14" s="1"/>
  <c r="B35" i="14"/>
  <c r="S34" i="14"/>
  <c r="R34" i="14"/>
  <c r="Q34" i="14"/>
  <c r="P34" i="14"/>
  <c r="T34" i="14" s="1"/>
  <c r="E34" i="14"/>
  <c r="O32" i="14"/>
  <c r="N32" i="14"/>
  <c r="M32" i="14"/>
  <c r="S32" i="14" s="1"/>
  <c r="L32" i="14"/>
  <c r="R32" i="14" s="1"/>
  <c r="K32" i="14"/>
  <c r="J32" i="14"/>
  <c r="I32" i="14"/>
  <c r="Q32" i="14" s="1"/>
  <c r="H32" i="14"/>
  <c r="G32" i="14"/>
  <c r="F32" i="14"/>
  <c r="C32" i="14"/>
  <c r="B32" i="14"/>
  <c r="E32" i="14" s="1"/>
  <c r="S31" i="14"/>
  <c r="R31" i="14"/>
  <c r="Q31" i="14"/>
  <c r="P31" i="14"/>
  <c r="E31" i="14"/>
  <c r="U31" i="14" s="1"/>
  <c r="S30" i="14"/>
  <c r="R30" i="14"/>
  <c r="Q30" i="14"/>
  <c r="P30" i="14"/>
  <c r="E30" i="14"/>
  <c r="S29" i="14"/>
  <c r="R29" i="14"/>
  <c r="Q29" i="14"/>
  <c r="P29" i="14"/>
  <c r="E29" i="14"/>
  <c r="T29" i="14" s="1"/>
  <c r="S28" i="14"/>
  <c r="R28" i="14"/>
  <c r="Q28" i="14"/>
  <c r="P28" i="14"/>
  <c r="E28" i="14"/>
  <c r="U28" i="14" s="1"/>
  <c r="O26" i="14"/>
  <c r="N26" i="14"/>
  <c r="M26" i="14"/>
  <c r="S26" i="14" s="1"/>
  <c r="L26" i="14"/>
  <c r="R26" i="14" s="1"/>
  <c r="K26" i="14"/>
  <c r="J26" i="14"/>
  <c r="I26" i="14"/>
  <c r="H26" i="14"/>
  <c r="G26" i="14"/>
  <c r="F26" i="14"/>
  <c r="C26" i="14"/>
  <c r="B26" i="14"/>
  <c r="S25" i="14"/>
  <c r="R25" i="14"/>
  <c r="Q25" i="14"/>
  <c r="P25" i="14"/>
  <c r="E25" i="14"/>
  <c r="U25" i="14" s="1"/>
  <c r="S24" i="14"/>
  <c r="R24" i="14"/>
  <c r="Q24" i="14"/>
  <c r="P24" i="14"/>
  <c r="E24" i="14"/>
  <c r="T24" i="14" s="1"/>
  <c r="S23" i="14"/>
  <c r="R23" i="14"/>
  <c r="Q23" i="14"/>
  <c r="P23" i="14"/>
  <c r="E23" i="14"/>
  <c r="S22" i="14"/>
  <c r="R22" i="14"/>
  <c r="Q22" i="14"/>
  <c r="P22" i="14"/>
  <c r="E22" i="14"/>
  <c r="U22" i="14" s="1"/>
  <c r="U21" i="14"/>
  <c r="S21" i="14"/>
  <c r="R21" i="14"/>
  <c r="Q21" i="14"/>
  <c r="P21" i="14"/>
  <c r="E21" i="14"/>
  <c r="T21" i="14" s="1"/>
  <c r="S20" i="14"/>
  <c r="R20" i="14"/>
  <c r="Q20" i="14"/>
  <c r="P20" i="14"/>
  <c r="E20" i="14"/>
  <c r="U20" i="14" s="1"/>
  <c r="S19" i="14"/>
  <c r="R19" i="14"/>
  <c r="Q19" i="14"/>
  <c r="P19" i="14"/>
  <c r="E19" i="14"/>
  <c r="O17" i="14"/>
  <c r="N17" i="14"/>
  <c r="M17" i="14"/>
  <c r="S17" i="14" s="1"/>
  <c r="L17" i="14"/>
  <c r="R17" i="14" s="1"/>
  <c r="K17" i="14"/>
  <c r="J17" i="14"/>
  <c r="I17" i="14"/>
  <c r="H17" i="14"/>
  <c r="G17" i="14"/>
  <c r="F17" i="14"/>
  <c r="C17" i="14"/>
  <c r="B17" i="14"/>
  <c r="E17" i="14" s="1"/>
  <c r="S16" i="14"/>
  <c r="R16" i="14"/>
  <c r="Q16" i="14"/>
  <c r="P16" i="14"/>
  <c r="E16" i="14"/>
  <c r="S15" i="14"/>
  <c r="R15" i="14"/>
  <c r="Q15" i="14"/>
  <c r="P15" i="14"/>
  <c r="E15" i="14"/>
  <c r="T15" i="14" s="1"/>
  <c r="S14" i="14"/>
  <c r="R14" i="14"/>
  <c r="Q14" i="14"/>
  <c r="P14" i="14"/>
  <c r="E14" i="14"/>
  <c r="U14" i="14" s="1"/>
  <c r="U13" i="14"/>
  <c r="S13" i="14"/>
  <c r="R13" i="14"/>
  <c r="Q13" i="14"/>
  <c r="P13" i="14"/>
  <c r="E13" i="14"/>
  <c r="T13" i="14" s="1"/>
  <c r="T12" i="14"/>
  <c r="S12" i="14"/>
  <c r="R12" i="14"/>
  <c r="Q12" i="14"/>
  <c r="P12" i="14"/>
  <c r="E12" i="14"/>
  <c r="U12" i="14" s="1"/>
  <c r="S11" i="14"/>
  <c r="R11" i="14"/>
  <c r="Q11" i="14"/>
  <c r="P11" i="14"/>
  <c r="E11" i="14"/>
  <c r="S10" i="14"/>
  <c r="R10" i="14"/>
  <c r="Q10" i="14"/>
  <c r="P10" i="14"/>
  <c r="T10" i="14" s="1"/>
  <c r="E10" i="14"/>
  <c r="U10" i="14" s="1"/>
  <c r="T9" i="14"/>
  <c r="S9" i="14"/>
  <c r="R9" i="14"/>
  <c r="Q9" i="14"/>
  <c r="P9" i="14"/>
  <c r="E9" i="14"/>
  <c r="S96" i="13"/>
  <c r="R96" i="13"/>
  <c r="Q96" i="13"/>
  <c r="P96" i="13"/>
  <c r="E96" i="13"/>
  <c r="S95" i="13"/>
  <c r="R95" i="13"/>
  <c r="Q95" i="13"/>
  <c r="P95" i="13"/>
  <c r="E95" i="13"/>
  <c r="T94" i="13"/>
  <c r="S94" i="13"/>
  <c r="R94" i="13"/>
  <c r="Q94" i="13"/>
  <c r="P94" i="13"/>
  <c r="E94" i="13"/>
  <c r="U94" i="13" s="1"/>
  <c r="S93" i="13"/>
  <c r="R93" i="13"/>
  <c r="Q93" i="13"/>
  <c r="P93" i="13"/>
  <c r="E93" i="13"/>
  <c r="T93" i="13" s="1"/>
  <c r="T92" i="13"/>
  <c r="S92" i="13"/>
  <c r="R92" i="13"/>
  <c r="Q92" i="13"/>
  <c r="P92" i="13"/>
  <c r="E92" i="13"/>
  <c r="U92" i="13" s="1"/>
  <c r="T91" i="13"/>
  <c r="S91" i="13"/>
  <c r="R91" i="13"/>
  <c r="Q91" i="13"/>
  <c r="P91" i="13"/>
  <c r="E91" i="13"/>
  <c r="S90" i="13"/>
  <c r="R90" i="13"/>
  <c r="Q90" i="13"/>
  <c r="P90" i="13"/>
  <c r="E90" i="13"/>
  <c r="U90" i="13" s="1"/>
  <c r="S89" i="13"/>
  <c r="R89" i="13"/>
  <c r="Q89" i="13"/>
  <c r="P89" i="13"/>
  <c r="E89" i="13"/>
  <c r="S88" i="13"/>
  <c r="R88" i="13"/>
  <c r="Q88" i="13"/>
  <c r="P88" i="13"/>
  <c r="E88" i="13"/>
  <c r="O75" i="13"/>
  <c r="N75" i="13"/>
  <c r="M75" i="13"/>
  <c r="S75" i="13" s="1"/>
  <c r="L75" i="13"/>
  <c r="K75" i="13"/>
  <c r="J75" i="13"/>
  <c r="I75" i="13"/>
  <c r="H75" i="13"/>
  <c r="G75" i="13"/>
  <c r="F75" i="13"/>
  <c r="C75" i="13"/>
  <c r="B75" i="13"/>
  <c r="O74" i="13"/>
  <c r="N74" i="13"/>
  <c r="M74" i="13"/>
  <c r="S74" i="13" s="1"/>
  <c r="L74" i="13"/>
  <c r="K74" i="13"/>
  <c r="J74" i="13"/>
  <c r="I74" i="13"/>
  <c r="Q74" i="13" s="1"/>
  <c r="H74" i="13"/>
  <c r="P74" i="13" s="1"/>
  <c r="G74" i="13"/>
  <c r="F74" i="13"/>
  <c r="C74" i="13"/>
  <c r="B74" i="13"/>
  <c r="E74" i="13" s="1"/>
  <c r="O73" i="13"/>
  <c r="N73" i="13"/>
  <c r="R73" i="13" s="1"/>
  <c r="M73" i="13"/>
  <c r="S73" i="13" s="1"/>
  <c r="L73" i="13"/>
  <c r="K73" i="13"/>
  <c r="J73" i="13"/>
  <c r="I73" i="13"/>
  <c r="H73" i="13"/>
  <c r="P73" i="13" s="1"/>
  <c r="G73" i="13"/>
  <c r="F73" i="13"/>
  <c r="E73" i="13"/>
  <c r="C73" i="13"/>
  <c r="B73" i="13"/>
  <c r="S72" i="13"/>
  <c r="R72" i="13"/>
  <c r="Q72" i="13"/>
  <c r="P72" i="13"/>
  <c r="E72" i="13"/>
  <c r="U72" i="13" s="1"/>
  <c r="S71" i="13"/>
  <c r="R71" i="13"/>
  <c r="Q71" i="13"/>
  <c r="P71" i="13"/>
  <c r="E71" i="13"/>
  <c r="T71" i="13" s="1"/>
  <c r="O69" i="13"/>
  <c r="N69" i="13"/>
  <c r="M69" i="13"/>
  <c r="L69" i="13"/>
  <c r="K69" i="13"/>
  <c r="J69" i="13"/>
  <c r="I69" i="13"/>
  <c r="H69" i="13"/>
  <c r="G69" i="13"/>
  <c r="F69" i="13"/>
  <c r="C69" i="13"/>
  <c r="B69" i="13"/>
  <c r="O68" i="13"/>
  <c r="N68" i="13"/>
  <c r="M68" i="13"/>
  <c r="S68" i="13" s="1"/>
  <c r="L68" i="13"/>
  <c r="R68" i="13" s="1"/>
  <c r="K68" i="13"/>
  <c r="J68" i="13"/>
  <c r="I68" i="13"/>
  <c r="H68" i="13"/>
  <c r="G68" i="13"/>
  <c r="F68" i="13"/>
  <c r="C68" i="13"/>
  <c r="B68" i="13"/>
  <c r="E68" i="13" s="1"/>
  <c r="S67" i="13"/>
  <c r="R67" i="13"/>
  <c r="Q67" i="13"/>
  <c r="P67" i="13"/>
  <c r="E67" i="13"/>
  <c r="S66" i="13"/>
  <c r="R66" i="13"/>
  <c r="Q66" i="13"/>
  <c r="P66" i="13"/>
  <c r="E66" i="13"/>
  <c r="S65" i="13"/>
  <c r="R65" i="13"/>
  <c r="Q65" i="13"/>
  <c r="P65" i="13"/>
  <c r="E65" i="13"/>
  <c r="S64" i="13"/>
  <c r="R64" i="13"/>
  <c r="Q64" i="13"/>
  <c r="P64" i="13"/>
  <c r="E64" i="13"/>
  <c r="T64" i="13" s="1"/>
  <c r="S63" i="13"/>
  <c r="R63" i="13"/>
  <c r="Q63" i="13"/>
  <c r="P63" i="13"/>
  <c r="E63" i="13"/>
  <c r="T63" i="13" s="1"/>
  <c r="S61" i="13"/>
  <c r="O61" i="13"/>
  <c r="N61" i="13"/>
  <c r="M61" i="13"/>
  <c r="L61" i="13"/>
  <c r="R61" i="13" s="1"/>
  <c r="K61" i="13"/>
  <c r="J61" i="13"/>
  <c r="I61" i="13"/>
  <c r="H61" i="13"/>
  <c r="C61" i="13"/>
  <c r="B61" i="13"/>
  <c r="S60" i="13"/>
  <c r="R60" i="13"/>
  <c r="Q60" i="13"/>
  <c r="P60" i="13"/>
  <c r="E60" i="13"/>
  <c r="U60" i="13" s="1"/>
  <c r="S59" i="13"/>
  <c r="R59" i="13"/>
  <c r="Q59" i="13"/>
  <c r="P59" i="13"/>
  <c r="E59" i="13"/>
  <c r="U59" i="13" s="1"/>
  <c r="S58" i="13"/>
  <c r="R58" i="13"/>
  <c r="Q58" i="13"/>
  <c r="P58" i="13"/>
  <c r="E58" i="13"/>
  <c r="U58" i="13" s="1"/>
  <c r="S57" i="13"/>
  <c r="R57" i="13"/>
  <c r="Q57" i="13"/>
  <c r="P57" i="13"/>
  <c r="E57" i="13"/>
  <c r="U57" i="13" s="1"/>
  <c r="O55" i="13"/>
  <c r="N55" i="13"/>
  <c r="M55" i="13"/>
  <c r="S55" i="13" s="1"/>
  <c r="L55" i="13"/>
  <c r="R55" i="13" s="1"/>
  <c r="K55" i="13"/>
  <c r="J55" i="13"/>
  <c r="I55" i="13"/>
  <c r="H55" i="13"/>
  <c r="G55" i="13"/>
  <c r="F55" i="13"/>
  <c r="C55" i="13"/>
  <c r="B55" i="13"/>
  <c r="S54" i="13"/>
  <c r="R54" i="13"/>
  <c r="Q54" i="13"/>
  <c r="P54" i="13"/>
  <c r="E54" i="13"/>
  <c r="U54" i="13" s="1"/>
  <c r="S53" i="13"/>
  <c r="R53" i="13"/>
  <c r="Q53" i="13"/>
  <c r="P53" i="13"/>
  <c r="E53" i="13"/>
  <c r="S52" i="13"/>
  <c r="R52" i="13"/>
  <c r="Q52" i="13"/>
  <c r="P52" i="13"/>
  <c r="E52" i="13"/>
  <c r="T52" i="13" s="1"/>
  <c r="S51" i="13"/>
  <c r="R51" i="13"/>
  <c r="Q51" i="13"/>
  <c r="P51" i="13"/>
  <c r="E51" i="13"/>
  <c r="U50" i="13"/>
  <c r="T50" i="13"/>
  <c r="S50" i="13"/>
  <c r="R50" i="13"/>
  <c r="Q50" i="13"/>
  <c r="P50" i="13"/>
  <c r="E50" i="13"/>
  <c r="S49" i="13"/>
  <c r="R49" i="13"/>
  <c r="Q49" i="13"/>
  <c r="P49" i="13"/>
  <c r="E49" i="13"/>
  <c r="U49" i="13" s="1"/>
  <c r="S48" i="13"/>
  <c r="R48" i="13"/>
  <c r="Q48" i="13"/>
  <c r="P48" i="13"/>
  <c r="E48" i="13"/>
  <c r="U48" i="13" s="1"/>
  <c r="S47" i="13"/>
  <c r="R47" i="13"/>
  <c r="Q47" i="13"/>
  <c r="P47" i="13"/>
  <c r="E47" i="13"/>
  <c r="U47" i="13" s="1"/>
  <c r="T46" i="13"/>
  <c r="S46" i="13"/>
  <c r="R46" i="13"/>
  <c r="Q46" i="13"/>
  <c r="P46" i="13"/>
  <c r="E46" i="13"/>
  <c r="U46" i="13" s="1"/>
  <c r="S45" i="13"/>
  <c r="R45" i="13"/>
  <c r="Q45" i="13"/>
  <c r="P45" i="13"/>
  <c r="E45" i="13"/>
  <c r="S44" i="13"/>
  <c r="R44" i="13"/>
  <c r="Q44" i="13"/>
  <c r="P44" i="13"/>
  <c r="E44" i="13"/>
  <c r="T44" i="13" s="1"/>
  <c r="O42" i="13"/>
  <c r="S42" i="13" s="1"/>
  <c r="N42" i="13"/>
  <c r="M42" i="13"/>
  <c r="L42" i="13"/>
  <c r="R42" i="13" s="1"/>
  <c r="K42" i="13"/>
  <c r="J42" i="13"/>
  <c r="I42" i="13"/>
  <c r="H42" i="13"/>
  <c r="G42" i="13"/>
  <c r="F42" i="13"/>
  <c r="C42" i="13"/>
  <c r="B42" i="13"/>
  <c r="E42" i="13" s="1"/>
  <c r="U41" i="13"/>
  <c r="S41" i="13"/>
  <c r="R41" i="13"/>
  <c r="Q41" i="13"/>
  <c r="P41" i="13"/>
  <c r="E41" i="13"/>
  <c r="T41" i="13" s="1"/>
  <c r="S40" i="13"/>
  <c r="R40" i="13"/>
  <c r="Q40" i="13"/>
  <c r="P40" i="13"/>
  <c r="E40" i="13"/>
  <c r="U40" i="13" s="1"/>
  <c r="S39" i="13"/>
  <c r="R39" i="13"/>
  <c r="Q39" i="13"/>
  <c r="P39" i="13"/>
  <c r="E39" i="13"/>
  <c r="T39" i="13" s="1"/>
  <c r="S38" i="13"/>
  <c r="R38" i="13"/>
  <c r="Q38" i="13"/>
  <c r="P38" i="13"/>
  <c r="E38" i="13"/>
  <c r="T38" i="13" s="1"/>
  <c r="S37" i="13"/>
  <c r="R37" i="13"/>
  <c r="Q37" i="13"/>
  <c r="U37" i="13" s="1"/>
  <c r="P37" i="13"/>
  <c r="T37" i="13" s="1"/>
  <c r="E37" i="13"/>
  <c r="O35" i="13"/>
  <c r="S35" i="13" s="1"/>
  <c r="N35" i="13"/>
  <c r="M35" i="13"/>
  <c r="L35" i="13"/>
  <c r="K35" i="13"/>
  <c r="J35" i="13"/>
  <c r="I35" i="13"/>
  <c r="H35" i="13"/>
  <c r="G35" i="13"/>
  <c r="F35" i="13"/>
  <c r="C35" i="13"/>
  <c r="B35" i="13"/>
  <c r="E35" i="13" s="1"/>
  <c r="S34" i="13"/>
  <c r="R34" i="13"/>
  <c r="Q34" i="13"/>
  <c r="P34" i="13"/>
  <c r="E34" i="13"/>
  <c r="T34" i="13" s="1"/>
  <c r="R32" i="13"/>
  <c r="O32" i="13"/>
  <c r="N32" i="13"/>
  <c r="M32" i="13"/>
  <c r="S32" i="13" s="1"/>
  <c r="L32" i="13"/>
  <c r="K32" i="13"/>
  <c r="J32" i="13"/>
  <c r="I32" i="13"/>
  <c r="H32" i="13"/>
  <c r="G32" i="13"/>
  <c r="F32" i="13"/>
  <c r="C32" i="13"/>
  <c r="B32" i="13"/>
  <c r="T31" i="13"/>
  <c r="S31" i="13"/>
  <c r="R31" i="13"/>
  <c r="Q31" i="13"/>
  <c r="P31" i="13"/>
  <c r="E31" i="13"/>
  <c r="U31" i="13" s="1"/>
  <c r="S30" i="13"/>
  <c r="R30" i="13"/>
  <c r="Q30" i="13"/>
  <c r="P30" i="13"/>
  <c r="E30" i="13"/>
  <c r="U30" i="13" s="1"/>
  <c r="S29" i="13"/>
  <c r="R29" i="13"/>
  <c r="Q29" i="13"/>
  <c r="P29" i="13"/>
  <c r="E29" i="13"/>
  <c r="U29" i="13" s="1"/>
  <c r="S28" i="13"/>
  <c r="R28" i="13"/>
  <c r="Q28" i="13"/>
  <c r="P28" i="13"/>
  <c r="E28" i="13"/>
  <c r="O26" i="13"/>
  <c r="N26" i="13"/>
  <c r="M26" i="13"/>
  <c r="S26" i="13" s="1"/>
  <c r="L26" i="13"/>
  <c r="R26" i="13" s="1"/>
  <c r="K26" i="13"/>
  <c r="J26" i="13"/>
  <c r="I26" i="13"/>
  <c r="H26" i="13"/>
  <c r="G26" i="13"/>
  <c r="F26" i="13"/>
  <c r="C26" i="13"/>
  <c r="B26" i="13"/>
  <c r="S25" i="13"/>
  <c r="R25" i="13"/>
  <c r="Q25" i="13"/>
  <c r="P25" i="13"/>
  <c r="E25" i="13"/>
  <c r="U24" i="13"/>
  <c r="S24" i="13"/>
  <c r="R24" i="13"/>
  <c r="Q24" i="13"/>
  <c r="P24" i="13"/>
  <c r="E24" i="13"/>
  <c r="T24" i="13" s="1"/>
  <c r="S23" i="13"/>
  <c r="R23" i="13"/>
  <c r="Q23" i="13"/>
  <c r="P23" i="13"/>
  <c r="E23" i="13"/>
  <c r="U23" i="13" s="1"/>
  <c r="S22" i="13"/>
  <c r="R22" i="13"/>
  <c r="Q22" i="13"/>
  <c r="P22" i="13"/>
  <c r="E22" i="13"/>
  <c r="U22" i="13" s="1"/>
  <c r="S21" i="13"/>
  <c r="R21" i="13"/>
  <c r="Q21" i="13"/>
  <c r="P21" i="13"/>
  <c r="E21" i="13"/>
  <c r="U21" i="13" s="1"/>
  <c r="T20" i="13"/>
  <c r="S20" i="13"/>
  <c r="R20" i="13"/>
  <c r="Q20" i="13"/>
  <c r="P20" i="13"/>
  <c r="E20" i="13"/>
  <c r="U20" i="13" s="1"/>
  <c r="S19" i="13"/>
  <c r="R19" i="13"/>
  <c r="Q19" i="13"/>
  <c r="P19" i="13"/>
  <c r="E19" i="13"/>
  <c r="U19" i="13" s="1"/>
  <c r="O17" i="13"/>
  <c r="N17" i="13"/>
  <c r="M17" i="13"/>
  <c r="S17" i="13" s="1"/>
  <c r="L17" i="13"/>
  <c r="R17" i="13" s="1"/>
  <c r="K17" i="13"/>
  <c r="J17" i="13"/>
  <c r="I17" i="13"/>
  <c r="H17" i="13"/>
  <c r="G17" i="13"/>
  <c r="F17" i="13"/>
  <c r="E17" i="13"/>
  <c r="C17" i="13"/>
  <c r="B17" i="13"/>
  <c r="S16" i="13"/>
  <c r="R16" i="13"/>
  <c r="Q16" i="13"/>
  <c r="P16" i="13"/>
  <c r="E16" i="13"/>
  <c r="U16" i="13" s="1"/>
  <c r="T15" i="13"/>
  <c r="S15" i="13"/>
  <c r="R15" i="13"/>
  <c r="Q15" i="13"/>
  <c r="P15" i="13"/>
  <c r="E15" i="13"/>
  <c r="U15" i="13" s="1"/>
  <c r="S14" i="13"/>
  <c r="R14" i="13"/>
  <c r="Q14" i="13"/>
  <c r="P14" i="13"/>
  <c r="E14" i="13"/>
  <c r="S13" i="13"/>
  <c r="R13" i="13"/>
  <c r="Q13" i="13"/>
  <c r="P13" i="13"/>
  <c r="E13" i="13"/>
  <c r="S12" i="13"/>
  <c r="R12" i="13"/>
  <c r="Q12" i="13"/>
  <c r="P12" i="13"/>
  <c r="E12" i="13"/>
  <c r="U11" i="13"/>
  <c r="T11" i="13"/>
  <c r="S11" i="13"/>
  <c r="R11" i="13"/>
  <c r="Q11" i="13"/>
  <c r="P11" i="13"/>
  <c r="E11" i="13"/>
  <c r="U10" i="13"/>
  <c r="S10" i="13"/>
  <c r="R10" i="13"/>
  <c r="Q10" i="13"/>
  <c r="P10" i="13"/>
  <c r="T10" i="13" s="1"/>
  <c r="E10" i="13"/>
  <c r="T9" i="13"/>
  <c r="S9" i="13"/>
  <c r="R9" i="13"/>
  <c r="Q9" i="13"/>
  <c r="P9" i="13"/>
  <c r="E9" i="13"/>
  <c r="U9" i="13" s="1"/>
  <c r="S96" i="12"/>
  <c r="R96" i="12"/>
  <c r="Q96" i="12"/>
  <c r="U96" i="12" s="1"/>
  <c r="P96" i="12"/>
  <c r="E96" i="12"/>
  <c r="T96" i="12" s="1"/>
  <c r="S95" i="12"/>
  <c r="R95" i="12"/>
  <c r="Q95" i="12"/>
  <c r="P95" i="12"/>
  <c r="E95" i="12"/>
  <c r="U95" i="12" s="1"/>
  <c r="S94" i="12"/>
  <c r="R94" i="12"/>
  <c r="Q94" i="12"/>
  <c r="P94" i="12"/>
  <c r="E94" i="12"/>
  <c r="S93" i="12"/>
  <c r="R93" i="12"/>
  <c r="Q93" i="12"/>
  <c r="P93" i="12"/>
  <c r="E93" i="12"/>
  <c r="S92" i="12"/>
  <c r="R92" i="12"/>
  <c r="Q92" i="12"/>
  <c r="P92" i="12"/>
  <c r="E92" i="12"/>
  <c r="U92" i="12" s="1"/>
  <c r="S91" i="12"/>
  <c r="R91" i="12"/>
  <c r="Q91" i="12"/>
  <c r="P91" i="12"/>
  <c r="E91" i="12"/>
  <c r="U91" i="12" s="1"/>
  <c r="U90" i="12"/>
  <c r="S90" i="12"/>
  <c r="R90" i="12"/>
  <c r="Q90" i="12"/>
  <c r="P90" i="12"/>
  <c r="E90" i="12"/>
  <c r="T90" i="12" s="1"/>
  <c r="S89" i="12"/>
  <c r="R89" i="12"/>
  <c r="Q89" i="12"/>
  <c r="P89" i="12"/>
  <c r="E89" i="12"/>
  <c r="U89" i="12" s="1"/>
  <c r="S88" i="12"/>
  <c r="R88" i="12"/>
  <c r="Q88" i="12"/>
  <c r="P88" i="12"/>
  <c r="E88" i="12"/>
  <c r="U88" i="12" s="1"/>
  <c r="W75" i="12"/>
  <c r="V75" i="12"/>
  <c r="O75" i="12"/>
  <c r="N75" i="12"/>
  <c r="M75" i="12"/>
  <c r="L75" i="12"/>
  <c r="K75" i="12"/>
  <c r="J75" i="12"/>
  <c r="I75" i="12"/>
  <c r="H75" i="12"/>
  <c r="G75" i="12"/>
  <c r="F75" i="12"/>
  <c r="C75" i="12"/>
  <c r="B75" i="12"/>
  <c r="W74" i="12"/>
  <c r="V74" i="12"/>
  <c r="O74" i="12"/>
  <c r="N74" i="12"/>
  <c r="M74" i="12"/>
  <c r="L74" i="12"/>
  <c r="R74" i="12" s="1"/>
  <c r="K74" i="12"/>
  <c r="J74" i="12"/>
  <c r="I74" i="12"/>
  <c r="H74" i="12"/>
  <c r="G74" i="12"/>
  <c r="F74" i="12"/>
  <c r="C74" i="12"/>
  <c r="E74" i="12" s="1"/>
  <c r="B74" i="12"/>
  <c r="W73" i="12"/>
  <c r="V73" i="12"/>
  <c r="O73" i="12"/>
  <c r="N73" i="12"/>
  <c r="R73" i="12" s="1"/>
  <c r="M73" i="12"/>
  <c r="L73" i="12"/>
  <c r="K73" i="12"/>
  <c r="J73" i="12"/>
  <c r="I73" i="12"/>
  <c r="H73" i="12"/>
  <c r="G73" i="12"/>
  <c r="F73" i="12"/>
  <c r="E73" i="12"/>
  <c r="C73" i="12"/>
  <c r="B73" i="12"/>
  <c r="U72" i="12"/>
  <c r="T72" i="12"/>
  <c r="S72" i="12"/>
  <c r="R72" i="12"/>
  <c r="Q72" i="12"/>
  <c r="P72" i="12"/>
  <c r="E72" i="12"/>
  <c r="S71" i="12"/>
  <c r="R71" i="12"/>
  <c r="Q71" i="12"/>
  <c r="P71" i="12"/>
  <c r="E71" i="12"/>
  <c r="W69" i="12"/>
  <c r="V69" i="12"/>
  <c r="O69" i="12"/>
  <c r="N69" i="12"/>
  <c r="M69" i="12"/>
  <c r="L69" i="12"/>
  <c r="K69" i="12"/>
  <c r="J69" i="12"/>
  <c r="I69" i="12"/>
  <c r="H69" i="12"/>
  <c r="G69" i="12"/>
  <c r="F69" i="12"/>
  <c r="C69" i="12"/>
  <c r="B69" i="12"/>
  <c r="O68" i="12"/>
  <c r="N68" i="12"/>
  <c r="M68" i="12"/>
  <c r="S68" i="12" s="1"/>
  <c r="L68" i="12"/>
  <c r="R68" i="12" s="1"/>
  <c r="K68" i="12"/>
  <c r="J68" i="12"/>
  <c r="I68" i="12"/>
  <c r="H68" i="12"/>
  <c r="G68" i="12"/>
  <c r="F68" i="12"/>
  <c r="C68" i="12"/>
  <c r="B68" i="12"/>
  <c r="S67" i="12"/>
  <c r="R67" i="12"/>
  <c r="Q67" i="12"/>
  <c r="P67" i="12"/>
  <c r="E67" i="12"/>
  <c r="U67" i="12" s="1"/>
  <c r="U66" i="12"/>
  <c r="T66" i="12"/>
  <c r="S66" i="12"/>
  <c r="R66" i="12"/>
  <c r="Q66" i="12"/>
  <c r="P66" i="12"/>
  <c r="E66" i="12"/>
  <c r="U65" i="12"/>
  <c r="S65" i="12"/>
  <c r="R65" i="12"/>
  <c r="Q65" i="12"/>
  <c r="P65" i="12"/>
  <c r="E65" i="12"/>
  <c r="T65" i="12" s="1"/>
  <c r="T64" i="12"/>
  <c r="S64" i="12"/>
  <c r="R64" i="12"/>
  <c r="Q64" i="12"/>
  <c r="P64" i="12"/>
  <c r="E64" i="12"/>
  <c r="U64" i="12" s="1"/>
  <c r="S63" i="12"/>
  <c r="R63" i="12"/>
  <c r="Q63" i="12"/>
  <c r="P63" i="12"/>
  <c r="E63" i="12"/>
  <c r="O61" i="12"/>
  <c r="N61" i="12"/>
  <c r="M61" i="12"/>
  <c r="S61" i="12" s="1"/>
  <c r="L61" i="12"/>
  <c r="R61" i="12" s="1"/>
  <c r="K61" i="12"/>
  <c r="J61" i="12"/>
  <c r="I61" i="12"/>
  <c r="H61" i="12"/>
  <c r="C61" i="12"/>
  <c r="B61" i="12"/>
  <c r="T60" i="12"/>
  <c r="S60" i="12"/>
  <c r="R60" i="12"/>
  <c r="Q60" i="12"/>
  <c r="P60" i="12"/>
  <c r="E60" i="12"/>
  <c r="U60" i="12" s="1"/>
  <c r="T59" i="12"/>
  <c r="S59" i="12"/>
  <c r="R59" i="12"/>
  <c r="Q59" i="12"/>
  <c r="P59" i="12"/>
  <c r="E59" i="12"/>
  <c r="U59" i="12" s="1"/>
  <c r="S58" i="12"/>
  <c r="R58" i="12"/>
  <c r="Q58" i="12"/>
  <c r="P58" i="12"/>
  <c r="E58" i="12"/>
  <c r="U58" i="12" s="1"/>
  <c r="S57" i="12"/>
  <c r="R57" i="12"/>
  <c r="Q57" i="12"/>
  <c r="P57" i="12"/>
  <c r="E57" i="12"/>
  <c r="T57" i="12" s="1"/>
  <c r="W55" i="12"/>
  <c r="V55" i="12"/>
  <c r="O55" i="12"/>
  <c r="N55" i="12"/>
  <c r="M55" i="12"/>
  <c r="S55" i="12" s="1"/>
  <c r="L55" i="12"/>
  <c r="K55" i="12"/>
  <c r="J55" i="12"/>
  <c r="I55" i="12"/>
  <c r="H55" i="12"/>
  <c r="G55" i="12"/>
  <c r="F55" i="12"/>
  <c r="C55" i="12"/>
  <c r="B55" i="12"/>
  <c r="U54" i="12"/>
  <c r="S54" i="12"/>
  <c r="R54" i="12"/>
  <c r="Q54" i="12"/>
  <c r="P54" i="12"/>
  <c r="E54" i="12"/>
  <c r="T54" i="12" s="1"/>
  <c r="T53" i="12"/>
  <c r="S53" i="12"/>
  <c r="R53" i="12"/>
  <c r="Q53" i="12"/>
  <c r="P53" i="12"/>
  <c r="E53" i="12"/>
  <c r="U53" i="12" s="1"/>
  <c r="U52" i="12"/>
  <c r="S52" i="12"/>
  <c r="R52" i="12"/>
  <c r="Q52" i="12"/>
  <c r="P52" i="12"/>
  <c r="E52" i="12"/>
  <c r="T52" i="12" s="1"/>
  <c r="S51" i="12"/>
  <c r="R51" i="12"/>
  <c r="Q51" i="12"/>
  <c r="P51" i="12"/>
  <c r="E51" i="12"/>
  <c r="U51" i="12" s="1"/>
  <c r="S50" i="12"/>
  <c r="R50" i="12"/>
  <c r="Q50" i="12"/>
  <c r="P50" i="12"/>
  <c r="E50" i="12"/>
  <c r="U50" i="12" s="1"/>
  <c r="S49" i="12"/>
  <c r="R49" i="12"/>
  <c r="Q49" i="12"/>
  <c r="P49" i="12"/>
  <c r="E49" i="12"/>
  <c r="S48" i="12"/>
  <c r="R48" i="12"/>
  <c r="Q48" i="12"/>
  <c r="P48" i="12"/>
  <c r="E48" i="12"/>
  <c r="T48" i="12" s="1"/>
  <c r="S47" i="12"/>
  <c r="R47" i="12"/>
  <c r="Q47" i="12"/>
  <c r="P47" i="12"/>
  <c r="E47" i="12"/>
  <c r="U47" i="12" s="1"/>
  <c r="S46" i="12"/>
  <c r="R46" i="12"/>
  <c r="Q46" i="12"/>
  <c r="P46" i="12"/>
  <c r="E46" i="12"/>
  <c r="U46" i="12" s="1"/>
  <c r="S45" i="12"/>
  <c r="R45" i="12"/>
  <c r="Q45" i="12"/>
  <c r="P45" i="12"/>
  <c r="E45" i="12"/>
  <c r="U45" i="12" s="1"/>
  <c r="S44" i="12"/>
  <c r="R44" i="12"/>
  <c r="Q44" i="12"/>
  <c r="P44" i="12"/>
  <c r="E44" i="12"/>
  <c r="U44" i="12" s="1"/>
  <c r="W42" i="12"/>
  <c r="V42" i="12"/>
  <c r="O42" i="12"/>
  <c r="N42" i="12"/>
  <c r="M42" i="12"/>
  <c r="L42" i="12"/>
  <c r="K42" i="12"/>
  <c r="J42" i="12"/>
  <c r="I42" i="12"/>
  <c r="H42" i="12"/>
  <c r="G42" i="12"/>
  <c r="F42" i="12"/>
  <c r="C42" i="12"/>
  <c r="B42" i="12"/>
  <c r="S41" i="12"/>
  <c r="R41" i="12"/>
  <c r="Q41" i="12"/>
  <c r="P41" i="12"/>
  <c r="E41" i="12"/>
  <c r="U41" i="12" s="1"/>
  <c r="S40" i="12"/>
  <c r="R40" i="12"/>
  <c r="Q40" i="12"/>
  <c r="P40" i="12"/>
  <c r="E40" i="12"/>
  <c r="T40" i="12" s="1"/>
  <c r="S39" i="12"/>
  <c r="R39" i="12"/>
  <c r="Q39" i="12"/>
  <c r="P39" i="12"/>
  <c r="E39" i="12"/>
  <c r="U39" i="12" s="1"/>
  <c r="U38" i="12"/>
  <c r="S38" i="12"/>
  <c r="R38" i="12"/>
  <c r="Q38" i="12"/>
  <c r="P38" i="12"/>
  <c r="T38" i="12" s="1"/>
  <c r="E38" i="12"/>
  <c r="S37" i="12"/>
  <c r="R37" i="12"/>
  <c r="Q37" i="12"/>
  <c r="P37" i="12"/>
  <c r="T37" i="12" s="1"/>
  <c r="E37" i="12"/>
  <c r="O35" i="12"/>
  <c r="N35" i="12"/>
  <c r="M35" i="12"/>
  <c r="L35" i="12"/>
  <c r="K35" i="12"/>
  <c r="J35" i="12"/>
  <c r="I35" i="12"/>
  <c r="H35" i="12"/>
  <c r="G35" i="12"/>
  <c r="F35" i="12"/>
  <c r="C35" i="12"/>
  <c r="E35" i="12" s="1"/>
  <c r="B35" i="12"/>
  <c r="S34" i="12"/>
  <c r="R34" i="12"/>
  <c r="Q34" i="12"/>
  <c r="P34" i="12"/>
  <c r="E34" i="12"/>
  <c r="O32" i="12"/>
  <c r="N32" i="12"/>
  <c r="M32" i="12"/>
  <c r="L32" i="12"/>
  <c r="K32" i="12"/>
  <c r="J32" i="12"/>
  <c r="I32" i="12"/>
  <c r="H32" i="12"/>
  <c r="G32" i="12"/>
  <c r="F32" i="12"/>
  <c r="C32" i="12"/>
  <c r="B32" i="12"/>
  <c r="S31" i="12"/>
  <c r="R31" i="12"/>
  <c r="Q31" i="12"/>
  <c r="P31" i="12"/>
  <c r="E31" i="12"/>
  <c r="U31" i="12" s="1"/>
  <c r="S30" i="12"/>
  <c r="R30" i="12"/>
  <c r="Q30" i="12"/>
  <c r="P30" i="12"/>
  <c r="E30" i="12"/>
  <c r="S29" i="12"/>
  <c r="R29" i="12"/>
  <c r="Q29" i="12"/>
  <c r="P29" i="12"/>
  <c r="E29" i="12"/>
  <c r="T29" i="12" s="1"/>
  <c r="S28" i="12"/>
  <c r="R28" i="12"/>
  <c r="Q28" i="12"/>
  <c r="P28" i="12"/>
  <c r="E28" i="12"/>
  <c r="T28" i="12" s="1"/>
  <c r="W26" i="12"/>
  <c r="V26" i="12"/>
  <c r="O26" i="12"/>
  <c r="N26" i="12"/>
  <c r="M26" i="12"/>
  <c r="S26" i="12" s="1"/>
  <c r="L26" i="12"/>
  <c r="R26" i="12" s="1"/>
  <c r="K26" i="12"/>
  <c r="J26" i="12"/>
  <c r="I26" i="12"/>
  <c r="H26" i="12"/>
  <c r="G26" i="12"/>
  <c r="F26" i="12"/>
  <c r="C26" i="12"/>
  <c r="B26" i="12"/>
  <c r="S25" i="12"/>
  <c r="R25" i="12"/>
  <c r="Q25" i="12"/>
  <c r="P25" i="12"/>
  <c r="E25" i="12"/>
  <c r="S24" i="12"/>
  <c r="R24" i="12"/>
  <c r="Q24" i="12"/>
  <c r="P24" i="12"/>
  <c r="E24" i="12"/>
  <c r="T24" i="12" s="1"/>
  <c r="U23" i="12"/>
  <c r="S23" i="12"/>
  <c r="R23" i="12"/>
  <c r="Q23" i="12"/>
  <c r="P23" i="12"/>
  <c r="T23" i="12" s="1"/>
  <c r="E23" i="12"/>
  <c r="S22" i="12"/>
  <c r="R22" i="12"/>
  <c r="Q22" i="12"/>
  <c r="P22" i="12"/>
  <c r="E22" i="12"/>
  <c r="U22" i="12" s="1"/>
  <c r="S21" i="12"/>
  <c r="R21" i="12"/>
  <c r="Q21" i="12"/>
  <c r="P21" i="12"/>
  <c r="E21" i="12"/>
  <c r="U21" i="12" s="1"/>
  <c r="S20" i="12"/>
  <c r="R20" i="12"/>
  <c r="Q20" i="12"/>
  <c r="P20" i="12"/>
  <c r="E20" i="12"/>
  <c r="U19" i="12"/>
  <c r="T19" i="12"/>
  <c r="S19" i="12"/>
  <c r="R19" i="12"/>
  <c r="Q19" i="12"/>
  <c r="P19" i="12"/>
  <c r="E19" i="12"/>
  <c r="R17" i="12"/>
  <c r="O17" i="12"/>
  <c r="N17" i="12"/>
  <c r="M17" i="12"/>
  <c r="L17" i="12"/>
  <c r="K17" i="12"/>
  <c r="J17" i="12"/>
  <c r="I17" i="12"/>
  <c r="Q17" i="12" s="1"/>
  <c r="H17" i="12"/>
  <c r="P17" i="12" s="1"/>
  <c r="G17" i="12"/>
  <c r="F17" i="12"/>
  <c r="C17" i="12"/>
  <c r="B17" i="12"/>
  <c r="E17" i="12" s="1"/>
  <c r="T16" i="12"/>
  <c r="S16" i="12"/>
  <c r="R16" i="12"/>
  <c r="Q16" i="12"/>
  <c r="P16" i="12"/>
  <c r="E16" i="12"/>
  <c r="U16" i="12" s="1"/>
  <c r="T15" i="12"/>
  <c r="S15" i="12"/>
  <c r="R15" i="12"/>
  <c r="Q15" i="12"/>
  <c r="P15" i="12"/>
  <c r="E15" i="12"/>
  <c r="S14" i="12"/>
  <c r="R14" i="12"/>
  <c r="Q14" i="12"/>
  <c r="P14" i="12"/>
  <c r="E14" i="12"/>
  <c r="S13" i="12"/>
  <c r="R13" i="12"/>
  <c r="Q13" i="12"/>
  <c r="P13" i="12"/>
  <c r="E13" i="12"/>
  <c r="T13" i="12" s="1"/>
  <c r="T12" i="12"/>
  <c r="S12" i="12"/>
  <c r="R12" i="12"/>
  <c r="Q12" i="12"/>
  <c r="P12" i="12"/>
  <c r="E12" i="12"/>
  <c r="U12" i="12" s="1"/>
  <c r="T11" i="12"/>
  <c r="S11" i="12"/>
  <c r="R11" i="12"/>
  <c r="Q11" i="12"/>
  <c r="P11" i="12"/>
  <c r="E11" i="12"/>
  <c r="U11" i="12" s="1"/>
  <c r="S10" i="12"/>
  <c r="R10" i="12"/>
  <c r="Q10" i="12"/>
  <c r="P10" i="12"/>
  <c r="E10" i="12"/>
  <c r="T9" i="12"/>
  <c r="S9" i="12"/>
  <c r="R9" i="12"/>
  <c r="Q9" i="12"/>
  <c r="P9" i="12"/>
  <c r="E9" i="12"/>
  <c r="U9" i="12" s="1"/>
  <c r="S96" i="11"/>
  <c r="R96" i="11"/>
  <c r="Q96" i="11"/>
  <c r="U96" i="11" s="1"/>
  <c r="P96" i="11"/>
  <c r="T96" i="11" s="1"/>
  <c r="E96" i="11"/>
  <c r="S95" i="11"/>
  <c r="R95" i="11"/>
  <c r="Q95" i="11"/>
  <c r="P95" i="11"/>
  <c r="E95" i="11"/>
  <c r="U95" i="11" s="1"/>
  <c r="S94" i="11"/>
  <c r="R94" i="11"/>
  <c r="Q94" i="11"/>
  <c r="P94" i="11"/>
  <c r="E94" i="11"/>
  <c r="U93" i="11"/>
  <c r="S93" i="11"/>
  <c r="R93" i="11"/>
  <c r="Q93" i="11"/>
  <c r="P93" i="11"/>
  <c r="E93" i="11"/>
  <c r="T93" i="11" s="1"/>
  <c r="S92" i="11"/>
  <c r="R92" i="11"/>
  <c r="Q92" i="11"/>
  <c r="P92" i="11"/>
  <c r="E92" i="11"/>
  <c r="U92" i="11" s="1"/>
  <c r="S91" i="11"/>
  <c r="R91" i="11"/>
  <c r="Q91" i="11"/>
  <c r="P91" i="11"/>
  <c r="E91" i="11"/>
  <c r="U91" i="11" s="1"/>
  <c r="U90" i="11"/>
  <c r="S90" i="11"/>
  <c r="R90" i="11"/>
  <c r="Q90" i="11"/>
  <c r="P90" i="11"/>
  <c r="E90" i="11"/>
  <c r="T90" i="11" s="1"/>
  <c r="U89" i="11"/>
  <c r="S89" i="11"/>
  <c r="R89" i="11"/>
  <c r="Q89" i="11"/>
  <c r="P89" i="11"/>
  <c r="E89" i="11"/>
  <c r="T89" i="11" s="1"/>
  <c r="T88" i="11"/>
  <c r="S88" i="11"/>
  <c r="R88" i="11"/>
  <c r="Q88" i="11"/>
  <c r="P88" i="11"/>
  <c r="E88" i="11"/>
  <c r="U88" i="11" s="1"/>
  <c r="O75" i="11"/>
  <c r="N75" i="11"/>
  <c r="M75" i="11"/>
  <c r="L75" i="11"/>
  <c r="K75" i="11"/>
  <c r="J75" i="11"/>
  <c r="I75" i="11"/>
  <c r="H75" i="11"/>
  <c r="G75" i="11"/>
  <c r="F75" i="11"/>
  <c r="C75" i="11"/>
  <c r="B75" i="11"/>
  <c r="O74" i="11"/>
  <c r="N74" i="11"/>
  <c r="M74" i="11"/>
  <c r="S74" i="11" s="1"/>
  <c r="L74" i="11"/>
  <c r="R74" i="11" s="1"/>
  <c r="K74" i="11"/>
  <c r="J74" i="11"/>
  <c r="I74" i="11"/>
  <c r="H74" i="11"/>
  <c r="G74" i="11"/>
  <c r="F74" i="11"/>
  <c r="C74" i="11"/>
  <c r="B74" i="11"/>
  <c r="S73" i="11"/>
  <c r="R73" i="11"/>
  <c r="O73" i="11"/>
  <c r="N73" i="11"/>
  <c r="M73" i="11"/>
  <c r="L73" i="11"/>
  <c r="K73" i="11"/>
  <c r="J73" i="11"/>
  <c r="I73" i="11"/>
  <c r="Q73" i="11" s="1"/>
  <c r="H73" i="11"/>
  <c r="P73" i="11" s="1"/>
  <c r="G73" i="11"/>
  <c r="F73" i="11"/>
  <c r="C73" i="11"/>
  <c r="B73" i="11"/>
  <c r="T72" i="11"/>
  <c r="S72" i="11"/>
  <c r="R72" i="11"/>
  <c r="Q72" i="11"/>
  <c r="P72" i="11"/>
  <c r="E72" i="11"/>
  <c r="U72" i="11" s="1"/>
  <c r="S71" i="11"/>
  <c r="R71" i="11"/>
  <c r="Q71" i="11"/>
  <c r="P71" i="11"/>
  <c r="E71" i="11"/>
  <c r="T71" i="11" s="1"/>
  <c r="O69" i="11"/>
  <c r="N69" i="11"/>
  <c r="M69" i="11"/>
  <c r="S69" i="11" s="1"/>
  <c r="L69" i="11"/>
  <c r="K69" i="11"/>
  <c r="J69" i="11"/>
  <c r="I69" i="11"/>
  <c r="H69" i="11"/>
  <c r="G69" i="11"/>
  <c r="F69" i="11"/>
  <c r="C69" i="11"/>
  <c r="B69" i="11"/>
  <c r="S68" i="11"/>
  <c r="R68" i="11"/>
  <c r="O68" i="11"/>
  <c r="N68" i="11"/>
  <c r="M68" i="11"/>
  <c r="L68" i="11"/>
  <c r="K68" i="11"/>
  <c r="J68" i="11"/>
  <c r="I68" i="11"/>
  <c r="H68" i="11"/>
  <c r="G68" i="11"/>
  <c r="F68" i="11"/>
  <c r="C68" i="11"/>
  <c r="B68" i="11"/>
  <c r="U67" i="11"/>
  <c r="S67" i="11"/>
  <c r="R67" i="11"/>
  <c r="Q67" i="11"/>
  <c r="P67" i="11"/>
  <c r="E67" i="11"/>
  <c r="T67" i="11" s="1"/>
  <c r="T66" i="11"/>
  <c r="S66" i="11"/>
  <c r="R66" i="11"/>
  <c r="Q66" i="11"/>
  <c r="P66" i="11"/>
  <c r="E66" i="11"/>
  <c r="U66" i="11" s="1"/>
  <c r="S65" i="11"/>
  <c r="R65" i="11"/>
  <c r="Q65" i="11"/>
  <c r="P65" i="11"/>
  <c r="E65" i="11"/>
  <c r="S64" i="11"/>
  <c r="R64" i="11"/>
  <c r="Q64" i="11"/>
  <c r="P64" i="11"/>
  <c r="E64" i="11"/>
  <c r="U64" i="11" s="1"/>
  <c r="S63" i="11"/>
  <c r="R63" i="11"/>
  <c r="Q63" i="11"/>
  <c r="P63" i="11"/>
  <c r="E63" i="11"/>
  <c r="O61" i="11"/>
  <c r="N61" i="11"/>
  <c r="M61" i="11"/>
  <c r="S61" i="11" s="1"/>
  <c r="L61" i="11"/>
  <c r="R61" i="11" s="1"/>
  <c r="K61" i="11"/>
  <c r="J61" i="11"/>
  <c r="I61" i="11"/>
  <c r="H61" i="11"/>
  <c r="C61" i="11"/>
  <c r="B61" i="11"/>
  <c r="S60" i="11"/>
  <c r="R60" i="11"/>
  <c r="Q60" i="11"/>
  <c r="P60" i="11"/>
  <c r="E60" i="11"/>
  <c r="T60" i="11" s="1"/>
  <c r="T59" i="11"/>
  <c r="S59" i="11"/>
  <c r="R59" i="11"/>
  <c r="Q59" i="11"/>
  <c r="P59" i="11"/>
  <c r="E59" i="11"/>
  <c r="U59" i="11" s="1"/>
  <c r="U58" i="11"/>
  <c r="S58" i="11"/>
  <c r="R58" i="11"/>
  <c r="Q58" i="11"/>
  <c r="P58" i="11"/>
  <c r="E58" i="11"/>
  <c r="T58" i="11" s="1"/>
  <c r="S57" i="11"/>
  <c r="R57" i="11"/>
  <c r="Q57" i="11"/>
  <c r="P57" i="11"/>
  <c r="E57" i="11"/>
  <c r="U57" i="11" s="1"/>
  <c r="O55" i="11"/>
  <c r="N55" i="11"/>
  <c r="M55" i="11"/>
  <c r="S55" i="11" s="1"/>
  <c r="L55" i="11"/>
  <c r="R55" i="11" s="1"/>
  <c r="K55" i="11"/>
  <c r="J55" i="11"/>
  <c r="I55" i="11"/>
  <c r="H55" i="11"/>
  <c r="G55" i="11"/>
  <c r="F55" i="11"/>
  <c r="C55" i="11"/>
  <c r="B55" i="11"/>
  <c r="T54" i="11"/>
  <c r="S54" i="11"/>
  <c r="R54" i="11"/>
  <c r="Q54" i="11"/>
  <c r="P54" i="11"/>
  <c r="E54" i="11"/>
  <c r="U54" i="11" s="1"/>
  <c r="U53" i="11"/>
  <c r="S53" i="11"/>
  <c r="R53" i="11"/>
  <c r="Q53" i="11"/>
  <c r="P53" i="11"/>
  <c r="E53" i="11"/>
  <c r="T53" i="11" s="1"/>
  <c r="S52" i="11"/>
  <c r="R52" i="11"/>
  <c r="Q52" i="11"/>
  <c r="P52" i="11"/>
  <c r="E52" i="11"/>
  <c r="U52" i="11" s="1"/>
  <c r="S51" i="11"/>
  <c r="R51" i="11"/>
  <c r="Q51" i="11"/>
  <c r="P51" i="11"/>
  <c r="E51" i="11"/>
  <c r="S50" i="11"/>
  <c r="R50" i="11"/>
  <c r="Q50" i="11"/>
  <c r="P50" i="11"/>
  <c r="E50" i="11"/>
  <c r="T50" i="11" s="1"/>
  <c r="U49" i="11"/>
  <c r="T49" i="11"/>
  <c r="S49" i="11"/>
  <c r="R49" i="11"/>
  <c r="Q49" i="11"/>
  <c r="P49" i="11"/>
  <c r="E49" i="11"/>
  <c r="S48" i="11"/>
  <c r="R48" i="11"/>
  <c r="Q48" i="11"/>
  <c r="P48" i="11"/>
  <c r="E48" i="11"/>
  <c r="U48" i="11" s="1"/>
  <c r="S47" i="11"/>
  <c r="R47" i="11"/>
  <c r="Q47" i="11"/>
  <c r="P47" i="11"/>
  <c r="E47" i="11"/>
  <c r="U47" i="11" s="1"/>
  <c r="U46" i="11"/>
  <c r="S46" i="11"/>
  <c r="R46" i="11"/>
  <c r="Q46" i="11"/>
  <c r="P46" i="11"/>
  <c r="E46" i="11"/>
  <c r="T46" i="11" s="1"/>
  <c r="U45" i="11"/>
  <c r="T45" i="11"/>
  <c r="S45" i="11"/>
  <c r="R45" i="11"/>
  <c r="Q45" i="11"/>
  <c r="P45" i="11"/>
  <c r="E45" i="11"/>
  <c r="S44" i="11"/>
  <c r="R44" i="11"/>
  <c r="Q44" i="11"/>
  <c r="P44" i="11"/>
  <c r="E44" i="11"/>
  <c r="U44" i="11" s="1"/>
  <c r="O42" i="11"/>
  <c r="N42" i="11"/>
  <c r="M42" i="11"/>
  <c r="S42" i="11" s="1"/>
  <c r="L42" i="11"/>
  <c r="R42" i="11" s="1"/>
  <c r="K42" i="11"/>
  <c r="J42" i="11"/>
  <c r="I42" i="11"/>
  <c r="H42" i="11"/>
  <c r="P42" i="11" s="1"/>
  <c r="G42" i="11"/>
  <c r="F42" i="11"/>
  <c r="C42" i="11"/>
  <c r="B42" i="11"/>
  <c r="E42" i="11" s="1"/>
  <c r="S41" i="11"/>
  <c r="R41" i="11"/>
  <c r="Q41" i="11"/>
  <c r="P41" i="11"/>
  <c r="E41" i="11"/>
  <c r="U41" i="11" s="1"/>
  <c r="S40" i="11"/>
  <c r="R40" i="11"/>
  <c r="Q40" i="11"/>
  <c r="P40" i="11"/>
  <c r="E40" i="11"/>
  <c r="S39" i="11"/>
  <c r="R39" i="11"/>
  <c r="Q39" i="11"/>
  <c r="P39" i="11"/>
  <c r="E39" i="11"/>
  <c r="T39" i="11" s="1"/>
  <c r="U38" i="11"/>
  <c r="T38" i="11"/>
  <c r="S38" i="11"/>
  <c r="R38" i="11"/>
  <c r="Q38" i="11"/>
  <c r="P38" i="11"/>
  <c r="E38" i="11"/>
  <c r="U37" i="11"/>
  <c r="S37" i="11"/>
  <c r="R37" i="11"/>
  <c r="Q37" i="11"/>
  <c r="P37" i="11"/>
  <c r="T37" i="11" s="1"/>
  <c r="E37" i="11"/>
  <c r="O35" i="11"/>
  <c r="N35" i="11"/>
  <c r="M35" i="11"/>
  <c r="S35" i="11" s="1"/>
  <c r="L35" i="11"/>
  <c r="R35" i="11" s="1"/>
  <c r="K35" i="11"/>
  <c r="J35" i="11"/>
  <c r="I35" i="11"/>
  <c r="Q35" i="11" s="1"/>
  <c r="H35" i="11"/>
  <c r="G35" i="11"/>
  <c r="F35" i="11"/>
  <c r="C35" i="11"/>
  <c r="E35" i="11" s="1"/>
  <c r="B35" i="11"/>
  <c r="U34" i="11"/>
  <c r="S34" i="11"/>
  <c r="R34" i="11"/>
  <c r="Q34" i="11"/>
  <c r="P34" i="11"/>
  <c r="T34" i="11" s="1"/>
  <c r="E34" i="11"/>
  <c r="R32" i="11"/>
  <c r="O32" i="11"/>
  <c r="N32" i="11"/>
  <c r="M32" i="11"/>
  <c r="S32" i="11" s="1"/>
  <c r="L32" i="11"/>
  <c r="K32" i="11"/>
  <c r="J32" i="11"/>
  <c r="I32" i="11"/>
  <c r="H32" i="11"/>
  <c r="G32" i="11"/>
  <c r="F32" i="11"/>
  <c r="C32" i="11"/>
  <c r="B32" i="11"/>
  <c r="E32" i="11" s="1"/>
  <c r="T31" i="11"/>
  <c r="S31" i="11"/>
  <c r="R31" i="11"/>
  <c r="Q31" i="11"/>
  <c r="P31" i="11"/>
  <c r="E31" i="11"/>
  <c r="U31" i="11" s="1"/>
  <c r="S30" i="11"/>
  <c r="R30" i="11"/>
  <c r="Q30" i="11"/>
  <c r="P30" i="11"/>
  <c r="E30" i="11"/>
  <c r="U30" i="11" s="1"/>
  <c r="S29" i="11"/>
  <c r="R29" i="11"/>
  <c r="Q29" i="11"/>
  <c r="P29" i="11"/>
  <c r="E29" i="11"/>
  <c r="T29" i="11" s="1"/>
  <c r="U28" i="11"/>
  <c r="S28" i="11"/>
  <c r="R28" i="11"/>
  <c r="Q28" i="11"/>
  <c r="P28" i="11"/>
  <c r="E28" i="11"/>
  <c r="T28" i="11" s="1"/>
  <c r="O26" i="11"/>
  <c r="N26" i="11"/>
  <c r="M26" i="11"/>
  <c r="S26" i="11" s="1"/>
  <c r="L26" i="11"/>
  <c r="K26" i="11"/>
  <c r="J26" i="11"/>
  <c r="I26" i="11"/>
  <c r="H26" i="11"/>
  <c r="G26" i="11"/>
  <c r="F26" i="11"/>
  <c r="C26" i="11"/>
  <c r="E26" i="11" s="1"/>
  <c r="B26" i="11"/>
  <c r="T25" i="11"/>
  <c r="S25" i="11"/>
  <c r="R25" i="11"/>
  <c r="Q25" i="11"/>
  <c r="P25" i="11"/>
  <c r="E25" i="11"/>
  <c r="U25" i="11" s="1"/>
  <c r="S24" i="11"/>
  <c r="R24" i="11"/>
  <c r="Q24" i="11"/>
  <c r="P24" i="11"/>
  <c r="E24" i="11"/>
  <c r="U24" i="11" s="1"/>
  <c r="S23" i="11"/>
  <c r="R23" i="11"/>
  <c r="Q23" i="11"/>
  <c r="P23" i="11"/>
  <c r="E23" i="11"/>
  <c r="S22" i="11"/>
  <c r="R22" i="11"/>
  <c r="Q22" i="11"/>
  <c r="P22" i="11"/>
  <c r="E22" i="11"/>
  <c r="T22" i="11" s="1"/>
  <c r="S21" i="11"/>
  <c r="R21" i="11"/>
  <c r="Q21" i="11"/>
  <c r="P21" i="11"/>
  <c r="E21" i="11"/>
  <c r="U21" i="11" s="1"/>
  <c r="T20" i="11"/>
  <c r="S20" i="11"/>
  <c r="R20" i="11"/>
  <c r="Q20" i="11"/>
  <c r="P20" i="11"/>
  <c r="E20" i="11"/>
  <c r="U20" i="11" s="1"/>
  <c r="T19" i="11"/>
  <c r="S19" i="11"/>
  <c r="R19" i="11"/>
  <c r="Q19" i="11"/>
  <c r="P19" i="11"/>
  <c r="E19" i="11"/>
  <c r="U19" i="11" s="1"/>
  <c r="O17" i="11"/>
  <c r="S17" i="11" s="1"/>
  <c r="N17" i="11"/>
  <c r="M17" i="11"/>
  <c r="L17" i="11"/>
  <c r="K17" i="11"/>
  <c r="J17" i="11"/>
  <c r="I17" i="11"/>
  <c r="H17" i="11"/>
  <c r="G17" i="11"/>
  <c r="F17" i="11"/>
  <c r="C17" i="11"/>
  <c r="B17" i="11"/>
  <c r="U16" i="11"/>
  <c r="S16" i="11"/>
  <c r="R16" i="11"/>
  <c r="Q16" i="11"/>
  <c r="P16" i="11"/>
  <c r="E16" i="11"/>
  <c r="T16" i="11" s="1"/>
  <c r="T15" i="11"/>
  <c r="S15" i="11"/>
  <c r="R15" i="11"/>
  <c r="Q15" i="11"/>
  <c r="P15" i="11"/>
  <c r="E15" i="11"/>
  <c r="U15" i="11" s="1"/>
  <c r="S14" i="11"/>
  <c r="R14" i="11"/>
  <c r="Q14" i="11"/>
  <c r="P14" i="11"/>
  <c r="E14" i="11"/>
  <c r="S13" i="11"/>
  <c r="R13" i="11"/>
  <c r="Q13" i="11"/>
  <c r="P13" i="11"/>
  <c r="E13" i="11"/>
  <c r="U13" i="11" s="1"/>
  <c r="S12" i="11"/>
  <c r="R12" i="11"/>
  <c r="Q12" i="11"/>
  <c r="P12" i="11"/>
  <c r="E12" i="11"/>
  <c r="S11" i="11"/>
  <c r="R11" i="11"/>
  <c r="Q11" i="11"/>
  <c r="P11" i="11"/>
  <c r="E11" i="11"/>
  <c r="S10" i="11"/>
  <c r="R10" i="11"/>
  <c r="Q10" i="11"/>
  <c r="P10" i="11"/>
  <c r="E10" i="11"/>
  <c r="U10" i="11" s="1"/>
  <c r="S9" i="11"/>
  <c r="R9" i="11"/>
  <c r="Q9" i="11"/>
  <c r="P9" i="11"/>
  <c r="E9" i="11"/>
  <c r="S96" i="10"/>
  <c r="R96" i="10"/>
  <c r="Q96" i="10"/>
  <c r="P96" i="10"/>
  <c r="E96" i="10"/>
  <c r="U95" i="10"/>
  <c r="T95" i="10"/>
  <c r="S95" i="10"/>
  <c r="R95" i="10"/>
  <c r="Q95" i="10"/>
  <c r="P95" i="10"/>
  <c r="E95" i="10"/>
  <c r="U94" i="10"/>
  <c r="S94" i="10"/>
  <c r="R94" i="10"/>
  <c r="Q94" i="10"/>
  <c r="P94" i="10"/>
  <c r="E94" i="10"/>
  <c r="T94" i="10" s="1"/>
  <c r="S93" i="10"/>
  <c r="R93" i="10"/>
  <c r="Q93" i="10"/>
  <c r="P93" i="10"/>
  <c r="E93" i="10"/>
  <c r="U93" i="10" s="1"/>
  <c r="S92" i="10"/>
  <c r="R92" i="10"/>
  <c r="Q92" i="10"/>
  <c r="P92" i="10"/>
  <c r="E92" i="10"/>
  <c r="U91" i="10"/>
  <c r="S91" i="10"/>
  <c r="R91" i="10"/>
  <c r="Q91" i="10"/>
  <c r="P91" i="10"/>
  <c r="E91" i="10"/>
  <c r="U90" i="10"/>
  <c r="S90" i="10"/>
  <c r="R90" i="10"/>
  <c r="Q90" i="10"/>
  <c r="P90" i="10"/>
  <c r="E90" i="10"/>
  <c r="T90" i="10" s="1"/>
  <c r="S89" i="10"/>
  <c r="R89" i="10"/>
  <c r="Q89" i="10"/>
  <c r="P89" i="10"/>
  <c r="E89" i="10"/>
  <c r="U89" i="10" s="1"/>
  <c r="U88" i="10"/>
  <c r="T88" i="10"/>
  <c r="S88" i="10"/>
  <c r="R88" i="10"/>
  <c r="Q88" i="10"/>
  <c r="P88" i="10"/>
  <c r="E88" i="10"/>
  <c r="O75" i="10"/>
  <c r="N75" i="10"/>
  <c r="M75" i="10"/>
  <c r="L75" i="10"/>
  <c r="K75" i="10"/>
  <c r="J75" i="10"/>
  <c r="I75" i="10"/>
  <c r="H75" i="10"/>
  <c r="G75" i="10"/>
  <c r="F75" i="10"/>
  <c r="C75" i="10"/>
  <c r="B75" i="10"/>
  <c r="S74" i="10"/>
  <c r="O74" i="10"/>
  <c r="N74" i="10"/>
  <c r="M74" i="10"/>
  <c r="L74" i="10"/>
  <c r="R74" i="10" s="1"/>
  <c r="K74" i="10"/>
  <c r="J74" i="10"/>
  <c r="I74" i="10"/>
  <c r="Q74" i="10" s="1"/>
  <c r="H74" i="10"/>
  <c r="G74" i="10"/>
  <c r="F74" i="10"/>
  <c r="C74" i="10"/>
  <c r="B74" i="10"/>
  <c r="O73" i="10"/>
  <c r="S73" i="10" s="1"/>
  <c r="N73" i="10"/>
  <c r="R73" i="10" s="1"/>
  <c r="M73" i="10"/>
  <c r="L73" i="10"/>
  <c r="K73" i="10"/>
  <c r="J73" i="10"/>
  <c r="I73" i="10"/>
  <c r="Q73" i="10" s="1"/>
  <c r="H73" i="10"/>
  <c r="G73" i="10"/>
  <c r="F73" i="10"/>
  <c r="C73" i="10"/>
  <c r="B73" i="10"/>
  <c r="U72" i="10"/>
  <c r="T72" i="10"/>
  <c r="S72" i="10"/>
  <c r="R72" i="10"/>
  <c r="Q72" i="10"/>
  <c r="P72" i="10"/>
  <c r="E72" i="10"/>
  <c r="S71" i="10"/>
  <c r="R71" i="10"/>
  <c r="Q71" i="10"/>
  <c r="P71" i="10"/>
  <c r="E71" i="10"/>
  <c r="U71" i="10" s="1"/>
  <c r="O69" i="10"/>
  <c r="N69" i="10"/>
  <c r="M69" i="10"/>
  <c r="L69" i="10"/>
  <c r="K69" i="10"/>
  <c r="J69" i="10"/>
  <c r="I69" i="10"/>
  <c r="H69" i="10"/>
  <c r="G69" i="10"/>
  <c r="F69" i="10"/>
  <c r="C69" i="10"/>
  <c r="B69" i="10"/>
  <c r="E69" i="10" s="1"/>
  <c r="O68" i="10"/>
  <c r="N68" i="10"/>
  <c r="M68" i="10"/>
  <c r="S68" i="10" s="1"/>
  <c r="L68" i="10"/>
  <c r="R68" i="10" s="1"/>
  <c r="K68" i="10"/>
  <c r="J68" i="10"/>
  <c r="I68" i="10"/>
  <c r="H68" i="10"/>
  <c r="G68" i="10"/>
  <c r="F68" i="10"/>
  <c r="C68" i="10"/>
  <c r="B68" i="10"/>
  <c r="U67" i="10"/>
  <c r="T67" i="10"/>
  <c r="S67" i="10"/>
  <c r="R67" i="10"/>
  <c r="Q67" i="10"/>
  <c r="P67" i="10"/>
  <c r="E67" i="10"/>
  <c r="S66" i="10"/>
  <c r="R66" i="10"/>
  <c r="Q66" i="10"/>
  <c r="P66" i="10"/>
  <c r="E66" i="10"/>
  <c r="U66" i="10" s="1"/>
  <c r="S65" i="10"/>
  <c r="R65" i="10"/>
  <c r="Q65" i="10"/>
  <c r="P65" i="10"/>
  <c r="E65" i="10"/>
  <c r="U65" i="10" s="1"/>
  <c r="S64" i="10"/>
  <c r="R64" i="10"/>
  <c r="Q64" i="10"/>
  <c r="P64" i="10"/>
  <c r="E64" i="10"/>
  <c r="U64" i="10" s="1"/>
  <c r="S63" i="10"/>
  <c r="R63" i="10"/>
  <c r="Q63" i="10"/>
  <c r="P63" i="10"/>
  <c r="E63" i="10"/>
  <c r="U63" i="10" s="1"/>
  <c r="O61" i="10"/>
  <c r="N61" i="10"/>
  <c r="M61" i="10"/>
  <c r="S61" i="10" s="1"/>
  <c r="L61" i="10"/>
  <c r="R61" i="10" s="1"/>
  <c r="K61" i="10"/>
  <c r="J61" i="10"/>
  <c r="I61" i="10"/>
  <c r="H61" i="10"/>
  <c r="C61" i="10"/>
  <c r="B61" i="10"/>
  <c r="S60" i="10"/>
  <c r="R60" i="10"/>
  <c r="Q60" i="10"/>
  <c r="P60" i="10"/>
  <c r="E60" i="10"/>
  <c r="S59" i="10"/>
  <c r="R59" i="10"/>
  <c r="Q59" i="10"/>
  <c r="P59" i="10"/>
  <c r="E59" i="10"/>
  <c r="T59" i="10" s="1"/>
  <c r="T58" i="10"/>
  <c r="S58" i="10"/>
  <c r="R58" i="10"/>
  <c r="Q58" i="10"/>
  <c r="P58" i="10"/>
  <c r="E58" i="10"/>
  <c r="U58" i="10" s="1"/>
  <c r="S57" i="10"/>
  <c r="R57" i="10"/>
  <c r="Q57" i="10"/>
  <c r="P57" i="10"/>
  <c r="E57" i="10"/>
  <c r="U57" i="10" s="1"/>
  <c r="O55" i="10"/>
  <c r="N55" i="10"/>
  <c r="M55" i="10"/>
  <c r="S55" i="10" s="1"/>
  <c r="L55" i="10"/>
  <c r="R55" i="10" s="1"/>
  <c r="K55" i="10"/>
  <c r="J55" i="10"/>
  <c r="I55" i="10"/>
  <c r="H55" i="10"/>
  <c r="G55" i="10"/>
  <c r="F55" i="10"/>
  <c r="C55" i="10"/>
  <c r="B55" i="10"/>
  <c r="T54" i="10"/>
  <c r="S54" i="10"/>
  <c r="R54" i="10"/>
  <c r="Q54" i="10"/>
  <c r="P54" i="10"/>
  <c r="E54" i="10"/>
  <c r="U54" i="10" s="1"/>
  <c r="T53" i="10"/>
  <c r="S53" i="10"/>
  <c r="R53" i="10"/>
  <c r="Q53" i="10"/>
  <c r="P53" i="10"/>
  <c r="E53" i="10"/>
  <c r="U53" i="10" s="1"/>
  <c r="T52" i="10"/>
  <c r="S52" i="10"/>
  <c r="R52" i="10"/>
  <c r="Q52" i="10"/>
  <c r="P52" i="10"/>
  <c r="E52" i="10"/>
  <c r="U52" i="10" s="1"/>
  <c r="S51" i="10"/>
  <c r="R51" i="10"/>
  <c r="Q51" i="10"/>
  <c r="P51" i="10"/>
  <c r="E51" i="10"/>
  <c r="U51" i="10" s="1"/>
  <c r="S50" i="10"/>
  <c r="R50" i="10"/>
  <c r="Q50" i="10"/>
  <c r="P50" i="10"/>
  <c r="E50" i="10"/>
  <c r="U50" i="10" s="1"/>
  <c r="S49" i="10"/>
  <c r="R49" i="10"/>
  <c r="Q49" i="10"/>
  <c r="P49" i="10"/>
  <c r="E49" i="10"/>
  <c r="S48" i="10"/>
  <c r="R48" i="10"/>
  <c r="Q48" i="10"/>
  <c r="P48" i="10"/>
  <c r="E48" i="10"/>
  <c r="T48" i="10" s="1"/>
  <c r="S47" i="10"/>
  <c r="R47" i="10"/>
  <c r="Q47" i="10"/>
  <c r="P47" i="10"/>
  <c r="E47" i="10"/>
  <c r="T47" i="10" s="1"/>
  <c r="S46" i="10"/>
  <c r="R46" i="10"/>
  <c r="Q46" i="10"/>
  <c r="P46" i="10"/>
  <c r="E46" i="10"/>
  <c r="U46" i="10" s="1"/>
  <c r="S45" i="10"/>
  <c r="R45" i="10"/>
  <c r="Q45" i="10"/>
  <c r="P45" i="10"/>
  <c r="E45" i="10"/>
  <c r="S44" i="10"/>
  <c r="R44" i="10"/>
  <c r="Q44" i="10"/>
  <c r="P44" i="10"/>
  <c r="E44" i="10"/>
  <c r="U44" i="10" s="1"/>
  <c r="O42" i="10"/>
  <c r="N42" i="10"/>
  <c r="M42" i="10"/>
  <c r="L42" i="10"/>
  <c r="R42" i="10" s="1"/>
  <c r="K42" i="10"/>
  <c r="J42" i="10"/>
  <c r="I42" i="10"/>
  <c r="Q42" i="10" s="1"/>
  <c r="H42" i="10"/>
  <c r="P42" i="10" s="1"/>
  <c r="G42" i="10"/>
  <c r="F42" i="10"/>
  <c r="C42" i="10"/>
  <c r="B42" i="10"/>
  <c r="U41" i="10"/>
  <c r="S41" i="10"/>
  <c r="R41" i="10"/>
  <c r="Q41" i="10"/>
  <c r="P41" i="10"/>
  <c r="E41" i="10"/>
  <c r="T41" i="10" s="1"/>
  <c r="S40" i="10"/>
  <c r="R40" i="10"/>
  <c r="Q40" i="10"/>
  <c r="U40" i="10" s="1"/>
  <c r="P40" i="10"/>
  <c r="T40" i="10" s="1"/>
  <c r="E40" i="10"/>
  <c r="S39" i="10"/>
  <c r="R39" i="10"/>
  <c r="Q39" i="10"/>
  <c r="P39" i="10"/>
  <c r="E39" i="10"/>
  <c r="U39" i="10" s="1"/>
  <c r="S38" i="10"/>
  <c r="R38" i="10"/>
  <c r="Q38" i="10"/>
  <c r="P38" i="10"/>
  <c r="E38" i="10"/>
  <c r="S37" i="10"/>
  <c r="R37" i="10"/>
  <c r="Q37" i="10"/>
  <c r="U37" i="10" s="1"/>
  <c r="P37" i="10"/>
  <c r="E37" i="10"/>
  <c r="O35" i="10"/>
  <c r="N35" i="10"/>
  <c r="M35" i="10"/>
  <c r="L35" i="10"/>
  <c r="R35" i="10" s="1"/>
  <c r="K35" i="10"/>
  <c r="J35" i="10"/>
  <c r="I35" i="10"/>
  <c r="H35" i="10"/>
  <c r="G35" i="10"/>
  <c r="F35" i="10"/>
  <c r="C35" i="10"/>
  <c r="B35" i="10"/>
  <c r="E35" i="10" s="1"/>
  <c r="S34" i="10"/>
  <c r="R34" i="10"/>
  <c r="Q34" i="10"/>
  <c r="U34" i="10" s="1"/>
  <c r="P34" i="10"/>
  <c r="E34" i="10"/>
  <c r="S32" i="10"/>
  <c r="O32" i="10"/>
  <c r="N32" i="10"/>
  <c r="M32" i="10"/>
  <c r="L32" i="10"/>
  <c r="R32" i="10" s="1"/>
  <c r="K32" i="10"/>
  <c r="J32" i="10"/>
  <c r="I32" i="10"/>
  <c r="H32" i="10"/>
  <c r="G32" i="10"/>
  <c r="F32" i="10"/>
  <c r="C32" i="10"/>
  <c r="B32" i="10"/>
  <c r="S31" i="10"/>
  <c r="R31" i="10"/>
  <c r="Q31" i="10"/>
  <c r="P31" i="10"/>
  <c r="E31" i="10"/>
  <c r="T31" i="10" s="1"/>
  <c r="U30" i="10"/>
  <c r="S30" i="10"/>
  <c r="R30" i="10"/>
  <c r="Q30" i="10"/>
  <c r="P30" i="10"/>
  <c r="E30" i="10"/>
  <c r="T30" i="10" s="1"/>
  <c r="U29" i="10"/>
  <c r="T29" i="10"/>
  <c r="S29" i="10"/>
  <c r="R29" i="10"/>
  <c r="Q29" i="10"/>
  <c r="P29" i="10"/>
  <c r="E29" i="10"/>
  <c r="S28" i="10"/>
  <c r="R28" i="10"/>
  <c r="Q28" i="10"/>
  <c r="P28" i="10"/>
  <c r="E28" i="10"/>
  <c r="U28" i="10" s="1"/>
  <c r="O26" i="10"/>
  <c r="N26" i="10"/>
  <c r="M26" i="10"/>
  <c r="S26" i="10" s="1"/>
  <c r="L26" i="10"/>
  <c r="R26" i="10" s="1"/>
  <c r="K26" i="10"/>
  <c r="J26" i="10"/>
  <c r="I26" i="10"/>
  <c r="H26" i="10"/>
  <c r="P26" i="10" s="1"/>
  <c r="G26" i="10"/>
  <c r="F26" i="10"/>
  <c r="C26" i="10"/>
  <c r="B26" i="10"/>
  <c r="T25" i="10"/>
  <c r="S25" i="10"/>
  <c r="R25" i="10"/>
  <c r="Q25" i="10"/>
  <c r="P25" i="10"/>
  <c r="E25" i="10"/>
  <c r="U25" i="10" s="1"/>
  <c r="U24" i="10"/>
  <c r="T24" i="10"/>
  <c r="S24" i="10"/>
  <c r="R24" i="10"/>
  <c r="Q24" i="10"/>
  <c r="P24" i="10"/>
  <c r="E24" i="10"/>
  <c r="S23" i="10"/>
  <c r="R23" i="10"/>
  <c r="Q23" i="10"/>
  <c r="P23" i="10"/>
  <c r="E23" i="10"/>
  <c r="U23" i="10" s="1"/>
  <c r="S22" i="10"/>
  <c r="R22" i="10"/>
  <c r="Q22" i="10"/>
  <c r="P22" i="10"/>
  <c r="E22" i="10"/>
  <c r="U22" i="10" s="1"/>
  <c r="S21" i="10"/>
  <c r="R21" i="10"/>
  <c r="Q21" i="10"/>
  <c r="P21" i="10"/>
  <c r="E21" i="10"/>
  <c r="S20" i="10"/>
  <c r="R20" i="10"/>
  <c r="Q20" i="10"/>
  <c r="P20" i="10"/>
  <c r="E20" i="10"/>
  <c r="U19" i="10"/>
  <c r="T19" i="10"/>
  <c r="S19" i="10"/>
  <c r="R19" i="10"/>
  <c r="Q19" i="10"/>
  <c r="P19" i="10"/>
  <c r="E19" i="10"/>
  <c r="O17" i="10"/>
  <c r="N17" i="10"/>
  <c r="M17" i="10"/>
  <c r="L17" i="10"/>
  <c r="K17" i="10"/>
  <c r="J17" i="10"/>
  <c r="I17" i="10"/>
  <c r="H17" i="10"/>
  <c r="G17" i="10"/>
  <c r="F17" i="10"/>
  <c r="C17" i="10"/>
  <c r="E17" i="10" s="1"/>
  <c r="B17" i="10"/>
  <c r="S16" i="10"/>
  <c r="R16" i="10"/>
  <c r="Q16" i="10"/>
  <c r="P16" i="10"/>
  <c r="E16" i="10"/>
  <c r="U16" i="10" s="1"/>
  <c r="S15" i="10"/>
  <c r="R15" i="10"/>
  <c r="Q15" i="10"/>
  <c r="P15" i="10"/>
  <c r="E15" i="10"/>
  <c r="U15" i="10" s="1"/>
  <c r="U14" i="10"/>
  <c r="S14" i="10"/>
  <c r="R14" i="10"/>
  <c r="Q14" i="10"/>
  <c r="P14" i="10"/>
  <c r="E14" i="10"/>
  <c r="T14" i="10" s="1"/>
  <c r="T13" i="10"/>
  <c r="S13" i="10"/>
  <c r="R13" i="10"/>
  <c r="Q13" i="10"/>
  <c r="P13" i="10"/>
  <c r="E13" i="10"/>
  <c r="U13" i="10" s="1"/>
  <c r="S12" i="10"/>
  <c r="R12" i="10"/>
  <c r="Q12" i="10"/>
  <c r="P12" i="10"/>
  <c r="E12" i="10"/>
  <c r="U12" i="10" s="1"/>
  <c r="T11" i="10"/>
  <c r="S11" i="10"/>
  <c r="R11" i="10"/>
  <c r="Q11" i="10"/>
  <c r="P11" i="10"/>
  <c r="E11" i="10"/>
  <c r="U11" i="10" s="1"/>
  <c r="S10" i="10"/>
  <c r="R10" i="10"/>
  <c r="Q10" i="10"/>
  <c r="P10" i="10"/>
  <c r="E10" i="10"/>
  <c r="U9" i="10"/>
  <c r="S9" i="10"/>
  <c r="R9" i="10"/>
  <c r="Q9" i="10"/>
  <c r="P9" i="10"/>
  <c r="E9" i="10"/>
  <c r="S96" i="9"/>
  <c r="R96" i="9"/>
  <c r="Q96" i="9"/>
  <c r="P96" i="9"/>
  <c r="E96" i="9"/>
  <c r="U96" i="9" s="1"/>
  <c r="S95" i="9"/>
  <c r="R95" i="9"/>
  <c r="Q95" i="9"/>
  <c r="P95" i="9"/>
  <c r="E95" i="9"/>
  <c r="U95" i="9" s="1"/>
  <c r="T94" i="9"/>
  <c r="S94" i="9"/>
  <c r="R94" i="9"/>
  <c r="Q94" i="9"/>
  <c r="P94" i="9"/>
  <c r="E94" i="9"/>
  <c r="U94" i="9" s="1"/>
  <c r="U93" i="9"/>
  <c r="S93" i="9"/>
  <c r="R93" i="9"/>
  <c r="Q93" i="9"/>
  <c r="P93" i="9"/>
  <c r="E93" i="9"/>
  <c r="T93" i="9" s="1"/>
  <c r="U92" i="9"/>
  <c r="T92" i="9"/>
  <c r="S92" i="9"/>
  <c r="R92" i="9"/>
  <c r="Q92" i="9"/>
  <c r="P92" i="9"/>
  <c r="E92" i="9"/>
  <c r="S91" i="9"/>
  <c r="R91" i="9"/>
  <c r="Q91" i="9"/>
  <c r="P91" i="9"/>
  <c r="E91" i="9"/>
  <c r="U91" i="9" s="1"/>
  <c r="S90" i="9"/>
  <c r="R90" i="9"/>
  <c r="Q90" i="9"/>
  <c r="P90" i="9"/>
  <c r="E90" i="9"/>
  <c r="U89" i="9"/>
  <c r="S89" i="9"/>
  <c r="R89" i="9"/>
  <c r="Q89" i="9"/>
  <c r="P89" i="9"/>
  <c r="E89" i="9"/>
  <c r="T89" i="9" s="1"/>
  <c r="S88" i="9"/>
  <c r="R88" i="9"/>
  <c r="Q88" i="9"/>
  <c r="Q87" i="9" s="1"/>
  <c r="P88" i="9"/>
  <c r="E88" i="9"/>
  <c r="W75" i="9"/>
  <c r="V75" i="9"/>
  <c r="O75" i="9"/>
  <c r="N75" i="9"/>
  <c r="M75" i="9"/>
  <c r="L75" i="9"/>
  <c r="K75" i="9"/>
  <c r="J75" i="9"/>
  <c r="I75" i="9"/>
  <c r="H75" i="9"/>
  <c r="G75" i="9"/>
  <c r="F75" i="9"/>
  <c r="C75" i="9"/>
  <c r="B75" i="9"/>
  <c r="O74" i="9"/>
  <c r="N74" i="9"/>
  <c r="M74" i="9"/>
  <c r="S74" i="9" s="1"/>
  <c r="L74" i="9"/>
  <c r="K74" i="9"/>
  <c r="J74" i="9"/>
  <c r="I74" i="9"/>
  <c r="Q74" i="9" s="1"/>
  <c r="H74" i="9"/>
  <c r="G74" i="9"/>
  <c r="F74" i="9"/>
  <c r="E74" i="9"/>
  <c r="C74" i="9"/>
  <c r="B74" i="9"/>
  <c r="O73" i="9"/>
  <c r="N73" i="9"/>
  <c r="R73" i="9" s="1"/>
  <c r="M73" i="9"/>
  <c r="S73" i="9" s="1"/>
  <c r="L73" i="9"/>
  <c r="K73" i="9"/>
  <c r="J73" i="9"/>
  <c r="I73" i="9"/>
  <c r="H73" i="9"/>
  <c r="G73" i="9"/>
  <c r="F73" i="9"/>
  <c r="C73" i="9"/>
  <c r="B73" i="9"/>
  <c r="E73" i="9" s="1"/>
  <c r="U72" i="9"/>
  <c r="T72" i="9"/>
  <c r="S72" i="9"/>
  <c r="R72" i="9"/>
  <c r="Q72" i="9"/>
  <c r="P72" i="9"/>
  <c r="E72" i="9"/>
  <c r="T71" i="9"/>
  <c r="S71" i="9"/>
  <c r="R71" i="9"/>
  <c r="Q71" i="9"/>
  <c r="P71" i="9"/>
  <c r="E71" i="9"/>
  <c r="W69" i="9"/>
  <c r="V69" i="9"/>
  <c r="O69" i="9"/>
  <c r="N69" i="9"/>
  <c r="M69" i="9"/>
  <c r="L69" i="9"/>
  <c r="K69" i="9"/>
  <c r="J69" i="9"/>
  <c r="I69" i="9"/>
  <c r="H69" i="9"/>
  <c r="G69" i="9"/>
  <c r="F69" i="9"/>
  <c r="C69" i="9"/>
  <c r="B69" i="9"/>
  <c r="O68" i="9"/>
  <c r="N68" i="9"/>
  <c r="M68" i="9"/>
  <c r="S68" i="9" s="1"/>
  <c r="L68" i="9"/>
  <c r="R68" i="9" s="1"/>
  <c r="K68" i="9"/>
  <c r="J68" i="9"/>
  <c r="I68" i="9"/>
  <c r="H68" i="9"/>
  <c r="G68" i="9"/>
  <c r="F68" i="9"/>
  <c r="C68" i="9"/>
  <c r="B68" i="9"/>
  <c r="U67" i="9"/>
  <c r="S67" i="9"/>
  <c r="R67" i="9"/>
  <c r="Q67" i="9"/>
  <c r="P67" i="9"/>
  <c r="E67" i="9"/>
  <c r="T67" i="9" s="1"/>
  <c r="U66" i="9"/>
  <c r="S66" i="9"/>
  <c r="R66" i="9"/>
  <c r="Q66" i="9"/>
  <c r="P66" i="9"/>
  <c r="E66" i="9"/>
  <c r="T66" i="9" s="1"/>
  <c r="T65" i="9"/>
  <c r="S65" i="9"/>
  <c r="R65" i="9"/>
  <c r="Q65" i="9"/>
  <c r="P65" i="9"/>
  <c r="E65" i="9"/>
  <c r="U65" i="9" s="1"/>
  <c r="S64" i="9"/>
  <c r="R64" i="9"/>
  <c r="Q64" i="9"/>
  <c r="P64" i="9"/>
  <c r="E64" i="9"/>
  <c r="U64" i="9" s="1"/>
  <c r="S63" i="9"/>
  <c r="R63" i="9"/>
  <c r="Q63" i="9"/>
  <c r="P63" i="9"/>
  <c r="E63" i="9"/>
  <c r="O61" i="9"/>
  <c r="N61" i="9"/>
  <c r="M61" i="9"/>
  <c r="S61" i="9" s="1"/>
  <c r="L61" i="9"/>
  <c r="R61" i="9" s="1"/>
  <c r="K61" i="9"/>
  <c r="J61" i="9"/>
  <c r="I61" i="9"/>
  <c r="H61" i="9"/>
  <c r="C61" i="9"/>
  <c r="B61" i="9"/>
  <c r="S60" i="9"/>
  <c r="R60" i="9"/>
  <c r="Q60" i="9"/>
  <c r="P60" i="9"/>
  <c r="E60" i="9"/>
  <c r="U60" i="9" s="1"/>
  <c r="S59" i="9"/>
  <c r="R59" i="9"/>
  <c r="Q59" i="9"/>
  <c r="P59" i="9"/>
  <c r="E59" i="9"/>
  <c r="T59" i="9" s="1"/>
  <c r="S58" i="9"/>
  <c r="R58" i="9"/>
  <c r="Q58" i="9"/>
  <c r="P58" i="9"/>
  <c r="E58" i="9"/>
  <c r="U58" i="9" s="1"/>
  <c r="S57" i="9"/>
  <c r="R57" i="9"/>
  <c r="Q57" i="9"/>
  <c r="P57" i="9"/>
  <c r="E57" i="9"/>
  <c r="T57" i="9" s="1"/>
  <c r="O55" i="9"/>
  <c r="N55" i="9"/>
  <c r="M55" i="9"/>
  <c r="S55" i="9" s="1"/>
  <c r="L55" i="9"/>
  <c r="R55" i="9" s="1"/>
  <c r="K55" i="9"/>
  <c r="J55" i="9"/>
  <c r="I55" i="9"/>
  <c r="H55" i="9"/>
  <c r="G55" i="9"/>
  <c r="F55" i="9"/>
  <c r="C55" i="9"/>
  <c r="B55" i="9"/>
  <c r="U54" i="9"/>
  <c r="S54" i="9"/>
  <c r="R54" i="9"/>
  <c r="Q54" i="9"/>
  <c r="P54" i="9"/>
  <c r="E54" i="9"/>
  <c r="T54" i="9" s="1"/>
  <c r="T53" i="9"/>
  <c r="S53" i="9"/>
  <c r="R53" i="9"/>
  <c r="Q53" i="9"/>
  <c r="P53" i="9"/>
  <c r="E53" i="9"/>
  <c r="U53" i="9" s="1"/>
  <c r="S52" i="9"/>
  <c r="R52" i="9"/>
  <c r="Q52" i="9"/>
  <c r="P52" i="9"/>
  <c r="E52" i="9"/>
  <c r="U52" i="9" s="1"/>
  <c r="S51" i="9"/>
  <c r="R51" i="9"/>
  <c r="Q51" i="9"/>
  <c r="P51" i="9"/>
  <c r="E51" i="9"/>
  <c r="S50" i="9"/>
  <c r="R50" i="9"/>
  <c r="Q50" i="9"/>
  <c r="P50" i="9"/>
  <c r="E50" i="9"/>
  <c r="T50" i="9" s="1"/>
  <c r="S49" i="9"/>
  <c r="R49" i="9"/>
  <c r="Q49" i="9"/>
  <c r="P49" i="9"/>
  <c r="E49" i="9"/>
  <c r="T49" i="9" s="1"/>
  <c r="S48" i="9"/>
  <c r="R48" i="9"/>
  <c r="Q48" i="9"/>
  <c r="P48" i="9"/>
  <c r="E48" i="9"/>
  <c r="U48" i="9" s="1"/>
  <c r="U47" i="9"/>
  <c r="S47" i="9"/>
  <c r="R47" i="9"/>
  <c r="Q47" i="9"/>
  <c r="P47" i="9"/>
  <c r="E47" i="9"/>
  <c r="T47" i="9" s="1"/>
  <c r="T46" i="9"/>
  <c r="S46" i="9"/>
  <c r="R46" i="9"/>
  <c r="Q46" i="9"/>
  <c r="P46" i="9"/>
  <c r="E46" i="9"/>
  <c r="U46" i="9" s="1"/>
  <c r="U45" i="9"/>
  <c r="S45" i="9"/>
  <c r="R45" i="9"/>
  <c r="Q45" i="9"/>
  <c r="P45" i="9"/>
  <c r="E45" i="9"/>
  <c r="T45" i="9" s="1"/>
  <c r="S44" i="9"/>
  <c r="R44" i="9"/>
  <c r="Q44" i="9"/>
  <c r="P44" i="9"/>
  <c r="E44" i="9"/>
  <c r="U44" i="9" s="1"/>
  <c r="O42" i="9"/>
  <c r="N42" i="9"/>
  <c r="M42" i="9"/>
  <c r="L42" i="9"/>
  <c r="R42" i="9" s="1"/>
  <c r="K42" i="9"/>
  <c r="J42" i="9"/>
  <c r="I42" i="9"/>
  <c r="Q42" i="9" s="1"/>
  <c r="H42" i="9"/>
  <c r="P42" i="9" s="1"/>
  <c r="G42" i="9"/>
  <c r="F42" i="9"/>
  <c r="C42" i="9"/>
  <c r="B42" i="9"/>
  <c r="T41" i="9"/>
  <c r="S41" i="9"/>
  <c r="R41" i="9"/>
  <c r="Q41" i="9"/>
  <c r="P41" i="9"/>
  <c r="E41" i="9"/>
  <c r="U41" i="9" s="1"/>
  <c r="S40" i="9"/>
  <c r="R40" i="9"/>
  <c r="Q40" i="9"/>
  <c r="P40" i="9"/>
  <c r="E40" i="9"/>
  <c r="S39" i="9"/>
  <c r="R39" i="9"/>
  <c r="Q39" i="9"/>
  <c r="P39" i="9"/>
  <c r="E39" i="9"/>
  <c r="T39" i="9" s="1"/>
  <c r="S38" i="9"/>
  <c r="R38" i="9"/>
  <c r="Q38" i="9"/>
  <c r="P38" i="9"/>
  <c r="E38" i="9"/>
  <c r="U38" i="9" s="1"/>
  <c r="S37" i="9"/>
  <c r="R37" i="9"/>
  <c r="Q37" i="9"/>
  <c r="P37" i="9"/>
  <c r="E37" i="9"/>
  <c r="U37" i="9" s="1"/>
  <c r="R35" i="9"/>
  <c r="O35" i="9"/>
  <c r="N35" i="9"/>
  <c r="M35" i="9"/>
  <c r="L35" i="9"/>
  <c r="K35" i="9"/>
  <c r="J35" i="9"/>
  <c r="I35" i="9"/>
  <c r="Q35" i="9" s="1"/>
  <c r="H35" i="9"/>
  <c r="P35" i="9" s="1"/>
  <c r="G35" i="9"/>
  <c r="F35" i="9"/>
  <c r="C35" i="9"/>
  <c r="B35" i="9"/>
  <c r="U34" i="9"/>
  <c r="S34" i="9"/>
  <c r="R34" i="9"/>
  <c r="Q34" i="9"/>
  <c r="P34" i="9"/>
  <c r="E34" i="9"/>
  <c r="O32" i="9"/>
  <c r="N32" i="9"/>
  <c r="M32" i="9"/>
  <c r="S32" i="9" s="1"/>
  <c r="L32" i="9"/>
  <c r="R32" i="9" s="1"/>
  <c r="K32" i="9"/>
  <c r="J32" i="9"/>
  <c r="I32" i="9"/>
  <c r="H32" i="9"/>
  <c r="G32" i="9"/>
  <c r="F32" i="9"/>
  <c r="C32" i="9"/>
  <c r="B32" i="9"/>
  <c r="S31" i="9"/>
  <c r="R31" i="9"/>
  <c r="Q31" i="9"/>
  <c r="P31" i="9"/>
  <c r="E31" i="9"/>
  <c r="T31" i="9" s="1"/>
  <c r="S30" i="9"/>
  <c r="R30" i="9"/>
  <c r="Q30" i="9"/>
  <c r="P30" i="9"/>
  <c r="E30" i="9"/>
  <c r="U30" i="9" s="1"/>
  <c r="S29" i="9"/>
  <c r="R29" i="9"/>
  <c r="Q29" i="9"/>
  <c r="P29" i="9"/>
  <c r="E29" i="9"/>
  <c r="U29" i="9" s="1"/>
  <c r="S28" i="9"/>
  <c r="R28" i="9"/>
  <c r="Q28" i="9"/>
  <c r="P28" i="9"/>
  <c r="E28" i="9"/>
  <c r="W26" i="9"/>
  <c r="V26" i="9"/>
  <c r="O26" i="9"/>
  <c r="N26" i="9"/>
  <c r="M26" i="9"/>
  <c r="S26" i="9" s="1"/>
  <c r="L26" i="9"/>
  <c r="R26" i="9" s="1"/>
  <c r="K26" i="9"/>
  <c r="J26" i="9"/>
  <c r="I26" i="9"/>
  <c r="H26" i="9"/>
  <c r="G26" i="9"/>
  <c r="F26" i="9"/>
  <c r="C26" i="9"/>
  <c r="B26" i="9"/>
  <c r="S25" i="9"/>
  <c r="R25" i="9"/>
  <c r="Q25" i="9"/>
  <c r="P25" i="9"/>
  <c r="E25" i="9"/>
  <c r="T25" i="9" s="1"/>
  <c r="S24" i="9"/>
  <c r="R24" i="9"/>
  <c r="Q24" i="9"/>
  <c r="P24" i="9"/>
  <c r="E24" i="9"/>
  <c r="U24" i="9" s="1"/>
  <c r="S23" i="9"/>
  <c r="R23" i="9"/>
  <c r="Q23" i="9"/>
  <c r="P23" i="9"/>
  <c r="E23" i="9"/>
  <c r="T23" i="9" s="1"/>
  <c r="S22" i="9"/>
  <c r="R22" i="9"/>
  <c r="Q22" i="9"/>
  <c r="P22" i="9"/>
  <c r="E22" i="9"/>
  <c r="U22" i="9" s="1"/>
  <c r="S21" i="9"/>
  <c r="R21" i="9"/>
  <c r="Q21" i="9"/>
  <c r="P21" i="9"/>
  <c r="E21" i="9"/>
  <c r="S20" i="9"/>
  <c r="R20" i="9"/>
  <c r="Q20" i="9"/>
  <c r="P20" i="9"/>
  <c r="E20" i="9"/>
  <c r="T20" i="9" s="1"/>
  <c r="T19" i="9"/>
  <c r="S19" i="9"/>
  <c r="R19" i="9"/>
  <c r="Q19" i="9"/>
  <c r="P19" i="9"/>
  <c r="E19" i="9"/>
  <c r="U19" i="9" s="1"/>
  <c r="O17" i="9"/>
  <c r="N17" i="9"/>
  <c r="M17" i="9"/>
  <c r="S17" i="9" s="1"/>
  <c r="L17" i="9"/>
  <c r="K17" i="9"/>
  <c r="J17" i="9"/>
  <c r="I17" i="9"/>
  <c r="H17" i="9"/>
  <c r="G17" i="9"/>
  <c r="F17" i="9"/>
  <c r="E17" i="9"/>
  <c r="C17" i="9"/>
  <c r="B17" i="9"/>
  <c r="S16" i="9"/>
  <c r="R16" i="9"/>
  <c r="Q16" i="9"/>
  <c r="P16" i="9"/>
  <c r="E16" i="9"/>
  <c r="U16" i="9" s="1"/>
  <c r="S15" i="9"/>
  <c r="R15" i="9"/>
  <c r="Q15" i="9"/>
  <c r="P15" i="9"/>
  <c r="E15" i="9"/>
  <c r="U15" i="9" s="1"/>
  <c r="S14" i="9"/>
  <c r="R14" i="9"/>
  <c r="Q14" i="9"/>
  <c r="P14" i="9"/>
  <c r="E14" i="9"/>
  <c r="U14" i="9" s="1"/>
  <c r="S13" i="9"/>
  <c r="R13" i="9"/>
  <c r="Q13" i="9"/>
  <c r="P13" i="9"/>
  <c r="E13" i="9"/>
  <c r="U13" i="9" s="1"/>
  <c r="S12" i="9"/>
  <c r="R12" i="9"/>
  <c r="Q12" i="9"/>
  <c r="P12" i="9"/>
  <c r="E12" i="9"/>
  <c r="U12" i="9" s="1"/>
  <c r="T11" i="9"/>
  <c r="S11" i="9"/>
  <c r="R11" i="9"/>
  <c r="Q11" i="9"/>
  <c r="P11" i="9"/>
  <c r="E11" i="9"/>
  <c r="U11" i="9" s="1"/>
  <c r="S10" i="9"/>
  <c r="R10" i="9"/>
  <c r="Q10" i="9"/>
  <c r="P10" i="9"/>
  <c r="E10" i="9"/>
  <c r="S9" i="9"/>
  <c r="R9" i="9"/>
  <c r="Q9" i="9"/>
  <c r="P9" i="9"/>
  <c r="E9" i="9"/>
  <c r="T96" i="8"/>
  <c r="S96" i="8"/>
  <c r="R96" i="8"/>
  <c r="Q96" i="8"/>
  <c r="P96" i="8"/>
  <c r="E96" i="8"/>
  <c r="U96" i="8" s="1"/>
  <c r="U95" i="8"/>
  <c r="S95" i="8"/>
  <c r="R95" i="8"/>
  <c r="Q95" i="8"/>
  <c r="P95" i="8"/>
  <c r="E95" i="8"/>
  <c r="T95" i="8" s="1"/>
  <c r="T94" i="8"/>
  <c r="S94" i="8"/>
  <c r="R94" i="8"/>
  <c r="Q94" i="8"/>
  <c r="P94" i="8"/>
  <c r="E94" i="8"/>
  <c r="U94" i="8" s="1"/>
  <c r="U93" i="8"/>
  <c r="S93" i="8"/>
  <c r="R93" i="8"/>
  <c r="Q93" i="8"/>
  <c r="P93" i="8"/>
  <c r="E93" i="8"/>
  <c r="T93" i="8" s="1"/>
  <c r="U92" i="8"/>
  <c r="T92" i="8"/>
  <c r="S92" i="8"/>
  <c r="R92" i="8"/>
  <c r="Q92" i="8"/>
  <c r="P92" i="8"/>
  <c r="E92" i="8"/>
  <c r="S91" i="8"/>
  <c r="R91" i="8"/>
  <c r="Q91" i="8"/>
  <c r="P91" i="8"/>
  <c r="E91" i="8"/>
  <c r="S90" i="8"/>
  <c r="R90" i="8"/>
  <c r="Q90" i="8"/>
  <c r="P90" i="8"/>
  <c r="E90" i="8"/>
  <c r="U89" i="8"/>
  <c r="S89" i="8"/>
  <c r="R89" i="8"/>
  <c r="Q89" i="8"/>
  <c r="P89" i="8"/>
  <c r="E89" i="8"/>
  <c r="T89" i="8" s="1"/>
  <c r="S88" i="8"/>
  <c r="R88" i="8"/>
  <c r="Q88" i="8"/>
  <c r="P88" i="8"/>
  <c r="E88" i="8"/>
  <c r="U88" i="8" s="1"/>
  <c r="O75" i="8"/>
  <c r="N75" i="8"/>
  <c r="M75" i="8"/>
  <c r="L75" i="8"/>
  <c r="K75" i="8"/>
  <c r="J75" i="8"/>
  <c r="I75" i="8"/>
  <c r="H75" i="8"/>
  <c r="G75" i="8"/>
  <c r="F75" i="8"/>
  <c r="C75" i="8"/>
  <c r="B75" i="8"/>
  <c r="O74" i="8"/>
  <c r="N74" i="8"/>
  <c r="R74" i="8" s="1"/>
  <c r="M74" i="8"/>
  <c r="S74" i="8" s="1"/>
  <c r="L74" i="8"/>
  <c r="K74" i="8"/>
  <c r="J74" i="8"/>
  <c r="I74" i="8"/>
  <c r="H74" i="8"/>
  <c r="G74" i="8"/>
  <c r="F74" i="8"/>
  <c r="C74" i="8"/>
  <c r="B74" i="8"/>
  <c r="O73" i="8"/>
  <c r="N73" i="8"/>
  <c r="M73" i="8"/>
  <c r="S73" i="8" s="1"/>
  <c r="L73" i="8"/>
  <c r="R73" i="8" s="1"/>
  <c r="K73" i="8"/>
  <c r="J73" i="8"/>
  <c r="I73" i="8"/>
  <c r="H73" i="8"/>
  <c r="G73" i="8"/>
  <c r="F73" i="8"/>
  <c r="C73" i="8"/>
  <c r="B73" i="8"/>
  <c r="S72" i="8"/>
  <c r="R72" i="8"/>
  <c r="Q72" i="8"/>
  <c r="P72" i="8"/>
  <c r="E72" i="8"/>
  <c r="S71" i="8"/>
  <c r="R71" i="8"/>
  <c r="Q71" i="8"/>
  <c r="P71" i="8"/>
  <c r="E71" i="8"/>
  <c r="O69" i="8"/>
  <c r="N69" i="8"/>
  <c r="M69" i="8"/>
  <c r="L69" i="8"/>
  <c r="K69" i="8"/>
  <c r="J69" i="8"/>
  <c r="I69" i="8"/>
  <c r="H69" i="8"/>
  <c r="G69" i="8"/>
  <c r="F69" i="8"/>
  <c r="C69" i="8"/>
  <c r="B69" i="8"/>
  <c r="O68" i="8"/>
  <c r="N68" i="8"/>
  <c r="M68" i="8"/>
  <c r="S68" i="8" s="1"/>
  <c r="L68" i="8"/>
  <c r="R68" i="8" s="1"/>
  <c r="K68" i="8"/>
  <c r="J68" i="8"/>
  <c r="I68" i="8"/>
  <c r="H68" i="8"/>
  <c r="G68" i="8"/>
  <c r="F68" i="8"/>
  <c r="C68" i="8"/>
  <c r="B68" i="8"/>
  <c r="S67" i="8"/>
  <c r="R67" i="8"/>
  <c r="Q67" i="8"/>
  <c r="P67" i="8"/>
  <c r="E67" i="8"/>
  <c r="U66" i="8"/>
  <c r="S66" i="8"/>
  <c r="R66" i="8"/>
  <c r="Q66" i="8"/>
  <c r="P66" i="8"/>
  <c r="E66" i="8"/>
  <c r="T66" i="8" s="1"/>
  <c r="S65" i="8"/>
  <c r="R65" i="8"/>
  <c r="Q65" i="8"/>
  <c r="P65" i="8"/>
  <c r="E65" i="8"/>
  <c r="U65" i="8" s="1"/>
  <c r="S64" i="8"/>
  <c r="R64" i="8"/>
  <c r="Q64" i="8"/>
  <c r="P64" i="8"/>
  <c r="E64" i="8"/>
  <c r="T64" i="8" s="1"/>
  <c r="S63" i="8"/>
  <c r="R63" i="8"/>
  <c r="Q63" i="8"/>
  <c r="P63" i="8"/>
  <c r="E63" i="8"/>
  <c r="S61" i="8"/>
  <c r="O61" i="8"/>
  <c r="N61" i="8"/>
  <c r="M61" i="8"/>
  <c r="L61" i="8"/>
  <c r="R61" i="8" s="1"/>
  <c r="K61" i="8"/>
  <c r="J61" i="8"/>
  <c r="I61" i="8"/>
  <c r="H61" i="8"/>
  <c r="C61" i="8"/>
  <c r="B61" i="8"/>
  <c r="S60" i="8"/>
  <c r="R60" i="8"/>
  <c r="Q60" i="8"/>
  <c r="P60" i="8"/>
  <c r="E60" i="8"/>
  <c r="T60" i="8" s="1"/>
  <c r="S59" i="8"/>
  <c r="R59" i="8"/>
  <c r="Q59" i="8"/>
  <c r="P59" i="8"/>
  <c r="E59" i="8"/>
  <c r="U59" i="8" s="1"/>
  <c r="S58" i="8"/>
  <c r="R58" i="8"/>
  <c r="Q58" i="8"/>
  <c r="P58" i="8"/>
  <c r="E58" i="8"/>
  <c r="S57" i="8"/>
  <c r="R57" i="8"/>
  <c r="Q57" i="8"/>
  <c r="P57" i="8"/>
  <c r="E57" i="8"/>
  <c r="T57" i="8" s="1"/>
  <c r="O55" i="8"/>
  <c r="N55" i="8"/>
  <c r="M55" i="8"/>
  <c r="S55" i="8" s="1"/>
  <c r="L55" i="8"/>
  <c r="R55" i="8" s="1"/>
  <c r="K55" i="8"/>
  <c r="J55" i="8"/>
  <c r="I55" i="8"/>
  <c r="H55" i="8"/>
  <c r="G55" i="8"/>
  <c r="F55" i="8"/>
  <c r="C55" i="8"/>
  <c r="B55" i="8"/>
  <c r="U54" i="8"/>
  <c r="S54" i="8"/>
  <c r="R54" i="8"/>
  <c r="Q54" i="8"/>
  <c r="P54" i="8"/>
  <c r="E54" i="8"/>
  <c r="T54" i="8" s="1"/>
  <c r="U53" i="8"/>
  <c r="S53" i="8"/>
  <c r="R53" i="8"/>
  <c r="Q53" i="8"/>
  <c r="P53" i="8"/>
  <c r="E53" i="8"/>
  <c r="T53" i="8" s="1"/>
  <c r="S52" i="8"/>
  <c r="R52" i="8"/>
  <c r="Q52" i="8"/>
  <c r="P52" i="8"/>
  <c r="E52" i="8"/>
  <c r="U52" i="8" s="1"/>
  <c r="S51" i="8"/>
  <c r="R51" i="8"/>
  <c r="Q51" i="8"/>
  <c r="P51" i="8"/>
  <c r="E51" i="8"/>
  <c r="U50" i="8"/>
  <c r="T50" i="8"/>
  <c r="S50" i="8"/>
  <c r="R50" i="8"/>
  <c r="Q50" i="8"/>
  <c r="P50" i="8"/>
  <c r="E50" i="8"/>
  <c r="U49" i="8"/>
  <c r="S49" i="8"/>
  <c r="R49" i="8"/>
  <c r="Q49" i="8"/>
  <c r="P49" i="8"/>
  <c r="E49" i="8"/>
  <c r="T49" i="8" s="1"/>
  <c r="S48" i="8"/>
  <c r="R48" i="8"/>
  <c r="Q48" i="8"/>
  <c r="P48" i="8"/>
  <c r="E48" i="8"/>
  <c r="U48" i="8" s="1"/>
  <c r="S47" i="8"/>
  <c r="R47" i="8"/>
  <c r="Q47" i="8"/>
  <c r="P47" i="8"/>
  <c r="E47" i="8"/>
  <c r="S46" i="8"/>
  <c r="R46" i="8"/>
  <c r="Q46" i="8"/>
  <c r="P46" i="8"/>
  <c r="E46" i="8"/>
  <c r="T46" i="8" s="1"/>
  <c r="S45" i="8"/>
  <c r="R45" i="8"/>
  <c r="Q45" i="8"/>
  <c r="P45" i="8"/>
  <c r="E45" i="8"/>
  <c r="S44" i="8"/>
  <c r="R44" i="8"/>
  <c r="Q44" i="8"/>
  <c r="P44" i="8"/>
  <c r="E44" i="8"/>
  <c r="T44" i="8" s="1"/>
  <c r="O42" i="8"/>
  <c r="N42" i="8"/>
  <c r="M42" i="8"/>
  <c r="S42" i="8" s="1"/>
  <c r="L42" i="8"/>
  <c r="R42" i="8" s="1"/>
  <c r="K42" i="8"/>
  <c r="J42" i="8"/>
  <c r="I42" i="8"/>
  <c r="H42" i="8"/>
  <c r="G42" i="8"/>
  <c r="F42" i="8"/>
  <c r="C42" i="8"/>
  <c r="E42" i="8" s="1"/>
  <c r="B42" i="8"/>
  <c r="U41" i="8"/>
  <c r="S41" i="8"/>
  <c r="R41" i="8"/>
  <c r="Q41" i="8"/>
  <c r="P41" i="8"/>
  <c r="E41" i="8"/>
  <c r="T41" i="8" s="1"/>
  <c r="S40" i="8"/>
  <c r="R40" i="8"/>
  <c r="Q40" i="8"/>
  <c r="P40" i="8"/>
  <c r="E40" i="8"/>
  <c r="U40" i="8" s="1"/>
  <c r="S39" i="8"/>
  <c r="R39" i="8"/>
  <c r="Q39" i="8"/>
  <c r="P39" i="8"/>
  <c r="E39" i="8"/>
  <c r="U38" i="8"/>
  <c r="S38" i="8"/>
  <c r="R38" i="8"/>
  <c r="Q38" i="8"/>
  <c r="P38" i="8"/>
  <c r="T38" i="8" s="1"/>
  <c r="E38" i="8"/>
  <c r="S37" i="8"/>
  <c r="R37" i="8"/>
  <c r="Q37" i="8"/>
  <c r="P37" i="8"/>
  <c r="E37" i="8"/>
  <c r="O35" i="8"/>
  <c r="N35" i="8"/>
  <c r="M35" i="8"/>
  <c r="L35" i="8"/>
  <c r="R35" i="8" s="1"/>
  <c r="K35" i="8"/>
  <c r="J35" i="8"/>
  <c r="I35" i="8"/>
  <c r="H35" i="8"/>
  <c r="G35" i="8"/>
  <c r="F35" i="8"/>
  <c r="C35" i="8"/>
  <c r="B35" i="8"/>
  <c r="S34" i="8"/>
  <c r="R34" i="8"/>
  <c r="Q34" i="8"/>
  <c r="P34" i="8"/>
  <c r="E34" i="8"/>
  <c r="U34" i="8" s="1"/>
  <c r="O32" i="8"/>
  <c r="N32" i="8"/>
  <c r="M32" i="8"/>
  <c r="S32" i="8" s="1"/>
  <c r="L32" i="8"/>
  <c r="R32" i="8" s="1"/>
  <c r="K32" i="8"/>
  <c r="J32" i="8"/>
  <c r="I32" i="8"/>
  <c r="H32" i="8"/>
  <c r="G32" i="8"/>
  <c r="F32" i="8"/>
  <c r="C32" i="8"/>
  <c r="B32" i="8"/>
  <c r="E32" i="8" s="1"/>
  <c r="S31" i="8"/>
  <c r="R31" i="8"/>
  <c r="Q31" i="8"/>
  <c r="P31" i="8"/>
  <c r="E31" i="8"/>
  <c r="U31" i="8" s="1"/>
  <c r="T30" i="8"/>
  <c r="S30" i="8"/>
  <c r="R30" i="8"/>
  <c r="Q30" i="8"/>
  <c r="P30" i="8"/>
  <c r="E30" i="8"/>
  <c r="U30" i="8" s="1"/>
  <c r="S29" i="8"/>
  <c r="R29" i="8"/>
  <c r="Q29" i="8"/>
  <c r="P29" i="8"/>
  <c r="E29" i="8"/>
  <c r="T29" i="8" s="1"/>
  <c r="S28" i="8"/>
  <c r="R28" i="8"/>
  <c r="Q28" i="8"/>
  <c r="P28" i="8"/>
  <c r="E28" i="8"/>
  <c r="U28" i="8" s="1"/>
  <c r="S26" i="8"/>
  <c r="O26" i="8"/>
  <c r="N26" i="8"/>
  <c r="M26" i="8"/>
  <c r="L26" i="8"/>
  <c r="K26" i="8"/>
  <c r="J26" i="8"/>
  <c r="I26" i="8"/>
  <c r="H26" i="8"/>
  <c r="G26" i="8"/>
  <c r="F26" i="8"/>
  <c r="C26" i="8"/>
  <c r="B26" i="8"/>
  <c r="S25" i="8"/>
  <c r="R25" i="8"/>
  <c r="Q25" i="8"/>
  <c r="P25" i="8"/>
  <c r="E25" i="8"/>
  <c r="T25" i="8" s="1"/>
  <c r="S24" i="8"/>
  <c r="R24" i="8"/>
  <c r="Q24" i="8"/>
  <c r="P24" i="8"/>
  <c r="E24" i="8"/>
  <c r="U24" i="8" s="1"/>
  <c r="U23" i="8"/>
  <c r="T23" i="8"/>
  <c r="S23" i="8"/>
  <c r="R23" i="8"/>
  <c r="Q23" i="8"/>
  <c r="P23" i="8"/>
  <c r="E23" i="8"/>
  <c r="U22" i="8"/>
  <c r="S22" i="8"/>
  <c r="R22" i="8"/>
  <c r="Q22" i="8"/>
  <c r="P22" i="8"/>
  <c r="E22" i="8"/>
  <c r="T22" i="8" s="1"/>
  <c r="T21" i="8"/>
  <c r="S21" i="8"/>
  <c r="R21" i="8"/>
  <c r="Q21" i="8"/>
  <c r="P21" i="8"/>
  <c r="E21" i="8"/>
  <c r="U21" i="8" s="1"/>
  <c r="U20" i="8"/>
  <c r="S20" i="8"/>
  <c r="R20" i="8"/>
  <c r="Q20" i="8"/>
  <c r="P20" i="8"/>
  <c r="E20" i="8"/>
  <c r="T20" i="8" s="1"/>
  <c r="S19" i="8"/>
  <c r="R19" i="8"/>
  <c r="Q19" i="8"/>
  <c r="P19" i="8"/>
  <c r="E19" i="8"/>
  <c r="U19" i="8" s="1"/>
  <c r="S17" i="8"/>
  <c r="O17" i="8"/>
  <c r="N17" i="8"/>
  <c r="M17" i="8"/>
  <c r="L17" i="8"/>
  <c r="R17" i="8" s="1"/>
  <c r="K17" i="8"/>
  <c r="J17" i="8"/>
  <c r="I17" i="8"/>
  <c r="Q17" i="8" s="1"/>
  <c r="H17" i="8"/>
  <c r="G17" i="8"/>
  <c r="F17" i="8"/>
  <c r="C17" i="8"/>
  <c r="B17" i="8"/>
  <c r="S16" i="8"/>
  <c r="R16" i="8"/>
  <c r="Q16" i="8"/>
  <c r="P16" i="8"/>
  <c r="E16" i="8"/>
  <c r="U16" i="8" s="1"/>
  <c r="S15" i="8"/>
  <c r="R15" i="8"/>
  <c r="Q15" i="8"/>
  <c r="P15" i="8"/>
  <c r="E15" i="8"/>
  <c r="T15" i="8" s="1"/>
  <c r="S14" i="8"/>
  <c r="R14" i="8"/>
  <c r="Q14" i="8"/>
  <c r="P14" i="8"/>
  <c r="E14" i="8"/>
  <c r="U14" i="8" s="1"/>
  <c r="S13" i="8"/>
  <c r="R13" i="8"/>
  <c r="Q13" i="8"/>
  <c r="P13" i="8"/>
  <c r="E13" i="8"/>
  <c r="S12" i="8"/>
  <c r="R12" i="8"/>
  <c r="Q12" i="8"/>
  <c r="P12" i="8"/>
  <c r="E12" i="8"/>
  <c r="U12" i="8" s="1"/>
  <c r="S11" i="8"/>
  <c r="R11" i="8"/>
  <c r="Q11" i="8"/>
  <c r="P11" i="8"/>
  <c r="E11" i="8"/>
  <c r="U11" i="8" s="1"/>
  <c r="S10" i="8"/>
  <c r="R10" i="8"/>
  <c r="Q10" i="8"/>
  <c r="P10" i="8"/>
  <c r="E10" i="8"/>
  <c r="U10" i="8" s="1"/>
  <c r="S9" i="8"/>
  <c r="R9" i="8"/>
  <c r="Q9" i="8"/>
  <c r="P9" i="8"/>
  <c r="E9" i="8"/>
  <c r="U9" i="8" s="1"/>
  <c r="S96" i="7"/>
  <c r="R96" i="7"/>
  <c r="Q96" i="7"/>
  <c r="P96" i="7"/>
  <c r="E96" i="7"/>
  <c r="U96" i="7" s="1"/>
  <c r="S95" i="7"/>
  <c r="R95" i="7"/>
  <c r="Q95" i="7"/>
  <c r="P95" i="7"/>
  <c r="E95" i="7"/>
  <c r="T95" i="7" s="1"/>
  <c r="S94" i="7"/>
  <c r="R94" i="7"/>
  <c r="Q94" i="7"/>
  <c r="P94" i="7"/>
  <c r="E94" i="7"/>
  <c r="U94" i="7" s="1"/>
  <c r="S93" i="7"/>
  <c r="R93" i="7"/>
  <c r="Q93" i="7"/>
  <c r="P93" i="7"/>
  <c r="E93" i="7"/>
  <c r="U93" i="7" s="1"/>
  <c r="S92" i="7"/>
  <c r="R92" i="7"/>
  <c r="Q92" i="7"/>
  <c r="P92" i="7"/>
  <c r="E92" i="7"/>
  <c r="T92" i="7" s="1"/>
  <c r="S91" i="7"/>
  <c r="R91" i="7"/>
  <c r="Q91" i="7"/>
  <c r="P91" i="7"/>
  <c r="E91" i="7"/>
  <c r="U90" i="7"/>
  <c r="T90" i="7"/>
  <c r="S90" i="7"/>
  <c r="R90" i="7"/>
  <c r="Q90" i="7"/>
  <c r="P90" i="7"/>
  <c r="E90" i="7"/>
  <c r="U89" i="7"/>
  <c r="S89" i="7"/>
  <c r="R89" i="7"/>
  <c r="Q89" i="7"/>
  <c r="P89" i="7"/>
  <c r="E89" i="7"/>
  <c r="T89" i="7" s="1"/>
  <c r="S88" i="7"/>
  <c r="R88" i="7"/>
  <c r="Q88" i="7"/>
  <c r="P88" i="7"/>
  <c r="E88" i="7"/>
  <c r="T88" i="7" s="1"/>
  <c r="V75" i="7"/>
  <c r="O75" i="7"/>
  <c r="N75" i="7"/>
  <c r="M75" i="7"/>
  <c r="L75" i="7"/>
  <c r="K75" i="7"/>
  <c r="J75" i="7"/>
  <c r="I75" i="7"/>
  <c r="H75" i="7"/>
  <c r="G75" i="7"/>
  <c r="F75" i="7"/>
  <c r="C75" i="7"/>
  <c r="E75" i="7" s="1"/>
  <c r="B75" i="7"/>
  <c r="S74" i="7"/>
  <c r="O74" i="7"/>
  <c r="N74" i="7"/>
  <c r="M74" i="7"/>
  <c r="L74" i="7"/>
  <c r="K74" i="7"/>
  <c r="J74" i="7"/>
  <c r="I74" i="7"/>
  <c r="Q74" i="7" s="1"/>
  <c r="H74" i="7"/>
  <c r="G74" i="7"/>
  <c r="F74" i="7"/>
  <c r="C74" i="7"/>
  <c r="B74" i="7"/>
  <c r="E74" i="7" s="1"/>
  <c r="O73" i="7"/>
  <c r="S73" i="7" s="1"/>
  <c r="N73" i="7"/>
  <c r="R73" i="7" s="1"/>
  <c r="M73" i="7"/>
  <c r="L73" i="7"/>
  <c r="K73" i="7"/>
  <c r="J73" i="7"/>
  <c r="I73" i="7"/>
  <c r="H73" i="7"/>
  <c r="G73" i="7"/>
  <c r="F73" i="7"/>
  <c r="C73" i="7"/>
  <c r="B73" i="7"/>
  <c r="S72" i="7"/>
  <c r="R72" i="7"/>
  <c r="Q72" i="7"/>
  <c r="P72" i="7"/>
  <c r="E72" i="7"/>
  <c r="U72" i="7" s="1"/>
  <c r="S71" i="7"/>
  <c r="R71" i="7"/>
  <c r="Q71" i="7"/>
  <c r="P71" i="7"/>
  <c r="E71" i="7"/>
  <c r="U71" i="7" s="1"/>
  <c r="V69" i="7"/>
  <c r="O69" i="7"/>
  <c r="N69" i="7"/>
  <c r="M69" i="7"/>
  <c r="L69" i="7"/>
  <c r="K69" i="7"/>
  <c r="J69" i="7"/>
  <c r="I69" i="7"/>
  <c r="H69" i="7"/>
  <c r="G69" i="7"/>
  <c r="F69" i="7"/>
  <c r="C69" i="7"/>
  <c r="B69" i="7"/>
  <c r="S68" i="7"/>
  <c r="O68" i="7"/>
  <c r="N68" i="7"/>
  <c r="M68" i="7"/>
  <c r="L68" i="7"/>
  <c r="R68" i="7" s="1"/>
  <c r="K68" i="7"/>
  <c r="J68" i="7"/>
  <c r="I68" i="7"/>
  <c r="H68" i="7"/>
  <c r="G68" i="7"/>
  <c r="F68" i="7"/>
  <c r="C68" i="7"/>
  <c r="B68" i="7"/>
  <c r="S67" i="7"/>
  <c r="R67" i="7"/>
  <c r="Q67" i="7"/>
  <c r="P67" i="7"/>
  <c r="E67" i="7"/>
  <c r="U67" i="7" s="1"/>
  <c r="S66" i="7"/>
  <c r="R66" i="7"/>
  <c r="Q66" i="7"/>
  <c r="P66" i="7"/>
  <c r="E66" i="7"/>
  <c r="S65" i="7"/>
  <c r="R65" i="7"/>
  <c r="Q65" i="7"/>
  <c r="P65" i="7"/>
  <c r="E65" i="7"/>
  <c r="U65" i="7" s="1"/>
  <c r="S64" i="7"/>
  <c r="R64" i="7"/>
  <c r="Q64" i="7"/>
  <c r="P64" i="7"/>
  <c r="E64" i="7"/>
  <c r="U64" i="7" s="1"/>
  <c r="S63" i="7"/>
  <c r="R63" i="7"/>
  <c r="Q63" i="7"/>
  <c r="P63" i="7"/>
  <c r="E63" i="7"/>
  <c r="T63" i="7" s="1"/>
  <c r="O61" i="7"/>
  <c r="N61" i="7"/>
  <c r="M61" i="7"/>
  <c r="S61" i="7" s="1"/>
  <c r="L61" i="7"/>
  <c r="R61" i="7" s="1"/>
  <c r="K61" i="7"/>
  <c r="J61" i="7"/>
  <c r="I61" i="7"/>
  <c r="H61" i="7"/>
  <c r="C61" i="7"/>
  <c r="B61" i="7"/>
  <c r="E61" i="7" s="1"/>
  <c r="S60" i="7"/>
  <c r="R60" i="7"/>
  <c r="Q60" i="7"/>
  <c r="P60" i="7"/>
  <c r="E60" i="7"/>
  <c r="U60" i="7" s="1"/>
  <c r="S59" i="7"/>
  <c r="R59" i="7"/>
  <c r="Q59" i="7"/>
  <c r="P59" i="7"/>
  <c r="E59" i="7"/>
  <c r="U59" i="7" s="1"/>
  <c r="S58" i="7"/>
  <c r="R58" i="7"/>
  <c r="Q58" i="7"/>
  <c r="P58" i="7"/>
  <c r="E58" i="7"/>
  <c r="U58" i="7" s="1"/>
  <c r="S57" i="7"/>
  <c r="R57" i="7"/>
  <c r="Q57" i="7"/>
  <c r="P57" i="7"/>
  <c r="E57" i="7"/>
  <c r="U57" i="7" s="1"/>
  <c r="O55" i="7"/>
  <c r="N55" i="7"/>
  <c r="M55" i="7"/>
  <c r="S55" i="7" s="1"/>
  <c r="L55" i="7"/>
  <c r="K55" i="7"/>
  <c r="J55" i="7"/>
  <c r="I55" i="7"/>
  <c r="H55" i="7"/>
  <c r="G55" i="7"/>
  <c r="F55" i="7"/>
  <c r="C55" i="7"/>
  <c r="B55" i="7"/>
  <c r="S54" i="7"/>
  <c r="R54" i="7"/>
  <c r="Q54" i="7"/>
  <c r="P54" i="7"/>
  <c r="E54" i="7"/>
  <c r="S53" i="7"/>
  <c r="R53" i="7"/>
  <c r="Q53" i="7"/>
  <c r="P53" i="7"/>
  <c r="E53" i="7"/>
  <c r="T53" i="7" s="1"/>
  <c r="S52" i="7"/>
  <c r="R52" i="7"/>
  <c r="Q52" i="7"/>
  <c r="P52" i="7"/>
  <c r="E52" i="7"/>
  <c r="U52" i="7" s="1"/>
  <c r="S51" i="7"/>
  <c r="R51" i="7"/>
  <c r="Q51" i="7"/>
  <c r="P51" i="7"/>
  <c r="E51" i="7"/>
  <c r="U51" i="7" s="1"/>
  <c r="S50" i="7"/>
  <c r="R50" i="7"/>
  <c r="Q50" i="7"/>
  <c r="P50" i="7"/>
  <c r="E50" i="7"/>
  <c r="T50" i="7" s="1"/>
  <c r="S49" i="7"/>
  <c r="R49" i="7"/>
  <c r="Q49" i="7"/>
  <c r="P49" i="7"/>
  <c r="E49" i="7"/>
  <c r="U49" i="7" s="1"/>
  <c r="S48" i="7"/>
  <c r="R48" i="7"/>
  <c r="Q48" i="7"/>
  <c r="P48" i="7"/>
  <c r="E48" i="7"/>
  <c r="T48" i="7" s="1"/>
  <c r="S47" i="7"/>
  <c r="R47" i="7"/>
  <c r="Q47" i="7"/>
  <c r="P47" i="7"/>
  <c r="E47" i="7"/>
  <c r="U47" i="7" s="1"/>
  <c r="U46" i="7"/>
  <c r="T46" i="7"/>
  <c r="S46" i="7"/>
  <c r="R46" i="7"/>
  <c r="Q46" i="7"/>
  <c r="P46" i="7"/>
  <c r="E46" i="7"/>
  <c r="S45" i="7"/>
  <c r="R45" i="7"/>
  <c r="Q45" i="7"/>
  <c r="P45" i="7"/>
  <c r="E45" i="7"/>
  <c r="U45" i="7" s="1"/>
  <c r="S44" i="7"/>
  <c r="R44" i="7"/>
  <c r="Q44" i="7"/>
  <c r="P44" i="7"/>
  <c r="E44" i="7"/>
  <c r="U44" i="7" s="1"/>
  <c r="O42" i="7"/>
  <c r="N42" i="7"/>
  <c r="M42" i="7"/>
  <c r="S42" i="7" s="1"/>
  <c r="L42" i="7"/>
  <c r="R42" i="7" s="1"/>
  <c r="K42" i="7"/>
  <c r="J42" i="7"/>
  <c r="I42" i="7"/>
  <c r="H42" i="7"/>
  <c r="G42" i="7"/>
  <c r="F42" i="7"/>
  <c r="C42" i="7"/>
  <c r="B42" i="7"/>
  <c r="E42" i="7" s="1"/>
  <c r="T41" i="7"/>
  <c r="S41" i="7"/>
  <c r="R41" i="7"/>
  <c r="Q41" i="7"/>
  <c r="P41" i="7"/>
  <c r="E41" i="7"/>
  <c r="U41" i="7" s="1"/>
  <c r="S40" i="7"/>
  <c r="R40" i="7"/>
  <c r="Q40" i="7"/>
  <c r="P40" i="7"/>
  <c r="E40" i="7"/>
  <c r="U40" i="7" s="1"/>
  <c r="S39" i="7"/>
  <c r="R39" i="7"/>
  <c r="Q39" i="7"/>
  <c r="P39" i="7"/>
  <c r="E39" i="7"/>
  <c r="U38" i="7"/>
  <c r="T38" i="7"/>
  <c r="S38" i="7"/>
  <c r="R38" i="7"/>
  <c r="Q38" i="7"/>
  <c r="P38" i="7"/>
  <c r="E38" i="7"/>
  <c r="S37" i="7"/>
  <c r="R37" i="7"/>
  <c r="Q37" i="7"/>
  <c r="P37" i="7"/>
  <c r="E37" i="7"/>
  <c r="T37" i="7" s="1"/>
  <c r="R35" i="7"/>
  <c r="O35" i="7"/>
  <c r="S35" i="7" s="1"/>
  <c r="N35" i="7"/>
  <c r="M35" i="7"/>
  <c r="L35" i="7"/>
  <c r="K35" i="7"/>
  <c r="J35" i="7"/>
  <c r="I35" i="7"/>
  <c r="H35" i="7"/>
  <c r="P35" i="7" s="1"/>
  <c r="G35" i="7"/>
  <c r="F35" i="7"/>
  <c r="C35" i="7"/>
  <c r="B35" i="7"/>
  <c r="E35" i="7" s="1"/>
  <c r="T34" i="7"/>
  <c r="S34" i="7"/>
  <c r="R34" i="7"/>
  <c r="Q34" i="7"/>
  <c r="U34" i="7" s="1"/>
  <c r="P34" i="7"/>
  <c r="E34" i="7"/>
  <c r="V32" i="7"/>
  <c r="O32" i="7"/>
  <c r="S32" i="7" s="1"/>
  <c r="N32" i="7"/>
  <c r="M32" i="7"/>
  <c r="L32" i="7"/>
  <c r="R32" i="7" s="1"/>
  <c r="K32" i="7"/>
  <c r="J32" i="7"/>
  <c r="I32" i="7"/>
  <c r="H32" i="7"/>
  <c r="G32" i="7"/>
  <c r="F32" i="7"/>
  <c r="C32" i="7"/>
  <c r="B32" i="7"/>
  <c r="E32" i="7" s="1"/>
  <c r="S31" i="7"/>
  <c r="R31" i="7"/>
  <c r="Q31" i="7"/>
  <c r="U31" i="7" s="1"/>
  <c r="P31" i="7"/>
  <c r="T31" i="7" s="1"/>
  <c r="E31" i="7"/>
  <c r="U30" i="7"/>
  <c r="S30" i="7"/>
  <c r="R30" i="7"/>
  <c r="Q30" i="7"/>
  <c r="P30" i="7"/>
  <c r="E30" i="7"/>
  <c r="T30" i="7" s="1"/>
  <c r="S29" i="7"/>
  <c r="R29" i="7"/>
  <c r="Q29" i="7"/>
  <c r="P29" i="7"/>
  <c r="E29" i="7"/>
  <c r="U29" i="7" s="1"/>
  <c r="S28" i="7"/>
  <c r="R28" i="7"/>
  <c r="Q28" i="7"/>
  <c r="P28" i="7"/>
  <c r="E28" i="7"/>
  <c r="T28" i="7" s="1"/>
  <c r="O26" i="7"/>
  <c r="N26" i="7"/>
  <c r="M26" i="7"/>
  <c r="S26" i="7" s="1"/>
  <c r="L26" i="7"/>
  <c r="K26" i="7"/>
  <c r="J26" i="7"/>
  <c r="I26" i="7"/>
  <c r="H26" i="7"/>
  <c r="G26" i="7"/>
  <c r="F26" i="7"/>
  <c r="C26" i="7"/>
  <c r="B26" i="7"/>
  <c r="S25" i="7"/>
  <c r="R25" i="7"/>
  <c r="Q25" i="7"/>
  <c r="P25" i="7"/>
  <c r="E25" i="7"/>
  <c r="U25" i="7" s="1"/>
  <c r="S24" i="7"/>
  <c r="R24" i="7"/>
  <c r="Q24" i="7"/>
  <c r="P24" i="7"/>
  <c r="E24" i="7"/>
  <c r="U24" i="7" s="1"/>
  <c r="S23" i="7"/>
  <c r="R23" i="7"/>
  <c r="Q23" i="7"/>
  <c r="P23" i="7"/>
  <c r="E23" i="7"/>
  <c r="S22" i="7"/>
  <c r="R22" i="7"/>
  <c r="Q22" i="7"/>
  <c r="P22" i="7"/>
  <c r="E22" i="7"/>
  <c r="U22" i="7" s="1"/>
  <c r="S21" i="7"/>
  <c r="R21" i="7"/>
  <c r="Q21" i="7"/>
  <c r="P21" i="7"/>
  <c r="E21" i="7"/>
  <c r="S20" i="7"/>
  <c r="R20" i="7"/>
  <c r="Q20" i="7"/>
  <c r="P20" i="7"/>
  <c r="E20" i="7"/>
  <c r="U20" i="7" s="1"/>
  <c r="S19" i="7"/>
  <c r="R19" i="7"/>
  <c r="Q19" i="7"/>
  <c r="P19" i="7"/>
  <c r="E19" i="7"/>
  <c r="U19" i="7" s="1"/>
  <c r="S17" i="7"/>
  <c r="O17" i="7"/>
  <c r="N17" i="7"/>
  <c r="M17" i="7"/>
  <c r="L17" i="7"/>
  <c r="R17" i="7" s="1"/>
  <c r="K17" i="7"/>
  <c r="J17" i="7"/>
  <c r="I17" i="7"/>
  <c r="H17" i="7"/>
  <c r="G17" i="7"/>
  <c r="F17" i="7"/>
  <c r="C17" i="7"/>
  <c r="B17" i="7"/>
  <c r="E17" i="7" s="1"/>
  <c r="S16" i="7"/>
  <c r="R16" i="7"/>
  <c r="Q16" i="7"/>
  <c r="P16" i="7"/>
  <c r="E16" i="7"/>
  <c r="U16" i="7" s="1"/>
  <c r="U15" i="7"/>
  <c r="S15" i="7"/>
  <c r="R15" i="7"/>
  <c r="Q15" i="7"/>
  <c r="P15" i="7"/>
  <c r="E15" i="7"/>
  <c r="T15" i="7" s="1"/>
  <c r="T14" i="7"/>
  <c r="S14" i="7"/>
  <c r="R14" i="7"/>
  <c r="Q14" i="7"/>
  <c r="P14" i="7"/>
  <c r="E14" i="7"/>
  <c r="U14" i="7" s="1"/>
  <c r="S13" i="7"/>
  <c r="R13" i="7"/>
  <c r="Q13" i="7"/>
  <c r="P13" i="7"/>
  <c r="E13" i="7"/>
  <c r="U12" i="7"/>
  <c r="T12" i="7"/>
  <c r="S12" i="7"/>
  <c r="R12" i="7"/>
  <c r="Q12" i="7"/>
  <c r="P12" i="7"/>
  <c r="E12" i="7"/>
  <c r="T11" i="7"/>
  <c r="S11" i="7"/>
  <c r="R11" i="7"/>
  <c r="Q11" i="7"/>
  <c r="P11" i="7"/>
  <c r="E11" i="7"/>
  <c r="U11" i="7" s="1"/>
  <c r="S10" i="7"/>
  <c r="R10" i="7"/>
  <c r="Q10" i="7"/>
  <c r="P10" i="7"/>
  <c r="E10" i="7"/>
  <c r="S9" i="7"/>
  <c r="R9" i="7"/>
  <c r="Q9" i="7"/>
  <c r="P9" i="7"/>
  <c r="E9" i="7"/>
  <c r="U9" i="7" s="1"/>
  <c r="S96" i="6"/>
  <c r="R96" i="6"/>
  <c r="Q96" i="6"/>
  <c r="P96" i="6"/>
  <c r="E96" i="6"/>
  <c r="T95" i="6"/>
  <c r="S95" i="6"/>
  <c r="R95" i="6"/>
  <c r="Q95" i="6"/>
  <c r="P95" i="6"/>
  <c r="E95" i="6"/>
  <c r="U95" i="6" s="1"/>
  <c r="U94" i="6"/>
  <c r="S94" i="6"/>
  <c r="R94" i="6"/>
  <c r="Q94" i="6"/>
  <c r="P94" i="6"/>
  <c r="E94" i="6"/>
  <c r="T94" i="6" s="1"/>
  <c r="U93" i="6"/>
  <c r="T93" i="6"/>
  <c r="S93" i="6"/>
  <c r="R93" i="6"/>
  <c r="Q93" i="6"/>
  <c r="P93" i="6"/>
  <c r="E93" i="6"/>
  <c r="U92" i="6"/>
  <c r="T92" i="6"/>
  <c r="S92" i="6"/>
  <c r="R92" i="6"/>
  <c r="Q92" i="6"/>
  <c r="P92" i="6"/>
  <c r="E92" i="6"/>
  <c r="S91" i="6"/>
  <c r="R91" i="6"/>
  <c r="Q91" i="6"/>
  <c r="P91" i="6"/>
  <c r="E91" i="6"/>
  <c r="U90" i="6"/>
  <c r="S90" i="6"/>
  <c r="R90" i="6"/>
  <c r="Q90" i="6"/>
  <c r="P90" i="6"/>
  <c r="E90" i="6"/>
  <c r="T90" i="6" s="1"/>
  <c r="U89" i="6"/>
  <c r="S89" i="6"/>
  <c r="R89" i="6"/>
  <c r="Q89" i="6"/>
  <c r="P89" i="6"/>
  <c r="E89" i="6"/>
  <c r="T89" i="6" s="1"/>
  <c r="U88" i="6"/>
  <c r="T88" i="6"/>
  <c r="S88" i="6"/>
  <c r="R88" i="6"/>
  <c r="Q88" i="6"/>
  <c r="P88" i="6"/>
  <c r="E88" i="6"/>
  <c r="W75" i="6"/>
  <c r="V75" i="6"/>
  <c r="O75" i="6"/>
  <c r="N75" i="6"/>
  <c r="M75" i="6"/>
  <c r="L75" i="6"/>
  <c r="K75" i="6"/>
  <c r="J75" i="6"/>
  <c r="I75" i="6"/>
  <c r="H75" i="6"/>
  <c r="G75" i="6"/>
  <c r="F75" i="6"/>
  <c r="C75" i="6"/>
  <c r="B75" i="6"/>
  <c r="O74" i="6"/>
  <c r="N74" i="6"/>
  <c r="M74" i="6"/>
  <c r="S74" i="6" s="1"/>
  <c r="L74" i="6"/>
  <c r="R74" i="6" s="1"/>
  <c r="K74" i="6"/>
  <c r="J74" i="6"/>
  <c r="I74" i="6"/>
  <c r="Q74" i="6" s="1"/>
  <c r="H74" i="6"/>
  <c r="G74" i="6"/>
  <c r="F74" i="6"/>
  <c r="C74" i="6"/>
  <c r="B74" i="6"/>
  <c r="E74" i="6" s="1"/>
  <c r="R73" i="6"/>
  <c r="O73" i="6"/>
  <c r="N73" i="6"/>
  <c r="M73" i="6"/>
  <c r="S73" i="6" s="1"/>
  <c r="L73" i="6"/>
  <c r="K73" i="6"/>
  <c r="J73" i="6"/>
  <c r="I73" i="6"/>
  <c r="H73" i="6"/>
  <c r="G73" i="6"/>
  <c r="F73" i="6"/>
  <c r="C73" i="6"/>
  <c r="B73" i="6"/>
  <c r="E73" i="6" s="1"/>
  <c r="U72" i="6"/>
  <c r="S72" i="6"/>
  <c r="R72" i="6"/>
  <c r="Q72" i="6"/>
  <c r="P72" i="6"/>
  <c r="E72" i="6"/>
  <c r="T72" i="6" s="1"/>
  <c r="S71" i="6"/>
  <c r="R71" i="6"/>
  <c r="Q71" i="6"/>
  <c r="P71" i="6"/>
  <c r="E71" i="6"/>
  <c r="W69" i="6"/>
  <c r="V69" i="6"/>
  <c r="O69" i="6"/>
  <c r="N69" i="6"/>
  <c r="M69" i="6"/>
  <c r="L69" i="6"/>
  <c r="K69" i="6"/>
  <c r="J69" i="6"/>
  <c r="I69" i="6"/>
  <c r="H69" i="6"/>
  <c r="G69" i="6"/>
  <c r="F69" i="6"/>
  <c r="C69" i="6"/>
  <c r="B69" i="6"/>
  <c r="O68" i="6"/>
  <c r="N68" i="6"/>
  <c r="M68" i="6"/>
  <c r="S68" i="6" s="1"/>
  <c r="L68" i="6"/>
  <c r="R68" i="6" s="1"/>
  <c r="K68" i="6"/>
  <c r="J68" i="6"/>
  <c r="I68" i="6"/>
  <c r="H68" i="6"/>
  <c r="G68" i="6"/>
  <c r="F68" i="6"/>
  <c r="C68" i="6"/>
  <c r="E68" i="6" s="1"/>
  <c r="B68" i="6"/>
  <c r="S67" i="6"/>
  <c r="R67" i="6"/>
  <c r="Q67" i="6"/>
  <c r="P67" i="6"/>
  <c r="E67" i="6"/>
  <c r="U67" i="6" s="1"/>
  <c r="S66" i="6"/>
  <c r="R66" i="6"/>
  <c r="Q66" i="6"/>
  <c r="P66" i="6"/>
  <c r="E66" i="6"/>
  <c r="U66" i="6" s="1"/>
  <c r="S65" i="6"/>
  <c r="R65" i="6"/>
  <c r="Q65" i="6"/>
  <c r="P65" i="6"/>
  <c r="E65" i="6"/>
  <c r="T65" i="6" s="1"/>
  <c r="S64" i="6"/>
  <c r="R64" i="6"/>
  <c r="Q64" i="6"/>
  <c r="P64" i="6"/>
  <c r="E64" i="6"/>
  <c r="U64" i="6" s="1"/>
  <c r="T63" i="6"/>
  <c r="S63" i="6"/>
  <c r="R63" i="6"/>
  <c r="Q63" i="6"/>
  <c r="P63" i="6"/>
  <c r="E63" i="6"/>
  <c r="U63" i="6" s="1"/>
  <c r="O61" i="6"/>
  <c r="N61" i="6"/>
  <c r="M61" i="6"/>
  <c r="S61" i="6" s="1"/>
  <c r="L61" i="6"/>
  <c r="R61" i="6" s="1"/>
  <c r="K61" i="6"/>
  <c r="J61" i="6"/>
  <c r="I61" i="6"/>
  <c r="H61" i="6"/>
  <c r="C61" i="6"/>
  <c r="B61" i="6"/>
  <c r="U60" i="6"/>
  <c r="S60" i="6"/>
  <c r="R60" i="6"/>
  <c r="Q60" i="6"/>
  <c r="P60" i="6"/>
  <c r="E60" i="6"/>
  <c r="T60" i="6" s="1"/>
  <c r="S59" i="6"/>
  <c r="R59" i="6"/>
  <c r="Q59" i="6"/>
  <c r="P59" i="6"/>
  <c r="E59" i="6"/>
  <c r="U59" i="6" s="1"/>
  <c r="S58" i="6"/>
  <c r="R58" i="6"/>
  <c r="Q58" i="6"/>
  <c r="P58" i="6"/>
  <c r="E58" i="6"/>
  <c r="U58" i="6" s="1"/>
  <c r="S57" i="6"/>
  <c r="R57" i="6"/>
  <c r="Q57" i="6"/>
  <c r="P57" i="6"/>
  <c r="E57" i="6"/>
  <c r="U57" i="6" s="1"/>
  <c r="O55" i="6"/>
  <c r="N55" i="6"/>
  <c r="M55" i="6"/>
  <c r="S55" i="6" s="1"/>
  <c r="L55" i="6"/>
  <c r="R55" i="6" s="1"/>
  <c r="K55" i="6"/>
  <c r="J55" i="6"/>
  <c r="I55" i="6"/>
  <c r="H55" i="6"/>
  <c r="G55" i="6"/>
  <c r="F55" i="6"/>
  <c r="C55" i="6"/>
  <c r="B55" i="6"/>
  <c r="S54" i="6"/>
  <c r="R54" i="6"/>
  <c r="Q54" i="6"/>
  <c r="P54" i="6"/>
  <c r="E54" i="6"/>
  <c r="U54" i="6" s="1"/>
  <c r="U53" i="6"/>
  <c r="S53" i="6"/>
  <c r="R53" i="6"/>
  <c r="Q53" i="6"/>
  <c r="P53" i="6"/>
  <c r="E53" i="6"/>
  <c r="T53" i="6" s="1"/>
  <c r="T52" i="6"/>
  <c r="S52" i="6"/>
  <c r="R52" i="6"/>
  <c r="Q52" i="6"/>
  <c r="P52" i="6"/>
  <c r="E52" i="6"/>
  <c r="U52" i="6" s="1"/>
  <c r="S51" i="6"/>
  <c r="R51" i="6"/>
  <c r="Q51" i="6"/>
  <c r="P51" i="6"/>
  <c r="E51" i="6"/>
  <c r="T51" i="6" s="1"/>
  <c r="T50" i="6"/>
  <c r="S50" i="6"/>
  <c r="R50" i="6"/>
  <c r="Q50" i="6"/>
  <c r="P50" i="6"/>
  <c r="E50" i="6"/>
  <c r="U50" i="6" s="1"/>
  <c r="S49" i="6"/>
  <c r="R49" i="6"/>
  <c r="Q49" i="6"/>
  <c r="P49" i="6"/>
  <c r="E49" i="6"/>
  <c r="U49" i="6" s="1"/>
  <c r="U48" i="6"/>
  <c r="T48" i="6"/>
  <c r="S48" i="6"/>
  <c r="R48" i="6"/>
  <c r="Q48" i="6"/>
  <c r="P48" i="6"/>
  <c r="E48" i="6"/>
  <c r="S47" i="6"/>
  <c r="R47" i="6"/>
  <c r="Q47" i="6"/>
  <c r="P47" i="6"/>
  <c r="E47" i="6"/>
  <c r="U47" i="6" s="1"/>
  <c r="S46" i="6"/>
  <c r="R46" i="6"/>
  <c r="Q46" i="6"/>
  <c r="P46" i="6"/>
  <c r="E46" i="6"/>
  <c r="U46" i="6" s="1"/>
  <c r="U45" i="6"/>
  <c r="S45" i="6"/>
  <c r="R45" i="6"/>
  <c r="Q45" i="6"/>
  <c r="P45" i="6"/>
  <c r="E45" i="6"/>
  <c r="S44" i="6"/>
  <c r="R44" i="6"/>
  <c r="Q44" i="6"/>
  <c r="P44" i="6"/>
  <c r="E44" i="6"/>
  <c r="U44" i="6" s="1"/>
  <c r="O42" i="6"/>
  <c r="N42" i="6"/>
  <c r="M42" i="6"/>
  <c r="S42" i="6" s="1"/>
  <c r="L42" i="6"/>
  <c r="K42" i="6"/>
  <c r="J42" i="6"/>
  <c r="I42" i="6"/>
  <c r="H42" i="6"/>
  <c r="G42" i="6"/>
  <c r="F42" i="6"/>
  <c r="C42" i="6"/>
  <c r="B42" i="6"/>
  <c r="T41" i="6"/>
  <c r="S41" i="6"/>
  <c r="R41" i="6"/>
  <c r="Q41" i="6"/>
  <c r="P41" i="6"/>
  <c r="E41" i="6"/>
  <c r="U41" i="6" s="1"/>
  <c r="S40" i="6"/>
  <c r="R40" i="6"/>
  <c r="Q40" i="6"/>
  <c r="U40" i="6" s="1"/>
  <c r="P40" i="6"/>
  <c r="E40" i="6"/>
  <c r="T40" i="6" s="1"/>
  <c r="S39" i="6"/>
  <c r="R39" i="6"/>
  <c r="Q39" i="6"/>
  <c r="P39" i="6"/>
  <c r="E39" i="6"/>
  <c r="U39" i="6" s="1"/>
  <c r="S38" i="6"/>
  <c r="R38" i="6"/>
  <c r="Q38" i="6"/>
  <c r="U38" i="6" s="1"/>
  <c r="P38" i="6"/>
  <c r="T38" i="6" s="1"/>
  <c r="E38" i="6"/>
  <c r="S37" i="6"/>
  <c r="R37" i="6"/>
  <c r="Q37" i="6"/>
  <c r="P37" i="6"/>
  <c r="E37" i="6"/>
  <c r="O35" i="6"/>
  <c r="N35" i="6"/>
  <c r="R35" i="6" s="1"/>
  <c r="M35" i="6"/>
  <c r="L35" i="6"/>
  <c r="K35" i="6"/>
  <c r="J35" i="6"/>
  <c r="I35" i="6"/>
  <c r="H35" i="6"/>
  <c r="G35" i="6"/>
  <c r="F35" i="6"/>
  <c r="C35" i="6"/>
  <c r="B35" i="6"/>
  <c r="E35" i="6" s="1"/>
  <c r="S34" i="6"/>
  <c r="R34" i="6"/>
  <c r="Q34" i="6"/>
  <c r="P34" i="6"/>
  <c r="E34" i="6"/>
  <c r="O32" i="6"/>
  <c r="N32" i="6"/>
  <c r="M32" i="6"/>
  <c r="S32" i="6" s="1"/>
  <c r="L32" i="6"/>
  <c r="R32" i="6" s="1"/>
  <c r="K32" i="6"/>
  <c r="J32" i="6"/>
  <c r="I32" i="6"/>
  <c r="H32" i="6"/>
  <c r="G32" i="6"/>
  <c r="F32" i="6"/>
  <c r="C32" i="6"/>
  <c r="E32" i="6" s="1"/>
  <c r="B32" i="6"/>
  <c r="S31" i="6"/>
  <c r="R31" i="6"/>
  <c r="Q31" i="6"/>
  <c r="P31" i="6"/>
  <c r="E31" i="6"/>
  <c r="U31" i="6" s="1"/>
  <c r="S30" i="6"/>
  <c r="R30" i="6"/>
  <c r="Q30" i="6"/>
  <c r="P30" i="6"/>
  <c r="E30" i="6"/>
  <c r="T30" i="6" s="1"/>
  <c r="S29" i="6"/>
  <c r="R29" i="6"/>
  <c r="Q29" i="6"/>
  <c r="P29" i="6"/>
  <c r="E29" i="6"/>
  <c r="U29" i="6" s="1"/>
  <c r="S28" i="6"/>
  <c r="R28" i="6"/>
  <c r="Q28" i="6"/>
  <c r="P28" i="6"/>
  <c r="E28" i="6"/>
  <c r="T28" i="6" s="1"/>
  <c r="W26" i="6"/>
  <c r="V26" i="6"/>
  <c r="O26" i="6"/>
  <c r="N26" i="6"/>
  <c r="M26" i="6"/>
  <c r="L26" i="6"/>
  <c r="K26" i="6"/>
  <c r="J26" i="6"/>
  <c r="I26" i="6"/>
  <c r="H26" i="6"/>
  <c r="G26" i="6"/>
  <c r="F26" i="6"/>
  <c r="C26" i="6"/>
  <c r="B26" i="6"/>
  <c r="S25" i="6"/>
  <c r="R25" i="6"/>
  <c r="Q25" i="6"/>
  <c r="P25" i="6"/>
  <c r="E25" i="6"/>
  <c r="U25" i="6" s="1"/>
  <c r="S24" i="6"/>
  <c r="R24" i="6"/>
  <c r="Q24" i="6"/>
  <c r="P24" i="6"/>
  <c r="E24" i="6"/>
  <c r="U24" i="6" s="1"/>
  <c r="U23" i="6"/>
  <c r="S23" i="6"/>
  <c r="R23" i="6"/>
  <c r="Q23" i="6"/>
  <c r="P23" i="6"/>
  <c r="E23" i="6"/>
  <c r="T23" i="6" s="1"/>
  <c r="T22" i="6"/>
  <c r="S22" i="6"/>
  <c r="R22" i="6"/>
  <c r="Q22" i="6"/>
  <c r="P22" i="6"/>
  <c r="E22" i="6"/>
  <c r="U22" i="6" s="1"/>
  <c r="U21" i="6"/>
  <c r="S21" i="6"/>
  <c r="R21" i="6"/>
  <c r="Q21" i="6"/>
  <c r="P21" i="6"/>
  <c r="E21" i="6"/>
  <c r="T21" i="6" s="1"/>
  <c r="U20" i="6"/>
  <c r="T20" i="6"/>
  <c r="S20" i="6"/>
  <c r="R20" i="6"/>
  <c r="Q20" i="6"/>
  <c r="P20" i="6"/>
  <c r="E20" i="6"/>
  <c r="S19" i="6"/>
  <c r="R19" i="6"/>
  <c r="Q19" i="6"/>
  <c r="P19" i="6"/>
  <c r="E19" i="6"/>
  <c r="T19" i="6" s="1"/>
  <c r="O17" i="6"/>
  <c r="N17" i="6"/>
  <c r="M17" i="6"/>
  <c r="L17" i="6"/>
  <c r="R17" i="6" s="1"/>
  <c r="K17" i="6"/>
  <c r="J17" i="6"/>
  <c r="I17" i="6"/>
  <c r="Q17" i="6" s="1"/>
  <c r="H17" i="6"/>
  <c r="G17" i="6"/>
  <c r="F17" i="6"/>
  <c r="C17" i="6"/>
  <c r="B17" i="6"/>
  <c r="E17" i="6" s="1"/>
  <c r="T16" i="6"/>
  <c r="S16" i="6"/>
  <c r="R16" i="6"/>
  <c r="Q16" i="6"/>
  <c r="P16" i="6"/>
  <c r="E16" i="6"/>
  <c r="U16" i="6" s="1"/>
  <c r="U15" i="6"/>
  <c r="S15" i="6"/>
  <c r="R15" i="6"/>
  <c r="Q15" i="6"/>
  <c r="P15" i="6"/>
  <c r="E15" i="6"/>
  <c r="T15" i="6" s="1"/>
  <c r="S14" i="6"/>
  <c r="R14" i="6"/>
  <c r="Q14" i="6"/>
  <c r="P14" i="6"/>
  <c r="E14" i="6"/>
  <c r="U14" i="6" s="1"/>
  <c r="S13" i="6"/>
  <c r="R13" i="6"/>
  <c r="Q13" i="6"/>
  <c r="P13" i="6"/>
  <c r="E13" i="6"/>
  <c r="U13" i="6" s="1"/>
  <c r="S12" i="6"/>
  <c r="R12" i="6"/>
  <c r="Q12" i="6"/>
  <c r="P12" i="6"/>
  <c r="E12" i="6"/>
  <c r="T12" i="6" s="1"/>
  <c r="S11" i="6"/>
  <c r="R11" i="6"/>
  <c r="Q11" i="6"/>
  <c r="P11" i="6"/>
  <c r="E11" i="6"/>
  <c r="U11" i="6" s="1"/>
  <c r="S10" i="6"/>
  <c r="R10" i="6"/>
  <c r="Q10" i="6"/>
  <c r="P10" i="6"/>
  <c r="E10" i="6"/>
  <c r="U10" i="6" s="1"/>
  <c r="S9" i="6"/>
  <c r="R9" i="6"/>
  <c r="Q9" i="6"/>
  <c r="P9" i="6"/>
  <c r="E9" i="6"/>
  <c r="S96" i="5"/>
  <c r="R96" i="5"/>
  <c r="Q96" i="5"/>
  <c r="P96" i="5"/>
  <c r="E96" i="5"/>
  <c r="T96" i="5" s="1"/>
  <c r="T95" i="5"/>
  <c r="S95" i="5"/>
  <c r="R95" i="5"/>
  <c r="Q95" i="5"/>
  <c r="P95" i="5"/>
  <c r="E95" i="5"/>
  <c r="U95" i="5" s="1"/>
  <c r="S94" i="5"/>
  <c r="R94" i="5"/>
  <c r="Q94" i="5"/>
  <c r="P94" i="5"/>
  <c r="E94" i="5"/>
  <c r="T94" i="5" s="1"/>
  <c r="S93" i="5"/>
  <c r="R93" i="5"/>
  <c r="Q93" i="5"/>
  <c r="P93" i="5"/>
  <c r="E93" i="5"/>
  <c r="U93" i="5" s="1"/>
  <c r="U92" i="5"/>
  <c r="S92" i="5"/>
  <c r="R92" i="5"/>
  <c r="Q92" i="5"/>
  <c r="P92" i="5"/>
  <c r="E92" i="5"/>
  <c r="T92" i="5" s="1"/>
  <c r="T91" i="5"/>
  <c r="S91" i="5"/>
  <c r="R91" i="5"/>
  <c r="Q91" i="5"/>
  <c r="P91" i="5"/>
  <c r="E91" i="5"/>
  <c r="S90" i="5"/>
  <c r="R90" i="5"/>
  <c r="Q90" i="5"/>
  <c r="P90" i="5"/>
  <c r="E90" i="5"/>
  <c r="U90" i="5" s="1"/>
  <c r="S89" i="5"/>
  <c r="R89" i="5"/>
  <c r="Q89" i="5"/>
  <c r="P89" i="5"/>
  <c r="E89" i="5"/>
  <c r="U89" i="5" s="1"/>
  <c r="S88" i="5"/>
  <c r="R88" i="5"/>
  <c r="Q88" i="5"/>
  <c r="P88" i="5"/>
  <c r="E88" i="5"/>
  <c r="O75" i="5"/>
  <c r="N75" i="5"/>
  <c r="M75" i="5"/>
  <c r="L75" i="5"/>
  <c r="K75" i="5"/>
  <c r="J75" i="5"/>
  <c r="I75" i="5"/>
  <c r="H75" i="5"/>
  <c r="G75" i="5"/>
  <c r="F75" i="5"/>
  <c r="C75" i="5"/>
  <c r="B75" i="5"/>
  <c r="O74" i="5"/>
  <c r="S74" i="5" s="1"/>
  <c r="N74" i="5"/>
  <c r="M74" i="5"/>
  <c r="L74" i="5"/>
  <c r="R74" i="5" s="1"/>
  <c r="K74" i="5"/>
  <c r="J74" i="5"/>
  <c r="I74" i="5"/>
  <c r="H74" i="5"/>
  <c r="G74" i="5"/>
  <c r="F74" i="5"/>
  <c r="C74" i="5"/>
  <c r="B74" i="5"/>
  <c r="E74" i="5" s="1"/>
  <c r="S73" i="5"/>
  <c r="O73" i="5"/>
  <c r="N73" i="5"/>
  <c r="M73" i="5"/>
  <c r="L73" i="5"/>
  <c r="K73" i="5"/>
  <c r="J73" i="5"/>
  <c r="I73" i="5"/>
  <c r="H73" i="5"/>
  <c r="P73" i="5" s="1"/>
  <c r="G73" i="5"/>
  <c r="F73" i="5"/>
  <c r="C73" i="5"/>
  <c r="B73" i="5"/>
  <c r="E73" i="5" s="1"/>
  <c r="U72" i="5"/>
  <c r="T72" i="5"/>
  <c r="S72" i="5"/>
  <c r="R72" i="5"/>
  <c r="Q72" i="5"/>
  <c r="P72" i="5"/>
  <c r="E72" i="5"/>
  <c r="T71" i="5"/>
  <c r="S71" i="5"/>
  <c r="R71" i="5"/>
  <c r="Q71" i="5"/>
  <c r="P71" i="5"/>
  <c r="E71" i="5"/>
  <c r="U71" i="5" s="1"/>
  <c r="O69" i="5"/>
  <c r="N69" i="5"/>
  <c r="M69" i="5"/>
  <c r="L69" i="5"/>
  <c r="K69" i="5"/>
  <c r="J69" i="5"/>
  <c r="I69" i="5"/>
  <c r="H69" i="5"/>
  <c r="G69" i="5"/>
  <c r="F69" i="5"/>
  <c r="C69" i="5"/>
  <c r="B69" i="5"/>
  <c r="R68" i="5"/>
  <c r="O68" i="5"/>
  <c r="N68" i="5"/>
  <c r="M68" i="5"/>
  <c r="S68" i="5" s="1"/>
  <c r="L68" i="5"/>
  <c r="K68" i="5"/>
  <c r="J68" i="5"/>
  <c r="I68" i="5"/>
  <c r="H68" i="5"/>
  <c r="G68" i="5"/>
  <c r="F68" i="5"/>
  <c r="C68" i="5"/>
  <c r="B68" i="5"/>
  <c r="T67" i="5"/>
  <c r="S67" i="5"/>
  <c r="R67" i="5"/>
  <c r="Q67" i="5"/>
  <c r="P67" i="5"/>
  <c r="E67" i="5"/>
  <c r="U67" i="5" s="1"/>
  <c r="S66" i="5"/>
  <c r="R66" i="5"/>
  <c r="Q66" i="5"/>
  <c r="P66" i="5"/>
  <c r="E66" i="5"/>
  <c r="U66" i="5" s="1"/>
  <c r="U65" i="5"/>
  <c r="S65" i="5"/>
  <c r="R65" i="5"/>
  <c r="Q65" i="5"/>
  <c r="P65" i="5"/>
  <c r="E65" i="5"/>
  <c r="T65" i="5" s="1"/>
  <c r="T64" i="5"/>
  <c r="S64" i="5"/>
  <c r="R64" i="5"/>
  <c r="Q64" i="5"/>
  <c r="P64" i="5"/>
  <c r="E64" i="5"/>
  <c r="U64" i="5" s="1"/>
  <c r="S63" i="5"/>
  <c r="R63" i="5"/>
  <c r="Q63" i="5"/>
  <c r="P63" i="5"/>
  <c r="E63" i="5"/>
  <c r="T63" i="5" s="1"/>
  <c r="O61" i="5"/>
  <c r="N61" i="5"/>
  <c r="M61" i="5"/>
  <c r="S61" i="5" s="1"/>
  <c r="L61" i="5"/>
  <c r="R61" i="5" s="1"/>
  <c r="K61" i="5"/>
  <c r="J61" i="5"/>
  <c r="I61" i="5"/>
  <c r="H61" i="5"/>
  <c r="C61" i="5"/>
  <c r="B61" i="5"/>
  <c r="S60" i="5"/>
  <c r="R60" i="5"/>
  <c r="Q60" i="5"/>
  <c r="P60" i="5"/>
  <c r="E60" i="5"/>
  <c r="T60" i="5" s="1"/>
  <c r="S59" i="5"/>
  <c r="R59" i="5"/>
  <c r="Q59" i="5"/>
  <c r="P59" i="5"/>
  <c r="E59" i="5"/>
  <c r="U58" i="5"/>
  <c r="S58" i="5"/>
  <c r="R58" i="5"/>
  <c r="Q58" i="5"/>
  <c r="P58" i="5"/>
  <c r="E58" i="5"/>
  <c r="T58" i="5" s="1"/>
  <c r="S57" i="5"/>
  <c r="R57" i="5"/>
  <c r="Q57" i="5"/>
  <c r="P57" i="5"/>
  <c r="E57" i="5"/>
  <c r="O55" i="5"/>
  <c r="N55" i="5"/>
  <c r="M55" i="5"/>
  <c r="S55" i="5" s="1"/>
  <c r="L55" i="5"/>
  <c r="R55" i="5" s="1"/>
  <c r="K55" i="5"/>
  <c r="J55" i="5"/>
  <c r="I55" i="5"/>
  <c r="H55" i="5"/>
  <c r="G55" i="5"/>
  <c r="F55" i="5"/>
  <c r="C55" i="5"/>
  <c r="B55" i="5"/>
  <c r="E55" i="5" s="1"/>
  <c r="U54" i="5"/>
  <c r="S54" i="5"/>
  <c r="R54" i="5"/>
  <c r="Q54" i="5"/>
  <c r="P54" i="5"/>
  <c r="E54" i="5"/>
  <c r="T54" i="5" s="1"/>
  <c r="U53" i="5"/>
  <c r="T53" i="5"/>
  <c r="S53" i="5"/>
  <c r="R53" i="5"/>
  <c r="Q53" i="5"/>
  <c r="P53" i="5"/>
  <c r="E53" i="5"/>
  <c r="S52" i="5"/>
  <c r="R52" i="5"/>
  <c r="Q52" i="5"/>
  <c r="P52" i="5"/>
  <c r="E52" i="5"/>
  <c r="U52" i="5" s="1"/>
  <c r="S51" i="5"/>
  <c r="R51" i="5"/>
  <c r="Q51" i="5"/>
  <c r="P51" i="5"/>
  <c r="E51" i="5"/>
  <c r="U51" i="5" s="1"/>
  <c r="S50" i="5"/>
  <c r="R50" i="5"/>
  <c r="Q50" i="5"/>
  <c r="P50" i="5"/>
  <c r="E50" i="5"/>
  <c r="U50" i="5" s="1"/>
  <c r="S49" i="5"/>
  <c r="R49" i="5"/>
  <c r="Q49" i="5"/>
  <c r="P49" i="5"/>
  <c r="E49" i="5"/>
  <c r="T49" i="5" s="1"/>
  <c r="S48" i="5"/>
  <c r="R48" i="5"/>
  <c r="Q48" i="5"/>
  <c r="P48" i="5"/>
  <c r="E48" i="5"/>
  <c r="U48" i="5" s="1"/>
  <c r="T47" i="5"/>
  <c r="S47" i="5"/>
  <c r="R47" i="5"/>
  <c r="Q47" i="5"/>
  <c r="P47" i="5"/>
  <c r="E47" i="5"/>
  <c r="U47" i="5" s="1"/>
  <c r="U46" i="5"/>
  <c r="S46" i="5"/>
  <c r="R46" i="5"/>
  <c r="Q46" i="5"/>
  <c r="P46" i="5"/>
  <c r="E46" i="5"/>
  <c r="T46" i="5" s="1"/>
  <c r="U45" i="5"/>
  <c r="T45" i="5"/>
  <c r="S45" i="5"/>
  <c r="R45" i="5"/>
  <c r="Q45" i="5"/>
  <c r="P45" i="5"/>
  <c r="E45" i="5"/>
  <c r="S44" i="5"/>
  <c r="R44" i="5"/>
  <c r="Q44" i="5"/>
  <c r="P44" i="5"/>
  <c r="E44" i="5"/>
  <c r="U44" i="5" s="1"/>
  <c r="O42" i="5"/>
  <c r="N42" i="5"/>
  <c r="M42" i="5"/>
  <c r="S42" i="5" s="1"/>
  <c r="L42" i="5"/>
  <c r="R42" i="5" s="1"/>
  <c r="K42" i="5"/>
  <c r="J42" i="5"/>
  <c r="I42" i="5"/>
  <c r="H42" i="5"/>
  <c r="G42" i="5"/>
  <c r="F42" i="5"/>
  <c r="C42" i="5"/>
  <c r="E42" i="5" s="1"/>
  <c r="B42" i="5"/>
  <c r="T41" i="5"/>
  <c r="S41" i="5"/>
  <c r="R41" i="5"/>
  <c r="Q41" i="5"/>
  <c r="P41" i="5"/>
  <c r="E41" i="5"/>
  <c r="U41" i="5" s="1"/>
  <c r="S40" i="5"/>
  <c r="R40" i="5"/>
  <c r="Q40" i="5"/>
  <c r="P40" i="5"/>
  <c r="E40" i="5"/>
  <c r="U40" i="5" s="1"/>
  <c r="S39" i="5"/>
  <c r="R39" i="5"/>
  <c r="Q39" i="5"/>
  <c r="P39" i="5"/>
  <c r="E39" i="5"/>
  <c r="U39" i="5" s="1"/>
  <c r="U38" i="5"/>
  <c r="S38" i="5"/>
  <c r="R38" i="5"/>
  <c r="Q38" i="5"/>
  <c r="P38" i="5"/>
  <c r="E38" i="5"/>
  <c r="T38" i="5" s="1"/>
  <c r="T37" i="5"/>
  <c r="S37" i="5"/>
  <c r="R37" i="5"/>
  <c r="Q37" i="5"/>
  <c r="P37" i="5"/>
  <c r="E37" i="5"/>
  <c r="U37" i="5" s="1"/>
  <c r="O35" i="5"/>
  <c r="N35" i="5"/>
  <c r="M35" i="5"/>
  <c r="S35" i="5" s="1"/>
  <c r="L35" i="5"/>
  <c r="R35" i="5" s="1"/>
  <c r="K35" i="5"/>
  <c r="J35" i="5"/>
  <c r="I35" i="5"/>
  <c r="Q35" i="5" s="1"/>
  <c r="H35" i="5"/>
  <c r="G35" i="5"/>
  <c r="F35" i="5"/>
  <c r="C35" i="5"/>
  <c r="B35" i="5"/>
  <c r="E35" i="5" s="1"/>
  <c r="S34" i="5"/>
  <c r="R34" i="5"/>
  <c r="Q34" i="5"/>
  <c r="P34" i="5"/>
  <c r="T34" i="5" s="1"/>
  <c r="E34" i="5"/>
  <c r="O32" i="5"/>
  <c r="N32" i="5"/>
  <c r="M32" i="5"/>
  <c r="S32" i="5" s="1"/>
  <c r="L32" i="5"/>
  <c r="R32" i="5" s="1"/>
  <c r="K32" i="5"/>
  <c r="J32" i="5"/>
  <c r="I32" i="5"/>
  <c r="H32" i="5"/>
  <c r="G32" i="5"/>
  <c r="F32" i="5"/>
  <c r="C32" i="5"/>
  <c r="B32" i="5"/>
  <c r="S31" i="5"/>
  <c r="R31" i="5"/>
  <c r="Q31" i="5"/>
  <c r="P31" i="5"/>
  <c r="E31" i="5"/>
  <c r="U31" i="5" s="1"/>
  <c r="U30" i="5"/>
  <c r="S30" i="5"/>
  <c r="R30" i="5"/>
  <c r="Q30" i="5"/>
  <c r="P30" i="5"/>
  <c r="E30" i="5"/>
  <c r="T30" i="5" s="1"/>
  <c r="U29" i="5"/>
  <c r="T29" i="5"/>
  <c r="S29" i="5"/>
  <c r="R29" i="5"/>
  <c r="Q29" i="5"/>
  <c r="P29" i="5"/>
  <c r="E29" i="5"/>
  <c r="S28" i="5"/>
  <c r="R28" i="5"/>
  <c r="Q28" i="5"/>
  <c r="P28" i="5"/>
  <c r="E28" i="5"/>
  <c r="U28" i="5" s="1"/>
  <c r="O26" i="5"/>
  <c r="N26" i="5"/>
  <c r="M26" i="5"/>
  <c r="S26" i="5" s="1"/>
  <c r="L26" i="5"/>
  <c r="R26" i="5" s="1"/>
  <c r="K26" i="5"/>
  <c r="J26" i="5"/>
  <c r="I26" i="5"/>
  <c r="H26" i="5"/>
  <c r="G26" i="5"/>
  <c r="F26" i="5"/>
  <c r="C26" i="5"/>
  <c r="B26" i="5"/>
  <c r="T25" i="5"/>
  <c r="S25" i="5"/>
  <c r="R25" i="5"/>
  <c r="Q25" i="5"/>
  <c r="P25" i="5"/>
  <c r="E25" i="5"/>
  <c r="U25" i="5" s="1"/>
  <c r="T24" i="5"/>
  <c r="S24" i="5"/>
  <c r="R24" i="5"/>
  <c r="Q24" i="5"/>
  <c r="P24" i="5"/>
  <c r="E24" i="5"/>
  <c r="U24" i="5" s="1"/>
  <c r="S23" i="5"/>
  <c r="R23" i="5"/>
  <c r="Q23" i="5"/>
  <c r="P23" i="5"/>
  <c r="E23" i="5"/>
  <c r="U23" i="5" s="1"/>
  <c r="S22" i="5"/>
  <c r="R22" i="5"/>
  <c r="Q22" i="5"/>
  <c r="P22" i="5"/>
  <c r="E22" i="5"/>
  <c r="U22" i="5" s="1"/>
  <c r="U21" i="5"/>
  <c r="S21" i="5"/>
  <c r="R21" i="5"/>
  <c r="Q21" i="5"/>
  <c r="P21" i="5"/>
  <c r="E21" i="5"/>
  <c r="T21" i="5" s="1"/>
  <c r="S20" i="5"/>
  <c r="R20" i="5"/>
  <c r="Q20" i="5"/>
  <c r="P20" i="5"/>
  <c r="E20" i="5"/>
  <c r="U20" i="5" s="1"/>
  <c r="U19" i="5"/>
  <c r="T19" i="5"/>
  <c r="S19" i="5"/>
  <c r="R19" i="5"/>
  <c r="Q19" i="5"/>
  <c r="P19" i="5"/>
  <c r="E19" i="5"/>
  <c r="S17" i="5"/>
  <c r="O17" i="5"/>
  <c r="N17" i="5"/>
  <c r="M17" i="5"/>
  <c r="L17" i="5"/>
  <c r="R17" i="5" s="1"/>
  <c r="K17" i="5"/>
  <c r="J17" i="5"/>
  <c r="I17" i="5"/>
  <c r="H17" i="5"/>
  <c r="G17" i="5"/>
  <c r="F17" i="5"/>
  <c r="C17" i="5"/>
  <c r="B17" i="5"/>
  <c r="E17" i="5" s="1"/>
  <c r="U16" i="5"/>
  <c r="S16" i="5"/>
  <c r="R16" i="5"/>
  <c r="Q16" i="5"/>
  <c r="P16" i="5"/>
  <c r="E16" i="5"/>
  <c r="T16" i="5" s="1"/>
  <c r="T15" i="5"/>
  <c r="S15" i="5"/>
  <c r="R15" i="5"/>
  <c r="Q15" i="5"/>
  <c r="P15" i="5"/>
  <c r="E15" i="5"/>
  <c r="U15" i="5" s="1"/>
  <c r="T14" i="5"/>
  <c r="S14" i="5"/>
  <c r="R14" i="5"/>
  <c r="Q14" i="5"/>
  <c r="P14" i="5"/>
  <c r="E14" i="5"/>
  <c r="U14" i="5" s="1"/>
  <c r="U13" i="5"/>
  <c r="S13" i="5"/>
  <c r="R13" i="5"/>
  <c r="Q13" i="5"/>
  <c r="P13" i="5"/>
  <c r="E13" i="5"/>
  <c r="T13" i="5" s="1"/>
  <c r="S12" i="5"/>
  <c r="R12" i="5"/>
  <c r="Q12" i="5"/>
  <c r="P12" i="5"/>
  <c r="E12" i="5"/>
  <c r="T12" i="5" s="1"/>
  <c r="S11" i="5"/>
  <c r="R11" i="5"/>
  <c r="Q11" i="5"/>
  <c r="P11" i="5"/>
  <c r="E11" i="5"/>
  <c r="U11" i="5" s="1"/>
  <c r="S10" i="5"/>
  <c r="R10" i="5"/>
  <c r="Q10" i="5"/>
  <c r="P10" i="5"/>
  <c r="E10" i="5"/>
  <c r="U10" i="5" s="1"/>
  <c r="T9" i="5"/>
  <c r="S9" i="5"/>
  <c r="R9" i="5"/>
  <c r="Q9" i="5"/>
  <c r="P9" i="5"/>
  <c r="E9" i="5"/>
  <c r="U9" i="5" s="1"/>
  <c r="S96" i="4"/>
  <c r="R96" i="4"/>
  <c r="Q96" i="4"/>
  <c r="P96" i="4"/>
  <c r="E96" i="4"/>
  <c r="T96" i="4" s="1"/>
  <c r="T95" i="4"/>
  <c r="S95" i="4"/>
  <c r="R95" i="4"/>
  <c r="Q95" i="4"/>
  <c r="P95" i="4"/>
  <c r="E95" i="4"/>
  <c r="U95" i="4" s="1"/>
  <c r="U94" i="4"/>
  <c r="S94" i="4"/>
  <c r="R94" i="4"/>
  <c r="Q94" i="4"/>
  <c r="P94" i="4"/>
  <c r="E94" i="4"/>
  <c r="T94" i="4" s="1"/>
  <c r="T93" i="4"/>
  <c r="S93" i="4"/>
  <c r="R93" i="4"/>
  <c r="Q93" i="4"/>
  <c r="P93" i="4"/>
  <c r="E93" i="4"/>
  <c r="U93" i="4" s="1"/>
  <c r="S92" i="4"/>
  <c r="R92" i="4"/>
  <c r="Q92" i="4"/>
  <c r="P92" i="4"/>
  <c r="E92" i="4"/>
  <c r="U92" i="4" s="1"/>
  <c r="S91" i="4"/>
  <c r="R91" i="4"/>
  <c r="Q91" i="4"/>
  <c r="P91" i="4"/>
  <c r="E91" i="4"/>
  <c r="U90" i="4"/>
  <c r="S90" i="4"/>
  <c r="R90" i="4"/>
  <c r="Q90" i="4"/>
  <c r="P90" i="4"/>
  <c r="E90" i="4"/>
  <c r="T90" i="4" s="1"/>
  <c r="S89" i="4"/>
  <c r="R89" i="4"/>
  <c r="Q89" i="4"/>
  <c r="P89" i="4"/>
  <c r="E89" i="4"/>
  <c r="U89" i="4" s="1"/>
  <c r="S88" i="4"/>
  <c r="R88" i="4"/>
  <c r="Q88" i="4"/>
  <c r="P88" i="4"/>
  <c r="E88" i="4"/>
  <c r="U88" i="4" s="1"/>
  <c r="W75" i="4"/>
  <c r="V75" i="4"/>
  <c r="O75" i="4"/>
  <c r="N75" i="4"/>
  <c r="M75" i="4"/>
  <c r="L75" i="4"/>
  <c r="K75" i="4"/>
  <c r="J75" i="4"/>
  <c r="I75" i="4"/>
  <c r="H75" i="4"/>
  <c r="G75" i="4"/>
  <c r="F75" i="4"/>
  <c r="C75" i="4"/>
  <c r="B75" i="4"/>
  <c r="W74" i="4"/>
  <c r="V74" i="4"/>
  <c r="O74" i="4"/>
  <c r="N74" i="4"/>
  <c r="R74" i="4" s="1"/>
  <c r="M74" i="4"/>
  <c r="S74" i="4" s="1"/>
  <c r="L74" i="4"/>
  <c r="K74" i="4"/>
  <c r="J74" i="4"/>
  <c r="I74" i="4"/>
  <c r="H74" i="4"/>
  <c r="G74" i="4"/>
  <c r="F74" i="4"/>
  <c r="E74" i="4"/>
  <c r="C74" i="4"/>
  <c r="B74" i="4"/>
  <c r="W73" i="4"/>
  <c r="V73" i="4"/>
  <c r="S73" i="4"/>
  <c r="O73" i="4"/>
  <c r="N73" i="4"/>
  <c r="M73" i="4"/>
  <c r="L73" i="4"/>
  <c r="R73" i="4" s="1"/>
  <c r="K73" i="4"/>
  <c r="J73" i="4"/>
  <c r="I73" i="4"/>
  <c r="H73" i="4"/>
  <c r="P73" i="4" s="1"/>
  <c r="G73" i="4"/>
  <c r="F73" i="4"/>
  <c r="C73" i="4"/>
  <c r="B73" i="4"/>
  <c r="E73" i="4" s="1"/>
  <c r="T72" i="4"/>
  <c r="S72" i="4"/>
  <c r="R72" i="4"/>
  <c r="Q72" i="4"/>
  <c r="P72" i="4"/>
  <c r="E72" i="4"/>
  <c r="U72" i="4" s="1"/>
  <c r="U71" i="4"/>
  <c r="S71" i="4"/>
  <c r="R71" i="4"/>
  <c r="Q71" i="4"/>
  <c r="P71" i="4"/>
  <c r="E71" i="4"/>
  <c r="T71" i="4" s="1"/>
  <c r="W69" i="4"/>
  <c r="V69" i="4"/>
  <c r="O69" i="4"/>
  <c r="N69" i="4"/>
  <c r="M69" i="4"/>
  <c r="L69" i="4"/>
  <c r="K69" i="4"/>
  <c r="J69" i="4"/>
  <c r="I69" i="4"/>
  <c r="H69" i="4"/>
  <c r="G69" i="4"/>
  <c r="F69" i="4"/>
  <c r="C69" i="4"/>
  <c r="B69" i="4"/>
  <c r="R68" i="4"/>
  <c r="O68" i="4"/>
  <c r="N68" i="4"/>
  <c r="M68" i="4"/>
  <c r="S68" i="4" s="1"/>
  <c r="L68" i="4"/>
  <c r="K68" i="4"/>
  <c r="J68" i="4"/>
  <c r="I68" i="4"/>
  <c r="H68" i="4"/>
  <c r="G68" i="4"/>
  <c r="F68" i="4"/>
  <c r="C68" i="4"/>
  <c r="E68" i="4" s="1"/>
  <c r="B68" i="4"/>
  <c r="U67" i="4"/>
  <c r="S67" i="4"/>
  <c r="R67" i="4"/>
  <c r="Q67" i="4"/>
  <c r="P67" i="4"/>
  <c r="E67" i="4"/>
  <c r="T67" i="4" s="1"/>
  <c r="T66" i="4"/>
  <c r="S66" i="4"/>
  <c r="R66" i="4"/>
  <c r="Q66" i="4"/>
  <c r="P66" i="4"/>
  <c r="E66" i="4"/>
  <c r="U66" i="4" s="1"/>
  <c r="S65" i="4"/>
  <c r="R65" i="4"/>
  <c r="Q65" i="4"/>
  <c r="P65" i="4"/>
  <c r="E65" i="4"/>
  <c r="U65" i="4" s="1"/>
  <c r="U64" i="4"/>
  <c r="S64" i="4"/>
  <c r="R64" i="4"/>
  <c r="Q64" i="4"/>
  <c r="P64" i="4"/>
  <c r="E64" i="4"/>
  <c r="T64" i="4" s="1"/>
  <c r="S63" i="4"/>
  <c r="R63" i="4"/>
  <c r="Q63" i="4"/>
  <c r="P63" i="4"/>
  <c r="E63" i="4"/>
  <c r="T63" i="4" s="1"/>
  <c r="O61" i="4"/>
  <c r="N61" i="4"/>
  <c r="M61" i="4"/>
  <c r="S61" i="4" s="1"/>
  <c r="L61" i="4"/>
  <c r="R61" i="4" s="1"/>
  <c r="K61" i="4"/>
  <c r="J61" i="4"/>
  <c r="I61" i="4"/>
  <c r="H61" i="4"/>
  <c r="C61" i="4"/>
  <c r="B61" i="4"/>
  <c r="S60" i="4"/>
  <c r="R60" i="4"/>
  <c r="Q60" i="4"/>
  <c r="P60" i="4"/>
  <c r="E60" i="4"/>
  <c r="U60" i="4" s="1"/>
  <c r="S59" i="4"/>
  <c r="R59" i="4"/>
  <c r="Q59" i="4"/>
  <c r="P59" i="4"/>
  <c r="E59" i="4"/>
  <c r="U59" i="4" s="1"/>
  <c r="S58" i="4"/>
  <c r="R58" i="4"/>
  <c r="Q58" i="4"/>
  <c r="P58" i="4"/>
  <c r="E58" i="4"/>
  <c r="T58" i="4" s="1"/>
  <c r="T57" i="4"/>
  <c r="S57" i="4"/>
  <c r="R57" i="4"/>
  <c r="Q57" i="4"/>
  <c r="P57" i="4"/>
  <c r="E57" i="4"/>
  <c r="U57" i="4" s="1"/>
  <c r="O55" i="4"/>
  <c r="N55" i="4"/>
  <c r="M55" i="4"/>
  <c r="S55" i="4" s="1"/>
  <c r="L55" i="4"/>
  <c r="R55" i="4" s="1"/>
  <c r="K55" i="4"/>
  <c r="J55" i="4"/>
  <c r="I55" i="4"/>
  <c r="H55" i="4"/>
  <c r="G55" i="4"/>
  <c r="F55" i="4"/>
  <c r="C55" i="4"/>
  <c r="B55" i="4"/>
  <c r="T54" i="4"/>
  <c r="S54" i="4"/>
  <c r="R54" i="4"/>
  <c r="Q54" i="4"/>
  <c r="P54" i="4"/>
  <c r="E54" i="4"/>
  <c r="U54" i="4" s="1"/>
  <c r="S53" i="4"/>
  <c r="R53" i="4"/>
  <c r="Q53" i="4"/>
  <c r="P53" i="4"/>
  <c r="E53" i="4"/>
  <c r="T53" i="4" s="1"/>
  <c r="T52" i="4"/>
  <c r="S52" i="4"/>
  <c r="R52" i="4"/>
  <c r="Q52" i="4"/>
  <c r="P52" i="4"/>
  <c r="E52" i="4"/>
  <c r="U52" i="4" s="1"/>
  <c r="S51" i="4"/>
  <c r="R51" i="4"/>
  <c r="Q51" i="4"/>
  <c r="P51" i="4"/>
  <c r="E51" i="4"/>
  <c r="U51" i="4" s="1"/>
  <c r="S50" i="4"/>
  <c r="R50" i="4"/>
  <c r="Q50" i="4"/>
  <c r="P50" i="4"/>
  <c r="E50" i="4"/>
  <c r="U50" i="4" s="1"/>
  <c r="S49" i="4"/>
  <c r="R49" i="4"/>
  <c r="Q49" i="4"/>
  <c r="P49" i="4"/>
  <c r="E49" i="4"/>
  <c r="T49" i="4" s="1"/>
  <c r="S48" i="4"/>
  <c r="R48" i="4"/>
  <c r="Q48" i="4"/>
  <c r="P48" i="4"/>
  <c r="E48" i="4"/>
  <c r="U48" i="4" s="1"/>
  <c r="S47" i="4"/>
  <c r="R47" i="4"/>
  <c r="Q47" i="4"/>
  <c r="P47" i="4"/>
  <c r="E47" i="4"/>
  <c r="T47" i="4" s="1"/>
  <c r="S46" i="4"/>
  <c r="R46" i="4"/>
  <c r="Q46" i="4"/>
  <c r="P46" i="4"/>
  <c r="E46" i="4"/>
  <c r="U46" i="4" s="1"/>
  <c r="T45" i="4"/>
  <c r="S45" i="4"/>
  <c r="R45" i="4"/>
  <c r="Q45" i="4"/>
  <c r="P45" i="4"/>
  <c r="E45" i="4"/>
  <c r="U45" i="4" s="1"/>
  <c r="S44" i="4"/>
  <c r="R44" i="4"/>
  <c r="Q44" i="4"/>
  <c r="P44" i="4"/>
  <c r="E44" i="4"/>
  <c r="U44" i="4" s="1"/>
  <c r="W42" i="4"/>
  <c r="V42" i="4"/>
  <c r="O42" i="4"/>
  <c r="N42" i="4"/>
  <c r="M42" i="4"/>
  <c r="S42" i="4" s="1"/>
  <c r="L42" i="4"/>
  <c r="K42" i="4"/>
  <c r="J42" i="4"/>
  <c r="I42" i="4"/>
  <c r="H42" i="4"/>
  <c r="G42" i="4"/>
  <c r="F42" i="4"/>
  <c r="C42" i="4"/>
  <c r="B42" i="4"/>
  <c r="S41" i="4"/>
  <c r="R41" i="4"/>
  <c r="Q41" i="4"/>
  <c r="P41" i="4"/>
  <c r="E41" i="4"/>
  <c r="U41" i="4" s="1"/>
  <c r="T40" i="4"/>
  <c r="S40" i="4"/>
  <c r="R40" i="4"/>
  <c r="Q40" i="4"/>
  <c r="P40" i="4"/>
  <c r="E40" i="4"/>
  <c r="U40" i="4" s="1"/>
  <c r="T39" i="4"/>
  <c r="S39" i="4"/>
  <c r="R39" i="4"/>
  <c r="Q39" i="4"/>
  <c r="P39" i="4"/>
  <c r="E39" i="4"/>
  <c r="U39" i="4" s="1"/>
  <c r="T38" i="4"/>
  <c r="S38" i="4"/>
  <c r="R38" i="4"/>
  <c r="Q38" i="4"/>
  <c r="P38" i="4"/>
  <c r="E38" i="4"/>
  <c r="U38" i="4" s="1"/>
  <c r="S37" i="4"/>
  <c r="R37" i="4"/>
  <c r="Q37" i="4"/>
  <c r="U37" i="4" s="1"/>
  <c r="P37" i="4"/>
  <c r="T37" i="4" s="1"/>
  <c r="E37" i="4"/>
  <c r="O35" i="4"/>
  <c r="N35" i="4"/>
  <c r="M35" i="4"/>
  <c r="L35" i="4"/>
  <c r="K35" i="4"/>
  <c r="J35" i="4"/>
  <c r="I35" i="4"/>
  <c r="Q35" i="4" s="1"/>
  <c r="H35" i="4"/>
  <c r="G35" i="4"/>
  <c r="F35" i="4"/>
  <c r="C35" i="4"/>
  <c r="E35" i="4" s="1"/>
  <c r="B35" i="4"/>
  <c r="S34" i="4"/>
  <c r="R34" i="4"/>
  <c r="Q34" i="4"/>
  <c r="P34" i="4"/>
  <c r="T34" i="4" s="1"/>
  <c r="E34" i="4"/>
  <c r="O32" i="4"/>
  <c r="N32" i="4"/>
  <c r="M32" i="4"/>
  <c r="S32" i="4" s="1"/>
  <c r="L32" i="4"/>
  <c r="R32" i="4" s="1"/>
  <c r="K32" i="4"/>
  <c r="J32" i="4"/>
  <c r="I32" i="4"/>
  <c r="H32" i="4"/>
  <c r="G32" i="4"/>
  <c r="F32" i="4"/>
  <c r="C32" i="4"/>
  <c r="B32" i="4"/>
  <c r="E32" i="4" s="1"/>
  <c r="U31" i="4"/>
  <c r="S31" i="4"/>
  <c r="R31" i="4"/>
  <c r="Q31" i="4"/>
  <c r="P31" i="4"/>
  <c r="E31" i="4"/>
  <c r="T31" i="4" s="1"/>
  <c r="S30" i="4"/>
  <c r="R30" i="4"/>
  <c r="Q30" i="4"/>
  <c r="P30" i="4"/>
  <c r="E30" i="4"/>
  <c r="T30" i="4" s="1"/>
  <c r="S29" i="4"/>
  <c r="R29" i="4"/>
  <c r="Q29" i="4"/>
  <c r="P29" i="4"/>
  <c r="E29" i="4"/>
  <c r="U29" i="4" s="1"/>
  <c r="S28" i="4"/>
  <c r="R28" i="4"/>
  <c r="Q28" i="4"/>
  <c r="P28" i="4"/>
  <c r="E28" i="4"/>
  <c r="T28" i="4" s="1"/>
  <c r="O26" i="4"/>
  <c r="N26" i="4"/>
  <c r="M26" i="4"/>
  <c r="S26" i="4" s="1"/>
  <c r="L26" i="4"/>
  <c r="R26" i="4" s="1"/>
  <c r="K26" i="4"/>
  <c r="J26" i="4"/>
  <c r="I26" i="4"/>
  <c r="H26" i="4"/>
  <c r="G26" i="4"/>
  <c r="F26" i="4"/>
  <c r="C26" i="4"/>
  <c r="B26" i="4"/>
  <c r="S25" i="4"/>
  <c r="R25" i="4"/>
  <c r="Q25" i="4"/>
  <c r="P25" i="4"/>
  <c r="E25" i="4"/>
  <c r="T25" i="4" s="1"/>
  <c r="S24" i="4"/>
  <c r="R24" i="4"/>
  <c r="Q24" i="4"/>
  <c r="P24" i="4"/>
  <c r="E24" i="4"/>
  <c r="U24" i="4" s="1"/>
  <c r="U23" i="4"/>
  <c r="T23" i="4"/>
  <c r="S23" i="4"/>
  <c r="R23" i="4"/>
  <c r="Q23" i="4"/>
  <c r="P23" i="4"/>
  <c r="E23" i="4"/>
  <c r="U22" i="4"/>
  <c r="S22" i="4"/>
  <c r="R22" i="4"/>
  <c r="Q22" i="4"/>
  <c r="P22" i="4"/>
  <c r="E22" i="4"/>
  <c r="T22" i="4" s="1"/>
  <c r="S21" i="4"/>
  <c r="R21" i="4"/>
  <c r="Q21" i="4"/>
  <c r="P21" i="4"/>
  <c r="E21" i="4"/>
  <c r="U21" i="4" s="1"/>
  <c r="U20" i="4"/>
  <c r="S20" i="4"/>
  <c r="R20" i="4"/>
  <c r="Q20" i="4"/>
  <c r="P20" i="4"/>
  <c r="E20" i="4"/>
  <c r="T20" i="4" s="1"/>
  <c r="S19" i="4"/>
  <c r="R19" i="4"/>
  <c r="Q19" i="4"/>
  <c r="P19" i="4"/>
  <c r="E19" i="4"/>
  <c r="U19" i="4" s="1"/>
  <c r="O17" i="4"/>
  <c r="N17" i="4"/>
  <c r="M17" i="4"/>
  <c r="L17" i="4"/>
  <c r="R17" i="4" s="1"/>
  <c r="K17" i="4"/>
  <c r="J17" i="4"/>
  <c r="I17" i="4"/>
  <c r="Q17" i="4" s="1"/>
  <c r="H17" i="4"/>
  <c r="G17" i="4"/>
  <c r="F17" i="4"/>
  <c r="C17" i="4"/>
  <c r="B17" i="4"/>
  <c r="S16" i="4"/>
  <c r="R16" i="4"/>
  <c r="Q16" i="4"/>
  <c r="P16" i="4"/>
  <c r="E16" i="4"/>
  <c r="U16" i="4" s="1"/>
  <c r="S15" i="4"/>
  <c r="R15" i="4"/>
  <c r="Q15" i="4"/>
  <c r="P15" i="4"/>
  <c r="E15" i="4"/>
  <c r="U15" i="4" s="1"/>
  <c r="S14" i="4"/>
  <c r="R14" i="4"/>
  <c r="Q14" i="4"/>
  <c r="P14" i="4"/>
  <c r="E14" i="4"/>
  <c r="T14" i="4" s="1"/>
  <c r="S13" i="4"/>
  <c r="R13" i="4"/>
  <c r="Q13" i="4"/>
  <c r="P13" i="4"/>
  <c r="E13" i="4"/>
  <c r="U13" i="4" s="1"/>
  <c r="T12" i="4"/>
  <c r="S12" i="4"/>
  <c r="R12" i="4"/>
  <c r="Q12" i="4"/>
  <c r="P12" i="4"/>
  <c r="E12" i="4"/>
  <c r="U12" i="4" s="1"/>
  <c r="U11" i="4"/>
  <c r="S11" i="4"/>
  <c r="R11" i="4"/>
  <c r="Q11" i="4"/>
  <c r="P11" i="4"/>
  <c r="E11" i="4"/>
  <c r="T11" i="4" s="1"/>
  <c r="S10" i="4"/>
  <c r="R10" i="4"/>
  <c r="Q10" i="4"/>
  <c r="U10" i="4" s="1"/>
  <c r="P10" i="4"/>
  <c r="T10" i="4" s="1"/>
  <c r="E10" i="4"/>
  <c r="U9" i="4"/>
  <c r="S9" i="4"/>
  <c r="R9" i="4"/>
  <c r="Q9" i="4"/>
  <c r="P9" i="4"/>
  <c r="E9" i="4"/>
  <c r="T9" i="4" s="1"/>
  <c r="S96" i="3"/>
  <c r="R96" i="3"/>
  <c r="Q96" i="3"/>
  <c r="P96" i="3"/>
  <c r="E96" i="3"/>
  <c r="U96" i="3" s="1"/>
  <c r="S95" i="3"/>
  <c r="R95" i="3"/>
  <c r="Q95" i="3"/>
  <c r="P95" i="3"/>
  <c r="E95" i="3"/>
  <c r="U95" i="3" s="1"/>
  <c r="S94" i="3"/>
  <c r="R94" i="3"/>
  <c r="Q94" i="3"/>
  <c r="P94" i="3"/>
  <c r="E94" i="3"/>
  <c r="T94" i="3" s="1"/>
  <c r="S93" i="3"/>
  <c r="R93" i="3"/>
  <c r="Q93" i="3"/>
  <c r="P93" i="3"/>
  <c r="E93" i="3"/>
  <c r="U93" i="3" s="1"/>
  <c r="S92" i="3"/>
  <c r="R92" i="3"/>
  <c r="Q92" i="3"/>
  <c r="P92" i="3"/>
  <c r="E92" i="3"/>
  <c r="T92" i="3" s="1"/>
  <c r="T91" i="3"/>
  <c r="S91" i="3"/>
  <c r="R91" i="3"/>
  <c r="Q91" i="3"/>
  <c r="P91" i="3"/>
  <c r="E91" i="3"/>
  <c r="U91" i="3" s="1"/>
  <c r="U90" i="3"/>
  <c r="S90" i="3"/>
  <c r="R90" i="3"/>
  <c r="Q90" i="3"/>
  <c r="P90" i="3"/>
  <c r="E90" i="3"/>
  <c r="T90" i="3" s="1"/>
  <c r="T89" i="3"/>
  <c r="S89" i="3"/>
  <c r="R89" i="3"/>
  <c r="Q89" i="3"/>
  <c r="P89" i="3"/>
  <c r="E89" i="3"/>
  <c r="U89" i="3" s="1"/>
  <c r="S88" i="3"/>
  <c r="R88" i="3"/>
  <c r="Q88" i="3"/>
  <c r="P88" i="3"/>
  <c r="E88" i="3"/>
  <c r="V75" i="3"/>
  <c r="O75" i="3"/>
  <c r="N75" i="3"/>
  <c r="M75" i="3"/>
  <c r="L75" i="3"/>
  <c r="K75" i="3"/>
  <c r="J75" i="3"/>
  <c r="I75" i="3"/>
  <c r="H75" i="3"/>
  <c r="G75" i="3"/>
  <c r="F75" i="3"/>
  <c r="C75" i="3"/>
  <c r="B75" i="3"/>
  <c r="O74" i="3"/>
  <c r="S74" i="3" s="1"/>
  <c r="N74" i="3"/>
  <c r="M74" i="3"/>
  <c r="L74" i="3"/>
  <c r="K74" i="3"/>
  <c r="J74" i="3"/>
  <c r="I74" i="3"/>
  <c r="H74" i="3"/>
  <c r="G74" i="3"/>
  <c r="F74" i="3"/>
  <c r="C74" i="3"/>
  <c r="B74" i="3"/>
  <c r="O73" i="3"/>
  <c r="S73" i="3" s="1"/>
  <c r="N73" i="3"/>
  <c r="M73" i="3"/>
  <c r="L73" i="3"/>
  <c r="R73" i="3" s="1"/>
  <c r="K73" i="3"/>
  <c r="J73" i="3"/>
  <c r="I73" i="3"/>
  <c r="H73" i="3"/>
  <c r="G73" i="3"/>
  <c r="F73" i="3"/>
  <c r="C73" i="3"/>
  <c r="B73" i="3"/>
  <c r="E73" i="3" s="1"/>
  <c r="T72" i="3"/>
  <c r="S72" i="3"/>
  <c r="R72" i="3"/>
  <c r="Q72" i="3"/>
  <c r="P72" i="3"/>
  <c r="E72" i="3"/>
  <c r="U72" i="3" s="1"/>
  <c r="T71" i="3"/>
  <c r="S71" i="3"/>
  <c r="R71" i="3"/>
  <c r="Q71" i="3"/>
  <c r="P71" i="3"/>
  <c r="E71" i="3"/>
  <c r="V69" i="3"/>
  <c r="O69" i="3"/>
  <c r="N69" i="3"/>
  <c r="M69" i="3"/>
  <c r="L69" i="3"/>
  <c r="K69" i="3"/>
  <c r="J69" i="3"/>
  <c r="I69" i="3"/>
  <c r="H69" i="3"/>
  <c r="G69" i="3"/>
  <c r="F69" i="3"/>
  <c r="C69" i="3"/>
  <c r="B69" i="3"/>
  <c r="O68" i="3"/>
  <c r="N68" i="3"/>
  <c r="M68" i="3"/>
  <c r="S68" i="3" s="1"/>
  <c r="L68" i="3"/>
  <c r="R68" i="3" s="1"/>
  <c r="K68" i="3"/>
  <c r="J68" i="3"/>
  <c r="I68" i="3"/>
  <c r="H68" i="3"/>
  <c r="G68" i="3"/>
  <c r="F68" i="3"/>
  <c r="C68" i="3"/>
  <c r="B68" i="3"/>
  <c r="T67" i="3"/>
  <c r="S67" i="3"/>
  <c r="R67" i="3"/>
  <c r="Q67" i="3"/>
  <c r="P67" i="3"/>
  <c r="E67" i="3"/>
  <c r="U67" i="3" s="1"/>
  <c r="U66" i="3"/>
  <c r="T66" i="3"/>
  <c r="S66" i="3"/>
  <c r="R66" i="3"/>
  <c r="Q66" i="3"/>
  <c r="P66" i="3"/>
  <c r="E66" i="3"/>
  <c r="U65" i="3"/>
  <c r="S65" i="3"/>
  <c r="R65" i="3"/>
  <c r="Q65" i="3"/>
  <c r="P65" i="3"/>
  <c r="E65" i="3"/>
  <c r="T65" i="3" s="1"/>
  <c r="S64" i="3"/>
  <c r="R64" i="3"/>
  <c r="Q64" i="3"/>
  <c r="P64" i="3"/>
  <c r="E64" i="3"/>
  <c r="U64" i="3" s="1"/>
  <c r="S63" i="3"/>
  <c r="R63" i="3"/>
  <c r="Q63" i="3"/>
  <c r="P63" i="3"/>
  <c r="E63" i="3"/>
  <c r="O61" i="3"/>
  <c r="N61" i="3"/>
  <c r="M61" i="3"/>
  <c r="S61" i="3" s="1"/>
  <c r="L61" i="3"/>
  <c r="R61" i="3" s="1"/>
  <c r="K61" i="3"/>
  <c r="J61" i="3"/>
  <c r="I61" i="3"/>
  <c r="H61" i="3"/>
  <c r="C61" i="3"/>
  <c r="B61" i="3"/>
  <c r="U60" i="3"/>
  <c r="S60" i="3"/>
  <c r="R60" i="3"/>
  <c r="Q60" i="3"/>
  <c r="P60" i="3"/>
  <c r="E60" i="3"/>
  <c r="T60" i="3" s="1"/>
  <c r="S59" i="3"/>
  <c r="R59" i="3"/>
  <c r="Q59" i="3"/>
  <c r="P59" i="3"/>
  <c r="E59" i="3"/>
  <c r="U59" i="3" s="1"/>
  <c r="U58" i="3"/>
  <c r="S58" i="3"/>
  <c r="R58" i="3"/>
  <c r="Q58" i="3"/>
  <c r="P58" i="3"/>
  <c r="E58" i="3"/>
  <c r="T58" i="3" s="1"/>
  <c r="S57" i="3"/>
  <c r="R57" i="3"/>
  <c r="Q57" i="3"/>
  <c r="P57" i="3"/>
  <c r="E57" i="3"/>
  <c r="U57" i="3" s="1"/>
  <c r="O55" i="3"/>
  <c r="N55" i="3"/>
  <c r="M55" i="3"/>
  <c r="S55" i="3" s="1"/>
  <c r="L55" i="3"/>
  <c r="R55" i="3" s="1"/>
  <c r="K55" i="3"/>
  <c r="J55" i="3"/>
  <c r="I55" i="3"/>
  <c r="H55" i="3"/>
  <c r="G55" i="3"/>
  <c r="F55" i="3"/>
  <c r="C55" i="3"/>
  <c r="B55" i="3"/>
  <c r="T54" i="3"/>
  <c r="S54" i="3"/>
  <c r="R54" i="3"/>
  <c r="Q54" i="3"/>
  <c r="P54" i="3"/>
  <c r="E54" i="3"/>
  <c r="U54" i="3" s="1"/>
  <c r="U53" i="3"/>
  <c r="T53" i="3"/>
  <c r="S53" i="3"/>
  <c r="R53" i="3"/>
  <c r="Q53" i="3"/>
  <c r="P53" i="3"/>
  <c r="E53" i="3"/>
  <c r="U52" i="3"/>
  <c r="S52" i="3"/>
  <c r="R52" i="3"/>
  <c r="Q52" i="3"/>
  <c r="P52" i="3"/>
  <c r="E52" i="3"/>
  <c r="T52" i="3" s="1"/>
  <c r="S51" i="3"/>
  <c r="R51" i="3"/>
  <c r="Q51" i="3"/>
  <c r="P51" i="3"/>
  <c r="E51" i="3"/>
  <c r="U51" i="3" s="1"/>
  <c r="S50" i="3"/>
  <c r="R50" i="3"/>
  <c r="Q50" i="3"/>
  <c r="P50" i="3"/>
  <c r="E50" i="3"/>
  <c r="U50" i="3" s="1"/>
  <c r="S49" i="3"/>
  <c r="R49" i="3"/>
  <c r="Q49" i="3"/>
  <c r="P49" i="3"/>
  <c r="E49" i="3"/>
  <c r="T49" i="3" s="1"/>
  <c r="S48" i="3"/>
  <c r="R48" i="3"/>
  <c r="Q48" i="3"/>
  <c r="P48" i="3"/>
  <c r="E48" i="3"/>
  <c r="U48" i="3" s="1"/>
  <c r="S47" i="3"/>
  <c r="R47" i="3"/>
  <c r="Q47" i="3"/>
  <c r="P47" i="3"/>
  <c r="E47" i="3"/>
  <c r="U47" i="3" s="1"/>
  <c r="T46" i="3"/>
  <c r="S46" i="3"/>
  <c r="R46" i="3"/>
  <c r="Q46" i="3"/>
  <c r="P46" i="3"/>
  <c r="E46" i="3"/>
  <c r="U46" i="3" s="1"/>
  <c r="U45" i="3"/>
  <c r="T45" i="3"/>
  <c r="S45" i="3"/>
  <c r="R45" i="3"/>
  <c r="Q45" i="3"/>
  <c r="P45" i="3"/>
  <c r="E45" i="3"/>
  <c r="U44" i="3"/>
  <c r="S44" i="3"/>
  <c r="R44" i="3"/>
  <c r="Q44" i="3"/>
  <c r="P44" i="3"/>
  <c r="E44" i="3"/>
  <c r="T44" i="3" s="1"/>
  <c r="O42" i="3"/>
  <c r="N42" i="3"/>
  <c r="M42" i="3"/>
  <c r="S42" i="3" s="1"/>
  <c r="L42" i="3"/>
  <c r="K42" i="3"/>
  <c r="J42" i="3"/>
  <c r="I42" i="3"/>
  <c r="H42" i="3"/>
  <c r="G42" i="3"/>
  <c r="F42" i="3"/>
  <c r="C42" i="3"/>
  <c r="B42" i="3"/>
  <c r="E42" i="3" s="1"/>
  <c r="T41" i="3"/>
  <c r="S41" i="3"/>
  <c r="R41" i="3"/>
  <c r="Q41" i="3"/>
  <c r="P41" i="3"/>
  <c r="E41" i="3"/>
  <c r="U41" i="3" s="1"/>
  <c r="S40" i="3"/>
  <c r="R40" i="3"/>
  <c r="Q40" i="3"/>
  <c r="P40" i="3"/>
  <c r="E40" i="3"/>
  <c r="S39" i="3"/>
  <c r="R39" i="3"/>
  <c r="Q39" i="3"/>
  <c r="P39" i="3"/>
  <c r="E39" i="3"/>
  <c r="U39" i="3" s="1"/>
  <c r="U38" i="3"/>
  <c r="S38" i="3"/>
  <c r="R38" i="3"/>
  <c r="Q38" i="3"/>
  <c r="P38" i="3"/>
  <c r="E38" i="3"/>
  <c r="T38" i="3" s="1"/>
  <c r="T37" i="3"/>
  <c r="S37" i="3"/>
  <c r="R37" i="3"/>
  <c r="Q37" i="3"/>
  <c r="P37" i="3"/>
  <c r="E37" i="3"/>
  <c r="U37" i="3" s="1"/>
  <c r="O35" i="3"/>
  <c r="S35" i="3" s="1"/>
  <c r="N35" i="3"/>
  <c r="M35" i="3"/>
  <c r="L35" i="3"/>
  <c r="R35" i="3" s="1"/>
  <c r="K35" i="3"/>
  <c r="J35" i="3"/>
  <c r="I35" i="3"/>
  <c r="Q35" i="3" s="1"/>
  <c r="H35" i="3"/>
  <c r="G35" i="3"/>
  <c r="F35" i="3"/>
  <c r="C35" i="3"/>
  <c r="B35" i="3"/>
  <c r="E35" i="3" s="1"/>
  <c r="S34" i="3"/>
  <c r="R34" i="3"/>
  <c r="Q34" i="3"/>
  <c r="P34" i="3"/>
  <c r="E34" i="3"/>
  <c r="U34" i="3" s="1"/>
  <c r="O32" i="3"/>
  <c r="N32" i="3"/>
  <c r="M32" i="3"/>
  <c r="S32" i="3" s="1"/>
  <c r="L32" i="3"/>
  <c r="R32" i="3" s="1"/>
  <c r="K32" i="3"/>
  <c r="J32" i="3"/>
  <c r="I32" i="3"/>
  <c r="H32" i="3"/>
  <c r="G32" i="3"/>
  <c r="F32" i="3"/>
  <c r="C32" i="3"/>
  <c r="B32" i="3"/>
  <c r="S31" i="3"/>
  <c r="R31" i="3"/>
  <c r="Q31" i="3"/>
  <c r="P31" i="3"/>
  <c r="E31" i="3"/>
  <c r="U31" i="3" s="1"/>
  <c r="U30" i="3"/>
  <c r="S30" i="3"/>
  <c r="R30" i="3"/>
  <c r="Q30" i="3"/>
  <c r="P30" i="3"/>
  <c r="E30" i="3"/>
  <c r="T30" i="3" s="1"/>
  <c r="S29" i="3"/>
  <c r="R29" i="3"/>
  <c r="Q29" i="3"/>
  <c r="P29" i="3"/>
  <c r="E29" i="3"/>
  <c r="T29" i="3" s="1"/>
  <c r="T28" i="3"/>
  <c r="S28" i="3"/>
  <c r="R28" i="3"/>
  <c r="Q28" i="3"/>
  <c r="P28" i="3"/>
  <c r="E28" i="3"/>
  <c r="U28" i="3" s="1"/>
  <c r="V26" i="3"/>
  <c r="O26" i="3"/>
  <c r="N26" i="3"/>
  <c r="M26" i="3"/>
  <c r="S26" i="3" s="1"/>
  <c r="L26" i="3"/>
  <c r="R26" i="3" s="1"/>
  <c r="K26" i="3"/>
  <c r="J26" i="3"/>
  <c r="I26" i="3"/>
  <c r="H26" i="3"/>
  <c r="G26" i="3"/>
  <c r="F26" i="3"/>
  <c r="C26" i="3"/>
  <c r="B26" i="3"/>
  <c r="S25" i="3"/>
  <c r="R25" i="3"/>
  <c r="Q25" i="3"/>
  <c r="P25" i="3"/>
  <c r="E25" i="3"/>
  <c r="U25" i="3" s="1"/>
  <c r="S24" i="3"/>
  <c r="R24" i="3"/>
  <c r="Q24" i="3"/>
  <c r="P24" i="3"/>
  <c r="E24" i="3"/>
  <c r="U24" i="3" s="1"/>
  <c r="U23" i="3"/>
  <c r="S23" i="3"/>
  <c r="R23" i="3"/>
  <c r="Q23" i="3"/>
  <c r="P23" i="3"/>
  <c r="E23" i="3"/>
  <c r="T23" i="3" s="1"/>
  <c r="S22" i="3"/>
  <c r="R22" i="3"/>
  <c r="Q22" i="3"/>
  <c r="P22" i="3"/>
  <c r="E22" i="3"/>
  <c r="S21" i="3"/>
  <c r="R21" i="3"/>
  <c r="Q21" i="3"/>
  <c r="P21" i="3"/>
  <c r="E21" i="3"/>
  <c r="U21" i="3" s="1"/>
  <c r="S20" i="3"/>
  <c r="R20" i="3"/>
  <c r="Q20" i="3"/>
  <c r="P20" i="3"/>
  <c r="E20" i="3"/>
  <c r="T20" i="3" s="1"/>
  <c r="T19" i="3"/>
  <c r="S19" i="3"/>
  <c r="R19" i="3"/>
  <c r="Q19" i="3"/>
  <c r="P19" i="3"/>
  <c r="E19" i="3"/>
  <c r="U19" i="3" s="1"/>
  <c r="O17" i="3"/>
  <c r="N17" i="3"/>
  <c r="M17" i="3"/>
  <c r="S17" i="3" s="1"/>
  <c r="L17" i="3"/>
  <c r="K17" i="3"/>
  <c r="J17" i="3"/>
  <c r="I17" i="3"/>
  <c r="H17" i="3"/>
  <c r="P17" i="3" s="1"/>
  <c r="G17" i="3"/>
  <c r="F17" i="3"/>
  <c r="C17" i="3"/>
  <c r="B17" i="3"/>
  <c r="T16" i="3"/>
  <c r="S16" i="3"/>
  <c r="R16" i="3"/>
  <c r="Q16" i="3"/>
  <c r="P16" i="3"/>
  <c r="E16" i="3"/>
  <c r="U16" i="3" s="1"/>
  <c r="U15" i="3"/>
  <c r="S15" i="3"/>
  <c r="R15" i="3"/>
  <c r="Q15" i="3"/>
  <c r="P15" i="3"/>
  <c r="E15" i="3"/>
  <c r="T15" i="3" s="1"/>
  <c r="T14" i="3"/>
  <c r="S14" i="3"/>
  <c r="R14" i="3"/>
  <c r="Q14" i="3"/>
  <c r="P14" i="3"/>
  <c r="E14" i="3"/>
  <c r="U14" i="3" s="1"/>
  <c r="U13" i="3"/>
  <c r="T13" i="3"/>
  <c r="S13" i="3"/>
  <c r="R13" i="3"/>
  <c r="Q13" i="3"/>
  <c r="P13" i="3"/>
  <c r="E13" i="3"/>
  <c r="U12" i="3"/>
  <c r="S12" i="3"/>
  <c r="R12" i="3"/>
  <c r="Q12" i="3"/>
  <c r="P12" i="3"/>
  <c r="E12" i="3"/>
  <c r="T12" i="3" s="1"/>
  <c r="S11" i="3"/>
  <c r="R11" i="3"/>
  <c r="Q11" i="3"/>
  <c r="P11" i="3"/>
  <c r="E11" i="3"/>
  <c r="U11" i="3" s="1"/>
  <c r="S10" i="3"/>
  <c r="R10" i="3"/>
  <c r="Q10" i="3"/>
  <c r="P10" i="3"/>
  <c r="E10" i="3"/>
  <c r="U10" i="3" s="1"/>
  <c r="S9" i="3"/>
  <c r="R9" i="3"/>
  <c r="Q9" i="3"/>
  <c r="P9" i="3"/>
  <c r="E9" i="3"/>
  <c r="U9" i="3" s="1"/>
  <c r="S96" i="2"/>
  <c r="R96" i="2"/>
  <c r="Q96" i="2"/>
  <c r="P96" i="2"/>
  <c r="E96" i="2"/>
  <c r="U96" i="2" s="1"/>
  <c r="S95" i="2"/>
  <c r="R95" i="2"/>
  <c r="Q95" i="2"/>
  <c r="P95" i="2"/>
  <c r="E95" i="2"/>
  <c r="T95" i="2" s="1"/>
  <c r="T94" i="2"/>
  <c r="S94" i="2"/>
  <c r="R94" i="2"/>
  <c r="Q94" i="2"/>
  <c r="P94" i="2"/>
  <c r="E94" i="2"/>
  <c r="U94" i="2" s="1"/>
  <c r="U93" i="2"/>
  <c r="S93" i="2"/>
  <c r="R93" i="2"/>
  <c r="Q93" i="2"/>
  <c r="P93" i="2"/>
  <c r="E93" i="2"/>
  <c r="T93" i="2" s="1"/>
  <c r="T92" i="2"/>
  <c r="S92" i="2"/>
  <c r="R92" i="2"/>
  <c r="Q92" i="2"/>
  <c r="P92" i="2"/>
  <c r="E92" i="2"/>
  <c r="U92" i="2" s="1"/>
  <c r="S91" i="2"/>
  <c r="R91" i="2"/>
  <c r="Q91" i="2"/>
  <c r="P91" i="2"/>
  <c r="E91" i="2"/>
  <c r="S90" i="2"/>
  <c r="R90" i="2"/>
  <c r="Q90" i="2"/>
  <c r="P90" i="2"/>
  <c r="E90" i="2"/>
  <c r="U90" i="2" s="1"/>
  <c r="U89" i="2"/>
  <c r="S89" i="2"/>
  <c r="R89" i="2"/>
  <c r="Q89" i="2"/>
  <c r="P89" i="2"/>
  <c r="E89" i="2"/>
  <c r="T89" i="2" s="1"/>
  <c r="S88" i="2"/>
  <c r="R88" i="2"/>
  <c r="Q88" i="2"/>
  <c r="P88" i="2"/>
  <c r="E88" i="2"/>
  <c r="U88" i="2" s="1"/>
  <c r="W75" i="2"/>
  <c r="V75" i="2"/>
  <c r="O75" i="2"/>
  <c r="N75" i="2"/>
  <c r="M75" i="2"/>
  <c r="S75" i="2" s="1"/>
  <c r="L75" i="2"/>
  <c r="K75" i="2"/>
  <c r="J75" i="2"/>
  <c r="I75" i="2"/>
  <c r="H75" i="2"/>
  <c r="G75" i="2"/>
  <c r="F75" i="2"/>
  <c r="C75" i="2"/>
  <c r="B75" i="2"/>
  <c r="O74" i="2"/>
  <c r="N74" i="2"/>
  <c r="M74" i="2"/>
  <c r="S74" i="2" s="1"/>
  <c r="L74" i="2"/>
  <c r="R74" i="2" s="1"/>
  <c r="K74" i="2"/>
  <c r="J74" i="2"/>
  <c r="I74" i="2"/>
  <c r="H74" i="2"/>
  <c r="G74" i="2"/>
  <c r="F74" i="2"/>
  <c r="C74" i="2"/>
  <c r="E74" i="2" s="1"/>
  <c r="B74" i="2"/>
  <c r="R73" i="2"/>
  <c r="O73" i="2"/>
  <c r="N73" i="2"/>
  <c r="M73" i="2"/>
  <c r="S73" i="2" s="1"/>
  <c r="L73" i="2"/>
  <c r="K73" i="2"/>
  <c r="J73" i="2"/>
  <c r="I73" i="2"/>
  <c r="H73" i="2"/>
  <c r="G73" i="2"/>
  <c r="F73" i="2"/>
  <c r="E73" i="2"/>
  <c r="C73" i="2"/>
  <c r="B73" i="2"/>
  <c r="U72" i="2"/>
  <c r="S72" i="2"/>
  <c r="R72" i="2"/>
  <c r="Q72" i="2"/>
  <c r="P72" i="2"/>
  <c r="E72" i="2"/>
  <c r="T72" i="2" s="1"/>
  <c r="S71" i="2"/>
  <c r="R71" i="2"/>
  <c r="Q71" i="2"/>
  <c r="P71" i="2"/>
  <c r="E71" i="2"/>
  <c r="W69" i="2"/>
  <c r="V69" i="2"/>
  <c r="O69" i="2"/>
  <c r="N69" i="2"/>
  <c r="M69" i="2"/>
  <c r="L69" i="2"/>
  <c r="K69" i="2"/>
  <c r="J69" i="2"/>
  <c r="I69" i="2"/>
  <c r="H69" i="2"/>
  <c r="G69" i="2"/>
  <c r="F69" i="2"/>
  <c r="C69" i="2"/>
  <c r="B69" i="2"/>
  <c r="O68" i="2"/>
  <c r="N68" i="2"/>
  <c r="M68" i="2"/>
  <c r="L68" i="2"/>
  <c r="K68" i="2"/>
  <c r="J68" i="2"/>
  <c r="I68" i="2"/>
  <c r="Q68" i="2" s="1"/>
  <c r="H68" i="2"/>
  <c r="G68" i="2"/>
  <c r="F68" i="2"/>
  <c r="C68" i="2"/>
  <c r="B68" i="2"/>
  <c r="S67" i="2"/>
  <c r="R67" i="2"/>
  <c r="Q67" i="2"/>
  <c r="U67" i="2" s="1"/>
  <c r="P67" i="2"/>
  <c r="E67" i="2"/>
  <c r="T67" i="2" s="1"/>
  <c r="S66" i="2"/>
  <c r="R66" i="2"/>
  <c r="Q66" i="2"/>
  <c r="P66" i="2"/>
  <c r="E66" i="2"/>
  <c r="T66" i="2" s="1"/>
  <c r="S65" i="2"/>
  <c r="R65" i="2"/>
  <c r="Q65" i="2"/>
  <c r="P65" i="2"/>
  <c r="E65" i="2"/>
  <c r="T65" i="2" s="1"/>
  <c r="S64" i="2"/>
  <c r="R64" i="2"/>
  <c r="Q64" i="2"/>
  <c r="P64" i="2"/>
  <c r="E64" i="2"/>
  <c r="U64" i="2" s="1"/>
  <c r="S63" i="2"/>
  <c r="R63" i="2"/>
  <c r="Q63" i="2"/>
  <c r="P63" i="2"/>
  <c r="E63" i="2"/>
  <c r="O61" i="2"/>
  <c r="N61" i="2"/>
  <c r="M61" i="2"/>
  <c r="S61" i="2" s="1"/>
  <c r="L61" i="2"/>
  <c r="R61" i="2" s="1"/>
  <c r="K61" i="2"/>
  <c r="J61" i="2"/>
  <c r="I61" i="2"/>
  <c r="H61" i="2"/>
  <c r="C61" i="2"/>
  <c r="B61" i="2"/>
  <c r="S60" i="2"/>
  <c r="R60" i="2"/>
  <c r="Q60" i="2"/>
  <c r="P60" i="2"/>
  <c r="E60" i="2"/>
  <c r="U60" i="2" s="1"/>
  <c r="T59" i="2"/>
  <c r="S59" i="2"/>
  <c r="R59" i="2"/>
  <c r="Q59" i="2"/>
  <c r="P59" i="2"/>
  <c r="E59" i="2"/>
  <c r="U59" i="2" s="1"/>
  <c r="S58" i="2"/>
  <c r="R58" i="2"/>
  <c r="Q58" i="2"/>
  <c r="P58" i="2"/>
  <c r="E58" i="2"/>
  <c r="U58" i="2" s="1"/>
  <c r="S57" i="2"/>
  <c r="R57" i="2"/>
  <c r="Q57" i="2"/>
  <c r="P57" i="2"/>
  <c r="E57" i="2"/>
  <c r="U57" i="2" s="1"/>
  <c r="O55" i="2"/>
  <c r="N55" i="2"/>
  <c r="M55" i="2"/>
  <c r="S55" i="2" s="1"/>
  <c r="L55" i="2"/>
  <c r="R55" i="2" s="1"/>
  <c r="K55" i="2"/>
  <c r="J55" i="2"/>
  <c r="I55" i="2"/>
  <c r="H55" i="2"/>
  <c r="G55" i="2"/>
  <c r="F55" i="2"/>
  <c r="C55" i="2"/>
  <c r="B55" i="2"/>
  <c r="U54" i="2"/>
  <c r="T54" i="2"/>
  <c r="S54" i="2"/>
  <c r="R54" i="2"/>
  <c r="Q54" i="2"/>
  <c r="P54" i="2"/>
  <c r="E54" i="2"/>
  <c r="U53" i="2"/>
  <c r="S53" i="2"/>
  <c r="R53" i="2"/>
  <c r="Q53" i="2"/>
  <c r="P53" i="2"/>
  <c r="E53" i="2"/>
  <c r="T53" i="2" s="1"/>
  <c r="S52" i="2"/>
  <c r="R52" i="2"/>
  <c r="Q52" i="2"/>
  <c r="P52" i="2"/>
  <c r="E52" i="2"/>
  <c r="T52" i="2" s="1"/>
  <c r="S51" i="2"/>
  <c r="R51" i="2"/>
  <c r="Q51" i="2"/>
  <c r="P51" i="2"/>
  <c r="E51" i="2"/>
  <c r="U51" i="2" s="1"/>
  <c r="S50" i="2"/>
  <c r="R50" i="2"/>
  <c r="Q50" i="2"/>
  <c r="P50" i="2"/>
  <c r="E50" i="2"/>
  <c r="T50" i="2" s="1"/>
  <c r="S49" i="2"/>
  <c r="R49" i="2"/>
  <c r="Q49" i="2"/>
  <c r="P49" i="2"/>
  <c r="E49" i="2"/>
  <c r="U49" i="2" s="1"/>
  <c r="S48" i="2"/>
  <c r="R48" i="2"/>
  <c r="Q48" i="2"/>
  <c r="P48" i="2"/>
  <c r="E48" i="2"/>
  <c r="U48" i="2" s="1"/>
  <c r="S47" i="2"/>
  <c r="R47" i="2"/>
  <c r="Q47" i="2"/>
  <c r="P47" i="2"/>
  <c r="E47" i="2"/>
  <c r="T47" i="2" s="1"/>
  <c r="S46" i="2"/>
  <c r="R46" i="2"/>
  <c r="Q46" i="2"/>
  <c r="P46" i="2"/>
  <c r="E46" i="2"/>
  <c r="U46" i="2" s="1"/>
  <c r="U45" i="2"/>
  <c r="S45" i="2"/>
  <c r="R45" i="2"/>
  <c r="Q45" i="2"/>
  <c r="P45" i="2"/>
  <c r="E45" i="2"/>
  <c r="T45" i="2" s="1"/>
  <c r="S44" i="2"/>
  <c r="R44" i="2"/>
  <c r="Q44" i="2"/>
  <c r="P44" i="2"/>
  <c r="E44" i="2"/>
  <c r="U44" i="2" s="1"/>
  <c r="O42" i="2"/>
  <c r="N42" i="2"/>
  <c r="M42" i="2"/>
  <c r="L42" i="2"/>
  <c r="K42" i="2"/>
  <c r="J42" i="2"/>
  <c r="I42" i="2"/>
  <c r="H42" i="2"/>
  <c r="G42" i="2"/>
  <c r="F42" i="2"/>
  <c r="C42" i="2"/>
  <c r="B42" i="2"/>
  <c r="S41" i="2"/>
  <c r="R41" i="2"/>
  <c r="Q41" i="2"/>
  <c r="P41" i="2"/>
  <c r="E41" i="2"/>
  <c r="U41" i="2" s="1"/>
  <c r="S40" i="2"/>
  <c r="R40" i="2"/>
  <c r="Q40" i="2"/>
  <c r="P40" i="2"/>
  <c r="E40" i="2"/>
  <c r="S39" i="2"/>
  <c r="R39" i="2"/>
  <c r="Q39" i="2"/>
  <c r="P39" i="2"/>
  <c r="E39" i="2"/>
  <c r="T39" i="2" s="1"/>
  <c r="T38" i="2"/>
  <c r="S38" i="2"/>
  <c r="R38" i="2"/>
  <c r="Q38" i="2"/>
  <c r="P38" i="2"/>
  <c r="E38" i="2"/>
  <c r="U38" i="2" s="1"/>
  <c r="U37" i="2"/>
  <c r="S37" i="2"/>
  <c r="R37" i="2"/>
  <c r="Q37" i="2"/>
  <c r="P37" i="2"/>
  <c r="E37" i="2"/>
  <c r="T37" i="2" s="1"/>
  <c r="R35" i="2"/>
  <c r="O35" i="2"/>
  <c r="N35" i="2"/>
  <c r="M35" i="2"/>
  <c r="S35" i="2" s="1"/>
  <c r="L35" i="2"/>
  <c r="K35" i="2"/>
  <c r="J35" i="2"/>
  <c r="I35" i="2"/>
  <c r="H35" i="2"/>
  <c r="P35" i="2" s="1"/>
  <c r="G35" i="2"/>
  <c r="F35" i="2"/>
  <c r="C35" i="2"/>
  <c r="B35" i="2"/>
  <c r="U34" i="2"/>
  <c r="S34" i="2"/>
  <c r="R34" i="2"/>
  <c r="Q34" i="2"/>
  <c r="P34" i="2"/>
  <c r="E34" i="2"/>
  <c r="T34" i="2" s="1"/>
  <c r="O32" i="2"/>
  <c r="N32" i="2"/>
  <c r="M32" i="2"/>
  <c r="S32" i="2" s="1"/>
  <c r="L32" i="2"/>
  <c r="R32" i="2" s="1"/>
  <c r="K32" i="2"/>
  <c r="J32" i="2"/>
  <c r="I32" i="2"/>
  <c r="H32" i="2"/>
  <c r="G32" i="2"/>
  <c r="F32" i="2"/>
  <c r="C32" i="2"/>
  <c r="B32" i="2"/>
  <c r="E32" i="2" s="1"/>
  <c r="T31" i="2"/>
  <c r="S31" i="2"/>
  <c r="R31" i="2"/>
  <c r="Q31" i="2"/>
  <c r="P31" i="2"/>
  <c r="E31" i="2"/>
  <c r="U31" i="2" s="1"/>
  <c r="U30" i="2"/>
  <c r="S30" i="2"/>
  <c r="R30" i="2"/>
  <c r="Q30" i="2"/>
  <c r="P30" i="2"/>
  <c r="E30" i="2"/>
  <c r="T30" i="2" s="1"/>
  <c r="T29" i="2"/>
  <c r="S29" i="2"/>
  <c r="R29" i="2"/>
  <c r="Q29" i="2"/>
  <c r="P29" i="2"/>
  <c r="E29" i="2"/>
  <c r="U29" i="2" s="1"/>
  <c r="S28" i="2"/>
  <c r="R28" i="2"/>
  <c r="Q28" i="2"/>
  <c r="P28" i="2"/>
  <c r="E28" i="2"/>
  <c r="T28" i="2" s="1"/>
  <c r="O26" i="2"/>
  <c r="N26" i="2"/>
  <c r="M26" i="2"/>
  <c r="S26" i="2" s="1"/>
  <c r="L26" i="2"/>
  <c r="R26" i="2" s="1"/>
  <c r="K26" i="2"/>
  <c r="J26" i="2"/>
  <c r="I26" i="2"/>
  <c r="H26" i="2"/>
  <c r="G26" i="2"/>
  <c r="F26" i="2"/>
  <c r="C26" i="2"/>
  <c r="B26" i="2"/>
  <c r="T25" i="2"/>
  <c r="S25" i="2"/>
  <c r="R25" i="2"/>
  <c r="Q25" i="2"/>
  <c r="P25" i="2"/>
  <c r="E25" i="2"/>
  <c r="U25" i="2" s="1"/>
  <c r="S24" i="2"/>
  <c r="R24" i="2"/>
  <c r="Q24" i="2"/>
  <c r="P24" i="2"/>
  <c r="E24" i="2"/>
  <c r="T24" i="2" s="1"/>
  <c r="S23" i="2"/>
  <c r="R23" i="2"/>
  <c r="Q23" i="2"/>
  <c r="P23" i="2"/>
  <c r="E23" i="2"/>
  <c r="U23" i="2" s="1"/>
  <c r="S22" i="2"/>
  <c r="R22" i="2"/>
  <c r="Q22" i="2"/>
  <c r="U22" i="2" s="1"/>
  <c r="P22" i="2"/>
  <c r="E22" i="2"/>
  <c r="S21" i="2"/>
  <c r="R21" i="2"/>
  <c r="Q21" i="2"/>
  <c r="P21" i="2"/>
  <c r="E21" i="2"/>
  <c r="U20" i="2"/>
  <c r="S20" i="2"/>
  <c r="R20" i="2"/>
  <c r="Q20" i="2"/>
  <c r="P20" i="2"/>
  <c r="E20" i="2"/>
  <c r="T20" i="2" s="1"/>
  <c r="S19" i="2"/>
  <c r="R19" i="2"/>
  <c r="Q19" i="2"/>
  <c r="P19" i="2"/>
  <c r="E19" i="2"/>
  <c r="T19" i="2" s="1"/>
  <c r="W17" i="2"/>
  <c r="V17" i="2"/>
  <c r="S17" i="2"/>
  <c r="O17" i="2"/>
  <c r="N17" i="2"/>
  <c r="M17" i="2"/>
  <c r="L17" i="2"/>
  <c r="K17" i="2"/>
  <c r="J17" i="2"/>
  <c r="I17" i="2"/>
  <c r="H17" i="2"/>
  <c r="G17" i="2"/>
  <c r="F17" i="2"/>
  <c r="C17" i="2"/>
  <c r="B17" i="2"/>
  <c r="E17" i="2" s="1"/>
  <c r="T16" i="2"/>
  <c r="S16" i="2"/>
  <c r="R16" i="2"/>
  <c r="Q16" i="2"/>
  <c r="P16" i="2"/>
  <c r="E16" i="2"/>
  <c r="U16" i="2" s="1"/>
  <c r="S15" i="2"/>
  <c r="R15" i="2"/>
  <c r="Q15" i="2"/>
  <c r="U15" i="2" s="1"/>
  <c r="P15" i="2"/>
  <c r="T15" i="2" s="1"/>
  <c r="E15" i="2"/>
  <c r="U14" i="2"/>
  <c r="S14" i="2"/>
  <c r="R14" i="2"/>
  <c r="Q14" i="2"/>
  <c r="P14" i="2"/>
  <c r="E14" i="2"/>
  <c r="T14" i="2" s="1"/>
  <c r="S13" i="2"/>
  <c r="R13" i="2"/>
  <c r="Q13" i="2"/>
  <c r="P13" i="2"/>
  <c r="E13" i="2"/>
  <c r="U13" i="2" s="1"/>
  <c r="U12" i="2"/>
  <c r="S12" i="2"/>
  <c r="R12" i="2"/>
  <c r="Q12" i="2"/>
  <c r="P12" i="2"/>
  <c r="E12" i="2"/>
  <c r="T12" i="2" s="1"/>
  <c r="S11" i="2"/>
  <c r="R11" i="2"/>
  <c r="Q11" i="2"/>
  <c r="P11" i="2"/>
  <c r="E11" i="2"/>
  <c r="S10" i="2"/>
  <c r="R10" i="2"/>
  <c r="Q10" i="2"/>
  <c r="P10" i="2"/>
  <c r="E10" i="2"/>
  <c r="U10" i="2" s="1"/>
  <c r="S9" i="2"/>
  <c r="R9" i="2"/>
  <c r="Q9" i="2"/>
  <c r="P9" i="2"/>
  <c r="E9" i="2"/>
  <c r="U9" i="2" s="1"/>
  <c r="T96" i="1"/>
  <c r="S96" i="1"/>
  <c r="R96" i="1"/>
  <c r="Q96" i="1"/>
  <c r="P96" i="1"/>
  <c r="E96" i="1"/>
  <c r="U95" i="1"/>
  <c r="S95" i="1"/>
  <c r="R95" i="1"/>
  <c r="Q95" i="1"/>
  <c r="P95" i="1"/>
  <c r="E95" i="1"/>
  <c r="T95" i="1" s="1"/>
  <c r="T94" i="1"/>
  <c r="S94" i="1"/>
  <c r="R94" i="1"/>
  <c r="Q94" i="1"/>
  <c r="P94" i="1"/>
  <c r="E94" i="1"/>
  <c r="U94" i="1" s="1"/>
  <c r="U93" i="1"/>
  <c r="T93" i="1"/>
  <c r="S93" i="1"/>
  <c r="R93" i="1"/>
  <c r="Q93" i="1"/>
  <c r="P93" i="1"/>
  <c r="E93" i="1"/>
  <c r="S92" i="1"/>
  <c r="R92" i="1"/>
  <c r="Q92" i="1"/>
  <c r="U92" i="1" s="1"/>
  <c r="P92" i="1"/>
  <c r="T92" i="1" s="1"/>
  <c r="E92" i="1"/>
  <c r="S91" i="1"/>
  <c r="R91" i="1"/>
  <c r="Q91" i="1"/>
  <c r="P91" i="1"/>
  <c r="E91" i="1"/>
  <c r="U91" i="1" s="1"/>
  <c r="S90" i="1"/>
  <c r="R90" i="1"/>
  <c r="Q90" i="1"/>
  <c r="P90" i="1"/>
  <c r="E90" i="1"/>
  <c r="U90" i="1" s="1"/>
  <c r="S89" i="1"/>
  <c r="R89" i="1"/>
  <c r="Q89" i="1"/>
  <c r="P89" i="1"/>
  <c r="E89" i="1"/>
  <c r="T88" i="1"/>
  <c r="S88" i="1"/>
  <c r="R88" i="1"/>
  <c r="Q88" i="1"/>
  <c r="P88" i="1"/>
  <c r="E88" i="1"/>
  <c r="U88" i="1" s="1"/>
  <c r="W75" i="1"/>
  <c r="V75" i="1"/>
  <c r="O75" i="1"/>
  <c r="N75" i="1"/>
  <c r="M75" i="1"/>
  <c r="L75" i="1"/>
  <c r="K75" i="1"/>
  <c r="J75" i="1"/>
  <c r="I75" i="1"/>
  <c r="H75" i="1"/>
  <c r="G75" i="1"/>
  <c r="F75" i="1"/>
  <c r="C75" i="1"/>
  <c r="B75" i="1"/>
  <c r="E75" i="1" s="1"/>
  <c r="W74" i="1"/>
  <c r="V74" i="1"/>
  <c r="O74" i="1"/>
  <c r="S74" i="1" s="1"/>
  <c r="N74" i="1"/>
  <c r="M74" i="1"/>
  <c r="L74" i="1"/>
  <c r="K74" i="1"/>
  <c r="J74" i="1"/>
  <c r="I74" i="1"/>
  <c r="H74" i="1"/>
  <c r="G74" i="1"/>
  <c r="F74" i="1"/>
  <c r="C74" i="1"/>
  <c r="B74" i="1"/>
  <c r="W73" i="1"/>
  <c r="V73" i="1"/>
  <c r="O73" i="1"/>
  <c r="N73" i="1"/>
  <c r="M73" i="1"/>
  <c r="S73" i="1" s="1"/>
  <c r="L73" i="1"/>
  <c r="K73" i="1"/>
  <c r="J73" i="1"/>
  <c r="I73" i="1"/>
  <c r="Q73" i="1" s="1"/>
  <c r="H73" i="1"/>
  <c r="G73" i="1"/>
  <c r="F73" i="1"/>
  <c r="C73" i="1"/>
  <c r="B73" i="1"/>
  <c r="E73" i="1" s="1"/>
  <c r="S72" i="1"/>
  <c r="R72" i="1"/>
  <c r="Q72" i="1"/>
  <c r="P72" i="1"/>
  <c r="E72" i="1"/>
  <c r="U72" i="1" s="1"/>
  <c r="T71" i="1"/>
  <c r="S71" i="1"/>
  <c r="R71" i="1"/>
  <c r="Q71" i="1"/>
  <c r="P71" i="1"/>
  <c r="E71" i="1"/>
  <c r="U71" i="1" s="1"/>
  <c r="W69" i="1"/>
  <c r="V69" i="1"/>
  <c r="O69" i="1"/>
  <c r="N69" i="1"/>
  <c r="M69" i="1"/>
  <c r="L69" i="1"/>
  <c r="K69" i="1"/>
  <c r="J69" i="1"/>
  <c r="I69" i="1"/>
  <c r="H69" i="1"/>
  <c r="G69" i="1"/>
  <c r="F69" i="1"/>
  <c r="C69" i="1"/>
  <c r="B69" i="1"/>
  <c r="O68" i="1"/>
  <c r="N68" i="1"/>
  <c r="M68" i="1"/>
  <c r="S68" i="1" s="1"/>
  <c r="L68" i="1"/>
  <c r="K68" i="1"/>
  <c r="J68" i="1"/>
  <c r="I68" i="1"/>
  <c r="Q68" i="1" s="1"/>
  <c r="H68" i="1"/>
  <c r="G68" i="1"/>
  <c r="F68" i="1"/>
  <c r="C68" i="1"/>
  <c r="B68" i="1"/>
  <c r="E68" i="1" s="1"/>
  <c r="S67" i="1"/>
  <c r="R67" i="1"/>
  <c r="Q67" i="1"/>
  <c r="P67" i="1"/>
  <c r="E67" i="1"/>
  <c r="U66" i="1"/>
  <c r="S66" i="1"/>
  <c r="R66" i="1"/>
  <c r="Q66" i="1"/>
  <c r="P66" i="1"/>
  <c r="E66" i="1"/>
  <c r="T66" i="1" s="1"/>
  <c r="S65" i="1"/>
  <c r="R65" i="1"/>
  <c r="Q65" i="1"/>
  <c r="P65" i="1"/>
  <c r="E65" i="1"/>
  <c r="U65" i="1" s="1"/>
  <c r="S64" i="1"/>
  <c r="R64" i="1"/>
  <c r="Q64" i="1"/>
  <c r="P64" i="1"/>
  <c r="E64" i="1"/>
  <c r="U64" i="1" s="1"/>
  <c r="U63" i="1"/>
  <c r="S63" i="1"/>
  <c r="R63" i="1"/>
  <c r="Q63" i="1"/>
  <c r="P63" i="1"/>
  <c r="E63" i="1"/>
  <c r="T63" i="1" s="1"/>
  <c r="O61" i="1"/>
  <c r="N61" i="1"/>
  <c r="M61" i="1"/>
  <c r="S61" i="1" s="1"/>
  <c r="L61" i="1"/>
  <c r="R61" i="1" s="1"/>
  <c r="K61" i="1"/>
  <c r="J61" i="1"/>
  <c r="I61" i="1"/>
  <c r="H61" i="1"/>
  <c r="C61" i="1"/>
  <c r="B61" i="1"/>
  <c r="S60" i="1"/>
  <c r="R60" i="1"/>
  <c r="Q60" i="1"/>
  <c r="P60" i="1"/>
  <c r="E60" i="1"/>
  <c r="U60" i="1" s="1"/>
  <c r="S59" i="1"/>
  <c r="R59" i="1"/>
  <c r="Q59" i="1"/>
  <c r="P59" i="1"/>
  <c r="E59" i="1"/>
  <c r="U59" i="1" s="1"/>
  <c r="S58" i="1"/>
  <c r="R58" i="1"/>
  <c r="Q58" i="1"/>
  <c r="P58" i="1"/>
  <c r="E58" i="1"/>
  <c r="U58" i="1" s="1"/>
  <c r="S57" i="1"/>
  <c r="R57" i="1"/>
  <c r="Q57" i="1"/>
  <c r="P57" i="1"/>
  <c r="E57" i="1"/>
  <c r="T57" i="1" s="1"/>
  <c r="W55" i="1"/>
  <c r="V55" i="1"/>
  <c r="O55" i="1"/>
  <c r="N55" i="1"/>
  <c r="M55" i="1"/>
  <c r="S55" i="1" s="1"/>
  <c r="L55" i="1"/>
  <c r="K55" i="1"/>
  <c r="J55" i="1"/>
  <c r="I55" i="1"/>
  <c r="H55" i="1"/>
  <c r="G55" i="1"/>
  <c r="F55" i="1"/>
  <c r="C55" i="1"/>
  <c r="E55" i="1" s="1"/>
  <c r="B55" i="1"/>
  <c r="S54" i="1"/>
  <c r="R54" i="1"/>
  <c r="Q54" i="1"/>
  <c r="P54" i="1"/>
  <c r="E54" i="1"/>
  <c r="U54" i="1" s="1"/>
  <c r="S53" i="1"/>
  <c r="R53" i="1"/>
  <c r="Q53" i="1"/>
  <c r="P53" i="1"/>
  <c r="E53" i="1"/>
  <c r="U53" i="1" s="1"/>
  <c r="S52" i="1"/>
  <c r="R52" i="1"/>
  <c r="Q52" i="1"/>
  <c r="P52" i="1"/>
  <c r="E52" i="1"/>
  <c r="T52" i="1" s="1"/>
  <c r="S51" i="1"/>
  <c r="R51" i="1"/>
  <c r="Q51" i="1"/>
  <c r="P51" i="1"/>
  <c r="E51" i="1"/>
  <c r="U51" i="1" s="1"/>
  <c r="S50" i="1"/>
  <c r="R50" i="1"/>
  <c r="Q50" i="1"/>
  <c r="P50" i="1"/>
  <c r="E50" i="1"/>
  <c r="T50" i="1" s="1"/>
  <c r="S49" i="1"/>
  <c r="R49" i="1"/>
  <c r="Q49" i="1"/>
  <c r="P49" i="1"/>
  <c r="E49" i="1"/>
  <c r="T49" i="1" s="1"/>
  <c r="T48" i="1"/>
  <c r="S48" i="1"/>
  <c r="R48" i="1"/>
  <c r="Q48" i="1"/>
  <c r="P48" i="1"/>
  <c r="E48" i="1"/>
  <c r="U48" i="1" s="1"/>
  <c r="S47" i="1"/>
  <c r="R47" i="1"/>
  <c r="Q47" i="1"/>
  <c r="P47" i="1"/>
  <c r="E47" i="1"/>
  <c r="U47" i="1" s="1"/>
  <c r="S46" i="1"/>
  <c r="R46" i="1"/>
  <c r="Q46" i="1"/>
  <c r="P46" i="1"/>
  <c r="E46" i="1"/>
  <c r="T46" i="1" s="1"/>
  <c r="S45" i="1"/>
  <c r="R45" i="1"/>
  <c r="Q45" i="1"/>
  <c r="P45" i="1"/>
  <c r="E45" i="1"/>
  <c r="U44" i="1"/>
  <c r="S44" i="1"/>
  <c r="R44" i="1"/>
  <c r="Q44" i="1"/>
  <c r="P44" i="1"/>
  <c r="E44" i="1"/>
  <c r="T44" i="1" s="1"/>
  <c r="W42" i="1"/>
  <c r="V42" i="1"/>
  <c r="O42" i="1"/>
  <c r="N42" i="1"/>
  <c r="M42" i="1"/>
  <c r="L42" i="1"/>
  <c r="K42" i="1"/>
  <c r="J42" i="1"/>
  <c r="I42" i="1"/>
  <c r="H42" i="1"/>
  <c r="G42" i="1"/>
  <c r="F42" i="1"/>
  <c r="C42" i="1"/>
  <c r="B42" i="1"/>
  <c r="S41" i="1"/>
  <c r="R41" i="1"/>
  <c r="Q41" i="1"/>
  <c r="P41" i="1"/>
  <c r="E41" i="1"/>
  <c r="T41" i="1" s="1"/>
  <c r="S40" i="1"/>
  <c r="R40" i="1"/>
  <c r="Q40" i="1"/>
  <c r="P40" i="1"/>
  <c r="E40" i="1"/>
  <c r="S39" i="1"/>
  <c r="R39" i="1"/>
  <c r="Q39" i="1"/>
  <c r="P39" i="1"/>
  <c r="E39" i="1"/>
  <c r="T39" i="1" s="1"/>
  <c r="T38" i="1"/>
  <c r="S38" i="1"/>
  <c r="R38" i="1"/>
  <c r="Q38" i="1"/>
  <c r="P38" i="1"/>
  <c r="E38" i="1"/>
  <c r="U37" i="1"/>
  <c r="S37" i="1"/>
  <c r="R37" i="1"/>
  <c r="Q37" i="1"/>
  <c r="P37" i="1"/>
  <c r="T37" i="1" s="1"/>
  <c r="E37" i="1"/>
  <c r="R35" i="1"/>
  <c r="O35" i="1"/>
  <c r="N35" i="1"/>
  <c r="M35" i="1"/>
  <c r="S35" i="1" s="1"/>
  <c r="L35" i="1"/>
  <c r="K35" i="1"/>
  <c r="J35" i="1"/>
  <c r="I35" i="1"/>
  <c r="H35" i="1"/>
  <c r="P35" i="1" s="1"/>
  <c r="G35" i="1"/>
  <c r="F35" i="1"/>
  <c r="C35" i="1"/>
  <c r="B35" i="1"/>
  <c r="U34" i="1"/>
  <c r="S34" i="1"/>
  <c r="R34" i="1"/>
  <c r="Q34" i="1"/>
  <c r="P34" i="1"/>
  <c r="E34" i="1"/>
  <c r="T34" i="1" s="1"/>
  <c r="W32" i="1"/>
  <c r="V32" i="1"/>
  <c r="O32" i="1"/>
  <c r="N32" i="1"/>
  <c r="M32" i="1"/>
  <c r="L32" i="1"/>
  <c r="K32" i="1"/>
  <c r="J32" i="1"/>
  <c r="I32" i="1"/>
  <c r="H32" i="1"/>
  <c r="G32" i="1"/>
  <c r="F32" i="1"/>
  <c r="C32" i="1"/>
  <c r="B32" i="1"/>
  <c r="U31" i="1"/>
  <c r="S31" i="1"/>
  <c r="R31" i="1"/>
  <c r="Q31" i="1"/>
  <c r="P31" i="1"/>
  <c r="E31" i="1"/>
  <c r="T31" i="1" s="1"/>
  <c r="T30" i="1"/>
  <c r="S30" i="1"/>
  <c r="R30" i="1"/>
  <c r="Q30" i="1"/>
  <c r="P30" i="1"/>
  <c r="E30" i="1"/>
  <c r="U30" i="1" s="1"/>
  <c r="T29" i="1"/>
  <c r="S29" i="1"/>
  <c r="R29" i="1"/>
  <c r="Q29" i="1"/>
  <c r="P29" i="1"/>
  <c r="E29" i="1"/>
  <c r="U29" i="1" s="1"/>
  <c r="U28" i="1"/>
  <c r="S28" i="1"/>
  <c r="R28" i="1"/>
  <c r="Q28" i="1"/>
  <c r="P28" i="1"/>
  <c r="E28" i="1"/>
  <c r="T28" i="1" s="1"/>
  <c r="W26" i="1"/>
  <c r="V26" i="1"/>
  <c r="O26" i="1"/>
  <c r="N26" i="1"/>
  <c r="M26" i="1"/>
  <c r="S26" i="1" s="1"/>
  <c r="L26" i="1"/>
  <c r="K26" i="1"/>
  <c r="J26" i="1"/>
  <c r="I26" i="1"/>
  <c r="H26" i="1"/>
  <c r="G26" i="1"/>
  <c r="F26" i="1"/>
  <c r="C26" i="1"/>
  <c r="B26" i="1"/>
  <c r="S25" i="1"/>
  <c r="R25" i="1"/>
  <c r="Q25" i="1"/>
  <c r="P25" i="1"/>
  <c r="E25" i="1"/>
  <c r="U25" i="1" s="1"/>
  <c r="S24" i="1"/>
  <c r="R24" i="1"/>
  <c r="Q24" i="1"/>
  <c r="P24" i="1"/>
  <c r="E24" i="1"/>
  <c r="T24" i="1" s="1"/>
  <c r="S23" i="1"/>
  <c r="R23" i="1"/>
  <c r="Q23" i="1"/>
  <c r="P23" i="1"/>
  <c r="E23" i="1"/>
  <c r="T23" i="1" s="1"/>
  <c r="S22" i="1"/>
  <c r="R22" i="1"/>
  <c r="Q22" i="1"/>
  <c r="P22" i="1"/>
  <c r="E22" i="1"/>
  <c r="T22" i="1" s="1"/>
  <c r="S21" i="1"/>
  <c r="R21" i="1"/>
  <c r="Q21" i="1"/>
  <c r="P21" i="1"/>
  <c r="E21" i="1"/>
  <c r="S20" i="1"/>
  <c r="R20" i="1"/>
  <c r="Q20" i="1"/>
  <c r="P20" i="1"/>
  <c r="E20" i="1"/>
  <c r="U20" i="1" s="1"/>
  <c r="S19" i="1"/>
  <c r="R19" i="1"/>
  <c r="Q19" i="1"/>
  <c r="P19" i="1"/>
  <c r="E19" i="1"/>
  <c r="W17" i="1"/>
  <c r="V17" i="1"/>
  <c r="O17" i="1"/>
  <c r="N17" i="1"/>
  <c r="M17" i="1"/>
  <c r="L17" i="1"/>
  <c r="K17" i="1"/>
  <c r="J17" i="1"/>
  <c r="I17" i="1"/>
  <c r="Q17" i="1" s="1"/>
  <c r="H17" i="1"/>
  <c r="G17" i="1"/>
  <c r="F17" i="1"/>
  <c r="C17" i="1"/>
  <c r="B17" i="1"/>
  <c r="E17" i="1" s="1"/>
  <c r="T16" i="1"/>
  <c r="S16" i="1"/>
  <c r="R16" i="1"/>
  <c r="Q16" i="1"/>
  <c r="P16" i="1"/>
  <c r="E16" i="1"/>
  <c r="U16" i="1" s="1"/>
  <c r="S15" i="1"/>
  <c r="R15" i="1"/>
  <c r="Q15" i="1"/>
  <c r="P15" i="1"/>
  <c r="E15" i="1"/>
  <c r="S14" i="1"/>
  <c r="R14" i="1"/>
  <c r="Q14" i="1"/>
  <c r="P14" i="1"/>
  <c r="E14" i="1"/>
  <c r="U13" i="1"/>
  <c r="S13" i="1"/>
  <c r="R13" i="1"/>
  <c r="Q13" i="1"/>
  <c r="P13" i="1"/>
  <c r="E13" i="1"/>
  <c r="T13" i="1" s="1"/>
  <c r="S12" i="1"/>
  <c r="R12" i="1"/>
  <c r="Q12" i="1"/>
  <c r="P12" i="1"/>
  <c r="E12" i="1"/>
  <c r="U12" i="1" s="1"/>
  <c r="S11" i="1"/>
  <c r="R11" i="1"/>
  <c r="Q11" i="1"/>
  <c r="P11" i="1"/>
  <c r="E11" i="1"/>
  <c r="U11" i="1" s="1"/>
  <c r="U10" i="1"/>
  <c r="S10" i="1"/>
  <c r="R10" i="1"/>
  <c r="Q10" i="1"/>
  <c r="P10" i="1"/>
  <c r="E10" i="1"/>
  <c r="T10" i="1" s="1"/>
  <c r="T9" i="1"/>
  <c r="S9" i="1"/>
  <c r="R9" i="1"/>
  <c r="Q9" i="1"/>
  <c r="U9" i="1" s="1"/>
  <c r="P9" i="1"/>
  <c r="E9" i="1"/>
  <c r="U49" i="1" l="1"/>
  <c r="R73" i="1"/>
  <c r="U19" i="2"/>
  <c r="R68" i="2"/>
  <c r="U53" i="4"/>
  <c r="Q17" i="5"/>
  <c r="U23" i="7"/>
  <c r="T23" i="7"/>
  <c r="U10" i="12"/>
  <c r="U89" i="18"/>
  <c r="T89" i="18"/>
  <c r="T89" i="19"/>
  <c r="U89" i="19"/>
  <c r="T30" i="20"/>
  <c r="U30" i="20"/>
  <c r="T90" i="21"/>
  <c r="U90" i="21"/>
  <c r="T91" i="24"/>
  <c r="U91" i="24"/>
  <c r="U31" i="25"/>
  <c r="T31" i="25"/>
  <c r="U16" i="46"/>
  <c r="T16" i="46"/>
  <c r="T40" i="48"/>
  <c r="U40" i="48"/>
  <c r="T12" i="55"/>
  <c r="U12" i="55"/>
  <c r="U99" i="47"/>
  <c r="T99" i="47"/>
  <c r="U15" i="1"/>
  <c r="Q17" i="2"/>
  <c r="U21" i="2"/>
  <c r="U66" i="2"/>
  <c r="P74" i="2"/>
  <c r="U91" i="2"/>
  <c r="U95" i="2"/>
  <c r="U29" i="3"/>
  <c r="U92" i="3"/>
  <c r="R42" i="4"/>
  <c r="U63" i="4"/>
  <c r="P74" i="4"/>
  <c r="U96" i="4"/>
  <c r="U51" i="8"/>
  <c r="T51" i="8"/>
  <c r="P17" i="1"/>
  <c r="R32" i="1"/>
  <c r="E42" i="1"/>
  <c r="S42" i="1"/>
  <c r="R74" i="1"/>
  <c r="T89" i="1"/>
  <c r="S42" i="2"/>
  <c r="U65" i="2"/>
  <c r="Q74" i="2"/>
  <c r="E17" i="3"/>
  <c r="R17" i="3"/>
  <c r="U20" i="3"/>
  <c r="P26" i="3"/>
  <c r="R74" i="3"/>
  <c r="E17" i="4"/>
  <c r="S17" i="4"/>
  <c r="E26" i="4"/>
  <c r="U34" i="4"/>
  <c r="P35" i="4"/>
  <c r="Q74" i="4"/>
  <c r="U71" i="6"/>
  <c r="T71" i="6"/>
  <c r="Q73" i="6"/>
  <c r="U13" i="7"/>
  <c r="T13" i="7"/>
  <c r="U91" i="7"/>
  <c r="T91" i="7"/>
  <c r="U39" i="14"/>
  <c r="T39" i="14"/>
  <c r="U19" i="1"/>
  <c r="Q35" i="1"/>
  <c r="U38" i="1"/>
  <c r="U67" i="1"/>
  <c r="P74" i="1"/>
  <c r="U96" i="1"/>
  <c r="R17" i="2"/>
  <c r="Q35" i="2"/>
  <c r="P73" i="2"/>
  <c r="P74" i="3"/>
  <c r="U91" i="4"/>
  <c r="U66" i="7"/>
  <c r="T66" i="7"/>
  <c r="U13" i="8"/>
  <c r="T13" i="8"/>
  <c r="U20" i="12"/>
  <c r="T20" i="12"/>
  <c r="U89" i="13"/>
  <c r="T89" i="13"/>
  <c r="U59" i="5"/>
  <c r="T59" i="5"/>
  <c r="U14" i="1"/>
  <c r="T12" i="1"/>
  <c r="U22" i="1"/>
  <c r="T51" i="1"/>
  <c r="T65" i="1"/>
  <c r="P73" i="1"/>
  <c r="Q74" i="1"/>
  <c r="T11" i="2"/>
  <c r="E26" i="2"/>
  <c r="U47" i="2"/>
  <c r="U50" i="2"/>
  <c r="E69" i="2"/>
  <c r="Q73" i="2"/>
  <c r="T88" i="2"/>
  <c r="P35" i="3"/>
  <c r="U49" i="3"/>
  <c r="E55" i="3"/>
  <c r="Q61" i="3"/>
  <c r="E68" i="3"/>
  <c r="Q74" i="3"/>
  <c r="U94" i="3"/>
  <c r="P17" i="4"/>
  <c r="T65" i="4"/>
  <c r="R75" i="4"/>
  <c r="S87" i="4"/>
  <c r="T89" i="4"/>
  <c r="E26" i="5"/>
  <c r="U49" i="5"/>
  <c r="T52" i="5"/>
  <c r="R73" i="5"/>
  <c r="Q87" i="5"/>
  <c r="U9" i="6"/>
  <c r="T9" i="6"/>
  <c r="T21" i="2"/>
  <c r="U28" i="2"/>
  <c r="T46" i="2"/>
  <c r="T31" i="3"/>
  <c r="T57" i="3"/>
  <c r="T64" i="3"/>
  <c r="U14" i="4"/>
  <c r="T21" i="4"/>
  <c r="U47" i="4"/>
  <c r="T50" i="4"/>
  <c r="T88" i="4"/>
  <c r="T20" i="5"/>
  <c r="T44" i="5"/>
  <c r="T66" i="5"/>
  <c r="U96" i="6"/>
  <c r="T96" i="6"/>
  <c r="U37" i="7"/>
  <c r="T39" i="7"/>
  <c r="U39" i="7"/>
  <c r="T54" i="7"/>
  <c r="U54" i="7"/>
  <c r="T28" i="9"/>
  <c r="U28" i="9"/>
  <c r="U14" i="11"/>
  <c r="T14" i="11"/>
  <c r="U65" i="11"/>
  <c r="T65" i="11"/>
  <c r="T11" i="1"/>
  <c r="T64" i="1"/>
  <c r="T13" i="2"/>
  <c r="S17" i="1"/>
  <c r="T21" i="1"/>
  <c r="U23" i="1"/>
  <c r="E35" i="1"/>
  <c r="U40" i="1"/>
  <c r="U50" i="1"/>
  <c r="U89" i="1"/>
  <c r="T22" i="2"/>
  <c r="E35" i="2"/>
  <c r="U40" i="2"/>
  <c r="T96" i="2"/>
  <c r="Q17" i="3"/>
  <c r="U40" i="3"/>
  <c r="T48" i="3"/>
  <c r="P73" i="3"/>
  <c r="T93" i="3"/>
  <c r="S35" i="4"/>
  <c r="Q68" i="4"/>
  <c r="P35" i="5"/>
  <c r="U39" i="8"/>
  <c r="T39" i="8"/>
  <c r="T11" i="11"/>
  <c r="U11" i="11"/>
  <c r="U88" i="5"/>
  <c r="T88" i="5"/>
  <c r="U23" i="14"/>
  <c r="T23" i="14"/>
  <c r="R17" i="1"/>
  <c r="U21" i="1"/>
  <c r="U57" i="1"/>
  <c r="E61" i="1"/>
  <c r="T72" i="1"/>
  <c r="E74" i="1"/>
  <c r="P17" i="2"/>
  <c r="Q32" i="2"/>
  <c r="T60" i="2"/>
  <c r="T22" i="3"/>
  <c r="T34" i="3"/>
  <c r="P42" i="3"/>
  <c r="U71" i="3"/>
  <c r="Q73" i="3"/>
  <c r="E74" i="3"/>
  <c r="T13" i="4"/>
  <c r="U25" i="4"/>
  <c r="R35" i="4"/>
  <c r="T41" i="4"/>
  <c r="T46" i="4"/>
  <c r="Q73" i="4"/>
  <c r="T10" i="5"/>
  <c r="P17" i="5"/>
  <c r="T31" i="5"/>
  <c r="U57" i="5"/>
  <c r="T57" i="5"/>
  <c r="Q74" i="5"/>
  <c r="E35" i="8"/>
  <c r="T20" i="10"/>
  <c r="U20" i="10"/>
  <c r="T96" i="10"/>
  <c r="U96" i="10"/>
  <c r="U34" i="5"/>
  <c r="U12" i="6"/>
  <c r="U19" i="6"/>
  <c r="S35" i="6"/>
  <c r="T59" i="6"/>
  <c r="E61" i="6"/>
  <c r="P73" i="6"/>
  <c r="U21" i="7"/>
  <c r="T22" i="7"/>
  <c r="T29" i="7"/>
  <c r="Q35" i="7"/>
  <c r="T71" i="7"/>
  <c r="P73" i="7"/>
  <c r="T96" i="7"/>
  <c r="T10" i="8"/>
  <c r="T16" i="8"/>
  <c r="S35" i="8"/>
  <c r="T48" i="8"/>
  <c r="U60" i="8"/>
  <c r="R17" i="9"/>
  <c r="T30" i="9"/>
  <c r="E32" i="9"/>
  <c r="E55" i="9"/>
  <c r="T96" i="9"/>
  <c r="T23" i="10"/>
  <c r="E68" i="10"/>
  <c r="T71" i="10"/>
  <c r="T89" i="10"/>
  <c r="T91" i="10"/>
  <c r="T93" i="10"/>
  <c r="P17" i="11"/>
  <c r="U39" i="11"/>
  <c r="U50" i="11"/>
  <c r="P68" i="11"/>
  <c r="U71" i="11"/>
  <c r="E74" i="11"/>
  <c r="R75" i="11"/>
  <c r="P35" i="12"/>
  <c r="E55" i="12"/>
  <c r="R55" i="12"/>
  <c r="P73" i="12"/>
  <c r="T13" i="13"/>
  <c r="U13" i="13"/>
  <c r="U38" i="13"/>
  <c r="U63" i="15"/>
  <c r="T63" i="15"/>
  <c r="R75" i="15"/>
  <c r="U90" i="16"/>
  <c r="T15" i="18"/>
  <c r="U15" i="18"/>
  <c r="U22" i="18"/>
  <c r="T22" i="18"/>
  <c r="T57" i="18"/>
  <c r="U57" i="18"/>
  <c r="T50" i="19"/>
  <c r="U50" i="19"/>
  <c r="U46" i="20"/>
  <c r="T46" i="20"/>
  <c r="U95" i="23"/>
  <c r="T95" i="23"/>
  <c r="U16" i="24"/>
  <c r="T16" i="24"/>
  <c r="Q73" i="7"/>
  <c r="U71" i="8"/>
  <c r="P74" i="9"/>
  <c r="Q17" i="10"/>
  <c r="Q17" i="11"/>
  <c r="P32" i="11"/>
  <c r="Q35" i="12"/>
  <c r="Q73" i="12"/>
  <c r="U66" i="13"/>
  <c r="T66" i="13"/>
  <c r="T95" i="13"/>
  <c r="U95" i="13"/>
  <c r="U29" i="16"/>
  <c r="T29" i="16"/>
  <c r="U25" i="19"/>
  <c r="T25" i="19"/>
  <c r="U47" i="21"/>
  <c r="T47" i="21"/>
  <c r="T71" i="29"/>
  <c r="U71" i="29"/>
  <c r="T11" i="32"/>
  <c r="U11" i="32"/>
  <c r="P74" i="5"/>
  <c r="T90" i="5"/>
  <c r="T11" i="6"/>
  <c r="T31" i="6"/>
  <c r="T34" i="6"/>
  <c r="T45" i="7"/>
  <c r="Q68" i="7"/>
  <c r="T72" i="7"/>
  <c r="U92" i="7"/>
  <c r="U95" i="7"/>
  <c r="U15" i="8"/>
  <c r="E17" i="8"/>
  <c r="E26" i="8"/>
  <c r="E73" i="8"/>
  <c r="T88" i="8"/>
  <c r="T13" i="9"/>
  <c r="P17" i="9"/>
  <c r="T29" i="9"/>
  <c r="U49" i="9"/>
  <c r="E42" i="10"/>
  <c r="E74" i="10"/>
  <c r="T21" i="11"/>
  <c r="T10" i="12"/>
  <c r="T31" i="12"/>
  <c r="S87" i="12"/>
  <c r="T89" i="12"/>
  <c r="U93" i="13"/>
  <c r="U88" i="14"/>
  <c r="T88" i="14"/>
  <c r="U19" i="15"/>
  <c r="T19" i="15"/>
  <c r="U30" i="15"/>
  <c r="T20" i="16"/>
  <c r="U20" i="16"/>
  <c r="U53" i="18"/>
  <c r="T53" i="18"/>
  <c r="U9" i="19"/>
  <c r="T9" i="19"/>
  <c r="T14" i="23"/>
  <c r="U14" i="23"/>
  <c r="T89" i="5"/>
  <c r="U96" i="5"/>
  <c r="T10" i="6"/>
  <c r="U34" i="6"/>
  <c r="P35" i="6"/>
  <c r="T39" i="6"/>
  <c r="T44" i="6"/>
  <c r="U51" i="6"/>
  <c r="P17" i="7"/>
  <c r="T44" i="7"/>
  <c r="U53" i="7"/>
  <c r="T67" i="7"/>
  <c r="R74" i="7"/>
  <c r="T14" i="8"/>
  <c r="T31" i="8"/>
  <c r="P35" i="8"/>
  <c r="T40" i="8"/>
  <c r="U44" i="8"/>
  <c r="T12" i="9"/>
  <c r="T16" i="9"/>
  <c r="U23" i="9"/>
  <c r="P32" i="9"/>
  <c r="E35" i="9"/>
  <c r="S35" i="9"/>
  <c r="U59" i="9"/>
  <c r="T12" i="10"/>
  <c r="T28" i="10"/>
  <c r="R26" i="11"/>
  <c r="S17" i="12"/>
  <c r="S74" i="12"/>
  <c r="T88" i="12"/>
  <c r="T12" i="13"/>
  <c r="U12" i="13"/>
  <c r="U51" i="13"/>
  <c r="T51" i="13"/>
  <c r="U71" i="14"/>
  <c r="Q17" i="15"/>
  <c r="Q17" i="16"/>
  <c r="U57" i="16"/>
  <c r="T57" i="16"/>
  <c r="U54" i="17"/>
  <c r="T54" i="17"/>
  <c r="S73" i="17"/>
  <c r="Q74" i="17"/>
  <c r="T28" i="18"/>
  <c r="U28" i="18"/>
  <c r="R73" i="19"/>
  <c r="P74" i="19"/>
  <c r="U12" i="20"/>
  <c r="T12" i="20"/>
  <c r="U38" i="20"/>
  <c r="T38" i="20"/>
  <c r="U96" i="20"/>
  <c r="T96" i="20"/>
  <c r="U67" i="21"/>
  <c r="T67" i="21"/>
  <c r="U23" i="23"/>
  <c r="T23" i="23"/>
  <c r="Q73" i="5"/>
  <c r="U91" i="5"/>
  <c r="S17" i="6"/>
  <c r="Q35" i="6"/>
  <c r="T37" i="6"/>
  <c r="Q17" i="7"/>
  <c r="Q32" i="7"/>
  <c r="E73" i="7"/>
  <c r="P87" i="7"/>
  <c r="Q35" i="8"/>
  <c r="T37" i="8"/>
  <c r="E69" i="8"/>
  <c r="T34" i="9"/>
  <c r="P73" i="9"/>
  <c r="S75" i="9"/>
  <c r="R17" i="10"/>
  <c r="T34" i="10"/>
  <c r="S35" i="10"/>
  <c r="E73" i="10"/>
  <c r="E17" i="11"/>
  <c r="R17" i="11"/>
  <c r="E68" i="11"/>
  <c r="P74" i="11"/>
  <c r="E32" i="12"/>
  <c r="S32" i="12"/>
  <c r="R35" i="12"/>
  <c r="E42" i="12"/>
  <c r="R42" i="12"/>
  <c r="E68" i="12"/>
  <c r="T93" i="12"/>
  <c r="U93" i="12"/>
  <c r="R35" i="13"/>
  <c r="R74" i="14"/>
  <c r="U44" i="15"/>
  <c r="T44" i="15"/>
  <c r="U41" i="16"/>
  <c r="T41" i="16"/>
  <c r="T96" i="16"/>
  <c r="U96" i="16"/>
  <c r="R35" i="17"/>
  <c r="T10" i="18"/>
  <c r="U10" i="18"/>
  <c r="U31" i="20"/>
  <c r="T31" i="20"/>
  <c r="U91" i="21"/>
  <c r="U94" i="21"/>
  <c r="T94" i="21"/>
  <c r="U13" i="22"/>
  <c r="T13" i="22"/>
  <c r="U31" i="22"/>
  <c r="T31" i="22"/>
  <c r="U53" i="22"/>
  <c r="T53" i="22"/>
  <c r="P17" i="6"/>
  <c r="Q26" i="6"/>
  <c r="U37" i="6"/>
  <c r="P74" i="6"/>
  <c r="P26" i="7"/>
  <c r="E68" i="7"/>
  <c r="P74" i="7"/>
  <c r="P17" i="8"/>
  <c r="P73" i="8"/>
  <c r="E74" i="8"/>
  <c r="Q68" i="9"/>
  <c r="Q73" i="9"/>
  <c r="R74" i="9"/>
  <c r="S17" i="10"/>
  <c r="P35" i="11"/>
  <c r="Q74" i="11"/>
  <c r="S42" i="12"/>
  <c r="U64" i="15"/>
  <c r="T64" i="15"/>
  <c r="U38" i="16"/>
  <c r="T38" i="16"/>
  <c r="T53" i="16"/>
  <c r="U53" i="16"/>
  <c r="R73" i="16"/>
  <c r="U23" i="18"/>
  <c r="Q61" i="19"/>
  <c r="U96" i="19"/>
  <c r="T96" i="19"/>
  <c r="T31" i="21"/>
  <c r="U31" i="21"/>
  <c r="U54" i="21"/>
  <c r="T54" i="21"/>
  <c r="T67" i="25"/>
  <c r="U67" i="25"/>
  <c r="S17" i="26"/>
  <c r="U90" i="26"/>
  <c r="T90" i="26"/>
  <c r="T9" i="8"/>
  <c r="U64" i="8"/>
  <c r="P87" i="8"/>
  <c r="U20" i="9"/>
  <c r="U31" i="9"/>
  <c r="T95" i="9"/>
  <c r="P74" i="10"/>
  <c r="E75" i="11"/>
  <c r="S87" i="11"/>
  <c r="U13" i="12"/>
  <c r="U40" i="12"/>
  <c r="U67" i="13"/>
  <c r="T67" i="13"/>
  <c r="U11" i="14"/>
  <c r="T11" i="14"/>
  <c r="U92" i="14"/>
  <c r="T92" i="14"/>
  <c r="U50" i="16"/>
  <c r="T50" i="16"/>
  <c r="U92" i="16"/>
  <c r="T92" i="16"/>
  <c r="U53" i="17"/>
  <c r="T53" i="17"/>
  <c r="S68" i="17"/>
  <c r="Q68" i="17"/>
  <c r="T13" i="19"/>
  <c r="U13" i="19"/>
  <c r="U16" i="19"/>
  <c r="T16" i="19"/>
  <c r="T72" i="19"/>
  <c r="U72" i="19"/>
  <c r="T16" i="21"/>
  <c r="U16" i="21"/>
  <c r="U48" i="21"/>
  <c r="T48" i="21"/>
  <c r="E26" i="13"/>
  <c r="Q32" i="13"/>
  <c r="T20" i="14"/>
  <c r="E17" i="15"/>
  <c r="T31" i="15"/>
  <c r="U10" i="16"/>
  <c r="T34" i="16"/>
  <c r="E73" i="16"/>
  <c r="T89" i="16"/>
  <c r="U21" i="17"/>
  <c r="E35" i="17"/>
  <c r="T52" i="17"/>
  <c r="U21" i="18"/>
  <c r="T25" i="18"/>
  <c r="E35" i="18"/>
  <c r="T96" i="18"/>
  <c r="T10" i="19"/>
  <c r="U15" i="19"/>
  <c r="R17" i="19"/>
  <c r="U22" i="19"/>
  <c r="T34" i="19"/>
  <c r="T53" i="19"/>
  <c r="Q17" i="20"/>
  <c r="E42" i="20"/>
  <c r="Q73" i="20"/>
  <c r="R74" i="20"/>
  <c r="Q35" i="21"/>
  <c r="E68" i="21"/>
  <c r="P73" i="21"/>
  <c r="U57" i="22"/>
  <c r="T57" i="22"/>
  <c r="P17" i="24"/>
  <c r="U19" i="24"/>
  <c r="T19" i="24"/>
  <c r="S35" i="25"/>
  <c r="U95" i="25"/>
  <c r="T95" i="25"/>
  <c r="U20" i="26"/>
  <c r="T20" i="26"/>
  <c r="Q74" i="26"/>
  <c r="U19" i="27"/>
  <c r="T19" i="27"/>
  <c r="T53" i="27"/>
  <c r="U53" i="27"/>
  <c r="U91" i="27"/>
  <c r="T91" i="27"/>
  <c r="U66" i="28"/>
  <c r="T66" i="28"/>
  <c r="T30" i="30"/>
  <c r="U30" i="30"/>
  <c r="U65" i="31"/>
  <c r="T65" i="31"/>
  <c r="U65" i="37"/>
  <c r="T65" i="37"/>
  <c r="T40" i="28"/>
  <c r="U40" i="28"/>
  <c r="U14" i="29"/>
  <c r="T14" i="29"/>
  <c r="U52" i="29"/>
  <c r="T52" i="29"/>
  <c r="U52" i="31"/>
  <c r="T52" i="31"/>
  <c r="U88" i="34"/>
  <c r="T88" i="34"/>
  <c r="U60" i="35"/>
  <c r="T60" i="35"/>
  <c r="T30" i="36"/>
  <c r="U30" i="36"/>
  <c r="T47" i="37"/>
  <c r="U47" i="37"/>
  <c r="U21" i="39"/>
  <c r="T21" i="39"/>
  <c r="U14" i="40"/>
  <c r="T14" i="40"/>
  <c r="T15" i="43"/>
  <c r="U15" i="43"/>
  <c r="U39" i="44"/>
  <c r="T39" i="44"/>
  <c r="U54" i="44"/>
  <c r="T54" i="44"/>
  <c r="U96" i="44"/>
  <c r="T96" i="44"/>
  <c r="T40" i="45"/>
  <c r="U40" i="45"/>
  <c r="U52" i="45"/>
  <c r="T52" i="45"/>
  <c r="U51" i="47"/>
  <c r="T51" i="47"/>
  <c r="U90" i="47"/>
  <c r="T90" i="47"/>
  <c r="U41" i="53"/>
  <c r="T41" i="53"/>
  <c r="T19" i="13"/>
  <c r="T23" i="13"/>
  <c r="T30" i="13"/>
  <c r="T40" i="13"/>
  <c r="T48" i="13"/>
  <c r="T72" i="13"/>
  <c r="Q73" i="13"/>
  <c r="T90" i="13"/>
  <c r="T45" i="14"/>
  <c r="E61" i="14"/>
  <c r="P68" i="14"/>
  <c r="U94" i="14"/>
  <c r="T12" i="15"/>
  <c r="T24" i="15"/>
  <c r="U91" i="15"/>
  <c r="T94" i="15"/>
  <c r="T14" i="16"/>
  <c r="U31" i="16"/>
  <c r="Q35" i="16"/>
  <c r="T54" i="16"/>
  <c r="T20" i="17"/>
  <c r="Q35" i="17"/>
  <c r="T44" i="17"/>
  <c r="P32" i="18"/>
  <c r="P74" i="18"/>
  <c r="Q32" i="20"/>
  <c r="T34" i="20"/>
  <c r="P35" i="20"/>
  <c r="Q17" i="21"/>
  <c r="U93" i="21"/>
  <c r="T93" i="21"/>
  <c r="T10" i="22"/>
  <c r="U10" i="22"/>
  <c r="U91" i="22"/>
  <c r="T91" i="22"/>
  <c r="U15" i="24"/>
  <c r="T15" i="24"/>
  <c r="U93" i="24"/>
  <c r="T93" i="24"/>
  <c r="T96" i="24"/>
  <c r="U96" i="24"/>
  <c r="T28" i="25"/>
  <c r="U28" i="25"/>
  <c r="U66" i="25"/>
  <c r="T66" i="25"/>
  <c r="U72" i="27"/>
  <c r="T72" i="27"/>
  <c r="U96" i="27"/>
  <c r="T96" i="27"/>
  <c r="U22" i="28"/>
  <c r="T22" i="28"/>
  <c r="T46" i="31"/>
  <c r="U46" i="31"/>
  <c r="U10" i="32"/>
  <c r="T10" i="32"/>
  <c r="U13" i="34"/>
  <c r="T13" i="34"/>
  <c r="T15" i="37"/>
  <c r="U15" i="37"/>
  <c r="T44" i="37"/>
  <c r="U44" i="37"/>
  <c r="E32" i="13"/>
  <c r="U34" i="13"/>
  <c r="P35" i="13"/>
  <c r="T47" i="13"/>
  <c r="T58" i="13"/>
  <c r="P32" i="14"/>
  <c r="U53" i="14"/>
  <c r="T65" i="14"/>
  <c r="U89" i="14"/>
  <c r="T23" i="15"/>
  <c r="T45" i="15"/>
  <c r="T65" i="15"/>
  <c r="T46" i="16"/>
  <c r="P73" i="16"/>
  <c r="U10" i="17"/>
  <c r="P42" i="17"/>
  <c r="U48" i="17"/>
  <c r="Q73" i="17"/>
  <c r="T91" i="17"/>
  <c r="Q32" i="18"/>
  <c r="T34" i="18"/>
  <c r="T47" i="18"/>
  <c r="U50" i="18"/>
  <c r="U67" i="18"/>
  <c r="Q68" i="18"/>
  <c r="Q74" i="18"/>
  <c r="Q87" i="18"/>
  <c r="T90" i="18"/>
  <c r="U23" i="19"/>
  <c r="U44" i="19"/>
  <c r="T60" i="19"/>
  <c r="P73" i="19"/>
  <c r="Q87" i="19"/>
  <c r="T10" i="20"/>
  <c r="U20" i="20"/>
  <c r="U24" i="20"/>
  <c r="Q35" i="20"/>
  <c r="T37" i="20"/>
  <c r="T39" i="20"/>
  <c r="T52" i="20"/>
  <c r="U71" i="20"/>
  <c r="E73" i="20"/>
  <c r="T9" i="21"/>
  <c r="U28" i="21"/>
  <c r="U40" i="21"/>
  <c r="T47" i="22"/>
  <c r="U47" i="22"/>
  <c r="S42" i="23"/>
  <c r="T66" i="23"/>
  <c r="U66" i="23"/>
  <c r="Q74" i="23"/>
  <c r="Q42" i="24"/>
  <c r="U63" i="25"/>
  <c r="T63" i="25"/>
  <c r="S74" i="25"/>
  <c r="U10" i="27"/>
  <c r="P73" i="27"/>
  <c r="T65" i="28"/>
  <c r="U65" i="28"/>
  <c r="T34" i="29"/>
  <c r="T95" i="29"/>
  <c r="U95" i="29"/>
  <c r="P73" i="35"/>
  <c r="U9" i="36"/>
  <c r="T9" i="36"/>
  <c r="T90" i="36"/>
  <c r="U90" i="36"/>
  <c r="P17" i="13"/>
  <c r="Q35" i="13"/>
  <c r="Q87" i="13"/>
  <c r="P17" i="15"/>
  <c r="U53" i="15"/>
  <c r="T71" i="16"/>
  <c r="E17" i="18"/>
  <c r="P35" i="18"/>
  <c r="Q42" i="18"/>
  <c r="P17" i="19"/>
  <c r="Q26" i="19"/>
  <c r="E61" i="19"/>
  <c r="U34" i="21"/>
  <c r="P17" i="22"/>
  <c r="T52" i="22"/>
  <c r="U52" i="22"/>
  <c r="U19" i="23"/>
  <c r="T19" i="23"/>
  <c r="R17" i="25"/>
  <c r="U57" i="25"/>
  <c r="T57" i="25"/>
  <c r="T28" i="26"/>
  <c r="U28" i="26"/>
  <c r="U66" i="26"/>
  <c r="T66" i="26"/>
  <c r="Q68" i="26"/>
  <c r="R35" i="28"/>
  <c r="S74" i="28"/>
  <c r="U91" i="28"/>
  <c r="T91" i="28"/>
  <c r="T51" i="29"/>
  <c r="U51" i="29"/>
  <c r="T72" i="29"/>
  <c r="U72" i="29"/>
  <c r="U96" i="34"/>
  <c r="T96" i="34"/>
  <c r="T16" i="13"/>
  <c r="Q17" i="13"/>
  <c r="P17" i="14"/>
  <c r="T22" i="14"/>
  <c r="Q35" i="14"/>
  <c r="T22" i="15"/>
  <c r="U31" i="15"/>
  <c r="P74" i="15"/>
  <c r="T60" i="16"/>
  <c r="T66" i="16"/>
  <c r="T72" i="16"/>
  <c r="R74" i="16"/>
  <c r="T91" i="16"/>
  <c r="T15" i="17"/>
  <c r="S17" i="17"/>
  <c r="T41" i="17"/>
  <c r="U67" i="17"/>
  <c r="U72" i="17"/>
  <c r="U90" i="17"/>
  <c r="U46" i="18"/>
  <c r="Q17" i="19"/>
  <c r="P32" i="19"/>
  <c r="P42" i="19"/>
  <c r="E74" i="19"/>
  <c r="R74" i="19"/>
  <c r="E32" i="20"/>
  <c r="Q42" i="20"/>
  <c r="T10" i="21"/>
  <c r="U23" i="21"/>
  <c r="T39" i="21"/>
  <c r="U51" i="21"/>
  <c r="S73" i="21"/>
  <c r="P74" i="21"/>
  <c r="U90" i="22"/>
  <c r="T90" i="22"/>
  <c r="U41" i="23"/>
  <c r="T41" i="23"/>
  <c r="T59" i="23"/>
  <c r="U59" i="23"/>
  <c r="U20" i="24"/>
  <c r="T20" i="24"/>
  <c r="U12" i="25"/>
  <c r="U20" i="25"/>
  <c r="T20" i="25"/>
  <c r="T50" i="25"/>
  <c r="U50" i="25"/>
  <c r="T96" i="25"/>
  <c r="U96" i="25"/>
  <c r="U11" i="26"/>
  <c r="T11" i="26"/>
  <c r="T21" i="26"/>
  <c r="U21" i="26"/>
  <c r="U22" i="27"/>
  <c r="U54" i="27"/>
  <c r="T54" i="27"/>
  <c r="T71" i="27"/>
  <c r="U71" i="27"/>
  <c r="T92" i="27"/>
  <c r="U92" i="27"/>
  <c r="T21" i="28"/>
  <c r="U21" i="28"/>
  <c r="U72" i="28"/>
  <c r="U41" i="29"/>
  <c r="T41" i="30"/>
  <c r="U41" i="30"/>
  <c r="U38" i="31"/>
  <c r="T38" i="31"/>
  <c r="T50" i="32"/>
  <c r="U50" i="32"/>
  <c r="S87" i="13"/>
  <c r="U91" i="13"/>
  <c r="Q26" i="14"/>
  <c r="E68" i="14"/>
  <c r="S73" i="15"/>
  <c r="Q74" i="15"/>
  <c r="E68" i="17"/>
  <c r="R73" i="17"/>
  <c r="P74" i="17"/>
  <c r="E74" i="18"/>
  <c r="E35" i="20"/>
  <c r="E75" i="21"/>
  <c r="U14" i="22"/>
  <c r="T14" i="22"/>
  <c r="U15" i="28"/>
  <c r="U22" i="32"/>
  <c r="T22" i="32"/>
  <c r="U48" i="33"/>
  <c r="T48" i="33"/>
  <c r="T89" i="34"/>
  <c r="U89" i="34"/>
  <c r="T23" i="22"/>
  <c r="E35" i="22"/>
  <c r="U37" i="22"/>
  <c r="T71" i="22"/>
  <c r="Q17" i="23"/>
  <c r="T21" i="23"/>
  <c r="U37" i="23"/>
  <c r="U44" i="23"/>
  <c r="U51" i="23"/>
  <c r="P74" i="23"/>
  <c r="U14" i="24"/>
  <c r="T64" i="24"/>
  <c r="T95" i="24"/>
  <c r="E17" i="25"/>
  <c r="U19" i="25"/>
  <c r="T53" i="25"/>
  <c r="U72" i="25"/>
  <c r="U10" i="26"/>
  <c r="U19" i="26"/>
  <c r="Q35" i="26"/>
  <c r="T37" i="26"/>
  <c r="T51" i="26"/>
  <c r="P68" i="26"/>
  <c r="Q73" i="26"/>
  <c r="U91" i="26"/>
  <c r="T10" i="27"/>
  <c r="U23" i="27"/>
  <c r="E35" i="27"/>
  <c r="R35" i="27"/>
  <c r="E61" i="27"/>
  <c r="P74" i="27"/>
  <c r="Q87" i="27"/>
  <c r="U90" i="27"/>
  <c r="T20" i="28"/>
  <c r="T24" i="28"/>
  <c r="T28" i="28"/>
  <c r="U50" i="28"/>
  <c r="T10" i="29"/>
  <c r="E26" i="29"/>
  <c r="P32" i="29"/>
  <c r="E68" i="29"/>
  <c r="T94" i="29"/>
  <c r="U25" i="30"/>
  <c r="E35" i="30"/>
  <c r="S35" i="31"/>
  <c r="E42" i="31"/>
  <c r="R17" i="32"/>
  <c r="S35" i="32"/>
  <c r="U37" i="32"/>
  <c r="T12" i="33"/>
  <c r="U12" i="33"/>
  <c r="T66" i="33"/>
  <c r="U66" i="33"/>
  <c r="T11" i="34"/>
  <c r="U31" i="34"/>
  <c r="T41" i="34"/>
  <c r="U94" i="34"/>
  <c r="U31" i="35"/>
  <c r="U53" i="35"/>
  <c r="T53" i="35"/>
  <c r="R73" i="36"/>
  <c r="T31" i="40"/>
  <c r="U31" i="40"/>
  <c r="T59" i="40"/>
  <c r="U59" i="40"/>
  <c r="T95" i="40"/>
  <c r="U95" i="40"/>
  <c r="U44" i="41"/>
  <c r="T44" i="41"/>
  <c r="U22" i="42"/>
  <c r="T22" i="42"/>
  <c r="E73" i="22"/>
  <c r="E32" i="23"/>
  <c r="P73" i="23"/>
  <c r="Q17" i="24"/>
  <c r="T71" i="24"/>
  <c r="T34" i="25"/>
  <c r="P35" i="25"/>
  <c r="E73" i="25"/>
  <c r="S73" i="25"/>
  <c r="P74" i="25"/>
  <c r="U91" i="25"/>
  <c r="P17" i="26"/>
  <c r="E17" i="27"/>
  <c r="E42" i="27"/>
  <c r="E61" i="29"/>
  <c r="E68" i="30"/>
  <c r="T58" i="31"/>
  <c r="U58" i="31"/>
  <c r="U64" i="31"/>
  <c r="T64" i="31"/>
  <c r="T13" i="32"/>
  <c r="U13" i="32"/>
  <c r="U93" i="32"/>
  <c r="T93" i="32"/>
  <c r="U66" i="34"/>
  <c r="T66" i="34"/>
  <c r="T23" i="36"/>
  <c r="U60" i="36"/>
  <c r="T60" i="36"/>
  <c r="U89" i="36"/>
  <c r="T89" i="36"/>
  <c r="U13" i="38"/>
  <c r="T13" i="38"/>
  <c r="T23" i="38"/>
  <c r="U23" i="38"/>
  <c r="T21" i="40"/>
  <c r="U21" i="40"/>
  <c r="U22" i="41"/>
  <c r="T22" i="41"/>
  <c r="U28" i="42"/>
  <c r="T28" i="42"/>
  <c r="T31" i="42"/>
  <c r="U31" i="42"/>
  <c r="Q61" i="22"/>
  <c r="T67" i="22"/>
  <c r="T30" i="23"/>
  <c r="T53" i="23"/>
  <c r="Q73" i="23"/>
  <c r="R87" i="23"/>
  <c r="P35" i="24"/>
  <c r="S42" i="25"/>
  <c r="Q17" i="26"/>
  <c r="P35" i="28"/>
  <c r="R73" i="28"/>
  <c r="R87" i="28"/>
  <c r="Q35" i="29"/>
  <c r="U22" i="30"/>
  <c r="T22" i="30"/>
  <c r="U65" i="33"/>
  <c r="T65" i="33"/>
  <c r="U91" i="34"/>
  <c r="T91" i="34"/>
  <c r="U52" i="35"/>
  <c r="T52" i="35"/>
  <c r="U15" i="36"/>
  <c r="T15" i="36"/>
  <c r="T38" i="36"/>
  <c r="U38" i="36"/>
  <c r="T72" i="36"/>
  <c r="U72" i="36"/>
  <c r="T92" i="37"/>
  <c r="U92" i="37"/>
  <c r="U15" i="39"/>
  <c r="T15" i="39"/>
  <c r="T63" i="39"/>
  <c r="U63" i="39"/>
  <c r="T66" i="39"/>
  <c r="U66" i="39"/>
  <c r="U40" i="40"/>
  <c r="T40" i="40"/>
  <c r="U44" i="40"/>
  <c r="T44" i="40"/>
  <c r="U11" i="42"/>
  <c r="T11" i="42"/>
  <c r="U34" i="22"/>
  <c r="E26" i="24"/>
  <c r="E73" i="24"/>
  <c r="S73" i="24"/>
  <c r="P74" i="24"/>
  <c r="Q17" i="25"/>
  <c r="P32" i="26"/>
  <c r="E35" i="26"/>
  <c r="T34" i="27"/>
  <c r="P35" i="27"/>
  <c r="Q17" i="28"/>
  <c r="Q35" i="28"/>
  <c r="Q74" i="31"/>
  <c r="Q35" i="32"/>
  <c r="U72" i="32"/>
  <c r="T72" i="32"/>
  <c r="R75" i="32"/>
  <c r="P32" i="33"/>
  <c r="U96" i="33"/>
  <c r="T96" i="33"/>
  <c r="T53" i="36"/>
  <c r="U53" i="36"/>
  <c r="T30" i="37"/>
  <c r="U30" i="37"/>
  <c r="T72" i="37"/>
  <c r="U72" i="37"/>
  <c r="U19" i="38"/>
  <c r="T19" i="38"/>
  <c r="U44" i="38"/>
  <c r="T44" i="38"/>
  <c r="T57" i="38"/>
  <c r="U57" i="38"/>
  <c r="T12" i="39"/>
  <c r="U12" i="39"/>
  <c r="U38" i="39"/>
  <c r="T38" i="39"/>
  <c r="Q35" i="22"/>
  <c r="R42" i="22"/>
  <c r="P73" i="22"/>
  <c r="U38" i="23"/>
  <c r="T49" i="23"/>
  <c r="U12" i="24"/>
  <c r="U22" i="24"/>
  <c r="T24" i="24"/>
  <c r="U40" i="24"/>
  <c r="T92" i="24"/>
  <c r="T13" i="25"/>
  <c r="T22" i="25"/>
  <c r="E32" i="25"/>
  <c r="T46" i="25"/>
  <c r="U53" i="25"/>
  <c r="U71" i="25"/>
  <c r="P73" i="25"/>
  <c r="U88" i="25"/>
  <c r="U94" i="25"/>
  <c r="U16" i="26"/>
  <c r="T34" i="26"/>
  <c r="U37" i="26"/>
  <c r="T49" i="26"/>
  <c r="T94" i="26"/>
  <c r="T14" i="27"/>
  <c r="T23" i="27"/>
  <c r="T31" i="27"/>
  <c r="Q35" i="27"/>
  <c r="U47" i="27"/>
  <c r="U50" i="27"/>
  <c r="R73" i="27"/>
  <c r="S74" i="27"/>
  <c r="T95" i="27"/>
  <c r="U12" i="28"/>
  <c r="T16" i="28"/>
  <c r="T23" i="28"/>
  <c r="R32" i="28"/>
  <c r="T39" i="28"/>
  <c r="T54" i="28"/>
  <c r="T59" i="28"/>
  <c r="P73" i="28"/>
  <c r="U10" i="29"/>
  <c r="U19" i="29"/>
  <c r="P42" i="29"/>
  <c r="T20" i="30"/>
  <c r="T48" i="30"/>
  <c r="U48" i="30"/>
  <c r="U72" i="30"/>
  <c r="U54" i="32"/>
  <c r="T54" i="32"/>
  <c r="U13" i="33"/>
  <c r="T13" i="33"/>
  <c r="U90" i="33"/>
  <c r="R17" i="34"/>
  <c r="U23" i="34"/>
  <c r="T23" i="34"/>
  <c r="Q35" i="34"/>
  <c r="U44" i="34"/>
  <c r="T44" i="34"/>
  <c r="T16" i="35"/>
  <c r="U24" i="35"/>
  <c r="T24" i="35"/>
  <c r="U34" i="35"/>
  <c r="T37" i="35"/>
  <c r="T13" i="36"/>
  <c r="T48" i="36"/>
  <c r="T51" i="36"/>
  <c r="U93" i="36"/>
  <c r="Q73" i="38"/>
  <c r="E32" i="22"/>
  <c r="Q73" i="22"/>
  <c r="E73" i="23"/>
  <c r="S17" i="24"/>
  <c r="T14" i="25"/>
  <c r="E35" i="25"/>
  <c r="E74" i="25"/>
  <c r="S42" i="26"/>
  <c r="P74" i="26"/>
  <c r="P17" i="27"/>
  <c r="S32" i="28"/>
  <c r="U71" i="28"/>
  <c r="Q73" i="28"/>
  <c r="E35" i="29"/>
  <c r="R35" i="29"/>
  <c r="Q42" i="29"/>
  <c r="S17" i="30"/>
  <c r="T21" i="30"/>
  <c r="U21" i="30"/>
  <c r="U72" i="31"/>
  <c r="T72" i="31"/>
  <c r="U47" i="32"/>
  <c r="T47" i="32"/>
  <c r="U63" i="32"/>
  <c r="T63" i="32"/>
  <c r="U57" i="33"/>
  <c r="T57" i="33"/>
  <c r="S17" i="34"/>
  <c r="R17" i="35"/>
  <c r="T38" i="35"/>
  <c r="T14" i="36"/>
  <c r="U14" i="36"/>
  <c r="U46" i="36"/>
  <c r="T46" i="36"/>
  <c r="T19" i="37"/>
  <c r="U19" i="37"/>
  <c r="P87" i="29"/>
  <c r="E26" i="30"/>
  <c r="R42" i="30"/>
  <c r="E73" i="30"/>
  <c r="E26" i="31"/>
  <c r="P32" i="31"/>
  <c r="E35" i="31"/>
  <c r="P74" i="31"/>
  <c r="U94" i="31"/>
  <c r="U21" i="32"/>
  <c r="P35" i="32"/>
  <c r="Q74" i="32"/>
  <c r="U19" i="33"/>
  <c r="E26" i="33"/>
  <c r="S42" i="33"/>
  <c r="E61" i="33"/>
  <c r="T29" i="34"/>
  <c r="P35" i="34"/>
  <c r="T37" i="34"/>
  <c r="Q73" i="34"/>
  <c r="E17" i="35"/>
  <c r="P35" i="35"/>
  <c r="R42" i="35"/>
  <c r="T91" i="35"/>
  <c r="Q17" i="36"/>
  <c r="P35" i="36"/>
  <c r="E73" i="36"/>
  <c r="S73" i="36"/>
  <c r="Q35" i="37"/>
  <c r="P42" i="37"/>
  <c r="U48" i="37"/>
  <c r="T48" i="37"/>
  <c r="U95" i="37"/>
  <c r="T95" i="37"/>
  <c r="P17" i="38"/>
  <c r="T63" i="38"/>
  <c r="U63" i="38"/>
  <c r="T91" i="38"/>
  <c r="U91" i="38"/>
  <c r="U45" i="39"/>
  <c r="T45" i="39"/>
  <c r="T11" i="40"/>
  <c r="U11" i="40"/>
  <c r="S17" i="40"/>
  <c r="R74" i="40"/>
  <c r="T19" i="42"/>
  <c r="U19" i="42"/>
  <c r="E73" i="42"/>
  <c r="U31" i="47"/>
  <c r="T31" i="47"/>
  <c r="T46" i="51"/>
  <c r="U46" i="51"/>
  <c r="E73" i="51"/>
  <c r="T90" i="55"/>
  <c r="U90" i="55"/>
  <c r="T57" i="44"/>
  <c r="U57" i="44"/>
  <c r="U59" i="46"/>
  <c r="T59" i="46"/>
  <c r="U96" i="49"/>
  <c r="T96" i="49"/>
  <c r="T48" i="51"/>
  <c r="U48" i="51"/>
  <c r="T67" i="52"/>
  <c r="U67" i="52"/>
  <c r="Q74" i="29"/>
  <c r="Q17" i="30"/>
  <c r="T34" i="30"/>
  <c r="Q74" i="30"/>
  <c r="P35" i="31"/>
  <c r="E68" i="31"/>
  <c r="T71" i="32"/>
  <c r="Q73" i="32"/>
  <c r="T91" i="32"/>
  <c r="U94" i="32"/>
  <c r="P35" i="33"/>
  <c r="T71" i="33"/>
  <c r="P17" i="34"/>
  <c r="U22" i="34"/>
  <c r="T53" i="34"/>
  <c r="R26" i="36"/>
  <c r="P32" i="36"/>
  <c r="P73" i="36"/>
  <c r="R74" i="36"/>
  <c r="U11" i="37"/>
  <c r="T11" i="37"/>
  <c r="U94" i="37"/>
  <c r="T94" i="37"/>
  <c r="T49" i="38"/>
  <c r="U49" i="38"/>
  <c r="T52" i="38"/>
  <c r="U52" i="38"/>
  <c r="U94" i="39"/>
  <c r="T94" i="39"/>
  <c r="P17" i="40"/>
  <c r="U22" i="49"/>
  <c r="T22" i="49"/>
  <c r="U46" i="50"/>
  <c r="T46" i="50"/>
  <c r="P73" i="30"/>
  <c r="S87" i="30"/>
  <c r="U91" i="30"/>
  <c r="Q35" i="31"/>
  <c r="P17" i="32"/>
  <c r="Q35" i="33"/>
  <c r="Q42" i="33"/>
  <c r="Q17" i="34"/>
  <c r="E35" i="34"/>
  <c r="E35" i="35"/>
  <c r="E55" i="35"/>
  <c r="E35" i="36"/>
  <c r="U31" i="37"/>
  <c r="T31" i="37"/>
  <c r="U52" i="37"/>
  <c r="T52" i="37"/>
  <c r="U14" i="38"/>
  <c r="T14" i="38"/>
  <c r="T71" i="38"/>
  <c r="T22" i="39"/>
  <c r="U22" i="39"/>
  <c r="P26" i="39"/>
  <c r="U90" i="39"/>
  <c r="T90" i="39"/>
  <c r="U15" i="40"/>
  <c r="T15" i="40"/>
  <c r="T23" i="42"/>
  <c r="U14" i="43"/>
  <c r="T14" i="43"/>
  <c r="T91" i="43"/>
  <c r="U91" i="43"/>
  <c r="U31" i="44"/>
  <c r="T31" i="44"/>
  <c r="E17" i="46"/>
  <c r="U39" i="46"/>
  <c r="T39" i="46"/>
  <c r="T58" i="48"/>
  <c r="U58" i="48"/>
  <c r="T88" i="48"/>
  <c r="U88" i="48"/>
  <c r="T59" i="49"/>
  <c r="U59" i="49"/>
  <c r="U13" i="50"/>
  <c r="T13" i="50"/>
  <c r="P73" i="29"/>
  <c r="P68" i="30"/>
  <c r="Q73" i="30"/>
  <c r="T12" i="32"/>
  <c r="T16" i="32"/>
  <c r="T51" i="32"/>
  <c r="T59" i="32"/>
  <c r="T22" i="33"/>
  <c r="U72" i="33"/>
  <c r="P74" i="34"/>
  <c r="U10" i="35"/>
  <c r="Q17" i="35"/>
  <c r="T49" i="37"/>
  <c r="U49" i="37"/>
  <c r="T90" i="37"/>
  <c r="U90" i="37"/>
  <c r="T64" i="38"/>
  <c r="U64" i="38"/>
  <c r="T11" i="39"/>
  <c r="U11" i="39"/>
  <c r="U46" i="39"/>
  <c r="T46" i="39"/>
  <c r="T14" i="41"/>
  <c r="U14" i="41"/>
  <c r="U51" i="41"/>
  <c r="T51" i="41"/>
  <c r="U92" i="41"/>
  <c r="T92" i="41"/>
  <c r="U10" i="42"/>
  <c r="T10" i="42"/>
  <c r="T50" i="42"/>
  <c r="U50" i="42"/>
  <c r="T20" i="46"/>
  <c r="U20" i="46"/>
  <c r="E74" i="29"/>
  <c r="E32" i="30"/>
  <c r="Q68" i="30"/>
  <c r="P17" i="31"/>
  <c r="R74" i="31"/>
  <c r="U96" i="31"/>
  <c r="E26" i="32"/>
  <c r="R35" i="32"/>
  <c r="U10" i="33"/>
  <c r="U22" i="33"/>
  <c r="P68" i="33"/>
  <c r="E73" i="33"/>
  <c r="S74" i="33"/>
  <c r="S74" i="35"/>
  <c r="S74" i="36"/>
  <c r="T10" i="37"/>
  <c r="U10" i="37"/>
  <c r="S35" i="37"/>
  <c r="Q74" i="37"/>
  <c r="T28" i="38"/>
  <c r="U28" i="38"/>
  <c r="U45" i="38"/>
  <c r="T45" i="38"/>
  <c r="U67" i="38"/>
  <c r="T67" i="38"/>
  <c r="R73" i="39"/>
  <c r="T10" i="41"/>
  <c r="T31" i="41"/>
  <c r="U31" i="41"/>
  <c r="U23" i="42"/>
  <c r="U39" i="42"/>
  <c r="T39" i="42"/>
  <c r="T92" i="42"/>
  <c r="U92" i="42"/>
  <c r="U58" i="43"/>
  <c r="T58" i="43"/>
  <c r="T91" i="47"/>
  <c r="U91" i="47"/>
  <c r="U54" i="48"/>
  <c r="T54" i="48"/>
  <c r="U66" i="48"/>
  <c r="T66" i="48"/>
  <c r="U96" i="36"/>
  <c r="T25" i="37"/>
  <c r="Q26" i="37"/>
  <c r="U60" i="37"/>
  <c r="E68" i="37"/>
  <c r="U10" i="38"/>
  <c r="T16" i="38"/>
  <c r="E35" i="38"/>
  <c r="S35" i="38"/>
  <c r="E74" i="38"/>
  <c r="U23" i="39"/>
  <c r="E32" i="39"/>
  <c r="R32" i="39"/>
  <c r="Q17" i="40"/>
  <c r="E26" i="40"/>
  <c r="T29" i="40"/>
  <c r="E35" i="40"/>
  <c r="U91" i="40"/>
  <c r="U10" i="41"/>
  <c r="T12" i="41"/>
  <c r="S26" i="41"/>
  <c r="P32" i="41"/>
  <c r="S35" i="41"/>
  <c r="P73" i="41"/>
  <c r="Q74" i="41"/>
  <c r="T91" i="41"/>
  <c r="U93" i="41"/>
  <c r="U16" i="42"/>
  <c r="U24" i="42"/>
  <c r="S35" i="42"/>
  <c r="U38" i="42"/>
  <c r="T40" i="42"/>
  <c r="E42" i="42"/>
  <c r="R42" i="42"/>
  <c r="S73" i="42"/>
  <c r="Q74" i="42"/>
  <c r="U94" i="42"/>
  <c r="U38" i="43"/>
  <c r="T41" i="43"/>
  <c r="T46" i="43"/>
  <c r="U46" i="43"/>
  <c r="T72" i="43"/>
  <c r="Q26" i="44"/>
  <c r="T53" i="44"/>
  <c r="U53" i="44"/>
  <c r="S73" i="44"/>
  <c r="Q74" i="44"/>
  <c r="U89" i="44"/>
  <c r="T89" i="44"/>
  <c r="U46" i="45"/>
  <c r="T46" i="45"/>
  <c r="T65" i="45"/>
  <c r="T10" i="46"/>
  <c r="E35" i="46"/>
  <c r="S73" i="46"/>
  <c r="P74" i="46"/>
  <c r="T22" i="47"/>
  <c r="T30" i="47"/>
  <c r="U30" i="47"/>
  <c r="T44" i="47"/>
  <c r="U44" i="47"/>
  <c r="T12" i="48"/>
  <c r="U12" i="48"/>
  <c r="T25" i="48"/>
  <c r="U25" i="48"/>
  <c r="T21" i="49"/>
  <c r="U21" i="49"/>
  <c r="T95" i="49"/>
  <c r="U95" i="49"/>
  <c r="U45" i="51"/>
  <c r="T45" i="51"/>
  <c r="T20" i="52"/>
  <c r="U20" i="52"/>
  <c r="U54" i="52"/>
  <c r="T54" i="52"/>
  <c r="U20" i="54"/>
  <c r="U11" i="55"/>
  <c r="T11" i="55"/>
  <c r="T67" i="55"/>
  <c r="U67" i="55"/>
  <c r="P68" i="38"/>
  <c r="S75" i="38"/>
  <c r="P73" i="39"/>
  <c r="P32" i="40"/>
  <c r="P74" i="40"/>
  <c r="R26" i="41"/>
  <c r="Q73" i="41"/>
  <c r="U90" i="43"/>
  <c r="T90" i="43"/>
  <c r="U11" i="44"/>
  <c r="T11" i="44"/>
  <c r="U66" i="46"/>
  <c r="T66" i="46"/>
  <c r="T39" i="47"/>
  <c r="U39" i="47"/>
  <c r="Q73" i="47"/>
  <c r="T47" i="48"/>
  <c r="U47" i="48"/>
  <c r="T90" i="48"/>
  <c r="U90" i="48"/>
  <c r="U48" i="50"/>
  <c r="T48" i="50"/>
  <c r="U39" i="52"/>
  <c r="T39" i="52"/>
  <c r="T51" i="52"/>
  <c r="U51" i="52"/>
  <c r="T37" i="53"/>
  <c r="U37" i="53"/>
  <c r="Q42" i="54"/>
  <c r="Q74" i="54"/>
  <c r="T96" i="54"/>
  <c r="U96" i="54"/>
  <c r="U46" i="55"/>
  <c r="T46" i="55"/>
  <c r="E17" i="37"/>
  <c r="T38" i="38"/>
  <c r="E73" i="38"/>
  <c r="R73" i="38"/>
  <c r="E35" i="39"/>
  <c r="Q42" i="39"/>
  <c r="E61" i="40"/>
  <c r="Q74" i="40"/>
  <c r="T53" i="41"/>
  <c r="Q61" i="41"/>
  <c r="P68" i="42"/>
  <c r="T23" i="43"/>
  <c r="U23" i="43"/>
  <c r="T30" i="44"/>
  <c r="U30" i="44"/>
  <c r="T16" i="45"/>
  <c r="U16" i="45"/>
  <c r="E35" i="45"/>
  <c r="T31" i="46"/>
  <c r="U31" i="46"/>
  <c r="T12" i="47"/>
  <c r="U12" i="47"/>
  <c r="U71" i="47"/>
  <c r="T71" i="47"/>
  <c r="U59" i="48"/>
  <c r="T59" i="48"/>
  <c r="U16" i="49"/>
  <c r="T16" i="49"/>
  <c r="U31" i="49"/>
  <c r="T31" i="49"/>
  <c r="U51" i="49"/>
  <c r="T51" i="49"/>
  <c r="U93" i="50"/>
  <c r="T93" i="50"/>
  <c r="U91" i="51"/>
  <c r="T91" i="51"/>
  <c r="T89" i="52"/>
  <c r="U89" i="52"/>
  <c r="U54" i="55"/>
  <c r="T54" i="55"/>
  <c r="T72" i="55"/>
  <c r="U72" i="55"/>
  <c r="S74" i="37"/>
  <c r="P35" i="38"/>
  <c r="P35" i="41"/>
  <c r="Q26" i="42"/>
  <c r="Q68" i="42"/>
  <c r="P73" i="42"/>
  <c r="R74" i="42"/>
  <c r="U16" i="43"/>
  <c r="T16" i="43"/>
  <c r="T66" i="43"/>
  <c r="U66" i="43"/>
  <c r="T58" i="44"/>
  <c r="U58" i="44"/>
  <c r="T67" i="47"/>
  <c r="U67" i="47"/>
  <c r="S42" i="48"/>
  <c r="S73" i="49"/>
  <c r="T90" i="50"/>
  <c r="U90" i="50"/>
  <c r="U11" i="52"/>
  <c r="T11" i="52"/>
  <c r="U19" i="52"/>
  <c r="T19" i="52"/>
  <c r="T11" i="54"/>
  <c r="U11" i="54"/>
  <c r="T51" i="55"/>
  <c r="U51" i="55"/>
  <c r="Q61" i="37"/>
  <c r="Q35" i="38"/>
  <c r="E61" i="38"/>
  <c r="P74" i="38"/>
  <c r="P35" i="40"/>
  <c r="P73" i="40"/>
  <c r="T19" i="41"/>
  <c r="Q35" i="41"/>
  <c r="U96" i="41"/>
  <c r="Q73" i="42"/>
  <c r="P17" i="43"/>
  <c r="U95" i="43"/>
  <c r="T95" i="43"/>
  <c r="U31" i="45"/>
  <c r="T31" i="45"/>
  <c r="U41" i="45"/>
  <c r="T41" i="45"/>
  <c r="U91" i="45"/>
  <c r="T91" i="45"/>
  <c r="U37" i="46"/>
  <c r="T40" i="46"/>
  <c r="U40" i="46"/>
  <c r="U65" i="46"/>
  <c r="T65" i="46"/>
  <c r="U20" i="48"/>
  <c r="T20" i="48"/>
  <c r="U46" i="48"/>
  <c r="T46" i="48"/>
  <c r="S74" i="48"/>
  <c r="U60" i="49"/>
  <c r="T60" i="49"/>
  <c r="T72" i="50"/>
  <c r="U72" i="50"/>
  <c r="U96" i="50"/>
  <c r="T96" i="50"/>
  <c r="Q87" i="51"/>
  <c r="U15" i="55"/>
  <c r="T15" i="55"/>
  <c r="R35" i="43"/>
  <c r="U65" i="43"/>
  <c r="E73" i="43"/>
  <c r="R73" i="43"/>
  <c r="P17" i="44"/>
  <c r="U46" i="44"/>
  <c r="T15" i="45"/>
  <c r="T20" i="45"/>
  <c r="U30" i="45"/>
  <c r="S32" i="45"/>
  <c r="U48" i="45"/>
  <c r="P55" i="45"/>
  <c r="U59" i="45"/>
  <c r="E73" i="45"/>
  <c r="U92" i="45"/>
  <c r="U30" i="46"/>
  <c r="U34" i="46"/>
  <c r="T50" i="46"/>
  <c r="Q61" i="46"/>
  <c r="Q17" i="47"/>
  <c r="U53" i="47"/>
  <c r="P73" i="47"/>
  <c r="Q35" i="48"/>
  <c r="T39" i="48"/>
  <c r="U45" i="48"/>
  <c r="U53" i="48"/>
  <c r="T57" i="48"/>
  <c r="E73" i="48"/>
  <c r="R73" i="48"/>
  <c r="U92" i="48"/>
  <c r="R17" i="49"/>
  <c r="E35" i="49"/>
  <c r="U37" i="49"/>
  <c r="U50" i="49"/>
  <c r="E55" i="49"/>
  <c r="T16" i="50"/>
  <c r="T67" i="50"/>
  <c r="T40" i="51"/>
  <c r="U95" i="51"/>
  <c r="S17" i="53"/>
  <c r="T13" i="54"/>
  <c r="U38" i="54"/>
  <c r="R32" i="55"/>
  <c r="T58" i="55"/>
  <c r="U58" i="55"/>
  <c r="P74" i="55"/>
  <c r="T10" i="43"/>
  <c r="T50" i="43"/>
  <c r="U53" i="43"/>
  <c r="U96" i="43"/>
  <c r="T12" i="44"/>
  <c r="U16" i="44"/>
  <c r="T20" i="44"/>
  <c r="T22" i="44"/>
  <c r="U24" i="44"/>
  <c r="T40" i="44"/>
  <c r="T48" i="44"/>
  <c r="T51" i="44"/>
  <c r="U64" i="44"/>
  <c r="Q73" i="44"/>
  <c r="U90" i="44"/>
  <c r="T93" i="44"/>
  <c r="Q42" i="45"/>
  <c r="U54" i="45"/>
  <c r="U67" i="45"/>
  <c r="T95" i="45"/>
  <c r="U10" i="46"/>
  <c r="U57" i="46"/>
  <c r="U67" i="46"/>
  <c r="Q73" i="46"/>
  <c r="U90" i="46"/>
  <c r="T24" i="47"/>
  <c r="T34" i="47"/>
  <c r="P35" i="47"/>
  <c r="Q55" i="47"/>
  <c r="U72" i="47"/>
  <c r="T93" i="47"/>
  <c r="Q17" i="48"/>
  <c r="T21" i="48"/>
  <c r="T51" i="48"/>
  <c r="Q74" i="48"/>
  <c r="U12" i="49"/>
  <c r="Q17" i="49"/>
  <c r="U41" i="49"/>
  <c r="T45" i="49"/>
  <c r="Q73" i="49"/>
  <c r="T19" i="50"/>
  <c r="T65" i="50"/>
  <c r="U16" i="51"/>
  <c r="Q35" i="51"/>
  <c r="U66" i="51"/>
  <c r="T66" i="51"/>
  <c r="T71" i="51"/>
  <c r="T91" i="52"/>
  <c r="U91" i="52"/>
  <c r="U10" i="53"/>
  <c r="U11" i="53"/>
  <c r="P74" i="53"/>
  <c r="U94" i="53"/>
  <c r="T9" i="54"/>
  <c r="U93" i="55"/>
  <c r="P73" i="43"/>
  <c r="U10" i="44"/>
  <c r="R74" i="44"/>
  <c r="Q87" i="44"/>
  <c r="U91" i="44"/>
  <c r="Q32" i="45"/>
  <c r="T34" i="45"/>
  <c r="P73" i="45"/>
  <c r="S17" i="46"/>
  <c r="E26" i="46"/>
  <c r="U91" i="46"/>
  <c r="U34" i="47"/>
  <c r="E68" i="48"/>
  <c r="P73" i="48"/>
  <c r="R75" i="48"/>
  <c r="U34" i="49"/>
  <c r="R74" i="49"/>
  <c r="T10" i="50"/>
  <c r="Q35" i="50"/>
  <c r="Q42" i="50"/>
  <c r="R17" i="51"/>
  <c r="U47" i="51"/>
  <c r="T47" i="51"/>
  <c r="T92" i="51"/>
  <c r="U92" i="51"/>
  <c r="T100" i="53"/>
  <c r="U100" i="53"/>
  <c r="R17" i="43"/>
  <c r="U31" i="43"/>
  <c r="T59" i="43"/>
  <c r="Q73" i="43"/>
  <c r="R74" i="43"/>
  <c r="E17" i="44"/>
  <c r="T23" i="44"/>
  <c r="Q17" i="45"/>
  <c r="T28" i="45"/>
  <c r="U66" i="45"/>
  <c r="Q73" i="45"/>
  <c r="U94" i="45"/>
  <c r="P17" i="46"/>
  <c r="T21" i="46"/>
  <c r="P35" i="46"/>
  <c r="S42" i="46"/>
  <c r="T71" i="46"/>
  <c r="R74" i="46"/>
  <c r="S74" i="47"/>
  <c r="U92" i="47"/>
  <c r="U41" i="48"/>
  <c r="U91" i="48"/>
  <c r="T11" i="49"/>
  <c r="T23" i="49"/>
  <c r="Q35" i="49"/>
  <c r="T40" i="49"/>
  <c r="S42" i="49"/>
  <c r="U44" i="49"/>
  <c r="E61" i="49"/>
  <c r="T71" i="49"/>
  <c r="U14" i="50"/>
  <c r="U28" i="50"/>
  <c r="T47" i="50"/>
  <c r="U47" i="50"/>
  <c r="E73" i="50"/>
  <c r="P73" i="51"/>
  <c r="P74" i="52"/>
  <c r="U20" i="53"/>
  <c r="E35" i="53"/>
  <c r="U50" i="53"/>
  <c r="U53" i="53"/>
  <c r="Q73" i="53"/>
  <c r="E35" i="54"/>
  <c r="Q73" i="54"/>
  <c r="S74" i="54"/>
  <c r="U71" i="55"/>
  <c r="T71" i="55"/>
  <c r="R115" i="1"/>
  <c r="E73" i="44"/>
  <c r="E42" i="45"/>
  <c r="T22" i="46"/>
  <c r="E32" i="47"/>
  <c r="E55" i="47"/>
  <c r="P74" i="47"/>
  <c r="E17" i="48"/>
  <c r="E74" i="48"/>
  <c r="E17" i="49"/>
  <c r="E32" i="49"/>
  <c r="P68" i="49"/>
  <c r="P74" i="49"/>
  <c r="T15" i="50"/>
  <c r="U15" i="50"/>
  <c r="Q17" i="50"/>
  <c r="P74" i="50"/>
  <c r="T23" i="52"/>
  <c r="U23" i="52"/>
  <c r="T40" i="52"/>
  <c r="U40" i="52"/>
  <c r="T28" i="53"/>
  <c r="U28" i="53"/>
  <c r="T91" i="53"/>
  <c r="U91" i="53"/>
  <c r="Q17" i="54"/>
  <c r="T22" i="54"/>
  <c r="U22" i="54"/>
  <c r="U10" i="50"/>
  <c r="E17" i="50"/>
  <c r="U25" i="50"/>
  <c r="U53" i="50"/>
  <c r="Q73" i="50"/>
  <c r="U89" i="50"/>
  <c r="Q17" i="51"/>
  <c r="R35" i="51"/>
  <c r="E68" i="51"/>
  <c r="P35" i="52"/>
  <c r="E55" i="52"/>
  <c r="T34" i="53"/>
  <c r="E26" i="54"/>
  <c r="T34" i="54"/>
  <c r="E42" i="54"/>
  <c r="P73" i="54"/>
  <c r="E74" i="54"/>
  <c r="Q17" i="55"/>
  <c r="P68" i="55"/>
  <c r="E82" i="50"/>
  <c r="E82" i="47"/>
  <c r="E82" i="42"/>
  <c r="E82" i="39"/>
  <c r="E82" i="29"/>
  <c r="E82" i="13"/>
  <c r="E82" i="10"/>
  <c r="E82" i="8"/>
  <c r="E82" i="7"/>
  <c r="E82" i="4"/>
  <c r="E82" i="2"/>
  <c r="U100" i="1"/>
  <c r="U101" i="51"/>
  <c r="T111" i="43"/>
  <c r="U103" i="42"/>
  <c r="U105" i="42"/>
  <c r="U110" i="42"/>
  <c r="U99" i="39"/>
  <c r="R115" i="36"/>
  <c r="M114" i="27"/>
  <c r="S114" i="27" s="1"/>
  <c r="U102" i="21"/>
  <c r="L114" i="19"/>
  <c r="R114" i="19" s="1"/>
  <c r="N115" i="49"/>
  <c r="I114" i="48"/>
  <c r="C114" i="47"/>
  <c r="U106" i="45"/>
  <c r="T106" i="44"/>
  <c r="T108" i="44"/>
  <c r="U104" i="40"/>
  <c r="U107" i="38"/>
  <c r="L114" i="30"/>
  <c r="R114" i="30" s="1"/>
  <c r="U101" i="28"/>
  <c r="U101" i="26"/>
  <c r="U111" i="26"/>
  <c r="U103" i="23"/>
  <c r="U100" i="21"/>
  <c r="U102" i="19"/>
  <c r="T109" i="16"/>
  <c r="T111" i="16"/>
  <c r="U103" i="9"/>
  <c r="U110" i="6"/>
  <c r="U110" i="4"/>
  <c r="R115" i="4"/>
  <c r="Q32" i="50"/>
  <c r="P35" i="50"/>
  <c r="Q73" i="51"/>
  <c r="R74" i="51"/>
  <c r="T37" i="52"/>
  <c r="E68" i="52"/>
  <c r="R17" i="53"/>
  <c r="E32" i="53"/>
  <c r="P35" i="53"/>
  <c r="P73" i="53"/>
  <c r="P35" i="54"/>
  <c r="T91" i="54"/>
  <c r="E35" i="55"/>
  <c r="R35" i="55"/>
  <c r="E42" i="55"/>
  <c r="E73" i="55"/>
  <c r="S73" i="55"/>
  <c r="E82" i="19"/>
  <c r="E82" i="18"/>
  <c r="E82" i="5"/>
  <c r="F114" i="49"/>
  <c r="T106" i="46"/>
  <c r="U104" i="45"/>
  <c r="U112" i="39"/>
  <c r="U105" i="32"/>
  <c r="T110" i="32"/>
  <c r="T111" i="29"/>
  <c r="U104" i="27"/>
  <c r="U109" i="26"/>
  <c r="T111" i="25"/>
  <c r="U111" i="23"/>
  <c r="S97" i="16"/>
  <c r="E97" i="26"/>
  <c r="R114" i="14"/>
  <c r="P17" i="50"/>
  <c r="T21" i="50"/>
  <c r="S55" i="50"/>
  <c r="P87" i="50"/>
  <c r="S17" i="51"/>
  <c r="T38" i="51"/>
  <c r="P68" i="51"/>
  <c r="E35" i="52"/>
  <c r="Q74" i="52"/>
  <c r="R17" i="54"/>
  <c r="T37" i="54"/>
  <c r="R73" i="54"/>
  <c r="P74" i="54"/>
  <c r="S17" i="55"/>
  <c r="P26" i="55"/>
  <c r="U31" i="55"/>
  <c r="Q74" i="55"/>
  <c r="O115" i="55"/>
  <c r="J114" i="54"/>
  <c r="U101" i="54"/>
  <c r="M114" i="52"/>
  <c r="S114" i="52" s="1"/>
  <c r="U102" i="52"/>
  <c r="H114" i="51"/>
  <c r="T102" i="42"/>
  <c r="T109" i="41"/>
  <c r="U110" i="40"/>
  <c r="T108" i="36"/>
  <c r="U104" i="35"/>
  <c r="T109" i="35"/>
  <c r="R97" i="26"/>
  <c r="T104" i="11"/>
  <c r="S97" i="10"/>
  <c r="T102" i="4"/>
  <c r="T104" i="4"/>
  <c r="T106" i="4"/>
  <c r="C114" i="1"/>
  <c r="U107" i="48"/>
  <c r="R115" i="43"/>
  <c r="T100" i="42"/>
  <c r="R115" i="41"/>
  <c r="U108" i="22"/>
  <c r="U108" i="7"/>
  <c r="M114" i="4"/>
  <c r="S114" i="4" s="1"/>
  <c r="U22" i="50"/>
  <c r="T30" i="50"/>
  <c r="E35" i="50"/>
  <c r="S35" i="50"/>
  <c r="P17" i="51"/>
  <c r="T37" i="51"/>
  <c r="P42" i="51"/>
  <c r="S42" i="52"/>
  <c r="Q68" i="52"/>
  <c r="Q17" i="53"/>
  <c r="E73" i="53"/>
  <c r="S73" i="53"/>
  <c r="U10" i="54"/>
  <c r="T41" i="54"/>
  <c r="E55" i="54"/>
  <c r="Q42" i="55"/>
  <c r="R74" i="55"/>
  <c r="U94" i="55"/>
  <c r="E82" i="51"/>
  <c r="E82" i="37"/>
  <c r="D114" i="53"/>
  <c r="H114" i="52"/>
  <c r="B114" i="51"/>
  <c r="K114" i="51"/>
  <c r="B114" i="50"/>
  <c r="K114" i="50"/>
  <c r="U63" i="55"/>
  <c r="E68" i="55"/>
  <c r="Q61" i="55"/>
  <c r="E61" i="55"/>
  <c r="E55" i="55"/>
  <c r="S55" i="55"/>
  <c r="T48" i="55"/>
  <c r="U47" i="55"/>
  <c r="Q55" i="55"/>
  <c r="U39" i="55"/>
  <c r="P42" i="55"/>
  <c r="E32" i="55"/>
  <c r="T29" i="55"/>
  <c r="P32" i="55"/>
  <c r="Q32" i="55"/>
  <c r="R69" i="55"/>
  <c r="Q26" i="55"/>
  <c r="Q69" i="55"/>
  <c r="Q75" i="55"/>
  <c r="E69" i="55"/>
  <c r="S75" i="55"/>
  <c r="P55" i="55"/>
  <c r="S69" i="55"/>
  <c r="E75" i="55"/>
  <c r="R75" i="55"/>
  <c r="P61" i="55"/>
  <c r="P69" i="55"/>
  <c r="P75" i="55"/>
  <c r="U98" i="55"/>
  <c r="U104" i="55"/>
  <c r="U106" i="55"/>
  <c r="T111" i="55"/>
  <c r="E68" i="54"/>
  <c r="P68" i="54"/>
  <c r="U65" i="54"/>
  <c r="Q68" i="54"/>
  <c r="T64" i="54"/>
  <c r="E75" i="54"/>
  <c r="R75" i="54"/>
  <c r="T52" i="54"/>
  <c r="S69" i="54"/>
  <c r="T48" i="54"/>
  <c r="T44" i="54"/>
  <c r="P42" i="54"/>
  <c r="P32" i="54"/>
  <c r="T24" i="54"/>
  <c r="P26" i="54"/>
  <c r="Q26" i="54"/>
  <c r="U25" i="54"/>
  <c r="E69" i="54"/>
  <c r="P55" i="54"/>
  <c r="Q55" i="54"/>
  <c r="P61" i="54"/>
  <c r="R69" i="54"/>
  <c r="Q61" i="54"/>
  <c r="T60" i="54"/>
  <c r="P69" i="54"/>
  <c r="T69" i="54" s="1"/>
  <c r="T59" i="54"/>
  <c r="Q69" i="54"/>
  <c r="P75" i="54"/>
  <c r="T75" i="54" s="1"/>
  <c r="E61" i="54"/>
  <c r="Q75" i="54"/>
  <c r="U102" i="54"/>
  <c r="P68" i="53"/>
  <c r="U65" i="53"/>
  <c r="Q68" i="53"/>
  <c r="T64" i="53"/>
  <c r="E61" i="53"/>
  <c r="P61" i="53"/>
  <c r="T52" i="53"/>
  <c r="T48" i="53"/>
  <c r="E55" i="53"/>
  <c r="T44" i="53"/>
  <c r="S75" i="53"/>
  <c r="P42" i="53"/>
  <c r="P32" i="53"/>
  <c r="Q32" i="53"/>
  <c r="P26" i="53"/>
  <c r="Q26" i="53"/>
  <c r="U25" i="53"/>
  <c r="R75" i="53"/>
  <c r="E69" i="53"/>
  <c r="P55" i="53"/>
  <c r="U59" i="53"/>
  <c r="Q61" i="53"/>
  <c r="P75" i="53"/>
  <c r="Q75" i="53"/>
  <c r="T60" i="53"/>
  <c r="P69" i="53"/>
  <c r="E75" i="53"/>
  <c r="T105" i="53"/>
  <c r="T107" i="53"/>
  <c r="T103" i="53"/>
  <c r="E61" i="52"/>
  <c r="T58" i="52"/>
  <c r="T50" i="52"/>
  <c r="P55" i="52"/>
  <c r="U48" i="52"/>
  <c r="S69" i="52"/>
  <c r="P42" i="52"/>
  <c r="E32" i="52"/>
  <c r="E69" i="52"/>
  <c r="R69" i="52"/>
  <c r="P32" i="52"/>
  <c r="Q26" i="52"/>
  <c r="Q55" i="52"/>
  <c r="P61" i="52"/>
  <c r="Q75" i="52"/>
  <c r="Q61" i="52"/>
  <c r="P69" i="52"/>
  <c r="Q69" i="52"/>
  <c r="R75" i="52"/>
  <c r="E75" i="52"/>
  <c r="S75" i="52"/>
  <c r="U103" i="52"/>
  <c r="U111" i="52"/>
  <c r="E61" i="51"/>
  <c r="E75" i="51"/>
  <c r="U58" i="51"/>
  <c r="T57" i="51"/>
  <c r="S42" i="51"/>
  <c r="S69" i="51"/>
  <c r="Q32" i="51"/>
  <c r="E32" i="51"/>
  <c r="E69" i="51"/>
  <c r="P26" i="51"/>
  <c r="S75" i="51"/>
  <c r="Q26" i="51"/>
  <c r="T25" i="51"/>
  <c r="T24" i="51"/>
  <c r="E26" i="51"/>
  <c r="Q69" i="51"/>
  <c r="P55" i="51"/>
  <c r="R69" i="51"/>
  <c r="Q55" i="51"/>
  <c r="Q61" i="51"/>
  <c r="P69" i="51"/>
  <c r="R75" i="51"/>
  <c r="P75" i="51"/>
  <c r="Q75" i="51"/>
  <c r="P61" i="51"/>
  <c r="R97" i="51"/>
  <c r="U108" i="51"/>
  <c r="U98" i="51"/>
  <c r="T111" i="51"/>
  <c r="T107" i="51"/>
  <c r="U109" i="51"/>
  <c r="P68" i="50"/>
  <c r="Q68" i="50"/>
  <c r="R75" i="50"/>
  <c r="T58" i="50"/>
  <c r="E55" i="50"/>
  <c r="Q55" i="50"/>
  <c r="T44" i="50"/>
  <c r="U39" i="50"/>
  <c r="E42" i="50"/>
  <c r="E32" i="50"/>
  <c r="P26" i="50"/>
  <c r="T24" i="50"/>
  <c r="P69" i="50"/>
  <c r="R55" i="50"/>
  <c r="E75" i="50"/>
  <c r="E69" i="50"/>
  <c r="Q69" i="50"/>
  <c r="U60" i="50"/>
  <c r="T59" i="50"/>
  <c r="E61" i="50"/>
  <c r="R69" i="50"/>
  <c r="P75" i="50"/>
  <c r="T102" i="50"/>
  <c r="U105" i="50"/>
  <c r="T63" i="49"/>
  <c r="Q68" i="49"/>
  <c r="T65" i="49"/>
  <c r="U64" i="49"/>
  <c r="Q61" i="49"/>
  <c r="U52" i="49"/>
  <c r="Q55" i="49"/>
  <c r="R69" i="49"/>
  <c r="R75" i="49"/>
  <c r="T48" i="49"/>
  <c r="T47" i="49"/>
  <c r="E69" i="49"/>
  <c r="E42" i="49"/>
  <c r="U39" i="49"/>
  <c r="Q42" i="49"/>
  <c r="Q32" i="49"/>
  <c r="S75" i="49"/>
  <c r="Q26" i="49"/>
  <c r="Q75" i="49"/>
  <c r="E75" i="49"/>
  <c r="P61" i="49"/>
  <c r="S69" i="49"/>
  <c r="Q69" i="49"/>
  <c r="U100" i="49"/>
  <c r="T109" i="49"/>
  <c r="T111" i="49"/>
  <c r="U107" i="49"/>
  <c r="T105" i="49"/>
  <c r="T99" i="49"/>
  <c r="U110" i="49"/>
  <c r="U65" i="48"/>
  <c r="P68" i="48"/>
  <c r="Q68" i="48"/>
  <c r="E61" i="48"/>
  <c r="E55" i="48"/>
  <c r="T50" i="48"/>
  <c r="Q42" i="48"/>
  <c r="E42" i="48"/>
  <c r="Q32" i="48"/>
  <c r="T24" i="48"/>
  <c r="E26" i="48"/>
  <c r="Q26" i="48"/>
  <c r="P55" i="48"/>
  <c r="Q69" i="48"/>
  <c r="Q55" i="48"/>
  <c r="E69" i="48"/>
  <c r="S69" i="48"/>
  <c r="Q61" i="48"/>
  <c r="S75" i="48"/>
  <c r="P75" i="48"/>
  <c r="P69" i="48"/>
  <c r="Q75" i="48"/>
  <c r="U104" i="48"/>
  <c r="T106" i="48"/>
  <c r="T102" i="48"/>
  <c r="T63" i="47"/>
  <c r="E68" i="47"/>
  <c r="U47" i="47"/>
  <c r="S42" i="47"/>
  <c r="E42" i="47"/>
  <c r="R42" i="47"/>
  <c r="P32" i="47"/>
  <c r="U28" i="47"/>
  <c r="E75" i="47"/>
  <c r="R69" i="47"/>
  <c r="S75" i="47"/>
  <c r="E26" i="47"/>
  <c r="Q26" i="47"/>
  <c r="R75" i="47"/>
  <c r="P75" i="47"/>
  <c r="P61" i="47"/>
  <c r="Q69" i="47"/>
  <c r="Q75" i="47"/>
  <c r="Q61" i="47"/>
  <c r="T101" i="47"/>
  <c r="T103" i="47"/>
  <c r="U102" i="47"/>
  <c r="U104" i="47"/>
  <c r="Q68" i="46"/>
  <c r="E61" i="46"/>
  <c r="P61" i="46"/>
  <c r="S75" i="46"/>
  <c r="E75" i="46"/>
  <c r="E42" i="46"/>
  <c r="P42" i="46"/>
  <c r="Q42" i="46"/>
  <c r="U28" i="46"/>
  <c r="P32" i="46"/>
  <c r="Q32" i="46"/>
  <c r="S69" i="46"/>
  <c r="T24" i="46"/>
  <c r="E69" i="46"/>
  <c r="Q69" i="46"/>
  <c r="R75" i="46"/>
  <c r="P55" i="46"/>
  <c r="P69" i="46"/>
  <c r="U60" i="46"/>
  <c r="R69" i="46"/>
  <c r="P75" i="46"/>
  <c r="T75" i="46" s="1"/>
  <c r="Q75" i="46"/>
  <c r="U109" i="46"/>
  <c r="U107" i="46"/>
  <c r="T100" i="46"/>
  <c r="U98" i="46"/>
  <c r="E68" i="45"/>
  <c r="R75" i="45"/>
  <c r="T64" i="45"/>
  <c r="P68" i="45"/>
  <c r="Q68" i="45"/>
  <c r="T58" i="45"/>
  <c r="U57" i="45"/>
  <c r="E75" i="45"/>
  <c r="E55" i="45"/>
  <c r="T44" i="45"/>
  <c r="T39" i="45"/>
  <c r="P42" i="45"/>
  <c r="U29" i="45"/>
  <c r="P26" i="45"/>
  <c r="Q26" i="45"/>
  <c r="U25" i="45"/>
  <c r="T24" i="45"/>
  <c r="Q55" i="45"/>
  <c r="U49" i="45"/>
  <c r="P75" i="45"/>
  <c r="S55" i="45"/>
  <c r="Q75" i="45"/>
  <c r="R69" i="45"/>
  <c r="Q61" i="45"/>
  <c r="Q69" i="45"/>
  <c r="S75" i="45"/>
  <c r="E61" i="45"/>
  <c r="E69" i="45"/>
  <c r="S69" i="45"/>
  <c r="R97" i="45"/>
  <c r="U98" i="45"/>
  <c r="T65" i="44"/>
  <c r="P68" i="44"/>
  <c r="Q68" i="44"/>
  <c r="E61" i="44"/>
  <c r="Q61" i="44"/>
  <c r="T50" i="44"/>
  <c r="Q55" i="44"/>
  <c r="U44" i="44"/>
  <c r="S75" i="44"/>
  <c r="S42" i="44"/>
  <c r="P42" i="44"/>
  <c r="Q42" i="44"/>
  <c r="P32" i="44"/>
  <c r="Q32" i="44"/>
  <c r="U28" i="44"/>
  <c r="E69" i="44"/>
  <c r="E75" i="44"/>
  <c r="P26" i="44"/>
  <c r="E55" i="44"/>
  <c r="T49" i="44"/>
  <c r="Q75" i="44"/>
  <c r="R75" i="44"/>
  <c r="S69" i="44"/>
  <c r="U103" i="44"/>
  <c r="U101" i="44"/>
  <c r="Q68" i="43"/>
  <c r="T52" i="43"/>
  <c r="T51" i="43"/>
  <c r="U48" i="43"/>
  <c r="T47" i="43"/>
  <c r="T44" i="43"/>
  <c r="S42" i="43"/>
  <c r="R42" i="43"/>
  <c r="P42" i="43"/>
  <c r="Q42" i="43"/>
  <c r="R75" i="43"/>
  <c r="Q26" i="43"/>
  <c r="U49" i="43"/>
  <c r="E55" i="43"/>
  <c r="E69" i="43"/>
  <c r="P55" i="43"/>
  <c r="U60" i="43"/>
  <c r="R69" i="43"/>
  <c r="E61" i="43"/>
  <c r="S69" i="43"/>
  <c r="Q75" i="43"/>
  <c r="P61" i="43"/>
  <c r="Q61" i="43"/>
  <c r="P69" i="43"/>
  <c r="T69" i="43" s="1"/>
  <c r="T103" i="43"/>
  <c r="T105" i="43"/>
  <c r="U65" i="42"/>
  <c r="E68" i="42"/>
  <c r="U58" i="42"/>
  <c r="E61" i="42"/>
  <c r="S69" i="42"/>
  <c r="E55" i="42"/>
  <c r="P42" i="42"/>
  <c r="Q42" i="42"/>
  <c r="Q32" i="42"/>
  <c r="R69" i="42"/>
  <c r="U29" i="42"/>
  <c r="E75" i="42"/>
  <c r="T25" i="42"/>
  <c r="P26" i="42"/>
  <c r="P55" i="42"/>
  <c r="S75" i="42"/>
  <c r="R75" i="42"/>
  <c r="T49" i="42"/>
  <c r="P61" i="42"/>
  <c r="P75" i="42"/>
  <c r="T75" i="42" s="1"/>
  <c r="Q61" i="42"/>
  <c r="P69" i="42"/>
  <c r="T69" i="42" s="1"/>
  <c r="Q75" i="42"/>
  <c r="Q69" i="42"/>
  <c r="U69" i="42" s="1"/>
  <c r="E69" i="42"/>
  <c r="L114" i="42"/>
  <c r="R114" i="42" s="1"/>
  <c r="U108" i="42"/>
  <c r="T64" i="41"/>
  <c r="P68" i="41"/>
  <c r="Q68" i="41"/>
  <c r="T50" i="41"/>
  <c r="S42" i="41"/>
  <c r="P42" i="41"/>
  <c r="Q42" i="41"/>
  <c r="E32" i="41"/>
  <c r="T29" i="41"/>
  <c r="E69" i="41"/>
  <c r="E26" i="41"/>
  <c r="P26" i="41"/>
  <c r="Q26" i="41"/>
  <c r="S69" i="41"/>
  <c r="Q55" i="41"/>
  <c r="R69" i="41"/>
  <c r="P69" i="41"/>
  <c r="T69" i="41" s="1"/>
  <c r="Q75" i="41"/>
  <c r="U75" i="41" s="1"/>
  <c r="Q69" i="41"/>
  <c r="U69" i="41" s="1"/>
  <c r="T59" i="41"/>
  <c r="E61" i="41"/>
  <c r="R75" i="41"/>
  <c r="P61" i="41"/>
  <c r="E75" i="41"/>
  <c r="T99" i="41"/>
  <c r="T101" i="41"/>
  <c r="U108" i="41"/>
  <c r="T110" i="41"/>
  <c r="U100" i="41"/>
  <c r="T102" i="41"/>
  <c r="U65" i="40"/>
  <c r="T64" i="40"/>
  <c r="P68" i="40"/>
  <c r="U57" i="40"/>
  <c r="E75" i="40"/>
  <c r="R75" i="40"/>
  <c r="U50" i="40"/>
  <c r="T48" i="40"/>
  <c r="Q75" i="40"/>
  <c r="Q55" i="40"/>
  <c r="E55" i="40"/>
  <c r="P42" i="40"/>
  <c r="E42" i="40"/>
  <c r="Q32" i="40"/>
  <c r="S75" i="40"/>
  <c r="E32" i="40"/>
  <c r="U24" i="40"/>
  <c r="P75" i="40"/>
  <c r="E69" i="40"/>
  <c r="S69" i="40"/>
  <c r="P26" i="40"/>
  <c r="Q26" i="40"/>
  <c r="T25" i="40"/>
  <c r="R69" i="40"/>
  <c r="P61" i="40"/>
  <c r="P69" i="40"/>
  <c r="Q69" i="40"/>
  <c r="T60" i="40"/>
  <c r="U99" i="40"/>
  <c r="T106" i="40"/>
  <c r="U102" i="40"/>
  <c r="T98" i="40"/>
  <c r="U107" i="40"/>
  <c r="L114" i="40"/>
  <c r="Q68" i="39"/>
  <c r="T64" i="39"/>
  <c r="T57" i="39"/>
  <c r="E61" i="39"/>
  <c r="T52" i="39"/>
  <c r="T51" i="39"/>
  <c r="U48" i="39"/>
  <c r="Q55" i="39"/>
  <c r="E69" i="39"/>
  <c r="U39" i="39"/>
  <c r="P42" i="39"/>
  <c r="P32" i="39"/>
  <c r="Q32" i="39"/>
  <c r="Q26" i="39"/>
  <c r="Q75" i="39"/>
  <c r="U75" i="39" s="1"/>
  <c r="E55" i="39"/>
  <c r="E75" i="39"/>
  <c r="R75" i="39"/>
  <c r="P55" i="39"/>
  <c r="P61" i="39"/>
  <c r="Q61" i="39"/>
  <c r="Q69" i="39"/>
  <c r="P75" i="39"/>
  <c r="T75" i="39" s="1"/>
  <c r="U104" i="39"/>
  <c r="T111" i="39"/>
  <c r="U109" i="39"/>
  <c r="U107" i="39"/>
  <c r="Q68" i="38"/>
  <c r="E68" i="38"/>
  <c r="T65" i="38"/>
  <c r="P61" i="38"/>
  <c r="Q61" i="38"/>
  <c r="T58" i="38"/>
  <c r="R75" i="38"/>
  <c r="E55" i="38"/>
  <c r="U48" i="38"/>
  <c r="T47" i="38"/>
  <c r="Q42" i="38"/>
  <c r="E42" i="38"/>
  <c r="Q32" i="38"/>
  <c r="E32" i="38"/>
  <c r="T29" i="38"/>
  <c r="Q26" i="38"/>
  <c r="P75" i="38"/>
  <c r="S69" i="38"/>
  <c r="Q55" i="38"/>
  <c r="R69" i="38"/>
  <c r="P55" i="38"/>
  <c r="P69" i="38"/>
  <c r="Q69" i="38"/>
  <c r="U69" i="38" s="1"/>
  <c r="U60" i="38"/>
  <c r="E75" i="38"/>
  <c r="U59" i="38"/>
  <c r="E69" i="38"/>
  <c r="R97" i="38"/>
  <c r="U109" i="38"/>
  <c r="T112" i="38"/>
  <c r="T64" i="37"/>
  <c r="Q68" i="37"/>
  <c r="E61" i="37"/>
  <c r="P61" i="37"/>
  <c r="U58" i="37"/>
  <c r="T50" i="37"/>
  <c r="U39" i="37"/>
  <c r="E69" i="37"/>
  <c r="E75" i="37"/>
  <c r="P26" i="37"/>
  <c r="R75" i="37"/>
  <c r="S75" i="37"/>
  <c r="Q55" i="37"/>
  <c r="R69" i="37"/>
  <c r="S69" i="37"/>
  <c r="E55" i="37"/>
  <c r="Q75" i="37"/>
  <c r="U75" i="37" s="1"/>
  <c r="P69" i="37"/>
  <c r="T69" i="37" s="1"/>
  <c r="Q69" i="37"/>
  <c r="U69" i="37" s="1"/>
  <c r="U111" i="37"/>
  <c r="U65" i="36"/>
  <c r="T58" i="36"/>
  <c r="T57" i="36"/>
  <c r="T50" i="36"/>
  <c r="T44" i="36"/>
  <c r="Q55" i="36"/>
  <c r="R42" i="36"/>
  <c r="P42" i="36"/>
  <c r="Q32" i="36"/>
  <c r="T29" i="36"/>
  <c r="E26" i="36"/>
  <c r="P26" i="36"/>
  <c r="E75" i="36"/>
  <c r="S75" i="36"/>
  <c r="T49" i="36"/>
  <c r="E55" i="36"/>
  <c r="E61" i="36"/>
  <c r="T61" i="36" s="1"/>
  <c r="S69" i="36"/>
  <c r="R75" i="36"/>
  <c r="P69" i="36"/>
  <c r="T69" i="36" s="1"/>
  <c r="P61" i="36"/>
  <c r="P75" i="36"/>
  <c r="Q61" i="36"/>
  <c r="T106" i="36"/>
  <c r="E97" i="36"/>
  <c r="U109" i="36"/>
  <c r="E82" i="36"/>
  <c r="P68" i="35"/>
  <c r="U51" i="35"/>
  <c r="U48" i="35"/>
  <c r="T47" i="35"/>
  <c r="E42" i="35"/>
  <c r="T39" i="35"/>
  <c r="Q42" i="35"/>
  <c r="U29" i="35"/>
  <c r="P32" i="35"/>
  <c r="Q32" i="35"/>
  <c r="E32" i="35"/>
  <c r="U32" i="35" s="1"/>
  <c r="E26" i="35"/>
  <c r="Q26" i="35"/>
  <c r="U25" i="35"/>
  <c r="P75" i="35"/>
  <c r="Q55" i="35"/>
  <c r="Q69" i="35"/>
  <c r="E69" i="35"/>
  <c r="Q75" i="35"/>
  <c r="P61" i="35"/>
  <c r="R69" i="35"/>
  <c r="S69" i="35"/>
  <c r="U98" i="35"/>
  <c r="M114" i="35"/>
  <c r="S114" i="35" s="1"/>
  <c r="T103" i="35"/>
  <c r="T105" i="35"/>
  <c r="T101" i="35"/>
  <c r="E68" i="34"/>
  <c r="T64" i="34"/>
  <c r="P68" i="34"/>
  <c r="Q68" i="34"/>
  <c r="E61" i="34"/>
  <c r="E69" i="34"/>
  <c r="P75" i="34"/>
  <c r="P61" i="34"/>
  <c r="Q61" i="34"/>
  <c r="T50" i="34"/>
  <c r="U47" i="34"/>
  <c r="P42" i="34"/>
  <c r="Q32" i="34"/>
  <c r="P26" i="34"/>
  <c r="Q26" i="34"/>
  <c r="T24" i="34"/>
  <c r="S69" i="34"/>
  <c r="Q75" i="34"/>
  <c r="U75" i="34" s="1"/>
  <c r="P55" i="34"/>
  <c r="T55" i="34" s="1"/>
  <c r="R69" i="34"/>
  <c r="Q55" i="34"/>
  <c r="E55" i="34"/>
  <c r="R55" i="34"/>
  <c r="R75" i="34"/>
  <c r="P69" i="34"/>
  <c r="U60" i="34"/>
  <c r="T59" i="34"/>
  <c r="S75" i="34"/>
  <c r="T98" i="34"/>
  <c r="E68" i="33"/>
  <c r="Q61" i="33"/>
  <c r="U50" i="33"/>
  <c r="R75" i="33"/>
  <c r="U47" i="33"/>
  <c r="E75" i="33"/>
  <c r="R42" i="33"/>
  <c r="S75" i="33"/>
  <c r="T39" i="33"/>
  <c r="P42" i="33"/>
  <c r="E32" i="33"/>
  <c r="U24" i="33"/>
  <c r="P26" i="33"/>
  <c r="Q26" i="33"/>
  <c r="T25" i="33"/>
  <c r="E55" i="33"/>
  <c r="Q69" i="33"/>
  <c r="U69" i="33" s="1"/>
  <c r="Q55" i="33"/>
  <c r="U49" i="33"/>
  <c r="P61" i="33"/>
  <c r="P75" i="33"/>
  <c r="T75" i="33" s="1"/>
  <c r="Q75" i="33"/>
  <c r="R69" i="33"/>
  <c r="E69" i="33"/>
  <c r="S69" i="33"/>
  <c r="U98" i="33"/>
  <c r="U100" i="33"/>
  <c r="U106" i="33"/>
  <c r="T111" i="33"/>
  <c r="R97" i="33"/>
  <c r="T99" i="33"/>
  <c r="E82" i="33"/>
  <c r="T64" i="32"/>
  <c r="E68" i="32"/>
  <c r="P68" i="32"/>
  <c r="Q68" i="32"/>
  <c r="Q55" i="32"/>
  <c r="E55" i="32"/>
  <c r="U44" i="32"/>
  <c r="Q42" i="32"/>
  <c r="E42" i="32"/>
  <c r="U28" i="32"/>
  <c r="P32" i="32"/>
  <c r="S75" i="32"/>
  <c r="R69" i="32"/>
  <c r="P55" i="32"/>
  <c r="E69" i="32"/>
  <c r="E75" i="32"/>
  <c r="P61" i="32"/>
  <c r="Q69" i="32"/>
  <c r="U69" i="32" s="1"/>
  <c r="P75" i="32"/>
  <c r="T75" i="32" s="1"/>
  <c r="Q61" i="32"/>
  <c r="S69" i="32"/>
  <c r="S97" i="32"/>
  <c r="T102" i="32"/>
  <c r="U104" i="32"/>
  <c r="T111" i="32"/>
  <c r="Q68" i="31"/>
  <c r="U50" i="31"/>
  <c r="U51" i="31"/>
  <c r="P42" i="31"/>
  <c r="E69" i="31"/>
  <c r="Q42" i="31"/>
  <c r="E32" i="31"/>
  <c r="R75" i="31"/>
  <c r="Q26" i="31"/>
  <c r="E75" i="31"/>
  <c r="P55" i="31"/>
  <c r="Q55" i="31"/>
  <c r="T49" i="31"/>
  <c r="R69" i="31"/>
  <c r="S69" i="31"/>
  <c r="S75" i="31"/>
  <c r="P75" i="31"/>
  <c r="T75" i="31" s="1"/>
  <c r="P61" i="31"/>
  <c r="Q75" i="31"/>
  <c r="U75" i="31" s="1"/>
  <c r="P69" i="31"/>
  <c r="U100" i="31"/>
  <c r="U110" i="31"/>
  <c r="U108" i="31"/>
  <c r="T64" i="30"/>
  <c r="S75" i="30"/>
  <c r="T58" i="30"/>
  <c r="T57" i="30"/>
  <c r="E55" i="30"/>
  <c r="T52" i="30"/>
  <c r="U51" i="30"/>
  <c r="T44" i="30"/>
  <c r="T39" i="30"/>
  <c r="P42" i="30"/>
  <c r="E75" i="30"/>
  <c r="U29" i="30"/>
  <c r="Q32" i="30"/>
  <c r="R69" i="30"/>
  <c r="Q75" i="30"/>
  <c r="S69" i="30"/>
  <c r="R75" i="30"/>
  <c r="P26" i="30"/>
  <c r="Q26" i="30"/>
  <c r="P75" i="30"/>
  <c r="T75" i="30" s="1"/>
  <c r="P69" i="30"/>
  <c r="T69" i="30" s="1"/>
  <c r="P55" i="30"/>
  <c r="Q55" i="30"/>
  <c r="U49" i="30"/>
  <c r="P61" i="30"/>
  <c r="T59" i="30"/>
  <c r="E69" i="30"/>
  <c r="M114" i="30"/>
  <c r="S114" i="30" s="1"/>
  <c r="T110" i="30"/>
  <c r="T104" i="30"/>
  <c r="T106" i="30"/>
  <c r="T102" i="30"/>
  <c r="P68" i="29"/>
  <c r="Q68" i="29"/>
  <c r="U57" i="29"/>
  <c r="Q61" i="29"/>
  <c r="R75" i="29"/>
  <c r="E55" i="29"/>
  <c r="U39" i="29"/>
  <c r="S69" i="29"/>
  <c r="Q32" i="29"/>
  <c r="Q69" i="29"/>
  <c r="U69" i="29" s="1"/>
  <c r="P26" i="29"/>
  <c r="T26" i="29" s="1"/>
  <c r="T25" i="29"/>
  <c r="E75" i="29"/>
  <c r="Q75" i="29"/>
  <c r="U75" i="29" s="1"/>
  <c r="T60" i="29"/>
  <c r="E69" i="29"/>
  <c r="S75" i="29"/>
  <c r="T59" i="29"/>
  <c r="U109" i="29"/>
  <c r="U107" i="29"/>
  <c r="E68" i="28"/>
  <c r="P68" i="28"/>
  <c r="T64" i="28"/>
  <c r="Q68" i="28"/>
  <c r="P61" i="28"/>
  <c r="E55" i="28"/>
  <c r="Q42" i="28"/>
  <c r="E42" i="28"/>
  <c r="Q32" i="28"/>
  <c r="P69" i="28"/>
  <c r="T69" i="28" s="1"/>
  <c r="E26" i="28"/>
  <c r="Q26" i="28"/>
  <c r="S55" i="28"/>
  <c r="P55" i="28"/>
  <c r="E69" i="28"/>
  <c r="Q69" i="28"/>
  <c r="U69" i="28" s="1"/>
  <c r="S69" i="28"/>
  <c r="E61" i="28"/>
  <c r="U61" i="28" s="1"/>
  <c r="R69" i="28"/>
  <c r="L114" i="28"/>
  <c r="R114" i="28" s="1"/>
  <c r="T104" i="28"/>
  <c r="T106" i="28"/>
  <c r="T98" i="28"/>
  <c r="T100" i="28"/>
  <c r="U109" i="28"/>
  <c r="E68" i="27"/>
  <c r="U65" i="27"/>
  <c r="P68" i="27"/>
  <c r="T64" i="27"/>
  <c r="Q68" i="27"/>
  <c r="T57" i="27"/>
  <c r="Q55" i="27"/>
  <c r="T52" i="27"/>
  <c r="E55" i="27"/>
  <c r="T48" i="27"/>
  <c r="T44" i="27"/>
  <c r="P42" i="27"/>
  <c r="T39" i="27"/>
  <c r="P32" i="27"/>
  <c r="E32" i="27"/>
  <c r="P26" i="27"/>
  <c r="Q26" i="27"/>
  <c r="T25" i="27"/>
  <c r="S69" i="27"/>
  <c r="P75" i="27"/>
  <c r="P55" i="27"/>
  <c r="S75" i="27"/>
  <c r="P69" i="27"/>
  <c r="T69" i="27" s="1"/>
  <c r="Q69" i="27"/>
  <c r="U69" i="27" s="1"/>
  <c r="E75" i="27"/>
  <c r="R75" i="27"/>
  <c r="E69" i="27"/>
  <c r="R69" i="27"/>
  <c r="U98" i="27"/>
  <c r="U106" i="27"/>
  <c r="T65" i="26"/>
  <c r="T57" i="26"/>
  <c r="T58" i="26"/>
  <c r="E75" i="26"/>
  <c r="U50" i="26"/>
  <c r="E55" i="26"/>
  <c r="Q42" i="26"/>
  <c r="E32" i="26"/>
  <c r="U32" i="26" s="1"/>
  <c r="R69" i="26"/>
  <c r="Q32" i="26"/>
  <c r="T25" i="26"/>
  <c r="T24" i="26"/>
  <c r="E26" i="26"/>
  <c r="P26" i="26"/>
  <c r="Q69" i="26"/>
  <c r="Q26" i="26"/>
  <c r="Q55" i="26"/>
  <c r="S69" i="26"/>
  <c r="T60" i="26"/>
  <c r="E69" i="26"/>
  <c r="S75" i="26"/>
  <c r="U59" i="26"/>
  <c r="P61" i="26"/>
  <c r="Q61" i="26"/>
  <c r="P69" i="26"/>
  <c r="T69" i="26" s="1"/>
  <c r="Q75" i="26"/>
  <c r="R75" i="26"/>
  <c r="U103" i="26"/>
  <c r="E68" i="25"/>
  <c r="U65" i="25"/>
  <c r="P68" i="25"/>
  <c r="T64" i="25"/>
  <c r="Q68" i="25"/>
  <c r="R75" i="25"/>
  <c r="T52" i="25"/>
  <c r="P55" i="25"/>
  <c r="P42" i="25"/>
  <c r="E75" i="25"/>
  <c r="E42" i="25"/>
  <c r="T29" i="25"/>
  <c r="T24" i="25"/>
  <c r="S69" i="25"/>
  <c r="Q26" i="25"/>
  <c r="U25" i="25"/>
  <c r="E69" i="25"/>
  <c r="R69" i="25"/>
  <c r="Q55" i="25"/>
  <c r="P69" i="25"/>
  <c r="Q69" i="25"/>
  <c r="U69" i="25" s="1"/>
  <c r="E55" i="25"/>
  <c r="S75" i="25"/>
  <c r="E61" i="25"/>
  <c r="P75" i="25"/>
  <c r="Q75" i="25"/>
  <c r="Q61" i="25"/>
  <c r="U98" i="25"/>
  <c r="U108" i="25"/>
  <c r="U106" i="25"/>
  <c r="E68" i="24"/>
  <c r="U65" i="24"/>
  <c r="Q68" i="24"/>
  <c r="P61" i="24"/>
  <c r="Q61" i="24"/>
  <c r="S55" i="24"/>
  <c r="U51" i="24"/>
  <c r="T50" i="24"/>
  <c r="E69" i="24"/>
  <c r="T48" i="24"/>
  <c r="R69" i="24"/>
  <c r="R75" i="24"/>
  <c r="E55" i="24"/>
  <c r="R55" i="24"/>
  <c r="P55" i="24"/>
  <c r="Q69" i="24"/>
  <c r="T39" i="24"/>
  <c r="P42" i="24"/>
  <c r="P75" i="24"/>
  <c r="T75" i="24" s="1"/>
  <c r="T29" i="24"/>
  <c r="Q26" i="24"/>
  <c r="U25" i="24"/>
  <c r="S69" i="24"/>
  <c r="P69" i="24"/>
  <c r="Q75" i="24"/>
  <c r="T59" i="24"/>
  <c r="E75" i="24"/>
  <c r="S75" i="24"/>
  <c r="T98" i="24"/>
  <c r="T106" i="24"/>
  <c r="T108" i="24"/>
  <c r="U104" i="24"/>
  <c r="U102" i="24"/>
  <c r="Q68" i="23"/>
  <c r="E68" i="23"/>
  <c r="T64" i="23"/>
  <c r="E61" i="23"/>
  <c r="T52" i="23"/>
  <c r="E75" i="23"/>
  <c r="E55" i="23"/>
  <c r="P42" i="23"/>
  <c r="Q42" i="23"/>
  <c r="E42" i="23"/>
  <c r="R75" i="23"/>
  <c r="Q32" i="23"/>
  <c r="T25" i="23"/>
  <c r="T24" i="23"/>
  <c r="Q26" i="23"/>
  <c r="E26" i="23"/>
  <c r="E69" i="23"/>
  <c r="Q55" i="23"/>
  <c r="S69" i="23"/>
  <c r="P55" i="23"/>
  <c r="P69" i="23"/>
  <c r="T69" i="23" s="1"/>
  <c r="P75" i="23"/>
  <c r="P61" i="23"/>
  <c r="Q61" i="23"/>
  <c r="S97" i="23"/>
  <c r="U105" i="23"/>
  <c r="T65" i="22"/>
  <c r="U50" i="22"/>
  <c r="T48" i="22"/>
  <c r="E55" i="22"/>
  <c r="S42" i="22"/>
  <c r="P32" i="22"/>
  <c r="Q32" i="22"/>
  <c r="T29" i="22"/>
  <c r="P26" i="22"/>
  <c r="Q26" i="22"/>
  <c r="U49" i="22"/>
  <c r="R75" i="22"/>
  <c r="R69" i="22"/>
  <c r="P55" i="22"/>
  <c r="Q55" i="22"/>
  <c r="Q69" i="22"/>
  <c r="U69" i="22" s="1"/>
  <c r="E75" i="22"/>
  <c r="E69" i="22"/>
  <c r="E61" i="22"/>
  <c r="U61" i="22" s="1"/>
  <c r="P75" i="22"/>
  <c r="P69" i="22"/>
  <c r="T111" i="22"/>
  <c r="T103" i="22"/>
  <c r="T105" i="22"/>
  <c r="T107" i="22"/>
  <c r="P68" i="21"/>
  <c r="Q68" i="21"/>
  <c r="T64" i="21"/>
  <c r="E61" i="21"/>
  <c r="T57" i="21"/>
  <c r="E55" i="21"/>
  <c r="T52" i="21"/>
  <c r="Q42" i="21"/>
  <c r="E32" i="21"/>
  <c r="Q26" i="21"/>
  <c r="U26" i="21" s="1"/>
  <c r="T24" i="21"/>
  <c r="E26" i="21"/>
  <c r="R75" i="21"/>
  <c r="P26" i="21"/>
  <c r="P55" i="21"/>
  <c r="P75" i="21"/>
  <c r="E69" i="21"/>
  <c r="S69" i="21"/>
  <c r="P61" i="21"/>
  <c r="P69" i="21"/>
  <c r="Q61" i="21"/>
  <c r="L114" i="21"/>
  <c r="R114" i="21" s="1"/>
  <c r="T108" i="21"/>
  <c r="T110" i="21"/>
  <c r="T112" i="21"/>
  <c r="T99" i="21"/>
  <c r="U63" i="20"/>
  <c r="U65" i="20"/>
  <c r="E61" i="20"/>
  <c r="T51" i="20"/>
  <c r="T50" i="20"/>
  <c r="E55" i="20"/>
  <c r="U47" i="20"/>
  <c r="T48" i="20"/>
  <c r="E69" i="20"/>
  <c r="P32" i="20"/>
  <c r="Q26" i="20"/>
  <c r="E26" i="20"/>
  <c r="R26" i="20"/>
  <c r="Q55" i="20"/>
  <c r="R75" i="20"/>
  <c r="P69" i="20"/>
  <c r="T69" i="20" s="1"/>
  <c r="Q75" i="20"/>
  <c r="U75" i="20" s="1"/>
  <c r="T59" i="20"/>
  <c r="P61" i="20"/>
  <c r="E75" i="20"/>
  <c r="Q61" i="20"/>
  <c r="T102" i="20"/>
  <c r="T104" i="20"/>
  <c r="M114" i="20"/>
  <c r="S114" i="20" s="1"/>
  <c r="P68" i="19"/>
  <c r="Q68" i="19"/>
  <c r="U64" i="19"/>
  <c r="T63" i="19"/>
  <c r="E68" i="19"/>
  <c r="T51" i="19"/>
  <c r="R69" i="19"/>
  <c r="E55" i="19"/>
  <c r="R55" i="19"/>
  <c r="T39" i="19"/>
  <c r="E42" i="19"/>
  <c r="R75" i="19"/>
  <c r="Q42" i="19"/>
  <c r="Q32" i="19"/>
  <c r="E32" i="19"/>
  <c r="E26" i="19"/>
  <c r="U26" i="19" s="1"/>
  <c r="Q55" i="19"/>
  <c r="T49" i="19"/>
  <c r="P55" i="19"/>
  <c r="E69" i="19"/>
  <c r="E75" i="19"/>
  <c r="P61" i="19"/>
  <c r="P69" i="19"/>
  <c r="P75" i="19"/>
  <c r="Q75" i="19"/>
  <c r="T99" i="19"/>
  <c r="T101" i="19"/>
  <c r="U104" i="19"/>
  <c r="E68" i="18"/>
  <c r="T64" i="18"/>
  <c r="P61" i="18"/>
  <c r="S75" i="18"/>
  <c r="U52" i="18"/>
  <c r="U44" i="18"/>
  <c r="P42" i="18"/>
  <c r="E42" i="18"/>
  <c r="S42" i="18"/>
  <c r="E32" i="18"/>
  <c r="T29" i="18"/>
  <c r="Q26" i="18"/>
  <c r="U26" i="18" s="1"/>
  <c r="S69" i="18"/>
  <c r="E26" i="18"/>
  <c r="E75" i="18"/>
  <c r="P55" i="18"/>
  <c r="P75" i="18"/>
  <c r="Q55" i="18"/>
  <c r="R69" i="18"/>
  <c r="U59" i="18"/>
  <c r="Q61" i="18"/>
  <c r="P69" i="18"/>
  <c r="T69" i="18" s="1"/>
  <c r="R75" i="18"/>
  <c r="T60" i="18"/>
  <c r="Q75" i="18"/>
  <c r="U112" i="18"/>
  <c r="R114" i="18"/>
  <c r="T99" i="18"/>
  <c r="T101" i="18"/>
  <c r="T103" i="18"/>
  <c r="T65" i="17"/>
  <c r="T64" i="17"/>
  <c r="U51" i="17"/>
  <c r="T47" i="17"/>
  <c r="Q55" i="17"/>
  <c r="T39" i="17"/>
  <c r="R69" i="17"/>
  <c r="R75" i="17"/>
  <c r="P26" i="17"/>
  <c r="U49" i="17"/>
  <c r="P75" i="17"/>
  <c r="Q75" i="17"/>
  <c r="S69" i="17"/>
  <c r="E75" i="17"/>
  <c r="S75" i="17"/>
  <c r="E61" i="17"/>
  <c r="P61" i="17"/>
  <c r="Q61" i="17"/>
  <c r="P69" i="17"/>
  <c r="Q69" i="17"/>
  <c r="U60" i="17"/>
  <c r="E69" i="17"/>
  <c r="S97" i="17"/>
  <c r="T109" i="17"/>
  <c r="T111" i="17"/>
  <c r="E68" i="16"/>
  <c r="U65" i="16"/>
  <c r="E61" i="16"/>
  <c r="Q55" i="16"/>
  <c r="Q42" i="16"/>
  <c r="E32" i="16"/>
  <c r="T32" i="16" s="1"/>
  <c r="R75" i="16"/>
  <c r="T28" i="16"/>
  <c r="P32" i="16"/>
  <c r="P26" i="16"/>
  <c r="T25" i="16"/>
  <c r="Q26" i="16"/>
  <c r="P69" i="16"/>
  <c r="T69" i="16" s="1"/>
  <c r="Q69" i="16"/>
  <c r="U49" i="16"/>
  <c r="P55" i="16"/>
  <c r="E69" i="16"/>
  <c r="E75" i="16"/>
  <c r="P75" i="16"/>
  <c r="P61" i="16"/>
  <c r="Q61" i="16"/>
  <c r="S69" i="16"/>
  <c r="T101" i="16"/>
  <c r="T103" i="16"/>
  <c r="T105" i="16"/>
  <c r="Q68" i="15"/>
  <c r="T58" i="15"/>
  <c r="Q61" i="15"/>
  <c r="E55" i="15"/>
  <c r="T51" i="15"/>
  <c r="T50" i="15"/>
  <c r="S75" i="15"/>
  <c r="P55" i="15"/>
  <c r="T47" i="15"/>
  <c r="P42" i="15"/>
  <c r="Q69" i="15"/>
  <c r="R69" i="15"/>
  <c r="E42" i="15"/>
  <c r="E32" i="15"/>
  <c r="P32" i="15"/>
  <c r="E69" i="15"/>
  <c r="Q32" i="15"/>
  <c r="P26" i="15"/>
  <c r="Q26" i="15"/>
  <c r="Q55" i="15"/>
  <c r="U55" i="15" s="1"/>
  <c r="Q75" i="15"/>
  <c r="E75" i="15"/>
  <c r="S55" i="15"/>
  <c r="E61" i="15"/>
  <c r="U61" i="15" s="1"/>
  <c r="P61" i="15"/>
  <c r="P69" i="15"/>
  <c r="R97" i="15"/>
  <c r="T106" i="15"/>
  <c r="T108" i="15"/>
  <c r="T110" i="15"/>
  <c r="T63" i="14"/>
  <c r="U57" i="14"/>
  <c r="T52" i="14"/>
  <c r="S75" i="14"/>
  <c r="T44" i="14"/>
  <c r="R69" i="14"/>
  <c r="Q42" i="14"/>
  <c r="P42" i="14"/>
  <c r="U29" i="14"/>
  <c r="E26" i="14"/>
  <c r="U24" i="14"/>
  <c r="E75" i="14"/>
  <c r="R75" i="14"/>
  <c r="E55" i="14"/>
  <c r="E69" i="14"/>
  <c r="P61" i="14"/>
  <c r="S69" i="14"/>
  <c r="Q61" i="14"/>
  <c r="P69" i="14"/>
  <c r="P75" i="14"/>
  <c r="T60" i="14"/>
  <c r="Q75" i="14"/>
  <c r="U75" i="14" s="1"/>
  <c r="T108" i="14"/>
  <c r="T110" i="14"/>
  <c r="T112" i="14"/>
  <c r="R97" i="14"/>
  <c r="U102" i="14"/>
  <c r="U100" i="14"/>
  <c r="U63" i="13"/>
  <c r="U64" i="13"/>
  <c r="P68" i="13"/>
  <c r="Q68" i="13"/>
  <c r="Q61" i="13"/>
  <c r="T57" i="13"/>
  <c r="U52" i="13"/>
  <c r="P55" i="13"/>
  <c r="E69" i="13"/>
  <c r="E55" i="13"/>
  <c r="U39" i="13"/>
  <c r="R75" i="13"/>
  <c r="Q42" i="13"/>
  <c r="P32" i="13"/>
  <c r="T29" i="13"/>
  <c r="P69" i="13"/>
  <c r="E75" i="13"/>
  <c r="P26" i="13"/>
  <c r="Q55" i="13"/>
  <c r="Q69" i="13"/>
  <c r="E61" i="13"/>
  <c r="T59" i="13"/>
  <c r="P75" i="13"/>
  <c r="R69" i="13"/>
  <c r="T105" i="13"/>
  <c r="T107" i="13"/>
  <c r="T109" i="13"/>
  <c r="P68" i="12"/>
  <c r="Q68" i="12"/>
  <c r="U57" i="12"/>
  <c r="T58" i="12"/>
  <c r="P61" i="12"/>
  <c r="T51" i="12"/>
  <c r="U48" i="12"/>
  <c r="T44" i="12"/>
  <c r="R75" i="12"/>
  <c r="T39" i="12"/>
  <c r="P42" i="12"/>
  <c r="Q42" i="12"/>
  <c r="P32" i="12"/>
  <c r="Q32" i="12"/>
  <c r="U28" i="12"/>
  <c r="E69" i="12"/>
  <c r="E26" i="12"/>
  <c r="T26" i="12" s="1"/>
  <c r="U24" i="12"/>
  <c r="P26" i="12"/>
  <c r="R69" i="12"/>
  <c r="S75" i="12"/>
  <c r="P55" i="12"/>
  <c r="Q55" i="12"/>
  <c r="U55" i="12" s="1"/>
  <c r="Q69" i="12"/>
  <c r="E75" i="12"/>
  <c r="E61" i="12"/>
  <c r="S69" i="12"/>
  <c r="P75" i="12"/>
  <c r="P69" i="12"/>
  <c r="Q75" i="12"/>
  <c r="U109" i="12"/>
  <c r="M114" i="12"/>
  <c r="S114" i="12" s="1"/>
  <c r="U107" i="12"/>
  <c r="U105" i="12"/>
  <c r="Q68" i="11"/>
  <c r="T64" i="11"/>
  <c r="Q61" i="11"/>
  <c r="T57" i="11"/>
  <c r="E55" i="11"/>
  <c r="T44" i="11"/>
  <c r="Q42" i="11"/>
  <c r="E69" i="11"/>
  <c r="U29" i="11"/>
  <c r="Q32" i="11"/>
  <c r="P26" i="11"/>
  <c r="Q75" i="11"/>
  <c r="U75" i="11" s="1"/>
  <c r="Q26" i="11"/>
  <c r="U26" i="11" s="1"/>
  <c r="T24" i="11"/>
  <c r="P75" i="11"/>
  <c r="R69" i="11"/>
  <c r="P55" i="11"/>
  <c r="Q55" i="11"/>
  <c r="P61" i="11"/>
  <c r="P69" i="11"/>
  <c r="T69" i="11" s="1"/>
  <c r="Q69" i="11"/>
  <c r="U69" i="11" s="1"/>
  <c r="U60" i="11"/>
  <c r="E61" i="11"/>
  <c r="U61" i="11" s="1"/>
  <c r="L114" i="11"/>
  <c r="R114" i="11" s="1"/>
  <c r="U112" i="11"/>
  <c r="U110" i="11"/>
  <c r="E82" i="11"/>
  <c r="T64" i="10"/>
  <c r="T63" i="10"/>
  <c r="S75" i="10"/>
  <c r="T57" i="10"/>
  <c r="E61" i="10"/>
  <c r="T51" i="10"/>
  <c r="U47" i="10"/>
  <c r="U48" i="10"/>
  <c r="E55" i="10"/>
  <c r="T44" i="10"/>
  <c r="T39" i="10"/>
  <c r="S42" i="10"/>
  <c r="E32" i="10"/>
  <c r="Q32" i="10"/>
  <c r="E75" i="10"/>
  <c r="R75" i="10"/>
  <c r="Q26" i="10"/>
  <c r="R69" i="10"/>
  <c r="P55" i="10"/>
  <c r="Q55" i="10"/>
  <c r="Q75" i="10"/>
  <c r="U75" i="10" s="1"/>
  <c r="Q69" i="10"/>
  <c r="U69" i="10" s="1"/>
  <c r="P61" i="10"/>
  <c r="S69" i="10"/>
  <c r="Q61" i="10"/>
  <c r="P75" i="10"/>
  <c r="T75" i="10" s="1"/>
  <c r="P69" i="10"/>
  <c r="T69" i="10" s="1"/>
  <c r="R97" i="10"/>
  <c r="U112" i="10"/>
  <c r="T64" i="9"/>
  <c r="P68" i="9"/>
  <c r="U57" i="9"/>
  <c r="P61" i="9"/>
  <c r="T58" i="9"/>
  <c r="T52" i="9"/>
  <c r="T48" i="9"/>
  <c r="R69" i="9"/>
  <c r="Q75" i="9"/>
  <c r="U75" i="9" s="1"/>
  <c r="E42" i="9"/>
  <c r="S42" i="9"/>
  <c r="P75" i="9"/>
  <c r="Q32" i="9"/>
  <c r="T24" i="9"/>
  <c r="U25" i="9"/>
  <c r="E26" i="9"/>
  <c r="P26" i="9"/>
  <c r="Q26" i="9"/>
  <c r="Q55" i="9"/>
  <c r="E69" i="9"/>
  <c r="S69" i="9"/>
  <c r="P55" i="9"/>
  <c r="T60" i="9"/>
  <c r="E61" i="9"/>
  <c r="Q61" i="9"/>
  <c r="P69" i="9"/>
  <c r="T69" i="9" s="1"/>
  <c r="Q69" i="9"/>
  <c r="R75" i="9"/>
  <c r="E75" i="9"/>
  <c r="U109" i="9"/>
  <c r="E68" i="8"/>
  <c r="T65" i="8"/>
  <c r="P68" i="8"/>
  <c r="E61" i="8"/>
  <c r="T52" i="8"/>
  <c r="E75" i="8"/>
  <c r="P42" i="8"/>
  <c r="T42" i="8" s="1"/>
  <c r="Q42" i="8"/>
  <c r="Q32" i="8"/>
  <c r="P32" i="8"/>
  <c r="U25" i="8"/>
  <c r="Q26" i="8"/>
  <c r="R75" i="8"/>
  <c r="R26" i="8"/>
  <c r="T24" i="8"/>
  <c r="E55" i="8"/>
  <c r="Q55" i="8"/>
  <c r="R69" i="8"/>
  <c r="T59" i="8"/>
  <c r="S69" i="8"/>
  <c r="Q75" i="8"/>
  <c r="P61" i="8"/>
  <c r="Q61" i="8"/>
  <c r="S75" i="8"/>
  <c r="U98" i="8"/>
  <c r="T111" i="8"/>
  <c r="U101" i="8"/>
  <c r="R97" i="8"/>
  <c r="P68" i="7"/>
  <c r="S69" i="7"/>
  <c r="T65" i="7"/>
  <c r="P61" i="7"/>
  <c r="R75" i="7"/>
  <c r="T52" i="7"/>
  <c r="T51" i="7"/>
  <c r="T47" i="7"/>
  <c r="R55" i="7"/>
  <c r="U48" i="7"/>
  <c r="P55" i="7"/>
  <c r="T55" i="7" s="1"/>
  <c r="P42" i="7"/>
  <c r="Q42" i="7"/>
  <c r="Q26" i="7"/>
  <c r="E26" i="7"/>
  <c r="R26" i="7"/>
  <c r="T24" i="7"/>
  <c r="Q55" i="7"/>
  <c r="P69" i="7"/>
  <c r="T69" i="7" s="1"/>
  <c r="E69" i="7"/>
  <c r="Q61" i="7"/>
  <c r="R69" i="7"/>
  <c r="P75" i="7"/>
  <c r="T75" i="7" s="1"/>
  <c r="Q75" i="7"/>
  <c r="U75" i="7" s="1"/>
  <c r="T60" i="7"/>
  <c r="Q69" i="7"/>
  <c r="U69" i="7" s="1"/>
  <c r="T59" i="7"/>
  <c r="S75" i="7"/>
  <c r="U103" i="7"/>
  <c r="U105" i="7"/>
  <c r="T111" i="7"/>
  <c r="T64" i="6"/>
  <c r="P68" i="6"/>
  <c r="U65" i="6"/>
  <c r="Q68" i="6"/>
  <c r="Q55" i="6"/>
  <c r="E42" i="6"/>
  <c r="R42" i="6"/>
  <c r="P42" i="6"/>
  <c r="Q42" i="6"/>
  <c r="P32" i="6"/>
  <c r="U28" i="6"/>
  <c r="Q32" i="6"/>
  <c r="P26" i="6"/>
  <c r="R75" i="6"/>
  <c r="S75" i="6"/>
  <c r="R26" i="6"/>
  <c r="E26" i="6"/>
  <c r="S26" i="6"/>
  <c r="E69" i="6"/>
  <c r="P55" i="6"/>
  <c r="E75" i="6"/>
  <c r="T49" i="6"/>
  <c r="E55" i="6"/>
  <c r="S69" i="6"/>
  <c r="P75" i="6"/>
  <c r="T75" i="6" s="1"/>
  <c r="Q61" i="6"/>
  <c r="R69" i="6"/>
  <c r="P69" i="6"/>
  <c r="T69" i="6" s="1"/>
  <c r="P61" i="6"/>
  <c r="Q69" i="6"/>
  <c r="R97" i="6"/>
  <c r="S97" i="6"/>
  <c r="U105" i="6"/>
  <c r="T112" i="6"/>
  <c r="E82" i="6"/>
  <c r="P68" i="5"/>
  <c r="Q68" i="5"/>
  <c r="E68" i="5"/>
  <c r="R69" i="5"/>
  <c r="P61" i="5"/>
  <c r="T48" i="5"/>
  <c r="Q55" i="5"/>
  <c r="P42" i="5"/>
  <c r="Q42" i="5"/>
  <c r="Q32" i="5"/>
  <c r="E32" i="5"/>
  <c r="U32" i="5" s="1"/>
  <c r="T28" i="5"/>
  <c r="P32" i="5"/>
  <c r="E75" i="5"/>
  <c r="P26" i="5"/>
  <c r="Q26" i="5"/>
  <c r="P55" i="5"/>
  <c r="R75" i="5"/>
  <c r="P69" i="5"/>
  <c r="T69" i="5" s="1"/>
  <c r="Q75" i="5"/>
  <c r="U75" i="5" s="1"/>
  <c r="Q69" i="5"/>
  <c r="U69" i="5" s="1"/>
  <c r="U60" i="5"/>
  <c r="E61" i="5"/>
  <c r="E69" i="5"/>
  <c r="Q61" i="5"/>
  <c r="S75" i="5"/>
  <c r="S69" i="5"/>
  <c r="P75" i="5"/>
  <c r="T75" i="5" s="1"/>
  <c r="T107" i="5"/>
  <c r="T105" i="5"/>
  <c r="T110" i="5"/>
  <c r="R114" i="5"/>
  <c r="U108" i="5"/>
  <c r="P68" i="4"/>
  <c r="E61" i="4"/>
  <c r="T61" i="4" s="1"/>
  <c r="Q61" i="4"/>
  <c r="U58" i="4"/>
  <c r="T51" i="4"/>
  <c r="T44" i="4"/>
  <c r="E42" i="4"/>
  <c r="S69" i="4"/>
  <c r="P42" i="4"/>
  <c r="Q42" i="4"/>
  <c r="U28" i="4"/>
  <c r="Q32" i="4"/>
  <c r="P32" i="4"/>
  <c r="P26" i="4"/>
  <c r="Q26" i="4"/>
  <c r="T24" i="4"/>
  <c r="R69" i="4"/>
  <c r="P75" i="4"/>
  <c r="P55" i="4"/>
  <c r="Q55" i="4"/>
  <c r="E55" i="4"/>
  <c r="P69" i="4"/>
  <c r="P61" i="4"/>
  <c r="E69" i="4"/>
  <c r="Q75" i="4"/>
  <c r="Q69" i="4"/>
  <c r="U69" i="4" s="1"/>
  <c r="E75" i="4"/>
  <c r="S75" i="4"/>
  <c r="P68" i="3"/>
  <c r="Q68" i="3"/>
  <c r="E69" i="3"/>
  <c r="Q75" i="3"/>
  <c r="U75" i="3" s="1"/>
  <c r="T47" i="3"/>
  <c r="S69" i="3"/>
  <c r="R42" i="3"/>
  <c r="E75" i="3"/>
  <c r="Q42" i="3"/>
  <c r="E32" i="3"/>
  <c r="U32" i="3" s="1"/>
  <c r="P32" i="3"/>
  <c r="Q32" i="3"/>
  <c r="Q26" i="3"/>
  <c r="T25" i="3"/>
  <c r="T24" i="3"/>
  <c r="E26" i="3"/>
  <c r="U26" i="3" s="1"/>
  <c r="R69" i="3"/>
  <c r="Q55" i="3"/>
  <c r="R75" i="3"/>
  <c r="P55" i="3"/>
  <c r="P69" i="3"/>
  <c r="T69" i="3" s="1"/>
  <c r="Q69" i="3"/>
  <c r="U69" i="3" s="1"/>
  <c r="S75" i="3"/>
  <c r="T59" i="3"/>
  <c r="E61" i="3"/>
  <c r="T61" i="3" s="1"/>
  <c r="P61" i="3"/>
  <c r="P75" i="3"/>
  <c r="T75" i="3" s="1"/>
  <c r="R114" i="3"/>
  <c r="U104" i="3"/>
  <c r="T111" i="3"/>
  <c r="E68" i="2"/>
  <c r="S68" i="2"/>
  <c r="P68" i="2"/>
  <c r="T68" i="2" s="1"/>
  <c r="T58" i="2"/>
  <c r="T57" i="2"/>
  <c r="T48" i="2"/>
  <c r="P55" i="2"/>
  <c r="R42" i="2"/>
  <c r="E42" i="2"/>
  <c r="P42" i="2"/>
  <c r="U39" i="2"/>
  <c r="Q42" i="2"/>
  <c r="U42" i="2" s="1"/>
  <c r="P32" i="2"/>
  <c r="P26" i="2"/>
  <c r="T26" i="2" s="1"/>
  <c r="Q69" i="2"/>
  <c r="U69" i="2" s="1"/>
  <c r="Q26" i="2"/>
  <c r="U26" i="2" s="1"/>
  <c r="E55" i="2"/>
  <c r="T49" i="2"/>
  <c r="Q55" i="2"/>
  <c r="P75" i="2"/>
  <c r="T75" i="2" s="1"/>
  <c r="E61" i="2"/>
  <c r="T61" i="2" s="1"/>
  <c r="Q75" i="2"/>
  <c r="U75" i="2" s="1"/>
  <c r="P61" i="2"/>
  <c r="S69" i="2"/>
  <c r="R69" i="2"/>
  <c r="Q61" i="2"/>
  <c r="P69" i="2"/>
  <c r="T69" i="2" s="1"/>
  <c r="E75" i="2"/>
  <c r="R75" i="2"/>
  <c r="S97" i="2"/>
  <c r="U101" i="2"/>
  <c r="R68" i="1"/>
  <c r="P68" i="1"/>
  <c r="P61" i="1"/>
  <c r="U52" i="1"/>
  <c r="T47" i="1"/>
  <c r="R75" i="1"/>
  <c r="R69" i="1"/>
  <c r="R42" i="1"/>
  <c r="P42" i="1"/>
  <c r="U39" i="1"/>
  <c r="Q42" i="1"/>
  <c r="E32" i="1"/>
  <c r="U32" i="1" s="1"/>
  <c r="S32" i="1"/>
  <c r="P32" i="1"/>
  <c r="Q32" i="1"/>
  <c r="U24" i="1"/>
  <c r="Q26" i="1"/>
  <c r="T25" i="1"/>
  <c r="P26" i="1"/>
  <c r="E26" i="1"/>
  <c r="R26" i="1"/>
  <c r="R55" i="1"/>
  <c r="E69" i="1"/>
  <c r="S69" i="1"/>
  <c r="S75" i="1"/>
  <c r="P55" i="1"/>
  <c r="T55" i="1" s="1"/>
  <c r="Q55" i="1"/>
  <c r="U55" i="1" s="1"/>
  <c r="Q61" i="1"/>
  <c r="P69" i="1"/>
  <c r="T69" i="1" s="1"/>
  <c r="T60" i="1"/>
  <c r="Q69" i="1"/>
  <c r="U69" i="1" s="1"/>
  <c r="P75" i="1"/>
  <c r="T75" i="1" s="1"/>
  <c r="Q75" i="1"/>
  <c r="U75" i="1" s="1"/>
  <c r="T106" i="1"/>
  <c r="U26" i="14"/>
  <c r="T26" i="14"/>
  <c r="U35" i="2"/>
  <c r="T35" i="2"/>
  <c r="U26" i="6"/>
  <c r="U61" i="6"/>
  <c r="T61" i="6"/>
  <c r="U32" i="7"/>
  <c r="U26" i="8"/>
  <c r="T26" i="8"/>
  <c r="U32" i="9"/>
  <c r="T32" i="9"/>
  <c r="U32" i="15"/>
  <c r="T32" i="15"/>
  <c r="T32" i="3"/>
  <c r="U61" i="5"/>
  <c r="T61" i="5"/>
  <c r="U61" i="7"/>
  <c r="T61" i="7"/>
  <c r="U32" i="10"/>
  <c r="T32" i="10"/>
  <c r="U61" i="10"/>
  <c r="T61" i="10"/>
  <c r="U35" i="14"/>
  <c r="T35" i="14"/>
  <c r="U32" i="2"/>
  <c r="T32" i="2"/>
  <c r="U35" i="9"/>
  <c r="T35" i="9"/>
  <c r="U61" i="9"/>
  <c r="T61" i="9"/>
  <c r="U32" i="12"/>
  <c r="T32" i="12"/>
  <c r="U61" i="12"/>
  <c r="T61" i="12"/>
  <c r="T61" i="15"/>
  <c r="T26" i="3"/>
  <c r="U26" i="4"/>
  <c r="T26" i="4"/>
  <c r="U35" i="5"/>
  <c r="T35" i="5"/>
  <c r="U61" i="2"/>
  <c r="U61" i="4"/>
  <c r="U35" i="12"/>
  <c r="T35" i="12"/>
  <c r="U26" i="13"/>
  <c r="T26" i="13"/>
  <c r="U35" i="1"/>
  <c r="T35" i="1"/>
  <c r="U35" i="3"/>
  <c r="T35" i="3"/>
  <c r="U26" i="5"/>
  <c r="T26" i="5"/>
  <c r="U35" i="7"/>
  <c r="T35" i="7"/>
  <c r="T87" i="8"/>
  <c r="P115" i="8"/>
  <c r="P114" i="8"/>
  <c r="U87" i="13"/>
  <c r="Q115" i="13"/>
  <c r="Q114" i="13"/>
  <c r="U42" i="18"/>
  <c r="T42" i="18"/>
  <c r="T37" i="18"/>
  <c r="U37" i="18"/>
  <c r="U93" i="46"/>
  <c r="T93" i="46"/>
  <c r="T58" i="47"/>
  <c r="U58" i="47"/>
  <c r="U16" i="48"/>
  <c r="T16" i="48"/>
  <c r="U34" i="51"/>
  <c r="T34" i="51"/>
  <c r="U68" i="2"/>
  <c r="P87" i="3"/>
  <c r="R87" i="5"/>
  <c r="Q75" i="6"/>
  <c r="U75" i="6" s="1"/>
  <c r="S87" i="6"/>
  <c r="U91" i="6"/>
  <c r="T10" i="7"/>
  <c r="P32" i="7"/>
  <c r="T32" i="7" s="1"/>
  <c r="E55" i="7"/>
  <c r="Q87" i="7"/>
  <c r="U55" i="8"/>
  <c r="T55" i="8"/>
  <c r="Q87" i="8"/>
  <c r="U91" i="8"/>
  <c r="U68" i="9"/>
  <c r="T68" i="9"/>
  <c r="U63" i="9"/>
  <c r="T63" i="9"/>
  <c r="E68" i="9"/>
  <c r="P87" i="9"/>
  <c r="U10" i="10"/>
  <c r="T10" i="10"/>
  <c r="P35" i="10"/>
  <c r="T35" i="10" s="1"/>
  <c r="U38" i="10"/>
  <c r="T38" i="10"/>
  <c r="U55" i="10"/>
  <c r="T55" i="10"/>
  <c r="R87" i="10"/>
  <c r="U92" i="10"/>
  <c r="T92" i="10"/>
  <c r="T75" i="11"/>
  <c r="U17" i="11"/>
  <c r="T17" i="11"/>
  <c r="U14" i="12"/>
  <c r="T14" i="12"/>
  <c r="U34" i="12"/>
  <c r="S35" i="12"/>
  <c r="S73" i="12"/>
  <c r="U14" i="13"/>
  <c r="T14" i="13"/>
  <c r="U32" i="13"/>
  <c r="T32" i="13"/>
  <c r="R74" i="13"/>
  <c r="R87" i="13"/>
  <c r="Q17" i="14"/>
  <c r="U17" i="14" s="1"/>
  <c r="U72" i="14"/>
  <c r="T72" i="14"/>
  <c r="U90" i="14"/>
  <c r="T90" i="14"/>
  <c r="P75" i="15"/>
  <c r="T75" i="15" s="1"/>
  <c r="U26" i="16"/>
  <c r="T26" i="16"/>
  <c r="U44" i="16"/>
  <c r="T44" i="16"/>
  <c r="T19" i="17"/>
  <c r="U19" i="17"/>
  <c r="E32" i="17"/>
  <c r="T35" i="19"/>
  <c r="U26" i="20"/>
  <c r="T12" i="21"/>
  <c r="U12" i="21"/>
  <c r="U20" i="21"/>
  <c r="T20" i="21"/>
  <c r="U50" i="21"/>
  <c r="T50" i="21"/>
  <c r="T21" i="22"/>
  <c r="U21" i="22"/>
  <c r="U46" i="22"/>
  <c r="T46" i="22"/>
  <c r="T29" i="23"/>
  <c r="U29" i="23"/>
  <c r="U60" i="27"/>
  <c r="T60" i="27"/>
  <c r="Q115" i="5"/>
  <c r="Q114" i="5"/>
  <c r="U68" i="8"/>
  <c r="T68" i="8"/>
  <c r="U61" i="13"/>
  <c r="T61" i="13"/>
  <c r="U17" i="3"/>
  <c r="T17" i="3"/>
  <c r="Q87" i="3"/>
  <c r="S87" i="5"/>
  <c r="U55" i="6"/>
  <c r="T55" i="6"/>
  <c r="U17" i="7"/>
  <c r="T17" i="7"/>
  <c r="R87" i="7"/>
  <c r="U35" i="8"/>
  <c r="T35" i="8"/>
  <c r="T75" i="9"/>
  <c r="U69" i="9"/>
  <c r="T17" i="9"/>
  <c r="T9" i="9"/>
  <c r="U42" i="9"/>
  <c r="T42" i="9"/>
  <c r="Q115" i="9"/>
  <c r="Q114" i="9"/>
  <c r="Q35" i="10"/>
  <c r="U35" i="10" s="1"/>
  <c r="P73" i="10"/>
  <c r="S87" i="10"/>
  <c r="T55" i="12"/>
  <c r="T74" i="12"/>
  <c r="U73" i="12"/>
  <c r="T73" i="12"/>
  <c r="U74" i="12"/>
  <c r="U71" i="12"/>
  <c r="P61" i="13"/>
  <c r="U65" i="13"/>
  <c r="T65" i="13"/>
  <c r="U96" i="13"/>
  <c r="T96" i="13"/>
  <c r="U19" i="14"/>
  <c r="T19" i="14"/>
  <c r="U32" i="14"/>
  <c r="T32" i="14"/>
  <c r="Q69" i="14"/>
  <c r="U69" i="14" s="1"/>
  <c r="P74" i="14"/>
  <c r="U74" i="15"/>
  <c r="T74" i="15"/>
  <c r="U73" i="15"/>
  <c r="T73" i="15"/>
  <c r="T71" i="15"/>
  <c r="U32" i="16"/>
  <c r="U28" i="17"/>
  <c r="T28" i="17"/>
  <c r="Q42" i="17"/>
  <c r="U32" i="18"/>
  <c r="T32" i="18"/>
  <c r="U42" i="21"/>
  <c r="T42" i="21"/>
  <c r="U37" i="21"/>
  <c r="T37" i="21"/>
  <c r="U66" i="22"/>
  <c r="T66" i="22"/>
  <c r="U58" i="23"/>
  <c r="T58" i="23"/>
  <c r="Q42" i="25"/>
  <c r="U42" i="25" s="1"/>
  <c r="U52" i="26"/>
  <c r="T52" i="26"/>
  <c r="U74" i="2"/>
  <c r="T74" i="2"/>
  <c r="U73" i="2"/>
  <c r="T73" i="2"/>
  <c r="U68" i="3"/>
  <c r="T68" i="3"/>
  <c r="U26" i="7"/>
  <c r="T26" i="7"/>
  <c r="U10" i="9"/>
  <c r="T10" i="9"/>
  <c r="U87" i="9"/>
  <c r="E87" i="9"/>
  <c r="E115" i="9" s="1"/>
  <c r="U115" i="9" s="1"/>
  <c r="T87" i="9"/>
  <c r="R87" i="3"/>
  <c r="U17" i="5"/>
  <c r="T17" i="5"/>
  <c r="U42" i="5"/>
  <c r="T42" i="5"/>
  <c r="U74" i="6"/>
  <c r="T74" i="6"/>
  <c r="U73" i="6"/>
  <c r="T73" i="6"/>
  <c r="U68" i="7"/>
  <c r="T68" i="7"/>
  <c r="U63" i="7"/>
  <c r="S87" i="7"/>
  <c r="U75" i="8"/>
  <c r="U17" i="8"/>
  <c r="T17" i="8"/>
  <c r="U61" i="8"/>
  <c r="T61" i="8"/>
  <c r="U67" i="8"/>
  <c r="T67" i="8"/>
  <c r="Q17" i="9"/>
  <c r="U17" i="9" s="1"/>
  <c r="U21" i="9"/>
  <c r="T21" i="9"/>
  <c r="U26" i="9"/>
  <c r="T26" i="9"/>
  <c r="T73" i="9"/>
  <c r="U74" i="9"/>
  <c r="T74" i="9"/>
  <c r="U73" i="9"/>
  <c r="U71" i="9"/>
  <c r="U17" i="10"/>
  <c r="T9" i="10"/>
  <c r="U42" i="10"/>
  <c r="T42" i="10"/>
  <c r="T37" i="10"/>
  <c r="P68" i="10"/>
  <c r="Q68" i="10"/>
  <c r="U40" i="11"/>
  <c r="T40" i="11"/>
  <c r="R32" i="12"/>
  <c r="U53" i="13"/>
  <c r="T53" i="13"/>
  <c r="T73" i="13"/>
  <c r="U74" i="13"/>
  <c r="T74" i="13"/>
  <c r="U73" i="13"/>
  <c r="U71" i="13"/>
  <c r="U47" i="14"/>
  <c r="T47" i="14"/>
  <c r="Q68" i="14"/>
  <c r="U74" i="14"/>
  <c r="T74" i="14"/>
  <c r="U73" i="14"/>
  <c r="T73" i="14"/>
  <c r="T71" i="14"/>
  <c r="Q74" i="14"/>
  <c r="Q73" i="15"/>
  <c r="U24" i="16"/>
  <c r="T24" i="16"/>
  <c r="T51" i="16"/>
  <c r="U51" i="16"/>
  <c r="U68" i="16"/>
  <c r="T68" i="16"/>
  <c r="T63" i="16"/>
  <c r="U63" i="16"/>
  <c r="P68" i="16"/>
  <c r="U26" i="17"/>
  <c r="T26" i="17"/>
  <c r="U59" i="17"/>
  <c r="T59" i="17"/>
  <c r="U61" i="18"/>
  <c r="T61" i="18"/>
  <c r="U12" i="19"/>
  <c r="T12" i="19"/>
  <c r="Q115" i="19"/>
  <c r="Q114" i="19"/>
  <c r="U22" i="20"/>
  <c r="T22" i="20"/>
  <c r="P35" i="22"/>
  <c r="T35" i="22" s="1"/>
  <c r="P74" i="22"/>
  <c r="T95" i="22"/>
  <c r="U95" i="22"/>
  <c r="U61" i="23"/>
  <c r="T61" i="23"/>
  <c r="U32" i="25"/>
  <c r="T32" i="25"/>
  <c r="T35" i="25"/>
  <c r="U32" i="4"/>
  <c r="T32" i="4"/>
  <c r="U23" i="11"/>
  <c r="T23" i="11"/>
  <c r="U35" i="11"/>
  <c r="T35" i="11"/>
  <c r="U61" i="14"/>
  <c r="T61" i="14"/>
  <c r="U67" i="14"/>
  <c r="T67" i="14"/>
  <c r="P87" i="2"/>
  <c r="S87" i="3"/>
  <c r="U55" i="4"/>
  <c r="T55" i="4"/>
  <c r="E87" i="4"/>
  <c r="E115" i="4" s="1"/>
  <c r="U68" i="6"/>
  <c r="T68" i="6"/>
  <c r="P69" i="8"/>
  <c r="T69" i="8" s="1"/>
  <c r="U72" i="8"/>
  <c r="T72" i="8"/>
  <c r="P75" i="8"/>
  <c r="T75" i="8" s="1"/>
  <c r="U90" i="8"/>
  <c r="T90" i="8"/>
  <c r="P17" i="10"/>
  <c r="T17" i="10" s="1"/>
  <c r="U21" i="10"/>
  <c r="T21" i="10"/>
  <c r="E26" i="10"/>
  <c r="P32" i="10"/>
  <c r="U49" i="10"/>
  <c r="T49" i="10"/>
  <c r="T26" i="11"/>
  <c r="U51" i="11"/>
  <c r="T51" i="11"/>
  <c r="E73" i="11"/>
  <c r="U25" i="12"/>
  <c r="T25" i="12"/>
  <c r="U25" i="13"/>
  <c r="T25" i="13"/>
  <c r="U42" i="14"/>
  <c r="T42" i="14"/>
  <c r="U37" i="14"/>
  <c r="P55" i="14"/>
  <c r="U58" i="14"/>
  <c r="T58" i="14"/>
  <c r="Q73" i="14"/>
  <c r="E87" i="14"/>
  <c r="E115" i="14" s="1"/>
  <c r="U60" i="15"/>
  <c r="T60" i="15"/>
  <c r="U87" i="15"/>
  <c r="E87" i="15"/>
  <c r="E115" i="15" s="1"/>
  <c r="U115" i="15" s="1"/>
  <c r="T87" i="15"/>
  <c r="U13" i="16"/>
  <c r="T13" i="16"/>
  <c r="T25" i="17"/>
  <c r="U25" i="17"/>
  <c r="U35" i="17"/>
  <c r="T35" i="18"/>
  <c r="U52" i="19"/>
  <c r="T52" i="19"/>
  <c r="U29" i="20"/>
  <c r="T29" i="20"/>
  <c r="P68" i="20"/>
  <c r="U61" i="21"/>
  <c r="T61" i="21"/>
  <c r="T41" i="22"/>
  <c r="U41" i="22"/>
  <c r="U87" i="3"/>
  <c r="E87" i="3"/>
  <c r="E115" i="3" s="1"/>
  <c r="T87" i="3"/>
  <c r="U35" i="6"/>
  <c r="T35" i="6"/>
  <c r="P115" i="7"/>
  <c r="P114" i="7"/>
  <c r="U32" i="11"/>
  <c r="T32" i="11"/>
  <c r="U28" i="13"/>
  <c r="T28" i="13"/>
  <c r="U21" i="15"/>
  <c r="T21" i="15"/>
  <c r="U49" i="15"/>
  <c r="T49" i="15"/>
  <c r="U52" i="16"/>
  <c r="T52" i="16"/>
  <c r="U61" i="19"/>
  <c r="T61" i="19"/>
  <c r="U17" i="2"/>
  <c r="T17" i="2"/>
  <c r="U74" i="1"/>
  <c r="T74" i="1"/>
  <c r="U73" i="1"/>
  <c r="T73" i="1"/>
  <c r="P87" i="1"/>
  <c r="T87" i="1" s="1"/>
  <c r="T15" i="1"/>
  <c r="T41" i="2"/>
  <c r="T44" i="2"/>
  <c r="T71" i="2"/>
  <c r="Q87" i="2"/>
  <c r="T91" i="2"/>
  <c r="T19" i="4"/>
  <c r="T92" i="4"/>
  <c r="T23" i="5"/>
  <c r="T51" i="5"/>
  <c r="T25" i="6"/>
  <c r="T67" i="6"/>
  <c r="T58" i="7"/>
  <c r="T94" i="7"/>
  <c r="T12" i="8"/>
  <c r="U29" i="8"/>
  <c r="U32" i="8"/>
  <c r="T32" i="8"/>
  <c r="U46" i="8"/>
  <c r="T63" i="8"/>
  <c r="Q69" i="8"/>
  <c r="U69" i="8" s="1"/>
  <c r="P74" i="8"/>
  <c r="T15" i="9"/>
  <c r="T22" i="9"/>
  <c r="U39" i="9"/>
  <c r="T44" i="9"/>
  <c r="T88" i="9"/>
  <c r="U90" i="9"/>
  <c r="T90" i="9"/>
  <c r="T16" i="10"/>
  <c r="T46" i="10"/>
  <c r="T66" i="10"/>
  <c r="T10" i="11"/>
  <c r="U12" i="11"/>
  <c r="T12" i="11"/>
  <c r="T30" i="11"/>
  <c r="T41" i="11"/>
  <c r="T48" i="11"/>
  <c r="P87" i="11"/>
  <c r="T92" i="11"/>
  <c r="U94" i="11"/>
  <c r="T94" i="11"/>
  <c r="T22" i="12"/>
  <c r="T47" i="12"/>
  <c r="U49" i="12"/>
  <c r="T49" i="12"/>
  <c r="P87" i="12"/>
  <c r="T92" i="12"/>
  <c r="U94" i="12"/>
  <c r="T94" i="12"/>
  <c r="T22" i="13"/>
  <c r="T49" i="13"/>
  <c r="T54" i="13"/>
  <c r="U68" i="13"/>
  <c r="T68" i="13"/>
  <c r="Q75" i="13"/>
  <c r="U75" i="13" s="1"/>
  <c r="U15" i="14"/>
  <c r="P26" i="14"/>
  <c r="T28" i="14"/>
  <c r="U30" i="14"/>
  <c r="T30" i="14"/>
  <c r="T40" i="14"/>
  <c r="T48" i="14"/>
  <c r="Q55" i="14"/>
  <c r="U68" i="14"/>
  <c r="T68" i="14"/>
  <c r="P87" i="14"/>
  <c r="T96" i="14"/>
  <c r="U10" i="15"/>
  <c r="T10" i="15"/>
  <c r="T28" i="15"/>
  <c r="P35" i="15"/>
  <c r="T35" i="15" s="1"/>
  <c r="U38" i="15"/>
  <c r="T38" i="15"/>
  <c r="T55" i="15"/>
  <c r="T54" i="15"/>
  <c r="T57" i="15"/>
  <c r="T72" i="15"/>
  <c r="T75" i="16"/>
  <c r="U69" i="16"/>
  <c r="U17" i="16"/>
  <c r="T17" i="16"/>
  <c r="T9" i="16"/>
  <c r="U22" i="16"/>
  <c r="U58" i="16"/>
  <c r="T58" i="16"/>
  <c r="Q75" i="16"/>
  <c r="U75" i="16" s="1"/>
  <c r="E87" i="16"/>
  <c r="E115" i="16" s="1"/>
  <c r="T88" i="16"/>
  <c r="U13" i="17"/>
  <c r="T13" i="17"/>
  <c r="U95" i="17"/>
  <c r="T95" i="17"/>
  <c r="P26" i="18"/>
  <c r="U54" i="18"/>
  <c r="T54" i="18"/>
  <c r="T59" i="19"/>
  <c r="U59" i="19"/>
  <c r="U17" i="20"/>
  <c r="T17" i="20"/>
  <c r="U9" i="20"/>
  <c r="T9" i="20"/>
  <c r="U32" i="20"/>
  <c r="T32" i="20"/>
  <c r="P74" i="20"/>
  <c r="U94" i="20"/>
  <c r="T94" i="20"/>
  <c r="U32" i="21"/>
  <c r="T32" i="21"/>
  <c r="Q75" i="23"/>
  <c r="U75" i="23" s="1"/>
  <c r="U96" i="23"/>
  <c r="T96" i="23"/>
  <c r="U35" i="4"/>
  <c r="T35" i="4"/>
  <c r="U68" i="5"/>
  <c r="T68" i="5"/>
  <c r="U32" i="6"/>
  <c r="T32" i="6"/>
  <c r="U60" i="10"/>
  <c r="T60" i="10"/>
  <c r="U68" i="12"/>
  <c r="T68" i="12"/>
  <c r="U63" i="12"/>
  <c r="T63" i="12"/>
  <c r="U35" i="13"/>
  <c r="T35" i="13"/>
  <c r="U64" i="16"/>
  <c r="T64" i="16"/>
  <c r="U40" i="17"/>
  <c r="T40" i="17"/>
  <c r="T15" i="20"/>
  <c r="U15" i="20"/>
  <c r="U16" i="23"/>
  <c r="T16" i="23"/>
  <c r="U87" i="1"/>
  <c r="E87" i="1"/>
  <c r="E115" i="1" s="1"/>
  <c r="E87" i="2"/>
  <c r="E115" i="2" s="1"/>
  <c r="T42" i="2"/>
  <c r="T20" i="1"/>
  <c r="T91" i="1"/>
  <c r="T64" i="2"/>
  <c r="T11" i="3"/>
  <c r="T40" i="3"/>
  <c r="T51" i="3"/>
  <c r="T63" i="3"/>
  <c r="T88" i="3"/>
  <c r="T96" i="3"/>
  <c r="T16" i="4"/>
  <c r="T60" i="4"/>
  <c r="T74" i="4"/>
  <c r="U73" i="4"/>
  <c r="T73" i="4"/>
  <c r="U74" i="4"/>
  <c r="T40" i="5"/>
  <c r="U69" i="6"/>
  <c r="U17" i="6"/>
  <c r="T17" i="6"/>
  <c r="T14" i="6"/>
  <c r="T47" i="6"/>
  <c r="T58" i="6"/>
  <c r="E87" i="6"/>
  <c r="E115" i="6" s="1"/>
  <c r="T20" i="7"/>
  <c r="U42" i="7"/>
  <c r="T42" i="7"/>
  <c r="U17" i="1"/>
  <c r="T17" i="1"/>
  <c r="T14" i="1"/>
  <c r="U41" i="1"/>
  <c r="T45" i="1"/>
  <c r="U46" i="1"/>
  <c r="T53" i="1"/>
  <c r="T67" i="1"/>
  <c r="R87" i="1"/>
  <c r="T90" i="1"/>
  <c r="T10" i="2"/>
  <c r="U11" i="2"/>
  <c r="T23" i="2"/>
  <c r="U24" i="2"/>
  <c r="T40" i="2"/>
  <c r="T51" i="2"/>
  <c r="U52" i="2"/>
  <c r="T63" i="2"/>
  <c r="U71" i="2"/>
  <c r="R87" i="2"/>
  <c r="T90" i="2"/>
  <c r="T10" i="3"/>
  <c r="T21" i="3"/>
  <c r="U22" i="3"/>
  <c r="T39" i="3"/>
  <c r="U55" i="3"/>
  <c r="T55" i="3"/>
  <c r="T50" i="3"/>
  <c r="U63" i="3"/>
  <c r="U74" i="3"/>
  <c r="T74" i="3"/>
  <c r="U73" i="3"/>
  <c r="T73" i="3"/>
  <c r="U88" i="3"/>
  <c r="T95" i="3"/>
  <c r="T15" i="4"/>
  <c r="T29" i="4"/>
  <c r="U30" i="4"/>
  <c r="T48" i="4"/>
  <c r="U49" i="4"/>
  <c r="T59" i="4"/>
  <c r="U68" i="4"/>
  <c r="T68" i="4"/>
  <c r="Q87" i="4"/>
  <c r="T91" i="4"/>
  <c r="T11" i="5"/>
  <c r="U12" i="5"/>
  <c r="T22" i="5"/>
  <c r="T39" i="5"/>
  <c r="U55" i="5"/>
  <c r="T55" i="5"/>
  <c r="T50" i="5"/>
  <c r="U63" i="5"/>
  <c r="U87" i="5"/>
  <c r="E87" i="5"/>
  <c r="E115" i="5" s="1"/>
  <c r="U115" i="5" s="1"/>
  <c r="T87" i="5"/>
  <c r="T93" i="5"/>
  <c r="U94" i="5"/>
  <c r="T13" i="6"/>
  <c r="T24" i="6"/>
  <c r="T29" i="6"/>
  <c r="U30" i="6"/>
  <c r="T46" i="6"/>
  <c r="T54" i="6"/>
  <c r="T57" i="6"/>
  <c r="T66" i="6"/>
  <c r="P87" i="6"/>
  <c r="T91" i="6"/>
  <c r="U10" i="7"/>
  <c r="T16" i="7"/>
  <c r="T19" i="7"/>
  <c r="T25" i="7"/>
  <c r="U28" i="7"/>
  <c r="T40" i="7"/>
  <c r="T49" i="7"/>
  <c r="T57" i="7"/>
  <c r="T64" i="7"/>
  <c r="T93" i="7"/>
  <c r="T11" i="8"/>
  <c r="T19" i="8"/>
  <c r="P26" i="8"/>
  <c r="T28" i="8"/>
  <c r="T45" i="8"/>
  <c r="U47" i="8"/>
  <c r="T47" i="8"/>
  <c r="U57" i="8"/>
  <c r="U63" i="8"/>
  <c r="Q68" i="8"/>
  <c r="T74" i="8"/>
  <c r="U73" i="8"/>
  <c r="T73" i="8"/>
  <c r="U74" i="8"/>
  <c r="T71" i="8"/>
  <c r="Q74" i="8"/>
  <c r="T91" i="8"/>
  <c r="T14" i="9"/>
  <c r="T38" i="9"/>
  <c r="U40" i="9"/>
  <c r="T40" i="9"/>
  <c r="U50" i="9"/>
  <c r="U88" i="9"/>
  <c r="T15" i="10"/>
  <c r="T22" i="10"/>
  <c r="U31" i="10"/>
  <c r="T45" i="10"/>
  <c r="T50" i="10"/>
  <c r="T65" i="10"/>
  <c r="E87" i="10"/>
  <c r="E115" i="10" s="1"/>
  <c r="T9" i="11"/>
  <c r="T47" i="11"/>
  <c r="T52" i="11"/>
  <c r="U68" i="11"/>
  <c r="T68" i="11"/>
  <c r="U63" i="11"/>
  <c r="T63" i="11"/>
  <c r="S75" i="11"/>
  <c r="Q87" i="11"/>
  <c r="U87" i="11" s="1"/>
  <c r="T91" i="11"/>
  <c r="U15" i="12"/>
  <c r="T21" i="12"/>
  <c r="U29" i="12"/>
  <c r="T34" i="12"/>
  <c r="U42" i="12"/>
  <c r="T42" i="12"/>
  <c r="U37" i="12"/>
  <c r="T41" i="12"/>
  <c r="T46" i="12"/>
  <c r="T67" i="12"/>
  <c r="P74" i="12"/>
  <c r="Q87" i="12"/>
  <c r="T91" i="12"/>
  <c r="T21" i="13"/>
  <c r="U44" i="13"/>
  <c r="T60" i="13"/>
  <c r="S69" i="13"/>
  <c r="E87" i="13"/>
  <c r="E115" i="13" s="1"/>
  <c r="U88" i="13"/>
  <c r="T88" i="13"/>
  <c r="T14" i="14"/>
  <c r="U16" i="14"/>
  <c r="T16" i="14"/>
  <c r="T25" i="14"/>
  <c r="R35" i="14"/>
  <c r="U55" i="14"/>
  <c r="T55" i="14"/>
  <c r="U54" i="14"/>
  <c r="T59" i="14"/>
  <c r="Q87" i="14"/>
  <c r="U91" i="14"/>
  <c r="T95" i="14"/>
  <c r="T25" i="15"/>
  <c r="Q35" i="15"/>
  <c r="U35" i="15" s="1"/>
  <c r="T53" i="15"/>
  <c r="T90" i="15"/>
  <c r="U11" i="16"/>
  <c r="U23" i="16"/>
  <c r="U55" i="16"/>
  <c r="T55" i="16"/>
  <c r="T45" i="16"/>
  <c r="U45" i="16"/>
  <c r="U67" i="16"/>
  <c r="Q74" i="16"/>
  <c r="U23" i="17"/>
  <c r="Q32" i="17"/>
  <c r="P55" i="17"/>
  <c r="U61" i="17"/>
  <c r="T61" i="17"/>
  <c r="P17" i="18"/>
  <c r="T17" i="18" s="1"/>
  <c r="U41" i="18"/>
  <c r="T41" i="18"/>
  <c r="Q69" i="18"/>
  <c r="P73" i="18"/>
  <c r="U47" i="19"/>
  <c r="T47" i="19"/>
  <c r="U57" i="20"/>
  <c r="T57" i="20"/>
  <c r="S69" i="20"/>
  <c r="Q69" i="20"/>
  <c r="U69" i="20" s="1"/>
  <c r="U35" i="21"/>
  <c r="T72" i="21"/>
  <c r="U72" i="21"/>
  <c r="T34" i="23"/>
  <c r="U34" i="23"/>
  <c r="T28" i="24"/>
  <c r="U28" i="24"/>
  <c r="U61" i="1"/>
  <c r="T61" i="1"/>
  <c r="U26" i="15"/>
  <c r="T26" i="15"/>
  <c r="U42" i="3"/>
  <c r="T42" i="3"/>
  <c r="U42" i="1"/>
  <c r="T42" i="1"/>
  <c r="T54" i="1"/>
  <c r="T59" i="1"/>
  <c r="U68" i="1"/>
  <c r="T68" i="1"/>
  <c r="Q87" i="1"/>
  <c r="P87" i="4"/>
  <c r="T73" i="5"/>
  <c r="U74" i="5"/>
  <c r="T74" i="5"/>
  <c r="U73" i="5"/>
  <c r="U50" i="7"/>
  <c r="T19" i="1"/>
  <c r="T40" i="1"/>
  <c r="T58" i="1"/>
  <c r="U45" i="1"/>
  <c r="S87" i="1"/>
  <c r="T9" i="2"/>
  <c r="U55" i="2"/>
  <c r="T55" i="2"/>
  <c r="U63" i="2"/>
  <c r="S87" i="2"/>
  <c r="T9" i="3"/>
  <c r="U75" i="4"/>
  <c r="T75" i="4"/>
  <c r="T69" i="4"/>
  <c r="U17" i="4"/>
  <c r="T17" i="4"/>
  <c r="U42" i="4"/>
  <c r="T42" i="4"/>
  <c r="R87" i="4"/>
  <c r="P87" i="5"/>
  <c r="U42" i="6"/>
  <c r="T42" i="6"/>
  <c r="T45" i="6"/>
  <c r="Q87" i="6"/>
  <c r="T9" i="7"/>
  <c r="T21" i="7"/>
  <c r="U87" i="7"/>
  <c r="E87" i="7"/>
  <c r="E115" i="7" s="1"/>
  <c r="U115" i="7" s="1"/>
  <c r="T87" i="7"/>
  <c r="U88" i="7"/>
  <c r="T34" i="8"/>
  <c r="U42" i="8"/>
  <c r="U37" i="8"/>
  <c r="U45" i="8"/>
  <c r="P55" i="8"/>
  <c r="U58" i="8"/>
  <c r="T58" i="8"/>
  <c r="Q73" i="8"/>
  <c r="E87" i="8"/>
  <c r="E115" i="8" s="1"/>
  <c r="U9" i="9"/>
  <c r="T37" i="9"/>
  <c r="U51" i="9"/>
  <c r="T51" i="9"/>
  <c r="T91" i="9"/>
  <c r="U45" i="10"/>
  <c r="U59" i="10"/>
  <c r="U74" i="10"/>
  <c r="T74" i="10"/>
  <c r="U73" i="10"/>
  <c r="T73" i="10"/>
  <c r="U9" i="11"/>
  <c r="T13" i="11"/>
  <c r="U22" i="11"/>
  <c r="U42" i="11"/>
  <c r="T42" i="11"/>
  <c r="R87" i="11"/>
  <c r="T95" i="11"/>
  <c r="Q26" i="12"/>
  <c r="U26" i="12" s="1"/>
  <c r="U30" i="12"/>
  <c r="T30" i="12"/>
  <c r="T45" i="12"/>
  <c r="T50" i="12"/>
  <c r="Q61" i="12"/>
  <c r="T71" i="12"/>
  <c r="Q74" i="12"/>
  <c r="R87" i="12"/>
  <c r="T95" i="12"/>
  <c r="Q26" i="13"/>
  <c r="P42" i="13"/>
  <c r="U55" i="13"/>
  <c r="T55" i="13"/>
  <c r="U45" i="13"/>
  <c r="T45" i="13"/>
  <c r="P87" i="13"/>
  <c r="T75" i="14"/>
  <c r="T69" i="14"/>
  <c r="T17" i="14"/>
  <c r="U9" i="14"/>
  <c r="T31" i="14"/>
  <c r="U34" i="14"/>
  <c r="S35" i="14"/>
  <c r="U66" i="14"/>
  <c r="R73" i="14"/>
  <c r="U69" i="15"/>
  <c r="T69" i="15"/>
  <c r="U75" i="15"/>
  <c r="U17" i="15"/>
  <c r="T17" i="15"/>
  <c r="T9" i="15"/>
  <c r="T11" i="15"/>
  <c r="U20" i="15"/>
  <c r="U34" i="15"/>
  <c r="U42" i="15"/>
  <c r="T42" i="15"/>
  <c r="T37" i="15"/>
  <c r="T39" i="15"/>
  <c r="U48" i="15"/>
  <c r="P68" i="15"/>
  <c r="U71" i="15"/>
  <c r="R73" i="15"/>
  <c r="R87" i="15"/>
  <c r="T93" i="15"/>
  <c r="T21" i="16"/>
  <c r="Q32" i="16"/>
  <c r="U35" i="16"/>
  <c r="T35" i="16"/>
  <c r="U39" i="16"/>
  <c r="P42" i="16"/>
  <c r="U49" i="18"/>
  <c r="T49" i="18"/>
  <c r="T66" i="19"/>
  <c r="U66" i="19"/>
  <c r="T93" i="19"/>
  <c r="U93" i="19"/>
  <c r="U35" i="20"/>
  <c r="T35" i="20"/>
  <c r="T90" i="20"/>
  <c r="U90" i="20"/>
  <c r="U25" i="22"/>
  <c r="T25" i="22"/>
  <c r="U74" i="23"/>
  <c r="T74" i="23"/>
  <c r="U73" i="23"/>
  <c r="T73" i="23"/>
  <c r="T71" i="23"/>
  <c r="U71" i="23"/>
  <c r="T92" i="23"/>
  <c r="U92" i="23"/>
  <c r="U49" i="25"/>
  <c r="T49" i="25"/>
  <c r="U14" i="28"/>
  <c r="T14" i="28"/>
  <c r="U26" i="29"/>
  <c r="S87" i="15"/>
  <c r="R69" i="16"/>
  <c r="T31" i="17"/>
  <c r="U34" i="17"/>
  <c r="U38" i="17"/>
  <c r="U11" i="18"/>
  <c r="U31" i="18"/>
  <c r="U39" i="18"/>
  <c r="E69" i="18"/>
  <c r="U94" i="18"/>
  <c r="T28" i="19"/>
  <c r="U57" i="19"/>
  <c r="Q69" i="19"/>
  <c r="U69" i="19" s="1"/>
  <c r="R87" i="19"/>
  <c r="U95" i="19"/>
  <c r="U13" i="20"/>
  <c r="T25" i="20"/>
  <c r="R35" i="20"/>
  <c r="U55" i="20"/>
  <c r="T55" i="20"/>
  <c r="T45" i="20"/>
  <c r="T72" i="20"/>
  <c r="U92" i="20"/>
  <c r="U10" i="21"/>
  <c r="E17" i="21"/>
  <c r="T58" i="21"/>
  <c r="Q75" i="21"/>
  <c r="U75" i="21" s="1"/>
  <c r="S87" i="21"/>
  <c r="T11" i="22"/>
  <c r="U23" i="22"/>
  <c r="U39" i="22"/>
  <c r="U44" i="22"/>
  <c r="U64" i="22"/>
  <c r="U31" i="23"/>
  <c r="U54" i="23"/>
  <c r="S87" i="23"/>
  <c r="U94" i="23"/>
  <c r="T30" i="24"/>
  <c r="U35" i="24"/>
  <c r="T35" i="24"/>
  <c r="U16" i="25"/>
  <c r="U26" i="25"/>
  <c r="T26" i="25"/>
  <c r="S87" i="25"/>
  <c r="U23" i="26"/>
  <c r="T23" i="26"/>
  <c r="U35" i="26"/>
  <c r="T35" i="26"/>
  <c r="U53" i="29"/>
  <c r="T53" i="29"/>
  <c r="T89" i="29"/>
  <c r="U89" i="29"/>
  <c r="U47" i="30"/>
  <c r="T47" i="30"/>
  <c r="U35" i="39"/>
  <c r="T35" i="39"/>
  <c r="U68" i="17"/>
  <c r="T68" i="17"/>
  <c r="T63" i="17"/>
  <c r="P87" i="18"/>
  <c r="P26" i="19"/>
  <c r="Q35" i="19"/>
  <c r="U35" i="19" s="1"/>
  <c r="S87" i="19"/>
  <c r="U61" i="20"/>
  <c r="T61" i="20"/>
  <c r="E87" i="20"/>
  <c r="E115" i="20" s="1"/>
  <c r="T73" i="21"/>
  <c r="U74" i="21"/>
  <c r="T74" i="21"/>
  <c r="U73" i="21"/>
  <c r="U71" i="21"/>
  <c r="Q75" i="22"/>
  <c r="U75" i="22" s="1"/>
  <c r="U26" i="23"/>
  <c r="U55" i="23"/>
  <c r="T55" i="23"/>
  <c r="T55" i="24"/>
  <c r="T45" i="24"/>
  <c r="U67" i="24"/>
  <c r="T67" i="24"/>
  <c r="U87" i="24"/>
  <c r="E87" i="24"/>
  <c r="E115" i="24" s="1"/>
  <c r="T87" i="24"/>
  <c r="T88" i="24"/>
  <c r="U61" i="26"/>
  <c r="T61" i="26"/>
  <c r="U32" i="27"/>
  <c r="T32" i="27"/>
  <c r="Q75" i="27"/>
  <c r="U53" i="28"/>
  <c r="T53" i="28"/>
  <c r="T96" i="28"/>
  <c r="U96" i="28"/>
  <c r="U24" i="29"/>
  <c r="T24" i="29"/>
  <c r="U48" i="29"/>
  <c r="T48" i="29"/>
  <c r="U35" i="30"/>
  <c r="Q69" i="30"/>
  <c r="U69" i="30" s="1"/>
  <c r="U32" i="31"/>
  <c r="T32" i="31"/>
  <c r="E87" i="17"/>
  <c r="E115" i="17" s="1"/>
  <c r="T88" i="17"/>
  <c r="Q115" i="18"/>
  <c r="Q114" i="18"/>
  <c r="T75" i="19"/>
  <c r="U75" i="19"/>
  <c r="T69" i="19"/>
  <c r="U17" i="19"/>
  <c r="T17" i="19"/>
  <c r="U42" i="19"/>
  <c r="T42" i="19"/>
  <c r="T37" i="19"/>
  <c r="U55" i="19"/>
  <c r="T55" i="19"/>
  <c r="P42" i="22"/>
  <c r="Q74" i="22"/>
  <c r="U87" i="22"/>
  <c r="E87" i="22"/>
  <c r="E115" i="22" s="1"/>
  <c r="T87" i="22"/>
  <c r="U88" i="22"/>
  <c r="P17" i="23"/>
  <c r="T17" i="23" s="1"/>
  <c r="P35" i="23"/>
  <c r="T35" i="23" s="1"/>
  <c r="U58" i="24"/>
  <c r="T58" i="24"/>
  <c r="P68" i="24"/>
  <c r="R73" i="24"/>
  <c r="U21" i="25"/>
  <c r="T21" i="25"/>
  <c r="U61" i="25"/>
  <c r="T61" i="25"/>
  <c r="U64" i="26"/>
  <c r="T64" i="26"/>
  <c r="U89" i="26"/>
  <c r="T89" i="26"/>
  <c r="T75" i="27"/>
  <c r="U75" i="27"/>
  <c r="U17" i="27"/>
  <c r="T17" i="27"/>
  <c r="U9" i="27"/>
  <c r="T9" i="27"/>
  <c r="U26" i="27"/>
  <c r="T26" i="27"/>
  <c r="U49" i="27"/>
  <c r="T49" i="27"/>
  <c r="U26" i="28"/>
  <c r="P32" i="28"/>
  <c r="T32" i="28" s="1"/>
  <c r="P75" i="28"/>
  <c r="T75" i="28" s="1"/>
  <c r="S42" i="30"/>
  <c r="Q42" i="30"/>
  <c r="U96" i="30"/>
  <c r="T96" i="30"/>
  <c r="U93" i="35"/>
  <c r="T93" i="35"/>
  <c r="T26" i="36"/>
  <c r="P87" i="16"/>
  <c r="Q26" i="17"/>
  <c r="P35" i="17"/>
  <c r="T35" i="17" s="1"/>
  <c r="P87" i="17"/>
  <c r="R87" i="18"/>
  <c r="Q87" i="20"/>
  <c r="Q73" i="21"/>
  <c r="Q42" i="22"/>
  <c r="U42" i="22" s="1"/>
  <c r="P61" i="22"/>
  <c r="P87" i="22"/>
  <c r="T75" i="23"/>
  <c r="U17" i="23"/>
  <c r="T9" i="23"/>
  <c r="U32" i="23"/>
  <c r="T32" i="23"/>
  <c r="Q35" i="23"/>
  <c r="U35" i="23" s="1"/>
  <c r="U42" i="23"/>
  <c r="T42" i="23"/>
  <c r="T37" i="23"/>
  <c r="U26" i="24"/>
  <c r="Q32" i="25"/>
  <c r="U38" i="25"/>
  <c r="T38" i="25"/>
  <c r="P61" i="25"/>
  <c r="U92" i="25"/>
  <c r="T92" i="25"/>
  <c r="U12" i="26"/>
  <c r="T12" i="26"/>
  <c r="U26" i="26"/>
  <c r="T26" i="26"/>
  <c r="P75" i="26"/>
  <c r="T75" i="26" s="1"/>
  <c r="U35" i="27"/>
  <c r="T35" i="27"/>
  <c r="U87" i="27"/>
  <c r="Q115" i="27"/>
  <c r="Q114" i="27"/>
  <c r="Q55" i="28"/>
  <c r="U55" i="28" s="1"/>
  <c r="Q26" i="29"/>
  <c r="T23" i="31"/>
  <c r="U23" i="31"/>
  <c r="U61" i="16"/>
  <c r="T61" i="16"/>
  <c r="Q87" i="16"/>
  <c r="Q87" i="17"/>
  <c r="U75" i="18"/>
  <c r="T75" i="18"/>
  <c r="U69" i="18"/>
  <c r="U17" i="18"/>
  <c r="U9" i="18"/>
  <c r="S87" i="18"/>
  <c r="U74" i="19"/>
  <c r="T74" i="19"/>
  <c r="U73" i="19"/>
  <c r="T73" i="19"/>
  <c r="Q68" i="20"/>
  <c r="T75" i="21"/>
  <c r="T69" i="21"/>
  <c r="U17" i="21"/>
  <c r="T17" i="21"/>
  <c r="P35" i="21"/>
  <c r="T35" i="21" s="1"/>
  <c r="Q55" i="21"/>
  <c r="U68" i="21"/>
  <c r="T68" i="21"/>
  <c r="T63" i="21"/>
  <c r="Q87" i="22"/>
  <c r="E87" i="23"/>
  <c r="E115" i="23" s="1"/>
  <c r="U88" i="23"/>
  <c r="Q55" i="24"/>
  <c r="U55" i="24" s="1"/>
  <c r="Q74" i="24"/>
  <c r="U60" i="25"/>
  <c r="T60" i="25"/>
  <c r="U25" i="28"/>
  <c r="T25" i="28"/>
  <c r="U29" i="28"/>
  <c r="T29" i="28"/>
  <c r="U35" i="28"/>
  <c r="T35" i="28"/>
  <c r="U48" i="28"/>
  <c r="T48" i="28"/>
  <c r="U40" i="30"/>
  <c r="T40" i="30"/>
  <c r="U61" i="30"/>
  <c r="T61" i="30"/>
  <c r="U35" i="31"/>
  <c r="T35" i="31"/>
  <c r="U35" i="34"/>
  <c r="T35" i="34"/>
  <c r="U58" i="34"/>
  <c r="T58" i="34"/>
  <c r="R87" i="8"/>
  <c r="R87" i="9"/>
  <c r="P87" i="10"/>
  <c r="U74" i="11"/>
  <c r="T74" i="11"/>
  <c r="U73" i="11"/>
  <c r="T73" i="11"/>
  <c r="U75" i="12"/>
  <c r="T75" i="12"/>
  <c r="U69" i="12"/>
  <c r="U17" i="12"/>
  <c r="T17" i="12"/>
  <c r="T69" i="12"/>
  <c r="T75" i="13"/>
  <c r="U69" i="13"/>
  <c r="T69" i="13"/>
  <c r="U17" i="13"/>
  <c r="T17" i="13"/>
  <c r="U42" i="13"/>
  <c r="T42" i="13"/>
  <c r="R87" i="14"/>
  <c r="P87" i="15"/>
  <c r="T92" i="15"/>
  <c r="T12" i="16"/>
  <c r="T23" i="16"/>
  <c r="U40" i="16"/>
  <c r="R42" i="16"/>
  <c r="S73" i="16"/>
  <c r="S75" i="16"/>
  <c r="R87" i="16"/>
  <c r="T95" i="16"/>
  <c r="T12" i="17"/>
  <c r="T24" i="17"/>
  <c r="T34" i="17"/>
  <c r="U42" i="17"/>
  <c r="T42" i="17"/>
  <c r="U37" i="17"/>
  <c r="T50" i="17"/>
  <c r="T58" i="17"/>
  <c r="T89" i="17"/>
  <c r="T94" i="17"/>
  <c r="U19" i="18"/>
  <c r="T23" i="18"/>
  <c r="T26" i="18"/>
  <c r="Q35" i="18"/>
  <c r="U35" i="18" s="1"/>
  <c r="U38" i="18"/>
  <c r="P68" i="18"/>
  <c r="T72" i="18"/>
  <c r="T94" i="18"/>
  <c r="T11" i="19"/>
  <c r="U24" i="19"/>
  <c r="U32" i="19"/>
  <c r="T32" i="19"/>
  <c r="T65" i="19"/>
  <c r="T92" i="19"/>
  <c r="U45" i="20"/>
  <c r="T49" i="20"/>
  <c r="P55" i="20"/>
  <c r="U67" i="20"/>
  <c r="T74" i="20"/>
  <c r="U73" i="20"/>
  <c r="T73" i="20"/>
  <c r="U74" i="20"/>
  <c r="T71" i="20"/>
  <c r="P75" i="20"/>
  <c r="T75" i="20" s="1"/>
  <c r="S87" i="20"/>
  <c r="T89" i="20"/>
  <c r="U91" i="20"/>
  <c r="T19" i="21"/>
  <c r="P32" i="21"/>
  <c r="T34" i="21"/>
  <c r="T44" i="21"/>
  <c r="T49" i="21"/>
  <c r="U65" i="21"/>
  <c r="T91" i="21"/>
  <c r="T20" i="22"/>
  <c r="U22" i="22"/>
  <c r="R26" i="22"/>
  <c r="U35" i="22"/>
  <c r="T51" i="22"/>
  <c r="U68" i="22"/>
  <c r="T68" i="22"/>
  <c r="U63" i="22"/>
  <c r="S69" i="22"/>
  <c r="T72" i="22"/>
  <c r="R74" i="22"/>
  <c r="S75" i="22"/>
  <c r="U89" i="22"/>
  <c r="T94" i="22"/>
  <c r="U96" i="22"/>
  <c r="P26" i="23"/>
  <c r="T26" i="23" s="1"/>
  <c r="T28" i="23"/>
  <c r="U46" i="23"/>
  <c r="T50" i="23"/>
  <c r="P68" i="23"/>
  <c r="Q69" i="23"/>
  <c r="U69" i="23" s="1"/>
  <c r="S75" i="23"/>
  <c r="T91" i="23"/>
  <c r="T13" i="24"/>
  <c r="U23" i="24"/>
  <c r="P32" i="24"/>
  <c r="T32" i="24" s="1"/>
  <c r="Q32" i="24"/>
  <c r="U32" i="24" s="1"/>
  <c r="U47" i="24"/>
  <c r="T47" i="24"/>
  <c r="U61" i="24"/>
  <c r="T61" i="24"/>
  <c r="U72" i="24"/>
  <c r="T72" i="24"/>
  <c r="U90" i="24"/>
  <c r="T90" i="24"/>
  <c r="P17" i="25"/>
  <c r="T17" i="25" s="1"/>
  <c r="U58" i="25"/>
  <c r="U41" i="26"/>
  <c r="T41" i="26"/>
  <c r="U20" i="27"/>
  <c r="T20" i="27"/>
  <c r="U61" i="27"/>
  <c r="T61" i="27"/>
  <c r="P26" i="28"/>
  <c r="T26" i="28" s="1"/>
  <c r="U32" i="30"/>
  <c r="T32" i="30"/>
  <c r="T60" i="30"/>
  <c r="U60" i="30"/>
  <c r="R87" i="6"/>
  <c r="U55" i="7"/>
  <c r="U74" i="7"/>
  <c r="T74" i="7"/>
  <c r="U73" i="7"/>
  <c r="T73" i="7"/>
  <c r="S87" i="8"/>
  <c r="U55" i="9"/>
  <c r="T55" i="9"/>
  <c r="S87" i="9"/>
  <c r="U68" i="10"/>
  <c r="T68" i="10"/>
  <c r="Q87" i="10"/>
  <c r="U55" i="11"/>
  <c r="T55" i="11"/>
  <c r="E87" i="11"/>
  <c r="E115" i="11" s="1"/>
  <c r="T87" i="11"/>
  <c r="E87" i="12"/>
  <c r="E115" i="12" s="1"/>
  <c r="S87" i="14"/>
  <c r="U68" i="15"/>
  <c r="T68" i="15"/>
  <c r="Q87" i="15"/>
  <c r="S87" i="16"/>
  <c r="Q17" i="17"/>
  <c r="U17" i="17" s="1"/>
  <c r="P32" i="17"/>
  <c r="U55" i="17"/>
  <c r="T55" i="17"/>
  <c r="U63" i="17"/>
  <c r="S87" i="17"/>
  <c r="T96" i="17"/>
  <c r="Q17" i="18"/>
  <c r="U34" i="18"/>
  <c r="U48" i="18"/>
  <c r="E55" i="18"/>
  <c r="U29" i="19"/>
  <c r="U46" i="19"/>
  <c r="T58" i="19"/>
  <c r="P87" i="19"/>
  <c r="T14" i="20"/>
  <c r="P26" i="20"/>
  <c r="T26" i="20" s="1"/>
  <c r="U28" i="20"/>
  <c r="P42" i="20"/>
  <c r="T42" i="20" s="1"/>
  <c r="U68" i="20"/>
  <c r="T68" i="20"/>
  <c r="R69" i="20"/>
  <c r="P73" i="20"/>
  <c r="Q74" i="20"/>
  <c r="T88" i="20"/>
  <c r="T11" i="21"/>
  <c r="T26" i="21"/>
  <c r="U55" i="21"/>
  <c r="T55" i="21"/>
  <c r="T45" i="21"/>
  <c r="Q69" i="21"/>
  <c r="U69" i="21" s="1"/>
  <c r="T71" i="21"/>
  <c r="Q87" i="21"/>
  <c r="T75" i="22"/>
  <c r="T69" i="22"/>
  <c r="U17" i="22"/>
  <c r="T17" i="22"/>
  <c r="U12" i="22"/>
  <c r="U26" i="22"/>
  <c r="T26" i="22"/>
  <c r="S26" i="22"/>
  <c r="U32" i="22"/>
  <c r="T32" i="22"/>
  <c r="T40" i="22"/>
  <c r="R73" i="22"/>
  <c r="U15" i="23"/>
  <c r="U22" i="23"/>
  <c r="P32" i="23"/>
  <c r="T45" i="23"/>
  <c r="U57" i="23"/>
  <c r="Q87" i="23"/>
  <c r="P26" i="24"/>
  <c r="T26" i="24" s="1"/>
  <c r="U45" i="24"/>
  <c r="P73" i="24"/>
  <c r="U88" i="24"/>
  <c r="U10" i="25"/>
  <c r="T10" i="25"/>
  <c r="U30" i="25"/>
  <c r="Q35" i="25"/>
  <c r="U35" i="25" s="1"/>
  <c r="P42" i="26"/>
  <c r="T42" i="26" s="1"/>
  <c r="U44" i="26"/>
  <c r="T44" i="26"/>
  <c r="P55" i="26"/>
  <c r="Q32" i="27"/>
  <c r="U38" i="27"/>
  <c r="T38" i="27"/>
  <c r="P61" i="27"/>
  <c r="U94" i="27"/>
  <c r="T94" i="27"/>
  <c r="P17" i="28"/>
  <c r="U32" i="28"/>
  <c r="U90" i="28"/>
  <c r="T90" i="28"/>
  <c r="U13" i="29"/>
  <c r="T13" i="29"/>
  <c r="U40" i="29"/>
  <c r="T40" i="29"/>
  <c r="P26" i="31"/>
  <c r="T26" i="31" s="1"/>
  <c r="T74" i="16"/>
  <c r="U73" i="16"/>
  <c r="T73" i="16"/>
  <c r="U74" i="16"/>
  <c r="U75" i="17"/>
  <c r="T75" i="17"/>
  <c r="U69" i="17"/>
  <c r="T69" i="17"/>
  <c r="T17" i="17"/>
  <c r="T73" i="17"/>
  <c r="U74" i="17"/>
  <c r="T74" i="17"/>
  <c r="U73" i="17"/>
  <c r="U68" i="18"/>
  <c r="T68" i="18"/>
  <c r="U87" i="18"/>
  <c r="E87" i="18"/>
  <c r="E115" i="18" s="1"/>
  <c r="U115" i="18" s="1"/>
  <c r="T87" i="18"/>
  <c r="U87" i="19"/>
  <c r="E87" i="19"/>
  <c r="E115" i="19" s="1"/>
  <c r="U115" i="19" s="1"/>
  <c r="T87" i="19"/>
  <c r="U42" i="20"/>
  <c r="R87" i="20"/>
  <c r="R87" i="21"/>
  <c r="U55" i="22"/>
  <c r="T55" i="22"/>
  <c r="U74" i="22"/>
  <c r="T74" i="22"/>
  <c r="U73" i="22"/>
  <c r="T73" i="22"/>
  <c r="P87" i="23"/>
  <c r="T74" i="24"/>
  <c r="U73" i="24"/>
  <c r="T73" i="24"/>
  <c r="U74" i="24"/>
  <c r="U75" i="25"/>
  <c r="T75" i="25"/>
  <c r="T69" i="25"/>
  <c r="U17" i="25"/>
  <c r="T42" i="25"/>
  <c r="U68" i="26"/>
  <c r="T68" i="26"/>
  <c r="T87" i="26"/>
  <c r="E87" i="26"/>
  <c r="E115" i="26" s="1"/>
  <c r="U42" i="27"/>
  <c r="T42" i="27"/>
  <c r="R87" i="27"/>
  <c r="U60" i="28"/>
  <c r="T74" i="28"/>
  <c r="U73" i="28"/>
  <c r="T73" i="28"/>
  <c r="U74" i="28"/>
  <c r="T71" i="28"/>
  <c r="S87" i="28"/>
  <c r="U94" i="28"/>
  <c r="T21" i="29"/>
  <c r="T66" i="29"/>
  <c r="Q73" i="29"/>
  <c r="E87" i="29"/>
  <c r="E115" i="29" s="1"/>
  <c r="U75" i="30"/>
  <c r="U17" i="30"/>
  <c r="T17" i="30"/>
  <c r="U9" i="30"/>
  <c r="U14" i="30"/>
  <c r="T14" i="30"/>
  <c r="Q35" i="30"/>
  <c r="U38" i="30"/>
  <c r="T91" i="30"/>
  <c r="U26" i="31"/>
  <c r="T34" i="31"/>
  <c r="U55" i="31"/>
  <c r="T55" i="31"/>
  <c r="U45" i="31"/>
  <c r="P68" i="31"/>
  <c r="Q69" i="31"/>
  <c r="U69" i="31" s="1"/>
  <c r="E87" i="31"/>
  <c r="E115" i="31" s="1"/>
  <c r="U88" i="31"/>
  <c r="T95" i="31"/>
  <c r="Q17" i="32"/>
  <c r="U23" i="32"/>
  <c r="Q32" i="32"/>
  <c r="U35" i="32"/>
  <c r="T35" i="32"/>
  <c r="U32" i="33"/>
  <c r="T32" i="33"/>
  <c r="U28" i="34"/>
  <c r="T28" i="34"/>
  <c r="Q69" i="34"/>
  <c r="U69" i="34" s="1"/>
  <c r="Q74" i="34"/>
  <c r="U26" i="35"/>
  <c r="U61" i="35"/>
  <c r="T61" i="35"/>
  <c r="T57" i="37"/>
  <c r="U57" i="37"/>
  <c r="P87" i="26"/>
  <c r="S87" i="27"/>
  <c r="U32" i="29"/>
  <c r="T32" i="29"/>
  <c r="U68" i="29"/>
  <c r="T68" i="29"/>
  <c r="T87" i="29"/>
  <c r="P115" i="29"/>
  <c r="P114" i="29"/>
  <c r="Q61" i="30"/>
  <c r="U68" i="30"/>
  <c r="T68" i="30"/>
  <c r="U63" i="30"/>
  <c r="U67" i="32"/>
  <c r="T67" i="32"/>
  <c r="U26" i="33"/>
  <c r="T26" i="33"/>
  <c r="U20" i="34"/>
  <c r="T20" i="34"/>
  <c r="U39" i="34"/>
  <c r="T39" i="34"/>
  <c r="Q42" i="34"/>
  <c r="T49" i="34"/>
  <c r="U49" i="34"/>
  <c r="U61" i="34"/>
  <c r="T61" i="34"/>
  <c r="U65" i="34"/>
  <c r="T65" i="34"/>
  <c r="P73" i="34"/>
  <c r="S42" i="36"/>
  <c r="Q42" i="36"/>
  <c r="U42" i="36" s="1"/>
  <c r="U68" i="36"/>
  <c r="T68" i="36"/>
  <c r="U63" i="36"/>
  <c r="T63" i="36"/>
  <c r="U34" i="37"/>
  <c r="T34" i="37"/>
  <c r="T75" i="38"/>
  <c r="T69" i="38"/>
  <c r="T17" i="38"/>
  <c r="T9" i="38"/>
  <c r="U9" i="38"/>
  <c r="U26" i="42"/>
  <c r="T26" i="42"/>
  <c r="U42" i="42"/>
  <c r="T42" i="42"/>
  <c r="U37" i="42"/>
  <c r="T37" i="42"/>
  <c r="P87" i="24"/>
  <c r="T73" i="25"/>
  <c r="U74" i="25"/>
  <c r="T74" i="25"/>
  <c r="U73" i="25"/>
  <c r="U75" i="26"/>
  <c r="U69" i="26"/>
  <c r="U17" i="26"/>
  <c r="T17" i="26"/>
  <c r="Q87" i="26"/>
  <c r="T55" i="28"/>
  <c r="Q75" i="28"/>
  <c r="U75" i="28" s="1"/>
  <c r="T38" i="29"/>
  <c r="T58" i="29"/>
  <c r="U58" i="29"/>
  <c r="P69" i="29"/>
  <c r="T69" i="29" s="1"/>
  <c r="Q87" i="29"/>
  <c r="U46" i="30"/>
  <c r="T46" i="30"/>
  <c r="U61" i="31"/>
  <c r="T61" i="31"/>
  <c r="P73" i="31"/>
  <c r="U91" i="31"/>
  <c r="T91" i="31"/>
  <c r="U90" i="32"/>
  <c r="T90" i="32"/>
  <c r="U32" i="34"/>
  <c r="U50" i="35"/>
  <c r="T50" i="35"/>
  <c r="U59" i="35"/>
  <c r="T59" i="35"/>
  <c r="U11" i="36"/>
  <c r="T11" i="36"/>
  <c r="U35" i="36"/>
  <c r="T35" i="36"/>
  <c r="U12" i="37"/>
  <c r="T12" i="37"/>
  <c r="T29" i="37"/>
  <c r="U29" i="37"/>
  <c r="U57" i="41"/>
  <c r="T57" i="41"/>
  <c r="U68" i="24"/>
  <c r="T68" i="24"/>
  <c r="Q87" i="24"/>
  <c r="U55" i="25"/>
  <c r="T55" i="25"/>
  <c r="E87" i="25"/>
  <c r="E115" i="25" s="1"/>
  <c r="U42" i="26"/>
  <c r="R87" i="26"/>
  <c r="U55" i="27"/>
  <c r="T55" i="27"/>
  <c r="U74" i="27"/>
  <c r="T74" i="27"/>
  <c r="U73" i="27"/>
  <c r="T73" i="27"/>
  <c r="P42" i="28"/>
  <c r="Q74" i="28"/>
  <c r="Q55" i="29"/>
  <c r="U96" i="29"/>
  <c r="T96" i="29"/>
  <c r="E74" i="30"/>
  <c r="E87" i="30"/>
  <c r="E115" i="30" s="1"/>
  <c r="Q73" i="31"/>
  <c r="U38" i="32"/>
  <c r="T38" i="32"/>
  <c r="U35" i="33"/>
  <c r="T35" i="33"/>
  <c r="U51" i="33"/>
  <c r="T51" i="33"/>
  <c r="U26" i="34"/>
  <c r="T26" i="34"/>
  <c r="U21" i="35"/>
  <c r="T21" i="35"/>
  <c r="P26" i="35"/>
  <c r="T26" i="35" s="1"/>
  <c r="U35" i="35"/>
  <c r="T35" i="35"/>
  <c r="P69" i="35"/>
  <c r="T69" i="35" s="1"/>
  <c r="R87" i="35"/>
  <c r="U19" i="36"/>
  <c r="T19" i="36"/>
  <c r="T28" i="36"/>
  <c r="U28" i="36"/>
  <c r="U40" i="36"/>
  <c r="T40" i="36"/>
  <c r="E87" i="37"/>
  <c r="E115" i="37" s="1"/>
  <c r="U88" i="37"/>
  <c r="T88" i="37"/>
  <c r="R87" i="24"/>
  <c r="P87" i="25"/>
  <c r="S87" i="26"/>
  <c r="U17" i="28"/>
  <c r="T17" i="28"/>
  <c r="T51" i="28"/>
  <c r="U51" i="28"/>
  <c r="U87" i="28"/>
  <c r="E87" i="28"/>
  <c r="E115" i="28" s="1"/>
  <c r="T87" i="28"/>
  <c r="T88" i="28"/>
  <c r="U88" i="28"/>
  <c r="T30" i="29"/>
  <c r="U30" i="29"/>
  <c r="U42" i="29"/>
  <c r="T42" i="29"/>
  <c r="U37" i="29"/>
  <c r="U23" i="30"/>
  <c r="T23" i="30"/>
  <c r="U55" i="30"/>
  <c r="T55" i="30"/>
  <c r="T45" i="30"/>
  <c r="U74" i="30"/>
  <c r="T74" i="30"/>
  <c r="U73" i="30"/>
  <c r="T73" i="30"/>
  <c r="U10" i="31"/>
  <c r="T10" i="31"/>
  <c r="U24" i="31"/>
  <c r="T24" i="31"/>
  <c r="U32" i="32"/>
  <c r="T32" i="32"/>
  <c r="U61" i="32"/>
  <c r="T61" i="32"/>
  <c r="U66" i="32"/>
  <c r="T66" i="32"/>
  <c r="S87" i="32"/>
  <c r="U75" i="33"/>
  <c r="T17" i="33"/>
  <c r="U9" i="33"/>
  <c r="T9" i="33"/>
  <c r="U34" i="33"/>
  <c r="T34" i="33"/>
  <c r="Q74" i="35"/>
  <c r="U32" i="36"/>
  <c r="T32" i="36"/>
  <c r="P55" i="36"/>
  <c r="U51" i="37"/>
  <c r="T51" i="37"/>
  <c r="E87" i="21"/>
  <c r="E115" i="21" s="1"/>
  <c r="T42" i="22"/>
  <c r="R87" i="22"/>
  <c r="S87" i="24"/>
  <c r="U68" i="25"/>
  <c r="T68" i="25"/>
  <c r="Q87" i="25"/>
  <c r="U68" i="27"/>
  <c r="T68" i="27"/>
  <c r="E87" i="27"/>
  <c r="E115" i="27" s="1"/>
  <c r="U44" i="28"/>
  <c r="T44" i="28"/>
  <c r="Q61" i="28"/>
  <c r="R75" i="28"/>
  <c r="P87" i="28"/>
  <c r="T17" i="29"/>
  <c r="U9" i="29"/>
  <c r="U35" i="29"/>
  <c r="T35" i="29"/>
  <c r="U61" i="29"/>
  <c r="T61" i="29"/>
  <c r="T73" i="29"/>
  <c r="U74" i="29"/>
  <c r="T74" i="29"/>
  <c r="U73" i="29"/>
  <c r="P75" i="29"/>
  <c r="T75" i="29" s="1"/>
  <c r="T90" i="29"/>
  <c r="U90" i="29"/>
  <c r="Q61" i="31"/>
  <c r="U68" i="31"/>
  <c r="T68" i="31"/>
  <c r="T63" i="31"/>
  <c r="U63" i="31"/>
  <c r="U26" i="32"/>
  <c r="T26" i="32"/>
  <c r="T16" i="33"/>
  <c r="U16" i="33"/>
  <c r="Q32" i="33"/>
  <c r="P42" i="35"/>
  <c r="T42" i="35" s="1"/>
  <c r="P55" i="35"/>
  <c r="U23" i="37"/>
  <c r="T23" i="37"/>
  <c r="T34" i="38"/>
  <c r="U34" i="38"/>
  <c r="U74" i="39"/>
  <c r="T74" i="39"/>
  <c r="U73" i="39"/>
  <c r="T73" i="39"/>
  <c r="U71" i="39"/>
  <c r="T71" i="39"/>
  <c r="U42" i="16"/>
  <c r="T42" i="16"/>
  <c r="U71" i="16"/>
  <c r="U9" i="17"/>
  <c r="U71" i="17"/>
  <c r="R87" i="17"/>
  <c r="U55" i="18"/>
  <c r="T55" i="18"/>
  <c r="U63" i="18"/>
  <c r="U74" i="18"/>
  <c r="T74" i="18"/>
  <c r="U73" i="18"/>
  <c r="T73" i="18"/>
  <c r="U88" i="18"/>
  <c r="U68" i="19"/>
  <c r="T68" i="19"/>
  <c r="U88" i="19"/>
  <c r="U37" i="20"/>
  <c r="P87" i="20"/>
  <c r="P87" i="21"/>
  <c r="U45" i="22"/>
  <c r="U71" i="22"/>
  <c r="S87" i="22"/>
  <c r="U68" i="23"/>
  <c r="T68" i="23"/>
  <c r="U75" i="24"/>
  <c r="U69" i="24"/>
  <c r="T69" i="24"/>
  <c r="U17" i="24"/>
  <c r="T17" i="24"/>
  <c r="U42" i="24"/>
  <c r="T42" i="24"/>
  <c r="U71" i="24"/>
  <c r="U9" i="25"/>
  <c r="U37" i="25"/>
  <c r="R87" i="25"/>
  <c r="U55" i="26"/>
  <c r="T55" i="26"/>
  <c r="U63" i="26"/>
  <c r="U74" i="26"/>
  <c r="T74" i="26"/>
  <c r="U73" i="26"/>
  <c r="T73" i="26"/>
  <c r="U88" i="26"/>
  <c r="U37" i="27"/>
  <c r="P87" i="27"/>
  <c r="U42" i="28"/>
  <c r="T42" i="28"/>
  <c r="U37" i="28"/>
  <c r="T52" i="28"/>
  <c r="T67" i="28"/>
  <c r="Q87" i="28"/>
  <c r="T89" i="28"/>
  <c r="T95" i="28"/>
  <c r="U12" i="29"/>
  <c r="Q17" i="29"/>
  <c r="U17" i="29" s="1"/>
  <c r="U20" i="29"/>
  <c r="T20" i="29"/>
  <c r="T31" i="29"/>
  <c r="U47" i="29"/>
  <c r="P61" i="29"/>
  <c r="T63" i="29"/>
  <c r="U65" i="29"/>
  <c r="T65" i="29"/>
  <c r="U88" i="29"/>
  <c r="U42" i="30"/>
  <c r="T42" i="30"/>
  <c r="U37" i="30"/>
  <c r="T37" i="30"/>
  <c r="T63" i="30"/>
  <c r="R87" i="30"/>
  <c r="T92" i="30"/>
  <c r="U92" i="30"/>
  <c r="T69" i="31"/>
  <c r="U17" i="31"/>
  <c r="T17" i="31"/>
  <c r="T9" i="31"/>
  <c r="T11" i="31"/>
  <c r="R17" i="31"/>
  <c r="T25" i="31"/>
  <c r="Q32" i="31"/>
  <c r="U42" i="31"/>
  <c r="T42" i="31"/>
  <c r="T37" i="31"/>
  <c r="E73" i="31"/>
  <c r="T25" i="32"/>
  <c r="U25" i="32"/>
  <c r="P69" i="32"/>
  <c r="U23" i="33"/>
  <c r="T23" i="33"/>
  <c r="U55" i="33"/>
  <c r="T55" i="33"/>
  <c r="U45" i="33"/>
  <c r="T45" i="33"/>
  <c r="U61" i="33"/>
  <c r="T61" i="33"/>
  <c r="Q74" i="33"/>
  <c r="P17" i="35"/>
  <c r="T17" i="35" s="1"/>
  <c r="U65" i="35"/>
  <c r="T65" i="35"/>
  <c r="Q68" i="35"/>
  <c r="Q17" i="38"/>
  <c r="U17" i="38" s="1"/>
  <c r="U41" i="39"/>
  <c r="T41" i="39"/>
  <c r="T29" i="32"/>
  <c r="P42" i="32"/>
  <c r="U65" i="32"/>
  <c r="T20" i="33"/>
  <c r="P55" i="33"/>
  <c r="P74" i="33"/>
  <c r="S87" i="33"/>
  <c r="U91" i="33"/>
  <c r="T10" i="34"/>
  <c r="P32" i="34"/>
  <c r="T32" i="34" s="1"/>
  <c r="Q87" i="34"/>
  <c r="S87" i="35"/>
  <c r="S87" i="36"/>
  <c r="T38" i="37"/>
  <c r="U61" i="37"/>
  <c r="T61" i="37"/>
  <c r="U22" i="38"/>
  <c r="T22" i="38"/>
  <c r="T87" i="39"/>
  <c r="U87" i="39"/>
  <c r="E87" i="39"/>
  <c r="E115" i="39" s="1"/>
  <c r="U115" i="39" s="1"/>
  <c r="U88" i="39"/>
  <c r="T88" i="39"/>
  <c r="U61" i="40"/>
  <c r="T61" i="40"/>
  <c r="U53" i="42"/>
  <c r="T53" i="42"/>
  <c r="E68" i="43"/>
  <c r="Q75" i="32"/>
  <c r="U75" i="32" s="1"/>
  <c r="Q73" i="33"/>
  <c r="T75" i="34"/>
  <c r="U17" i="34"/>
  <c r="T17" i="34"/>
  <c r="T69" i="34"/>
  <c r="U68" i="34"/>
  <c r="T68" i="34"/>
  <c r="R87" i="34"/>
  <c r="Q61" i="35"/>
  <c r="U61" i="36"/>
  <c r="U32" i="37"/>
  <c r="T32" i="37"/>
  <c r="P35" i="37"/>
  <c r="T35" i="37" s="1"/>
  <c r="P68" i="37"/>
  <c r="T73" i="37"/>
  <c r="U74" i="37"/>
  <c r="T74" i="37"/>
  <c r="U73" i="37"/>
  <c r="T71" i="37"/>
  <c r="U91" i="37"/>
  <c r="T91" i="37"/>
  <c r="U26" i="38"/>
  <c r="T26" i="38"/>
  <c r="Q17" i="39"/>
  <c r="U67" i="39"/>
  <c r="T67" i="39"/>
  <c r="U38" i="40"/>
  <c r="T38" i="40"/>
  <c r="P17" i="41"/>
  <c r="U35" i="41"/>
  <c r="T35" i="41"/>
  <c r="U13" i="42"/>
  <c r="T13" i="42"/>
  <c r="U32" i="42"/>
  <c r="T32" i="42"/>
  <c r="T92" i="44"/>
  <c r="U92" i="44"/>
  <c r="U96" i="45"/>
  <c r="T96" i="45"/>
  <c r="T26" i="46"/>
  <c r="T35" i="46"/>
  <c r="U55" i="32"/>
  <c r="T55" i="32"/>
  <c r="T45" i="32"/>
  <c r="U42" i="34"/>
  <c r="T42" i="34"/>
  <c r="S87" i="34"/>
  <c r="Q69" i="36"/>
  <c r="U69" i="36" s="1"/>
  <c r="U42" i="37"/>
  <c r="T42" i="37"/>
  <c r="U37" i="37"/>
  <c r="U55" i="37"/>
  <c r="T55" i="37"/>
  <c r="U45" i="37"/>
  <c r="P73" i="37"/>
  <c r="U11" i="38"/>
  <c r="T11" i="38"/>
  <c r="U42" i="38"/>
  <c r="T37" i="38"/>
  <c r="U24" i="39"/>
  <c r="T24" i="39"/>
  <c r="U32" i="39"/>
  <c r="T32" i="39"/>
  <c r="U26" i="40"/>
  <c r="T26" i="40"/>
  <c r="U32" i="40"/>
  <c r="T32" i="40"/>
  <c r="U68" i="40"/>
  <c r="T68" i="40"/>
  <c r="T63" i="40"/>
  <c r="U63" i="40"/>
  <c r="U15" i="41"/>
  <c r="T15" i="41"/>
  <c r="U48" i="41"/>
  <c r="T48" i="41"/>
  <c r="E55" i="41"/>
  <c r="Q55" i="42"/>
  <c r="U25" i="43"/>
  <c r="T25" i="43"/>
  <c r="T87" i="44"/>
  <c r="U87" i="44"/>
  <c r="E87" i="44"/>
  <c r="E115" i="44" s="1"/>
  <c r="U88" i="44"/>
  <c r="T88" i="44"/>
  <c r="P87" i="31"/>
  <c r="Q26" i="32"/>
  <c r="E87" i="32"/>
  <c r="E115" i="32" s="1"/>
  <c r="T87" i="32"/>
  <c r="T88" i="32"/>
  <c r="Q17" i="33"/>
  <c r="U17" i="33" s="1"/>
  <c r="P69" i="33"/>
  <c r="T69" i="33" s="1"/>
  <c r="U55" i="34"/>
  <c r="T75" i="35"/>
  <c r="U69" i="35"/>
  <c r="U75" i="35"/>
  <c r="U17" i="35"/>
  <c r="U68" i="35"/>
  <c r="T68" i="35"/>
  <c r="T63" i="35"/>
  <c r="P74" i="36"/>
  <c r="Q74" i="36"/>
  <c r="Q75" i="36"/>
  <c r="U75" i="36" s="1"/>
  <c r="U26" i="37"/>
  <c r="T26" i="37"/>
  <c r="U59" i="37"/>
  <c r="T59" i="37"/>
  <c r="Q73" i="37"/>
  <c r="U32" i="38"/>
  <c r="T32" i="38"/>
  <c r="P42" i="38"/>
  <c r="T42" i="38" s="1"/>
  <c r="Q75" i="38"/>
  <c r="U75" i="38" s="1"/>
  <c r="U93" i="38"/>
  <c r="T93" i="38"/>
  <c r="S73" i="39"/>
  <c r="Q73" i="39"/>
  <c r="P75" i="41"/>
  <c r="T75" i="41" s="1"/>
  <c r="U35" i="42"/>
  <c r="T35" i="42"/>
  <c r="Q87" i="31"/>
  <c r="P87" i="32"/>
  <c r="U68" i="33"/>
  <c r="T68" i="33"/>
  <c r="Q68" i="33"/>
  <c r="E87" i="33"/>
  <c r="E115" i="33" s="1"/>
  <c r="U55" i="35"/>
  <c r="T55" i="35"/>
  <c r="E87" i="35"/>
  <c r="E115" i="35" s="1"/>
  <c r="U55" i="36"/>
  <c r="T55" i="36"/>
  <c r="T45" i="36"/>
  <c r="T74" i="36"/>
  <c r="U73" i="36"/>
  <c r="T73" i="36"/>
  <c r="U74" i="36"/>
  <c r="U71" i="36"/>
  <c r="U17" i="37"/>
  <c r="T17" i="37"/>
  <c r="U9" i="37"/>
  <c r="U50" i="38"/>
  <c r="T50" i="38"/>
  <c r="U61" i="38"/>
  <c r="T61" i="38"/>
  <c r="U13" i="39"/>
  <c r="T13" i="39"/>
  <c r="Q74" i="39"/>
  <c r="U12" i="43"/>
  <c r="T12" i="43"/>
  <c r="E87" i="43"/>
  <c r="E115" i="43" s="1"/>
  <c r="U88" i="43"/>
  <c r="T88" i="43"/>
  <c r="P17" i="45"/>
  <c r="T17" i="45" s="1"/>
  <c r="U34" i="29"/>
  <c r="U55" i="29"/>
  <c r="T55" i="29"/>
  <c r="U26" i="30"/>
  <c r="T26" i="30"/>
  <c r="P35" i="30"/>
  <c r="T35" i="30" s="1"/>
  <c r="T16" i="31"/>
  <c r="U40" i="31"/>
  <c r="R42" i="31"/>
  <c r="T47" i="31"/>
  <c r="T53" i="31"/>
  <c r="R87" i="31"/>
  <c r="T90" i="31"/>
  <c r="T96" i="31"/>
  <c r="T15" i="32"/>
  <c r="T24" i="32"/>
  <c r="T46" i="32"/>
  <c r="U53" i="32"/>
  <c r="T60" i="32"/>
  <c r="U68" i="32"/>
  <c r="T68" i="32"/>
  <c r="S73" i="32"/>
  <c r="Q87" i="32"/>
  <c r="U87" i="32" s="1"/>
  <c r="T15" i="33"/>
  <c r="U42" i="33"/>
  <c r="T42" i="33"/>
  <c r="U37" i="33"/>
  <c r="T41" i="33"/>
  <c r="T44" i="33"/>
  <c r="T59" i="33"/>
  <c r="U67" i="33"/>
  <c r="P87" i="33"/>
  <c r="T91" i="33"/>
  <c r="U10" i="34"/>
  <c r="T16" i="34"/>
  <c r="T19" i="34"/>
  <c r="T25" i="34"/>
  <c r="T48" i="34"/>
  <c r="T54" i="34"/>
  <c r="T57" i="34"/>
  <c r="T93" i="34"/>
  <c r="U12" i="35"/>
  <c r="T20" i="35"/>
  <c r="T28" i="35"/>
  <c r="U42" i="35"/>
  <c r="T41" i="35"/>
  <c r="T49" i="35"/>
  <c r="T58" i="35"/>
  <c r="P87" i="35"/>
  <c r="T92" i="35"/>
  <c r="T10" i="36"/>
  <c r="T16" i="36"/>
  <c r="Q26" i="36"/>
  <c r="U26" i="36" s="1"/>
  <c r="T39" i="36"/>
  <c r="T47" i="36"/>
  <c r="T54" i="36"/>
  <c r="Q68" i="36"/>
  <c r="P87" i="36"/>
  <c r="U95" i="36"/>
  <c r="Q17" i="37"/>
  <c r="P32" i="37"/>
  <c r="U35" i="37"/>
  <c r="R35" i="37"/>
  <c r="U46" i="37"/>
  <c r="U66" i="37"/>
  <c r="P75" i="37"/>
  <c r="T75" i="37" s="1"/>
  <c r="U39" i="38"/>
  <c r="T39" i="38"/>
  <c r="U35" i="40"/>
  <c r="T35" i="40"/>
  <c r="P55" i="40"/>
  <c r="Q68" i="40"/>
  <c r="U26" i="41"/>
  <c r="T26" i="41"/>
  <c r="U32" i="41"/>
  <c r="T32" i="41"/>
  <c r="U54" i="41"/>
  <c r="T54" i="41"/>
  <c r="U61" i="42"/>
  <c r="T61" i="42"/>
  <c r="Q35" i="43"/>
  <c r="U35" i="43" s="1"/>
  <c r="U40" i="43"/>
  <c r="T40" i="43"/>
  <c r="U68" i="28"/>
  <c r="T68" i="28"/>
  <c r="T63" i="28"/>
  <c r="P55" i="29"/>
  <c r="P74" i="29"/>
  <c r="S87" i="29"/>
  <c r="U91" i="29"/>
  <c r="T10" i="30"/>
  <c r="P32" i="30"/>
  <c r="Q87" i="30"/>
  <c r="U87" i="30" s="1"/>
  <c r="S87" i="31"/>
  <c r="T74" i="32"/>
  <c r="U73" i="32"/>
  <c r="T73" i="32"/>
  <c r="U74" i="32"/>
  <c r="U71" i="32"/>
  <c r="R87" i="32"/>
  <c r="T89" i="32"/>
  <c r="U96" i="32"/>
  <c r="T31" i="33"/>
  <c r="T73" i="33"/>
  <c r="U74" i="33"/>
  <c r="T74" i="33"/>
  <c r="U73" i="33"/>
  <c r="Q87" i="33"/>
  <c r="T9" i="34"/>
  <c r="T21" i="34"/>
  <c r="U38" i="34"/>
  <c r="T63" i="34"/>
  <c r="U74" i="34"/>
  <c r="T74" i="34"/>
  <c r="U73" i="34"/>
  <c r="T73" i="34"/>
  <c r="E75" i="34"/>
  <c r="T87" i="34"/>
  <c r="E87" i="34"/>
  <c r="E115" i="34" s="1"/>
  <c r="U115" i="34" s="1"/>
  <c r="U87" i="34"/>
  <c r="T64" i="35"/>
  <c r="S75" i="35"/>
  <c r="Q87" i="35"/>
  <c r="U25" i="36"/>
  <c r="U67" i="36"/>
  <c r="E69" i="36"/>
  <c r="R69" i="36"/>
  <c r="Q73" i="36"/>
  <c r="Q87" i="36"/>
  <c r="U87" i="36" s="1"/>
  <c r="T28" i="37"/>
  <c r="P55" i="37"/>
  <c r="U71" i="37"/>
  <c r="T96" i="37"/>
  <c r="P32" i="38"/>
  <c r="U35" i="38"/>
  <c r="T35" i="38"/>
  <c r="R87" i="38"/>
  <c r="U26" i="39"/>
  <c r="T26" i="39"/>
  <c r="E68" i="39"/>
  <c r="P69" i="39"/>
  <c r="T69" i="39" s="1"/>
  <c r="P55" i="41"/>
  <c r="T55" i="41" s="1"/>
  <c r="U61" i="41"/>
  <c r="T61" i="41"/>
  <c r="U95" i="41"/>
  <c r="T95" i="41"/>
  <c r="U47" i="42"/>
  <c r="T47" i="42"/>
  <c r="U61" i="43"/>
  <c r="T61" i="43"/>
  <c r="P74" i="43"/>
  <c r="U32" i="44"/>
  <c r="T32" i="44"/>
  <c r="U66" i="44"/>
  <c r="T66" i="44"/>
  <c r="E87" i="36"/>
  <c r="E115" i="36" s="1"/>
  <c r="S87" i="38"/>
  <c r="P87" i="39"/>
  <c r="T22" i="40"/>
  <c r="U42" i="40"/>
  <c r="T42" i="40"/>
  <c r="U55" i="40"/>
  <c r="T55" i="40"/>
  <c r="E68" i="40"/>
  <c r="T96" i="40"/>
  <c r="T38" i="41"/>
  <c r="U68" i="41"/>
  <c r="T68" i="41"/>
  <c r="S75" i="41"/>
  <c r="E87" i="41"/>
  <c r="E115" i="41" s="1"/>
  <c r="T88" i="41"/>
  <c r="Q17" i="42"/>
  <c r="U17" i="42" s="1"/>
  <c r="T44" i="42"/>
  <c r="U51" i="42"/>
  <c r="U68" i="42"/>
  <c r="T68" i="42"/>
  <c r="T63" i="42"/>
  <c r="T22" i="43"/>
  <c r="E75" i="43"/>
  <c r="U61" i="44"/>
  <c r="T61" i="44"/>
  <c r="U75" i="45"/>
  <c r="T75" i="45"/>
  <c r="U69" i="45"/>
  <c r="U17" i="45"/>
  <c r="U9" i="45"/>
  <c r="E32" i="45"/>
  <c r="U14" i="46"/>
  <c r="T14" i="46"/>
  <c r="Q17" i="46"/>
  <c r="U17" i="46" s="1"/>
  <c r="U61" i="46"/>
  <c r="T61" i="46"/>
  <c r="U32" i="47"/>
  <c r="T32" i="47"/>
  <c r="U35" i="50"/>
  <c r="T35" i="50"/>
  <c r="U23" i="51"/>
  <c r="T23" i="51"/>
  <c r="U42" i="41"/>
  <c r="T42" i="41"/>
  <c r="P87" i="41"/>
  <c r="U55" i="42"/>
  <c r="T55" i="42"/>
  <c r="U32" i="43"/>
  <c r="T32" i="43"/>
  <c r="P35" i="44"/>
  <c r="P61" i="44"/>
  <c r="Q115" i="44"/>
  <c r="Q114" i="44"/>
  <c r="T38" i="45"/>
  <c r="U38" i="45"/>
  <c r="U61" i="45"/>
  <c r="T61" i="45"/>
  <c r="R87" i="39"/>
  <c r="T74" i="40"/>
  <c r="U73" i="40"/>
  <c r="T73" i="40"/>
  <c r="U74" i="40"/>
  <c r="E87" i="40"/>
  <c r="E115" i="40" s="1"/>
  <c r="T88" i="40"/>
  <c r="Q17" i="41"/>
  <c r="U17" i="41" s="1"/>
  <c r="U55" i="41"/>
  <c r="Q87" i="41"/>
  <c r="E87" i="42"/>
  <c r="E115" i="42" s="1"/>
  <c r="U88" i="42"/>
  <c r="P26" i="43"/>
  <c r="P35" i="43"/>
  <c r="T35" i="43" s="1"/>
  <c r="R87" i="43"/>
  <c r="U26" i="44"/>
  <c r="T26" i="44"/>
  <c r="Q35" i="44"/>
  <c r="U11" i="47"/>
  <c r="T11" i="47"/>
  <c r="T35" i="47"/>
  <c r="U54" i="49"/>
  <c r="T54" i="49"/>
  <c r="R87" i="36"/>
  <c r="P87" i="37"/>
  <c r="U74" i="38"/>
  <c r="T74" i="38"/>
  <c r="U73" i="38"/>
  <c r="T73" i="38"/>
  <c r="T94" i="38"/>
  <c r="U69" i="39"/>
  <c r="U17" i="39"/>
  <c r="T17" i="39"/>
  <c r="T14" i="39"/>
  <c r="T25" i="39"/>
  <c r="T28" i="39"/>
  <c r="U42" i="39"/>
  <c r="T42" i="39"/>
  <c r="T44" i="39"/>
  <c r="T50" i="39"/>
  <c r="T60" i="39"/>
  <c r="P68" i="39"/>
  <c r="T72" i="39"/>
  <c r="S87" i="39"/>
  <c r="T89" i="39"/>
  <c r="T95" i="39"/>
  <c r="T13" i="40"/>
  <c r="T23" i="40"/>
  <c r="U39" i="40"/>
  <c r="T47" i="40"/>
  <c r="T53" i="40"/>
  <c r="P87" i="40"/>
  <c r="T87" i="40" s="1"/>
  <c r="T90" i="40"/>
  <c r="U16" i="41"/>
  <c r="T23" i="41"/>
  <c r="T28" i="41"/>
  <c r="T39" i="41"/>
  <c r="U49" i="41"/>
  <c r="T58" i="41"/>
  <c r="T65" i="41"/>
  <c r="T72" i="41"/>
  <c r="R87" i="41"/>
  <c r="T89" i="41"/>
  <c r="T14" i="42"/>
  <c r="T21" i="42"/>
  <c r="T48" i="42"/>
  <c r="T64" i="42"/>
  <c r="P87" i="42"/>
  <c r="T87" i="42" s="1"/>
  <c r="T96" i="42"/>
  <c r="T20" i="43"/>
  <c r="T34" i="43"/>
  <c r="U57" i="43"/>
  <c r="P68" i="43"/>
  <c r="Q69" i="43"/>
  <c r="U69" i="43" s="1"/>
  <c r="U89" i="43"/>
  <c r="T93" i="43"/>
  <c r="U15" i="44"/>
  <c r="T29" i="44"/>
  <c r="U68" i="44"/>
  <c r="T68" i="44"/>
  <c r="U63" i="44"/>
  <c r="P73" i="44"/>
  <c r="U11" i="45"/>
  <c r="T11" i="45"/>
  <c r="P61" i="45"/>
  <c r="Q26" i="46"/>
  <c r="U26" i="46" s="1"/>
  <c r="U32" i="46"/>
  <c r="T32" i="46"/>
  <c r="U38" i="46"/>
  <c r="T38" i="46"/>
  <c r="P68" i="46"/>
  <c r="U26" i="47"/>
  <c r="T26" i="47"/>
  <c r="U64" i="47"/>
  <c r="T64" i="47"/>
  <c r="U60" i="48"/>
  <c r="T60" i="48"/>
  <c r="U68" i="37"/>
  <c r="T68" i="37"/>
  <c r="Q87" i="37"/>
  <c r="U55" i="38"/>
  <c r="T55" i="38"/>
  <c r="U87" i="38"/>
  <c r="E87" i="38"/>
  <c r="E115" i="38" s="1"/>
  <c r="U75" i="40"/>
  <c r="T75" i="40"/>
  <c r="U69" i="40"/>
  <c r="T69" i="40"/>
  <c r="U17" i="40"/>
  <c r="T17" i="40"/>
  <c r="Q87" i="40"/>
  <c r="U87" i="40" s="1"/>
  <c r="S87" i="41"/>
  <c r="U75" i="42"/>
  <c r="T17" i="42"/>
  <c r="U9" i="42"/>
  <c r="P35" i="42"/>
  <c r="U74" i="42"/>
  <c r="T74" i="42"/>
  <c r="U73" i="42"/>
  <c r="T73" i="42"/>
  <c r="U71" i="42"/>
  <c r="Q87" i="42"/>
  <c r="U87" i="42" s="1"/>
  <c r="U75" i="43"/>
  <c r="U17" i="43"/>
  <c r="T17" i="43"/>
  <c r="P32" i="43"/>
  <c r="Q32" i="43"/>
  <c r="U42" i="43"/>
  <c r="T42" i="43"/>
  <c r="Q55" i="43"/>
  <c r="P75" i="43"/>
  <c r="T75" i="43" s="1"/>
  <c r="Q69" i="44"/>
  <c r="U69" i="44" s="1"/>
  <c r="T74" i="44"/>
  <c r="U73" i="44"/>
  <c r="T73" i="44"/>
  <c r="U74" i="44"/>
  <c r="T71" i="44"/>
  <c r="P69" i="45"/>
  <c r="T69" i="45" s="1"/>
  <c r="U90" i="45"/>
  <c r="T90" i="45"/>
  <c r="Q35" i="46"/>
  <c r="U35" i="46" s="1"/>
  <c r="U55" i="46"/>
  <c r="T55" i="46"/>
  <c r="U45" i="46"/>
  <c r="T45" i="46"/>
  <c r="Q87" i="46"/>
  <c r="Q42" i="47"/>
  <c r="U52" i="47"/>
  <c r="T52" i="47"/>
  <c r="R87" i="29"/>
  <c r="P87" i="30"/>
  <c r="U74" i="31"/>
  <c r="T74" i="31"/>
  <c r="U73" i="31"/>
  <c r="T73" i="31"/>
  <c r="U17" i="32"/>
  <c r="T17" i="32"/>
  <c r="T69" i="32"/>
  <c r="U42" i="32"/>
  <c r="T42" i="32"/>
  <c r="R87" i="33"/>
  <c r="P87" i="34"/>
  <c r="U74" i="35"/>
  <c r="T74" i="35"/>
  <c r="U73" i="35"/>
  <c r="T73" i="35"/>
  <c r="T75" i="36"/>
  <c r="U17" i="36"/>
  <c r="T17" i="36"/>
  <c r="T42" i="36"/>
  <c r="T88" i="36"/>
  <c r="R87" i="37"/>
  <c r="P87" i="38"/>
  <c r="U55" i="39"/>
  <c r="T55" i="39"/>
  <c r="T49" i="39"/>
  <c r="U59" i="39"/>
  <c r="T12" i="40"/>
  <c r="U22" i="40"/>
  <c r="T37" i="40"/>
  <c r="T45" i="40"/>
  <c r="T52" i="40"/>
  <c r="Q61" i="40"/>
  <c r="R87" i="40"/>
  <c r="T89" i="40"/>
  <c r="U96" i="40"/>
  <c r="U38" i="41"/>
  <c r="T63" i="41"/>
  <c r="E73" i="41"/>
  <c r="U88" i="41"/>
  <c r="T20" i="42"/>
  <c r="P32" i="42"/>
  <c r="U63" i="42"/>
  <c r="U91" i="42"/>
  <c r="U95" i="42"/>
  <c r="T19" i="43"/>
  <c r="U55" i="43"/>
  <c r="T55" i="43"/>
  <c r="U54" i="43"/>
  <c r="U68" i="43"/>
  <c r="T68" i="43"/>
  <c r="T67" i="43"/>
  <c r="U74" i="43"/>
  <c r="T74" i="43"/>
  <c r="U73" i="43"/>
  <c r="T73" i="43"/>
  <c r="T71" i="43"/>
  <c r="T14" i="44"/>
  <c r="U52" i="44"/>
  <c r="P75" i="44"/>
  <c r="T75" i="44" s="1"/>
  <c r="T9" i="45"/>
  <c r="T12" i="45"/>
  <c r="T22" i="45"/>
  <c r="U35" i="45"/>
  <c r="U52" i="46"/>
  <c r="T52" i="46"/>
  <c r="Q55" i="46"/>
  <c r="E69" i="47"/>
  <c r="U34" i="48"/>
  <c r="T34" i="48"/>
  <c r="S87" i="37"/>
  <c r="U68" i="38"/>
  <c r="T68" i="38"/>
  <c r="Q87" i="38"/>
  <c r="E42" i="39"/>
  <c r="U61" i="39"/>
  <c r="T61" i="39"/>
  <c r="S87" i="40"/>
  <c r="T17" i="41"/>
  <c r="U9" i="41"/>
  <c r="T37" i="41"/>
  <c r="T96" i="41"/>
  <c r="T38" i="42"/>
  <c r="T45" i="42"/>
  <c r="T52" i="42"/>
  <c r="S87" i="42"/>
  <c r="T11" i="43"/>
  <c r="E26" i="43"/>
  <c r="T39" i="43"/>
  <c r="T10" i="44"/>
  <c r="U35" i="44"/>
  <c r="T35" i="44"/>
  <c r="U60" i="44"/>
  <c r="U72" i="46"/>
  <c r="T72" i="46"/>
  <c r="S87" i="43"/>
  <c r="U42" i="44"/>
  <c r="T42" i="44"/>
  <c r="U37" i="44"/>
  <c r="T59" i="44"/>
  <c r="U67" i="44"/>
  <c r="P87" i="44"/>
  <c r="T91" i="44"/>
  <c r="T93" i="45"/>
  <c r="U12" i="46"/>
  <c r="U42" i="46"/>
  <c r="T42" i="46"/>
  <c r="T41" i="46"/>
  <c r="R87" i="46"/>
  <c r="T96" i="46"/>
  <c r="P42" i="47"/>
  <c r="T42" i="47" s="1"/>
  <c r="T49" i="47"/>
  <c r="T94" i="47"/>
  <c r="P17" i="48"/>
  <c r="U19" i="48"/>
  <c r="T19" i="48"/>
  <c r="P26" i="48"/>
  <c r="T26" i="48" s="1"/>
  <c r="P35" i="48"/>
  <c r="T35" i="48" s="1"/>
  <c r="U42" i="48"/>
  <c r="T42" i="48"/>
  <c r="U37" i="48"/>
  <c r="T37" i="48"/>
  <c r="U49" i="48"/>
  <c r="T49" i="48"/>
  <c r="P55" i="49"/>
  <c r="P69" i="49"/>
  <c r="T69" i="49" s="1"/>
  <c r="P75" i="49"/>
  <c r="T75" i="49" s="1"/>
  <c r="U31" i="50"/>
  <c r="T31" i="50"/>
  <c r="U68" i="50"/>
  <c r="T68" i="50"/>
  <c r="T63" i="50"/>
  <c r="U63" i="50"/>
  <c r="T47" i="45"/>
  <c r="T53" i="45"/>
  <c r="T63" i="45"/>
  <c r="T73" i="45"/>
  <c r="U74" i="45"/>
  <c r="T74" i="45"/>
  <c r="U73" i="45"/>
  <c r="E87" i="45"/>
  <c r="E115" i="45" s="1"/>
  <c r="T11" i="46"/>
  <c r="T19" i="46"/>
  <c r="T25" i="46"/>
  <c r="T48" i="46"/>
  <c r="T64" i="46"/>
  <c r="S87" i="46"/>
  <c r="T89" i="46"/>
  <c r="T75" i="47"/>
  <c r="U69" i="47"/>
  <c r="U17" i="47"/>
  <c r="T17" i="47"/>
  <c r="U75" i="47"/>
  <c r="T13" i="47"/>
  <c r="U23" i="47"/>
  <c r="T29" i="47"/>
  <c r="T54" i="47"/>
  <c r="T60" i="47"/>
  <c r="T66" i="47"/>
  <c r="T13" i="48"/>
  <c r="U26" i="49"/>
  <c r="U32" i="49"/>
  <c r="T32" i="49"/>
  <c r="P35" i="49"/>
  <c r="U57" i="49"/>
  <c r="T57" i="49"/>
  <c r="U34" i="50"/>
  <c r="T34" i="50"/>
  <c r="P55" i="50"/>
  <c r="T35" i="52"/>
  <c r="U30" i="53"/>
  <c r="T30" i="53"/>
  <c r="U109" i="55"/>
  <c r="T109" i="55"/>
  <c r="S97" i="39"/>
  <c r="M114" i="39"/>
  <c r="S114" i="39" s="1"/>
  <c r="U75" i="44"/>
  <c r="T17" i="44"/>
  <c r="U9" i="44"/>
  <c r="U34" i="44"/>
  <c r="U55" i="44"/>
  <c r="T55" i="44"/>
  <c r="E26" i="45"/>
  <c r="P35" i="45"/>
  <c r="T35" i="45" s="1"/>
  <c r="R42" i="46"/>
  <c r="Q35" i="47"/>
  <c r="U35" i="47" s="1"/>
  <c r="U55" i="47"/>
  <c r="T55" i="47"/>
  <c r="T45" i="47"/>
  <c r="E61" i="47"/>
  <c r="E87" i="47"/>
  <c r="E115" i="47" s="1"/>
  <c r="U88" i="47"/>
  <c r="T88" i="47"/>
  <c r="E32" i="48"/>
  <c r="U94" i="48"/>
  <c r="T94" i="48"/>
  <c r="U66" i="49"/>
  <c r="T66" i="49"/>
  <c r="U42" i="50"/>
  <c r="T42" i="50"/>
  <c r="U37" i="50"/>
  <c r="T37" i="50"/>
  <c r="U74" i="50"/>
  <c r="T74" i="50"/>
  <c r="U73" i="50"/>
  <c r="T73" i="50"/>
  <c r="U71" i="50"/>
  <c r="T71" i="50"/>
  <c r="P115" i="50"/>
  <c r="P114" i="50"/>
  <c r="U92" i="50"/>
  <c r="T92" i="50"/>
  <c r="U32" i="51"/>
  <c r="T32" i="51"/>
  <c r="T67" i="51"/>
  <c r="U67" i="51"/>
  <c r="P55" i="44"/>
  <c r="P74" i="44"/>
  <c r="S87" i="44"/>
  <c r="T10" i="45"/>
  <c r="P32" i="45"/>
  <c r="Q87" i="45"/>
  <c r="E17" i="47"/>
  <c r="P26" i="47"/>
  <c r="P69" i="47"/>
  <c r="T69" i="47" s="1"/>
  <c r="U61" i="49"/>
  <c r="T61" i="49"/>
  <c r="E73" i="49"/>
  <c r="P42" i="50"/>
  <c r="U49" i="50"/>
  <c r="T49" i="50"/>
  <c r="P73" i="50"/>
  <c r="U54" i="51"/>
  <c r="T54" i="51"/>
  <c r="U22" i="52"/>
  <c r="T22" i="52"/>
  <c r="U68" i="45"/>
  <c r="T68" i="45"/>
  <c r="Q87" i="47"/>
  <c r="U35" i="48"/>
  <c r="U61" i="48"/>
  <c r="T61" i="48"/>
  <c r="U25" i="49"/>
  <c r="T25" i="49"/>
  <c r="U46" i="49"/>
  <c r="T46" i="49"/>
  <c r="S75" i="50"/>
  <c r="Q75" i="50"/>
  <c r="U75" i="50" s="1"/>
  <c r="U15" i="51"/>
  <c r="T15" i="51"/>
  <c r="U75" i="52"/>
  <c r="U69" i="52"/>
  <c r="T69" i="52"/>
  <c r="U17" i="52"/>
  <c r="T17" i="52"/>
  <c r="T9" i="52"/>
  <c r="U9" i="52"/>
  <c r="U32" i="55"/>
  <c r="T32" i="55"/>
  <c r="U68" i="39"/>
  <c r="T68" i="39"/>
  <c r="Q87" i="39"/>
  <c r="T73" i="41"/>
  <c r="U74" i="41"/>
  <c r="T74" i="41"/>
  <c r="U73" i="41"/>
  <c r="R87" i="42"/>
  <c r="P87" i="43"/>
  <c r="U19" i="44"/>
  <c r="T37" i="44"/>
  <c r="U47" i="44"/>
  <c r="U72" i="44"/>
  <c r="U42" i="45"/>
  <c r="T42" i="45"/>
  <c r="T50" i="45"/>
  <c r="U60" i="45"/>
  <c r="S87" i="45"/>
  <c r="T92" i="45"/>
  <c r="U23" i="46"/>
  <c r="S26" i="46"/>
  <c r="T37" i="46"/>
  <c r="U87" i="46"/>
  <c r="E87" i="46"/>
  <c r="E115" i="46" s="1"/>
  <c r="U25" i="47"/>
  <c r="Q32" i="47"/>
  <c r="T46" i="47"/>
  <c r="P68" i="47"/>
  <c r="R87" i="47"/>
  <c r="U94" i="47"/>
  <c r="U96" i="47"/>
  <c r="T96" i="47"/>
  <c r="U26" i="48"/>
  <c r="U29" i="48"/>
  <c r="U31" i="48"/>
  <c r="T31" i="48"/>
  <c r="Q87" i="48"/>
  <c r="U14" i="49"/>
  <c r="T14" i="49"/>
  <c r="P26" i="49"/>
  <c r="T26" i="49" s="1"/>
  <c r="P32" i="49"/>
  <c r="U35" i="49"/>
  <c r="T35" i="49"/>
  <c r="U91" i="49"/>
  <c r="T91" i="49"/>
  <c r="U35" i="51"/>
  <c r="Q42" i="51"/>
  <c r="U42" i="51" s="1"/>
  <c r="U21" i="55"/>
  <c r="T21" i="55"/>
  <c r="Q87" i="43"/>
  <c r="Q17" i="44"/>
  <c r="U17" i="44" s="1"/>
  <c r="P69" i="44"/>
  <c r="T69" i="44" s="1"/>
  <c r="U21" i="45"/>
  <c r="U55" i="45"/>
  <c r="T55" i="45"/>
  <c r="T71" i="45"/>
  <c r="T88" i="45"/>
  <c r="U75" i="46"/>
  <c r="U69" i="46"/>
  <c r="T69" i="46"/>
  <c r="T17" i="46"/>
  <c r="T13" i="46"/>
  <c r="T44" i="46"/>
  <c r="U51" i="46"/>
  <c r="U68" i="46"/>
  <c r="T68" i="46"/>
  <c r="T63" i="46"/>
  <c r="E73" i="46"/>
  <c r="U92" i="46"/>
  <c r="T9" i="47"/>
  <c r="T19" i="47"/>
  <c r="T38" i="47"/>
  <c r="T57" i="47"/>
  <c r="Q68" i="47"/>
  <c r="P32" i="48"/>
  <c r="P61" i="48"/>
  <c r="U29" i="49"/>
  <c r="T29" i="49"/>
  <c r="P42" i="49"/>
  <c r="T42" i="49" s="1"/>
  <c r="U72" i="49"/>
  <c r="T72" i="49"/>
  <c r="T11" i="50"/>
  <c r="U11" i="50"/>
  <c r="U32" i="50"/>
  <c r="T32" i="50"/>
  <c r="U61" i="50"/>
  <c r="T61" i="50"/>
  <c r="T89" i="51"/>
  <c r="U89" i="51"/>
  <c r="R87" i="44"/>
  <c r="P87" i="45"/>
  <c r="U74" i="46"/>
  <c r="T74" i="46"/>
  <c r="U73" i="46"/>
  <c r="T73" i="46"/>
  <c r="P87" i="46"/>
  <c r="U42" i="47"/>
  <c r="P87" i="47"/>
  <c r="R87" i="48"/>
  <c r="U55" i="49"/>
  <c r="T55" i="49"/>
  <c r="T73" i="49"/>
  <c r="U74" i="49"/>
  <c r="T74" i="49"/>
  <c r="U73" i="49"/>
  <c r="U23" i="50"/>
  <c r="T23" i="50"/>
  <c r="S69" i="50"/>
  <c r="T10" i="51"/>
  <c r="T12" i="51"/>
  <c r="T51" i="51"/>
  <c r="T59" i="51"/>
  <c r="U72" i="51"/>
  <c r="T94" i="51"/>
  <c r="U25" i="52"/>
  <c r="T25" i="52"/>
  <c r="Q32" i="52"/>
  <c r="U67" i="53"/>
  <c r="T67" i="53"/>
  <c r="Q32" i="54"/>
  <c r="U35" i="54"/>
  <c r="T35" i="54"/>
  <c r="U47" i="54"/>
  <c r="T47" i="54"/>
  <c r="U90" i="54"/>
  <c r="T90" i="54"/>
  <c r="U60" i="55"/>
  <c r="T60" i="55"/>
  <c r="P73" i="55"/>
  <c r="U103" i="8"/>
  <c r="T103" i="8"/>
  <c r="E97" i="8"/>
  <c r="S87" i="48"/>
  <c r="T75" i="50"/>
  <c r="U69" i="50"/>
  <c r="U17" i="50"/>
  <c r="T17" i="50"/>
  <c r="T69" i="50"/>
  <c r="T75" i="51"/>
  <c r="U75" i="51"/>
  <c r="U69" i="51"/>
  <c r="T69" i="51"/>
  <c r="U17" i="51"/>
  <c r="T17" i="51"/>
  <c r="U61" i="51"/>
  <c r="T61" i="51"/>
  <c r="E74" i="51"/>
  <c r="T35" i="53"/>
  <c r="U58" i="54"/>
  <c r="T58" i="54"/>
  <c r="U72" i="54"/>
  <c r="T72" i="54"/>
  <c r="T35" i="55"/>
  <c r="U68" i="49"/>
  <c r="T68" i="49"/>
  <c r="E87" i="49"/>
  <c r="E115" i="49" s="1"/>
  <c r="S87" i="50"/>
  <c r="U91" i="50"/>
  <c r="T91" i="50"/>
  <c r="U22" i="51"/>
  <c r="T22" i="51"/>
  <c r="U87" i="51"/>
  <c r="Q115" i="51"/>
  <c r="Q114" i="51"/>
  <c r="U21" i="52"/>
  <c r="T21" i="52"/>
  <c r="U28" i="52"/>
  <c r="T28" i="52"/>
  <c r="U53" i="52"/>
  <c r="T53" i="52"/>
  <c r="U47" i="53"/>
  <c r="T47" i="53"/>
  <c r="U16" i="54"/>
  <c r="T16" i="54"/>
  <c r="S87" i="47"/>
  <c r="U55" i="48"/>
  <c r="T55" i="48"/>
  <c r="T74" i="48"/>
  <c r="U73" i="48"/>
  <c r="T73" i="48"/>
  <c r="U74" i="48"/>
  <c r="P87" i="49"/>
  <c r="U40" i="50"/>
  <c r="T40" i="50"/>
  <c r="Q74" i="50"/>
  <c r="U26" i="51"/>
  <c r="T26" i="51"/>
  <c r="P35" i="51"/>
  <c r="T35" i="51" s="1"/>
  <c r="U39" i="51"/>
  <c r="T39" i="51"/>
  <c r="Q68" i="51"/>
  <c r="U14" i="52"/>
  <c r="T14" i="52"/>
  <c r="U32" i="52"/>
  <c r="T32" i="52"/>
  <c r="U38" i="52"/>
  <c r="T38" i="52"/>
  <c r="U55" i="52"/>
  <c r="T55" i="52"/>
  <c r="U45" i="52"/>
  <c r="T45" i="52"/>
  <c r="U65" i="52"/>
  <c r="T65" i="52"/>
  <c r="P73" i="52"/>
  <c r="U16" i="53"/>
  <c r="T16" i="53"/>
  <c r="U58" i="53"/>
  <c r="T58" i="53"/>
  <c r="U72" i="53"/>
  <c r="T72" i="53"/>
  <c r="P17" i="54"/>
  <c r="T17" i="54" s="1"/>
  <c r="U19" i="54"/>
  <c r="T19" i="54"/>
  <c r="P17" i="55"/>
  <c r="T17" i="55" s="1"/>
  <c r="U38" i="55"/>
  <c r="T38" i="55"/>
  <c r="U92" i="55"/>
  <c r="T92" i="55"/>
  <c r="U74" i="47"/>
  <c r="T74" i="47"/>
  <c r="U73" i="47"/>
  <c r="T73" i="47"/>
  <c r="U75" i="49"/>
  <c r="U69" i="49"/>
  <c r="U17" i="49"/>
  <c r="T17" i="49"/>
  <c r="Q87" i="49"/>
  <c r="U26" i="50"/>
  <c r="T26" i="50"/>
  <c r="U51" i="50"/>
  <c r="T51" i="50"/>
  <c r="P32" i="51"/>
  <c r="U68" i="51"/>
  <c r="T68" i="51"/>
  <c r="U63" i="51"/>
  <c r="U74" i="51"/>
  <c r="T74" i="51"/>
  <c r="U73" i="51"/>
  <c r="T73" i="51"/>
  <c r="S87" i="51"/>
  <c r="Q35" i="52"/>
  <c r="U35" i="52" s="1"/>
  <c r="U19" i="53"/>
  <c r="T19" i="53"/>
  <c r="U96" i="53"/>
  <c r="T96" i="53"/>
  <c r="U32" i="54"/>
  <c r="T32" i="54"/>
  <c r="U61" i="54"/>
  <c r="T61" i="54"/>
  <c r="U49" i="55"/>
  <c r="T49" i="55"/>
  <c r="U108" i="52"/>
  <c r="T108" i="52"/>
  <c r="U68" i="47"/>
  <c r="T68" i="47"/>
  <c r="U68" i="48"/>
  <c r="T68" i="48"/>
  <c r="U87" i="48"/>
  <c r="E87" i="48"/>
  <c r="E115" i="48" s="1"/>
  <c r="U42" i="49"/>
  <c r="R87" i="49"/>
  <c r="U12" i="50"/>
  <c r="T12" i="50"/>
  <c r="P61" i="50"/>
  <c r="U64" i="50"/>
  <c r="T64" i="50"/>
  <c r="P74" i="51"/>
  <c r="U90" i="51"/>
  <c r="T90" i="51"/>
  <c r="U10" i="52"/>
  <c r="T10" i="52"/>
  <c r="U61" i="52"/>
  <c r="T61" i="52"/>
  <c r="U96" i="52"/>
  <c r="T96" i="52"/>
  <c r="U32" i="53"/>
  <c r="T32" i="53"/>
  <c r="Q35" i="53"/>
  <c r="U35" i="53" s="1"/>
  <c r="E87" i="53"/>
  <c r="E115" i="53" s="1"/>
  <c r="U88" i="53"/>
  <c r="T88" i="53"/>
  <c r="U10" i="55"/>
  <c r="T10" i="55"/>
  <c r="U26" i="55"/>
  <c r="T26" i="55"/>
  <c r="U61" i="55"/>
  <c r="T61" i="55"/>
  <c r="U98" i="37"/>
  <c r="T98" i="37"/>
  <c r="T108" i="33"/>
  <c r="U108" i="33"/>
  <c r="U75" i="48"/>
  <c r="T75" i="48"/>
  <c r="U69" i="48"/>
  <c r="U17" i="48"/>
  <c r="T17" i="48"/>
  <c r="T69" i="48"/>
  <c r="P87" i="48"/>
  <c r="S87" i="49"/>
  <c r="T9" i="50"/>
  <c r="T52" i="50"/>
  <c r="Q61" i="50"/>
  <c r="S73" i="50"/>
  <c r="R74" i="50"/>
  <c r="U87" i="50"/>
  <c r="E87" i="50"/>
  <c r="E115" i="50" s="1"/>
  <c r="U115" i="50" s="1"/>
  <c r="T87" i="50"/>
  <c r="T9" i="51"/>
  <c r="U11" i="51"/>
  <c r="T11" i="51"/>
  <c r="T42" i="51"/>
  <c r="U50" i="51"/>
  <c r="T50" i="51"/>
  <c r="E55" i="51"/>
  <c r="U60" i="51"/>
  <c r="U26" i="52"/>
  <c r="T26" i="52"/>
  <c r="Q42" i="52"/>
  <c r="U42" i="52" s="1"/>
  <c r="P75" i="52"/>
  <c r="T75" i="52" s="1"/>
  <c r="E87" i="52"/>
  <c r="E115" i="52" s="1"/>
  <c r="U88" i="52"/>
  <c r="T88" i="52"/>
  <c r="Q55" i="53"/>
  <c r="U61" i="53"/>
  <c r="T61" i="53"/>
  <c r="Q69" i="53"/>
  <c r="U69" i="53" s="1"/>
  <c r="U30" i="54"/>
  <c r="T30" i="54"/>
  <c r="U67" i="54"/>
  <c r="T67" i="54"/>
  <c r="Q35" i="55"/>
  <c r="U35" i="55" s="1"/>
  <c r="R87" i="51"/>
  <c r="T49" i="52"/>
  <c r="T60" i="52"/>
  <c r="P87" i="52"/>
  <c r="T87" i="52" s="1"/>
  <c r="T92" i="52"/>
  <c r="T12" i="53"/>
  <c r="T23" i="53"/>
  <c r="T40" i="53"/>
  <c r="T51" i="53"/>
  <c r="T63" i="53"/>
  <c r="U74" i="53"/>
  <c r="T74" i="53"/>
  <c r="U73" i="53"/>
  <c r="T73" i="53"/>
  <c r="P87" i="53"/>
  <c r="T92" i="53"/>
  <c r="T12" i="54"/>
  <c r="T23" i="54"/>
  <c r="T40" i="54"/>
  <c r="T51" i="54"/>
  <c r="T63" i="54"/>
  <c r="U73" i="54"/>
  <c r="T73" i="54"/>
  <c r="U74" i="54"/>
  <c r="T74" i="54"/>
  <c r="T94" i="54"/>
  <c r="U75" i="55"/>
  <c r="U69" i="55"/>
  <c r="T75" i="55"/>
  <c r="T69" i="55"/>
  <c r="U17" i="55"/>
  <c r="T14" i="55"/>
  <c r="T25" i="55"/>
  <c r="T28" i="55"/>
  <c r="U42" i="55"/>
  <c r="T42" i="55"/>
  <c r="T45" i="55"/>
  <c r="T53" i="55"/>
  <c r="T65" i="55"/>
  <c r="T88" i="55"/>
  <c r="T99" i="1"/>
  <c r="U99" i="1"/>
  <c r="U109" i="1"/>
  <c r="T109" i="1"/>
  <c r="U106" i="54"/>
  <c r="T106" i="54"/>
  <c r="U112" i="48"/>
  <c r="T112" i="48"/>
  <c r="U103" i="45"/>
  <c r="T103" i="45"/>
  <c r="U99" i="43"/>
  <c r="T99" i="43"/>
  <c r="M114" i="41"/>
  <c r="S114" i="41" s="1"/>
  <c r="S97" i="41"/>
  <c r="U68" i="52"/>
  <c r="T68" i="52"/>
  <c r="Q87" i="52"/>
  <c r="U87" i="52" s="1"/>
  <c r="U55" i="53"/>
  <c r="T55" i="53"/>
  <c r="Q87" i="53"/>
  <c r="U55" i="54"/>
  <c r="T55" i="54"/>
  <c r="E87" i="54"/>
  <c r="E115" i="54" s="1"/>
  <c r="T93" i="54"/>
  <c r="T13" i="55"/>
  <c r="T24" i="55"/>
  <c r="T41" i="55"/>
  <c r="T44" i="55"/>
  <c r="T52" i="55"/>
  <c r="T64" i="55"/>
  <c r="U100" i="44"/>
  <c r="T100" i="44"/>
  <c r="U106" i="38"/>
  <c r="T106" i="38"/>
  <c r="T105" i="30"/>
  <c r="U105" i="30"/>
  <c r="T107" i="30"/>
  <c r="U107" i="30"/>
  <c r="U110" i="22"/>
  <c r="T110" i="22"/>
  <c r="R87" i="52"/>
  <c r="U26" i="53"/>
  <c r="T26" i="53"/>
  <c r="R87" i="53"/>
  <c r="U26" i="54"/>
  <c r="T26" i="54"/>
  <c r="P87" i="54"/>
  <c r="U74" i="55"/>
  <c r="T74" i="55"/>
  <c r="U73" i="55"/>
  <c r="T73" i="55"/>
  <c r="U103" i="55"/>
  <c r="T103" i="55"/>
  <c r="U110" i="34"/>
  <c r="T110" i="34"/>
  <c r="U108" i="32"/>
  <c r="T108" i="32"/>
  <c r="S87" i="52"/>
  <c r="U68" i="53"/>
  <c r="T68" i="53"/>
  <c r="S87" i="53"/>
  <c r="U68" i="54"/>
  <c r="T68" i="54"/>
  <c r="Q87" i="54"/>
  <c r="U55" i="55"/>
  <c r="T55" i="55"/>
  <c r="U87" i="55"/>
  <c r="E87" i="55"/>
  <c r="E115" i="55" s="1"/>
  <c r="T87" i="55"/>
  <c r="L114" i="1"/>
  <c r="R114" i="1" s="1"/>
  <c r="R97" i="1"/>
  <c r="U100" i="54"/>
  <c r="T100" i="54"/>
  <c r="U99" i="53"/>
  <c r="T99" i="53"/>
  <c r="U104" i="50"/>
  <c r="T104" i="50"/>
  <c r="T112" i="47"/>
  <c r="U112" i="47"/>
  <c r="U98" i="44"/>
  <c r="T98" i="44"/>
  <c r="L114" i="43"/>
  <c r="R114" i="43" s="1"/>
  <c r="R97" i="43"/>
  <c r="U104" i="38"/>
  <c r="T104" i="38"/>
  <c r="T42" i="52"/>
  <c r="R87" i="54"/>
  <c r="P87" i="55"/>
  <c r="E82" i="53"/>
  <c r="E82" i="45"/>
  <c r="E97" i="54"/>
  <c r="T97" i="54" s="1"/>
  <c r="T99" i="48"/>
  <c r="U99" i="48"/>
  <c r="T108" i="34"/>
  <c r="U108" i="34"/>
  <c r="E97" i="34"/>
  <c r="T97" i="34" s="1"/>
  <c r="Q87" i="50"/>
  <c r="U55" i="51"/>
  <c r="T55" i="51"/>
  <c r="E87" i="51"/>
  <c r="E115" i="51" s="1"/>
  <c r="U115" i="51" s="1"/>
  <c r="T93" i="51"/>
  <c r="T13" i="52"/>
  <c r="T24" i="52"/>
  <c r="T41" i="52"/>
  <c r="T44" i="52"/>
  <c r="T52" i="52"/>
  <c r="T64" i="52"/>
  <c r="T95" i="52"/>
  <c r="T15" i="53"/>
  <c r="T29" i="53"/>
  <c r="T46" i="53"/>
  <c r="T54" i="53"/>
  <c r="T57" i="53"/>
  <c r="T66" i="53"/>
  <c r="T71" i="53"/>
  <c r="T95" i="53"/>
  <c r="T15" i="54"/>
  <c r="T29" i="54"/>
  <c r="T46" i="54"/>
  <c r="T54" i="54"/>
  <c r="T57" i="54"/>
  <c r="T66" i="54"/>
  <c r="T71" i="54"/>
  <c r="S87" i="54"/>
  <c r="T89" i="54"/>
  <c r="T9" i="55"/>
  <c r="T20" i="55"/>
  <c r="T31" i="55"/>
  <c r="T34" i="55"/>
  <c r="T37" i="55"/>
  <c r="U68" i="55"/>
  <c r="T68" i="55"/>
  <c r="Q87" i="55"/>
  <c r="T91" i="55"/>
  <c r="E82" i="21"/>
  <c r="U110" i="52"/>
  <c r="T110" i="52"/>
  <c r="U100" i="50"/>
  <c r="T100" i="50"/>
  <c r="T110" i="47"/>
  <c r="U110" i="47"/>
  <c r="U110" i="44"/>
  <c r="T110" i="44"/>
  <c r="U107" i="43"/>
  <c r="T107" i="43"/>
  <c r="U99" i="14"/>
  <c r="T99" i="14"/>
  <c r="U55" i="50"/>
  <c r="T55" i="50"/>
  <c r="R87" i="50"/>
  <c r="P87" i="51"/>
  <c r="T63" i="52"/>
  <c r="T74" i="52"/>
  <c r="U74" i="52"/>
  <c r="U73" i="52"/>
  <c r="T73" i="52"/>
  <c r="T69" i="53"/>
  <c r="U75" i="53"/>
  <c r="T75" i="53"/>
  <c r="U17" i="53"/>
  <c r="T17" i="53"/>
  <c r="U42" i="53"/>
  <c r="T42" i="53"/>
  <c r="T45" i="53"/>
  <c r="U71" i="53"/>
  <c r="U75" i="54"/>
  <c r="U69" i="54"/>
  <c r="U17" i="54"/>
  <c r="U42" i="54"/>
  <c r="T42" i="54"/>
  <c r="T45" i="54"/>
  <c r="U71" i="54"/>
  <c r="T88" i="54"/>
  <c r="U9" i="55"/>
  <c r="U37" i="55"/>
  <c r="R87" i="55"/>
  <c r="U110" i="54"/>
  <c r="T110" i="54"/>
  <c r="M114" i="50"/>
  <c r="S114" i="50" s="1"/>
  <c r="S97" i="50"/>
  <c r="E97" i="38"/>
  <c r="U97" i="38" s="1"/>
  <c r="E82" i="54"/>
  <c r="E82" i="40"/>
  <c r="E82" i="9"/>
  <c r="M114" i="37"/>
  <c r="S114" i="37" s="1"/>
  <c r="U98" i="36"/>
  <c r="T112" i="35"/>
  <c r="U112" i="35"/>
  <c r="U103" i="25"/>
  <c r="T103" i="25"/>
  <c r="U107" i="19"/>
  <c r="T107" i="19"/>
  <c r="U107" i="18"/>
  <c r="T107" i="18"/>
  <c r="U109" i="11"/>
  <c r="T109" i="11"/>
  <c r="T107" i="10"/>
  <c r="U107" i="10"/>
  <c r="U107" i="7"/>
  <c r="T107" i="7"/>
  <c r="E82" i="55"/>
  <c r="E82" i="52"/>
  <c r="E82" i="41"/>
  <c r="E82" i="30"/>
  <c r="U107" i="1"/>
  <c r="R115" i="51"/>
  <c r="M114" i="47"/>
  <c r="S114" i="47" s="1"/>
  <c r="E97" i="46"/>
  <c r="U97" i="46" s="1"/>
  <c r="L114" i="36"/>
  <c r="R114" i="36" s="1"/>
  <c r="U99" i="31"/>
  <c r="T99" i="31"/>
  <c r="U102" i="22"/>
  <c r="T102" i="22"/>
  <c r="M114" i="9"/>
  <c r="S114" i="9" s="1"/>
  <c r="S97" i="9"/>
  <c r="T109" i="8"/>
  <c r="U109" i="8"/>
  <c r="U104" i="6"/>
  <c r="T104" i="6"/>
  <c r="U101" i="5"/>
  <c r="T101" i="5"/>
  <c r="T96" i="55"/>
  <c r="E82" i="1"/>
  <c r="E82" i="31"/>
  <c r="E82" i="28"/>
  <c r="R97" i="53"/>
  <c r="L114" i="48"/>
  <c r="R114" i="48" s="1"/>
  <c r="R97" i="46"/>
  <c r="S97" i="43"/>
  <c r="U111" i="27"/>
  <c r="T111" i="27"/>
  <c r="E114" i="26"/>
  <c r="U107" i="21"/>
  <c r="T107" i="21"/>
  <c r="U104" i="13"/>
  <c r="T104" i="13"/>
  <c r="U107" i="11"/>
  <c r="T107" i="11"/>
  <c r="U99" i="5"/>
  <c r="T99" i="5"/>
  <c r="E82" i="48"/>
  <c r="E82" i="46"/>
  <c r="E82" i="32"/>
  <c r="E82" i="26"/>
  <c r="E82" i="22"/>
  <c r="U101" i="1"/>
  <c r="T101" i="55"/>
  <c r="T98" i="54"/>
  <c r="R115" i="54"/>
  <c r="M114" i="53"/>
  <c r="S114" i="53" s="1"/>
  <c r="T106" i="52"/>
  <c r="U106" i="51"/>
  <c r="U108" i="49"/>
  <c r="T110" i="48"/>
  <c r="U99" i="46"/>
  <c r="U101" i="46"/>
  <c r="T112" i="46"/>
  <c r="T101" i="45"/>
  <c r="T105" i="45"/>
  <c r="T102" i="44"/>
  <c r="U111" i="42"/>
  <c r="U105" i="40"/>
  <c r="U102" i="39"/>
  <c r="U110" i="39"/>
  <c r="T98" i="38"/>
  <c r="T112" i="36"/>
  <c r="T106" i="34"/>
  <c r="R97" i="32"/>
  <c r="U100" i="32"/>
  <c r="T100" i="32"/>
  <c r="U101" i="31"/>
  <c r="U109" i="31"/>
  <c r="T109" i="31"/>
  <c r="U100" i="22"/>
  <c r="T100" i="22"/>
  <c r="T102" i="6"/>
  <c r="U102" i="6"/>
  <c r="E82" i="44"/>
  <c r="E82" i="20"/>
  <c r="U107" i="31"/>
  <c r="T107" i="31"/>
  <c r="U109" i="27"/>
  <c r="T109" i="27"/>
  <c r="U105" i="21"/>
  <c r="T105" i="21"/>
  <c r="U111" i="18"/>
  <c r="T111" i="18"/>
  <c r="U102" i="13"/>
  <c r="T102" i="13"/>
  <c r="U104" i="12"/>
  <c r="T104" i="12"/>
  <c r="R114" i="10"/>
  <c r="U111" i="10"/>
  <c r="T111" i="10"/>
  <c r="E82" i="24"/>
  <c r="E82" i="16"/>
  <c r="E82" i="14"/>
  <c r="T98" i="1"/>
  <c r="T104" i="1"/>
  <c r="T108" i="1"/>
  <c r="T112" i="1"/>
  <c r="S97" i="55"/>
  <c r="U106" i="53"/>
  <c r="U100" i="51"/>
  <c r="U111" i="50"/>
  <c r="U102" i="49"/>
  <c r="T98" i="48"/>
  <c r="T109" i="47"/>
  <c r="T104" i="46"/>
  <c r="T108" i="46"/>
  <c r="S97" i="45"/>
  <c r="R97" i="44"/>
  <c r="S97" i="42"/>
  <c r="R97" i="37"/>
  <c r="T101" i="37"/>
  <c r="T103" i="37"/>
  <c r="T104" i="36"/>
  <c r="U106" i="35"/>
  <c r="T105" i="33"/>
  <c r="T107" i="33"/>
  <c r="T108" i="28"/>
  <c r="U100" i="6"/>
  <c r="T100" i="6"/>
  <c r="E82" i="49"/>
  <c r="E82" i="38"/>
  <c r="E82" i="25"/>
  <c r="E82" i="17"/>
  <c r="E82" i="15"/>
  <c r="E82" i="12"/>
  <c r="U112" i="55"/>
  <c r="U109" i="54"/>
  <c r="U98" i="53"/>
  <c r="U108" i="53"/>
  <c r="T98" i="52"/>
  <c r="U109" i="52"/>
  <c r="U103" i="50"/>
  <c r="T107" i="47"/>
  <c r="T111" i="47"/>
  <c r="U112" i="45"/>
  <c r="S97" i="44"/>
  <c r="U109" i="44"/>
  <c r="U111" i="44"/>
  <c r="U98" i="43"/>
  <c r="U106" i="43"/>
  <c r="U108" i="43"/>
  <c r="U109" i="34"/>
  <c r="T103" i="33"/>
  <c r="U112" i="32"/>
  <c r="T112" i="32"/>
  <c r="U105" i="31"/>
  <c r="T105" i="31"/>
  <c r="T102" i="29"/>
  <c r="U102" i="29"/>
  <c r="U105" i="25"/>
  <c r="T105" i="25"/>
  <c r="U109" i="19"/>
  <c r="T109" i="19"/>
  <c r="S97" i="18"/>
  <c r="M114" i="18"/>
  <c r="S114" i="18" s="1"/>
  <c r="U109" i="18"/>
  <c r="T109" i="18"/>
  <c r="M114" i="13"/>
  <c r="S114" i="13" s="1"/>
  <c r="U102" i="12"/>
  <c r="T102" i="12"/>
  <c r="U109" i="10"/>
  <c r="T109" i="10"/>
  <c r="L114" i="7"/>
  <c r="R114" i="7" s="1"/>
  <c r="R97" i="7"/>
  <c r="U100" i="2"/>
  <c r="T100" i="2"/>
  <c r="E97" i="19"/>
  <c r="T97" i="19" s="1"/>
  <c r="U108" i="2"/>
  <c r="T108" i="2"/>
  <c r="T104" i="29"/>
  <c r="U110" i="29"/>
  <c r="U112" i="29"/>
  <c r="M114" i="29"/>
  <c r="S114" i="29" s="1"/>
  <c r="T101" i="27"/>
  <c r="T103" i="27"/>
  <c r="T106" i="26"/>
  <c r="T108" i="26"/>
  <c r="R97" i="25"/>
  <c r="T107" i="25"/>
  <c r="T101" i="24"/>
  <c r="T98" i="23"/>
  <c r="T100" i="23"/>
  <c r="T102" i="23"/>
  <c r="T106" i="23"/>
  <c r="T108" i="23"/>
  <c r="T110" i="23"/>
  <c r="T98" i="17"/>
  <c r="T100" i="17"/>
  <c r="S97" i="14"/>
  <c r="T103" i="14"/>
  <c r="T105" i="14"/>
  <c r="T107" i="14"/>
  <c r="U100" i="13"/>
  <c r="T110" i="13"/>
  <c r="T110" i="12"/>
  <c r="T112" i="12"/>
  <c r="T99" i="11"/>
  <c r="T101" i="11"/>
  <c r="T103" i="11"/>
  <c r="T106" i="9"/>
  <c r="U112" i="9"/>
  <c r="M114" i="5"/>
  <c r="S114" i="5" s="1"/>
  <c r="S97" i="5"/>
  <c r="E97" i="28"/>
  <c r="U97" i="28" s="1"/>
  <c r="R97" i="27"/>
  <c r="T105" i="27"/>
  <c r="T98" i="26"/>
  <c r="T100" i="26"/>
  <c r="T110" i="26"/>
  <c r="S97" i="25"/>
  <c r="T99" i="25"/>
  <c r="S97" i="24"/>
  <c r="U99" i="24"/>
  <c r="T103" i="24"/>
  <c r="T109" i="24"/>
  <c r="T111" i="24"/>
  <c r="T98" i="18"/>
  <c r="T104" i="17"/>
  <c r="T106" i="17"/>
  <c r="T108" i="17"/>
  <c r="T106" i="16"/>
  <c r="T108" i="16"/>
  <c r="S97" i="15"/>
  <c r="T103" i="15"/>
  <c r="T105" i="15"/>
  <c r="U111" i="14"/>
  <c r="T98" i="10"/>
  <c r="T98" i="9"/>
  <c r="U104" i="9"/>
  <c r="U111" i="6"/>
  <c r="U109" i="5"/>
  <c r="T109" i="5"/>
  <c r="T102" i="26"/>
  <c r="T99" i="20"/>
  <c r="T101" i="20"/>
  <c r="T107" i="20"/>
  <c r="T109" i="20"/>
  <c r="T98" i="19"/>
  <c r="T104" i="18"/>
  <c r="T106" i="18"/>
  <c r="T112" i="17"/>
  <c r="T111" i="15"/>
  <c r="T99" i="12"/>
  <c r="T101" i="12"/>
  <c r="T104" i="10"/>
  <c r="T106" i="10"/>
  <c r="R115" i="10"/>
  <c r="T106" i="8"/>
  <c r="T108" i="8"/>
  <c r="T100" i="7"/>
  <c r="T102" i="7"/>
  <c r="U99" i="28"/>
  <c r="U107" i="28"/>
  <c r="R97" i="23"/>
  <c r="T99" i="22"/>
  <c r="T104" i="21"/>
  <c r="U105" i="20"/>
  <c r="T106" i="19"/>
  <c r="R97" i="16"/>
  <c r="R115" i="11"/>
  <c r="T108" i="10"/>
  <c r="U98" i="7"/>
  <c r="U106" i="7"/>
  <c r="U103" i="6"/>
  <c r="R115" i="5"/>
  <c r="T99" i="4"/>
  <c r="U105" i="4"/>
  <c r="T107" i="4"/>
  <c r="U102" i="3"/>
  <c r="U110" i="3"/>
  <c r="T112" i="3"/>
  <c r="T98" i="2"/>
  <c r="T104" i="2"/>
  <c r="T106" i="2"/>
  <c r="T112" i="2"/>
  <c r="E97" i="4"/>
  <c r="U97" i="4" s="1"/>
  <c r="E97" i="2"/>
  <c r="E114" i="2" s="1"/>
  <c r="R97" i="3"/>
  <c r="U99" i="2"/>
  <c r="U107" i="2"/>
  <c r="R115" i="7"/>
  <c r="R114" i="2"/>
  <c r="R114" i="51"/>
  <c r="T115" i="34"/>
  <c r="R115" i="31"/>
  <c r="R114" i="22"/>
  <c r="U115" i="13"/>
  <c r="R115" i="9"/>
  <c r="R115" i="42"/>
  <c r="R114" i="25"/>
  <c r="R115" i="2"/>
  <c r="T115" i="15"/>
  <c r="R115" i="6"/>
  <c r="R114" i="40"/>
  <c r="R115" i="25"/>
  <c r="R115" i="22"/>
  <c r="R115" i="14"/>
  <c r="R114" i="6"/>
  <c r="M114" i="1"/>
  <c r="S114" i="1" s="1"/>
  <c r="E97" i="55"/>
  <c r="R97" i="54"/>
  <c r="T100" i="52"/>
  <c r="U104" i="51"/>
  <c r="T104" i="51"/>
  <c r="E97" i="1"/>
  <c r="R97" i="55"/>
  <c r="S97" i="54"/>
  <c r="L114" i="52"/>
  <c r="R114" i="52" s="1"/>
  <c r="R97" i="52"/>
  <c r="U107" i="52"/>
  <c r="T107" i="52"/>
  <c r="T103" i="1"/>
  <c r="T111" i="1"/>
  <c r="T100" i="55"/>
  <c r="T108" i="55"/>
  <c r="T105" i="54"/>
  <c r="T102" i="53"/>
  <c r="T110" i="53"/>
  <c r="E97" i="52"/>
  <c r="U99" i="52"/>
  <c r="T99" i="52"/>
  <c r="U105" i="52"/>
  <c r="T105" i="52"/>
  <c r="U97" i="54"/>
  <c r="S97" i="52"/>
  <c r="T105" i="1"/>
  <c r="T102" i="55"/>
  <c r="T110" i="55"/>
  <c r="T99" i="54"/>
  <c r="T107" i="54"/>
  <c r="T104" i="53"/>
  <c r="T112" i="53"/>
  <c r="U101" i="52"/>
  <c r="T102" i="1"/>
  <c r="T110" i="1"/>
  <c r="T99" i="55"/>
  <c r="T107" i="55"/>
  <c r="T104" i="54"/>
  <c r="T112" i="54"/>
  <c r="T101" i="53"/>
  <c r="T109" i="53"/>
  <c r="E97" i="53"/>
  <c r="E97" i="44"/>
  <c r="U102" i="36"/>
  <c r="T102" i="36"/>
  <c r="S97" i="51"/>
  <c r="L114" i="47"/>
  <c r="R114" i="47" s="1"/>
  <c r="M114" i="46"/>
  <c r="S114" i="46" s="1"/>
  <c r="E97" i="45"/>
  <c r="L114" i="39"/>
  <c r="R114" i="39" s="1"/>
  <c r="M114" i="38"/>
  <c r="S114" i="38" s="1"/>
  <c r="E97" i="37"/>
  <c r="U110" i="36"/>
  <c r="T110" i="36"/>
  <c r="U97" i="34"/>
  <c r="T97" i="36"/>
  <c r="E114" i="36"/>
  <c r="T102" i="51"/>
  <c r="T110" i="51"/>
  <c r="T99" i="50"/>
  <c r="T107" i="50"/>
  <c r="T104" i="49"/>
  <c r="T112" i="49"/>
  <c r="L114" i="49"/>
  <c r="R114" i="49" s="1"/>
  <c r="T101" i="48"/>
  <c r="T109" i="48"/>
  <c r="M114" i="48"/>
  <c r="S114" i="48" s="1"/>
  <c r="E97" i="47"/>
  <c r="T98" i="47"/>
  <c r="T106" i="47"/>
  <c r="T103" i="46"/>
  <c r="T111" i="46"/>
  <c r="T100" i="45"/>
  <c r="T108" i="45"/>
  <c r="T105" i="44"/>
  <c r="T102" i="43"/>
  <c r="T110" i="43"/>
  <c r="T99" i="42"/>
  <c r="T107" i="42"/>
  <c r="T104" i="41"/>
  <c r="T112" i="41"/>
  <c r="L114" i="41"/>
  <c r="R114" i="41" s="1"/>
  <c r="T101" i="40"/>
  <c r="T109" i="40"/>
  <c r="M114" i="40"/>
  <c r="S114" i="40" s="1"/>
  <c r="E97" i="39"/>
  <c r="T98" i="39"/>
  <c r="T106" i="39"/>
  <c r="T103" i="38"/>
  <c r="T111" i="38"/>
  <c r="T100" i="37"/>
  <c r="T105" i="37"/>
  <c r="T110" i="37"/>
  <c r="L114" i="50"/>
  <c r="R114" i="50" s="1"/>
  <c r="M114" i="49"/>
  <c r="S114" i="49" s="1"/>
  <c r="E97" i="48"/>
  <c r="E97" i="40"/>
  <c r="T100" i="38"/>
  <c r="T108" i="38"/>
  <c r="S97" i="36"/>
  <c r="U105" i="36"/>
  <c r="T105" i="36"/>
  <c r="T112" i="51"/>
  <c r="T101" i="50"/>
  <c r="T109" i="50"/>
  <c r="E97" i="49"/>
  <c r="T98" i="49"/>
  <c r="T106" i="49"/>
  <c r="T103" i="48"/>
  <c r="T111" i="48"/>
  <c r="T100" i="47"/>
  <c r="T108" i="47"/>
  <c r="T105" i="46"/>
  <c r="T102" i="45"/>
  <c r="T110" i="45"/>
  <c r="T99" i="44"/>
  <c r="T107" i="44"/>
  <c r="T104" i="43"/>
  <c r="T112" i="43"/>
  <c r="T101" i="42"/>
  <c r="T109" i="42"/>
  <c r="E97" i="41"/>
  <c r="T98" i="41"/>
  <c r="T106" i="41"/>
  <c r="T103" i="40"/>
  <c r="T111" i="40"/>
  <c r="T100" i="39"/>
  <c r="T108" i="39"/>
  <c r="T115" i="39"/>
  <c r="T105" i="38"/>
  <c r="T102" i="37"/>
  <c r="T107" i="37"/>
  <c r="U112" i="37"/>
  <c r="U97" i="36"/>
  <c r="U110" i="35"/>
  <c r="T110" i="35"/>
  <c r="T112" i="52"/>
  <c r="E97" i="50"/>
  <c r="T98" i="50"/>
  <c r="T106" i="50"/>
  <c r="T103" i="49"/>
  <c r="T100" i="48"/>
  <c r="T108" i="48"/>
  <c r="T105" i="47"/>
  <c r="T102" i="46"/>
  <c r="T110" i="46"/>
  <c r="T99" i="45"/>
  <c r="T107" i="45"/>
  <c r="T104" i="44"/>
  <c r="T112" i="44"/>
  <c r="T101" i="43"/>
  <c r="T109" i="43"/>
  <c r="E97" i="42"/>
  <c r="T98" i="42"/>
  <c r="T106" i="42"/>
  <c r="T103" i="41"/>
  <c r="T111" i="41"/>
  <c r="T100" i="40"/>
  <c r="T108" i="40"/>
  <c r="T105" i="39"/>
  <c r="T102" i="38"/>
  <c r="T110" i="38"/>
  <c r="T99" i="37"/>
  <c r="T109" i="37"/>
  <c r="U99" i="36"/>
  <c r="T103" i="36"/>
  <c r="R97" i="35"/>
  <c r="U102" i="35"/>
  <c r="T102" i="35"/>
  <c r="U108" i="35"/>
  <c r="T108" i="35"/>
  <c r="E97" i="51"/>
  <c r="E97" i="43"/>
  <c r="U104" i="37"/>
  <c r="U101" i="36"/>
  <c r="U107" i="36"/>
  <c r="T111" i="36"/>
  <c r="U100" i="35"/>
  <c r="T100" i="35"/>
  <c r="E97" i="35"/>
  <c r="R97" i="34"/>
  <c r="S97" i="33"/>
  <c r="L114" i="29"/>
  <c r="R114" i="29" s="1"/>
  <c r="M114" i="28"/>
  <c r="S114" i="28" s="1"/>
  <c r="E97" i="27"/>
  <c r="T98" i="22"/>
  <c r="E97" i="22"/>
  <c r="U98" i="22"/>
  <c r="S97" i="34"/>
  <c r="S97" i="26"/>
  <c r="U110" i="24"/>
  <c r="T110" i="24"/>
  <c r="T112" i="24"/>
  <c r="U112" i="24"/>
  <c r="T106" i="22"/>
  <c r="U106" i="22"/>
  <c r="T105" i="34"/>
  <c r="T102" i="33"/>
  <c r="T110" i="33"/>
  <c r="T99" i="32"/>
  <c r="T107" i="32"/>
  <c r="T104" i="31"/>
  <c r="T112" i="31"/>
  <c r="L114" i="31"/>
  <c r="R114" i="31" s="1"/>
  <c r="T101" i="30"/>
  <c r="T109" i="30"/>
  <c r="E97" i="29"/>
  <c r="T98" i="29"/>
  <c r="T106" i="29"/>
  <c r="T103" i="28"/>
  <c r="T111" i="28"/>
  <c r="T100" i="27"/>
  <c r="T108" i="27"/>
  <c r="T97" i="26"/>
  <c r="T105" i="26"/>
  <c r="T102" i="25"/>
  <c r="T110" i="25"/>
  <c r="M114" i="31"/>
  <c r="S114" i="31" s="1"/>
  <c r="E97" i="30"/>
  <c r="T103" i="29"/>
  <c r="U97" i="26"/>
  <c r="U99" i="23"/>
  <c r="T99" i="23"/>
  <c r="E97" i="23"/>
  <c r="T101" i="23"/>
  <c r="U101" i="23"/>
  <c r="T109" i="23"/>
  <c r="U109" i="23"/>
  <c r="T99" i="34"/>
  <c r="T107" i="34"/>
  <c r="T104" i="33"/>
  <c r="T112" i="33"/>
  <c r="T101" i="32"/>
  <c r="T109" i="32"/>
  <c r="E97" i="31"/>
  <c r="T98" i="31"/>
  <c r="T106" i="31"/>
  <c r="T103" i="30"/>
  <c r="T111" i="30"/>
  <c r="T100" i="29"/>
  <c r="T108" i="29"/>
  <c r="T115" i="29"/>
  <c r="T105" i="28"/>
  <c r="T102" i="27"/>
  <c r="T110" i="27"/>
  <c r="T99" i="26"/>
  <c r="T107" i="26"/>
  <c r="T104" i="25"/>
  <c r="T112" i="25"/>
  <c r="E97" i="24"/>
  <c r="T99" i="35"/>
  <c r="T107" i="35"/>
  <c r="T104" i="34"/>
  <c r="T112" i="34"/>
  <c r="T101" i="33"/>
  <c r="T109" i="33"/>
  <c r="E97" i="32"/>
  <c r="T98" i="32"/>
  <c r="T106" i="32"/>
  <c r="T103" i="31"/>
  <c r="T111" i="31"/>
  <c r="T100" i="30"/>
  <c r="T108" i="30"/>
  <c r="T105" i="29"/>
  <c r="T102" i="28"/>
  <c r="T110" i="28"/>
  <c r="T99" i="27"/>
  <c r="T107" i="27"/>
  <c r="T104" i="26"/>
  <c r="T112" i="26"/>
  <c r="T101" i="25"/>
  <c r="T109" i="25"/>
  <c r="R97" i="24"/>
  <c r="T100" i="24"/>
  <c r="T105" i="24"/>
  <c r="E97" i="33"/>
  <c r="E97" i="25"/>
  <c r="T107" i="24"/>
  <c r="R97" i="22"/>
  <c r="S97" i="21"/>
  <c r="U103" i="21"/>
  <c r="U111" i="21"/>
  <c r="U100" i="20"/>
  <c r="U108" i="20"/>
  <c r="U105" i="19"/>
  <c r="U102" i="18"/>
  <c r="U110" i="18"/>
  <c r="U99" i="17"/>
  <c r="U107" i="17"/>
  <c r="L114" i="17"/>
  <c r="R114" i="17" s="1"/>
  <c r="U104" i="16"/>
  <c r="U112" i="16"/>
  <c r="E97" i="15"/>
  <c r="U101" i="15"/>
  <c r="U109" i="15"/>
  <c r="U98" i="14"/>
  <c r="U106" i="14"/>
  <c r="T98" i="13"/>
  <c r="E97" i="13"/>
  <c r="U98" i="13"/>
  <c r="E97" i="12"/>
  <c r="E97" i="11"/>
  <c r="S97" i="11"/>
  <c r="M114" i="11"/>
  <c r="S114" i="11" s="1"/>
  <c r="U106" i="11"/>
  <c r="E97" i="9"/>
  <c r="U99" i="9"/>
  <c r="T99" i="9"/>
  <c r="U102" i="8"/>
  <c r="T102" i="8"/>
  <c r="U104" i="8"/>
  <c r="T104" i="8"/>
  <c r="U110" i="8"/>
  <c r="T110" i="8"/>
  <c r="U112" i="8"/>
  <c r="T112" i="8"/>
  <c r="S97" i="22"/>
  <c r="E97" i="16"/>
  <c r="U105" i="11"/>
  <c r="T105" i="11"/>
  <c r="U105" i="9"/>
  <c r="T105" i="9"/>
  <c r="U107" i="9"/>
  <c r="T107" i="9"/>
  <c r="E97" i="17"/>
  <c r="T106" i="13"/>
  <c r="U106" i="13"/>
  <c r="L114" i="13"/>
  <c r="R114" i="13" s="1"/>
  <c r="L114" i="20"/>
  <c r="R114" i="20" s="1"/>
  <c r="M114" i="19"/>
  <c r="S114" i="19" s="1"/>
  <c r="E97" i="18"/>
  <c r="U100" i="12"/>
  <c r="T100" i="12"/>
  <c r="U99" i="6"/>
  <c r="T99" i="6"/>
  <c r="U107" i="6"/>
  <c r="T107" i="6"/>
  <c r="U102" i="10"/>
  <c r="T102" i="10"/>
  <c r="U97" i="8"/>
  <c r="E114" i="8"/>
  <c r="S97" i="8"/>
  <c r="M114" i="8"/>
  <c r="S114" i="8" s="1"/>
  <c r="T110" i="7"/>
  <c r="U104" i="5"/>
  <c r="T104" i="5"/>
  <c r="T107" i="23"/>
  <c r="T104" i="22"/>
  <c r="T112" i="22"/>
  <c r="T101" i="21"/>
  <c r="T109" i="21"/>
  <c r="E97" i="20"/>
  <c r="T98" i="20"/>
  <c r="T106" i="20"/>
  <c r="T103" i="19"/>
  <c r="T111" i="19"/>
  <c r="T100" i="18"/>
  <c r="T108" i="18"/>
  <c r="T105" i="17"/>
  <c r="T102" i="16"/>
  <c r="T110" i="16"/>
  <c r="T99" i="15"/>
  <c r="T107" i="15"/>
  <c r="T104" i="14"/>
  <c r="U103" i="13"/>
  <c r="T103" i="13"/>
  <c r="U108" i="13"/>
  <c r="T112" i="13"/>
  <c r="T98" i="12"/>
  <c r="U108" i="12"/>
  <c r="T108" i="12"/>
  <c r="T98" i="11"/>
  <c r="T111" i="11"/>
  <c r="U99" i="7"/>
  <c r="T99" i="7"/>
  <c r="U101" i="7"/>
  <c r="T101" i="7"/>
  <c r="T104" i="23"/>
  <c r="T112" i="23"/>
  <c r="T101" i="22"/>
  <c r="T109" i="22"/>
  <c r="E97" i="21"/>
  <c r="T98" i="21"/>
  <c r="T106" i="21"/>
  <c r="T103" i="20"/>
  <c r="T111" i="20"/>
  <c r="T100" i="19"/>
  <c r="T108" i="19"/>
  <c r="T115" i="19"/>
  <c r="T105" i="18"/>
  <c r="T102" i="17"/>
  <c r="T110" i="17"/>
  <c r="T99" i="16"/>
  <c r="T107" i="16"/>
  <c r="T104" i="15"/>
  <c r="T112" i="15"/>
  <c r="T101" i="14"/>
  <c r="T109" i="14"/>
  <c r="T100" i="10"/>
  <c r="U110" i="10"/>
  <c r="T110" i="10"/>
  <c r="T100" i="9"/>
  <c r="T97" i="8"/>
  <c r="T105" i="8"/>
  <c r="U109" i="7"/>
  <c r="T109" i="7"/>
  <c r="E97" i="14"/>
  <c r="T101" i="13"/>
  <c r="U111" i="13"/>
  <c r="T111" i="13"/>
  <c r="R97" i="12"/>
  <c r="L114" i="12"/>
  <c r="R114" i="12" s="1"/>
  <c r="T106" i="12"/>
  <c r="U102" i="11"/>
  <c r="E97" i="10"/>
  <c r="T99" i="10"/>
  <c r="R97" i="9"/>
  <c r="L114" i="9"/>
  <c r="R114" i="9" s="1"/>
  <c r="T108" i="9"/>
  <c r="U103" i="12"/>
  <c r="U111" i="12"/>
  <c r="U100" i="11"/>
  <c r="U108" i="11"/>
  <c r="U105" i="10"/>
  <c r="U102" i="9"/>
  <c r="U110" i="9"/>
  <c r="U99" i="8"/>
  <c r="U107" i="8"/>
  <c r="U104" i="7"/>
  <c r="U112" i="7"/>
  <c r="E97" i="6"/>
  <c r="T98" i="6"/>
  <c r="U101" i="6"/>
  <c r="T106" i="6"/>
  <c r="U109" i="6"/>
  <c r="R97" i="5"/>
  <c r="U98" i="5"/>
  <c r="T103" i="5"/>
  <c r="U106" i="5"/>
  <c r="T111" i="5"/>
  <c r="T100" i="4"/>
  <c r="U103" i="4"/>
  <c r="T108" i="4"/>
  <c r="U111" i="4"/>
  <c r="U100" i="3"/>
  <c r="T105" i="3"/>
  <c r="U108" i="3"/>
  <c r="T102" i="2"/>
  <c r="U105" i="2"/>
  <c r="T110" i="2"/>
  <c r="E97" i="7"/>
  <c r="U100" i="4"/>
  <c r="T99" i="2"/>
  <c r="T115" i="7"/>
  <c r="L114" i="4"/>
  <c r="R114" i="4" s="1"/>
  <c r="M114" i="3"/>
  <c r="S114" i="3" s="1"/>
  <c r="T112" i="5"/>
  <c r="T101" i="4"/>
  <c r="T109" i="4"/>
  <c r="E97" i="3"/>
  <c r="T98" i="3"/>
  <c r="T106" i="3"/>
  <c r="T103" i="2"/>
  <c r="T111" i="2"/>
  <c r="E97" i="5"/>
  <c r="E114" i="34" l="1"/>
  <c r="U115" i="27"/>
  <c r="T61" i="22"/>
  <c r="T32" i="5"/>
  <c r="T32" i="1"/>
  <c r="T115" i="50"/>
  <c r="U26" i="1"/>
  <c r="T26" i="6"/>
  <c r="T32" i="35"/>
  <c r="T26" i="19"/>
  <c r="T97" i="28"/>
  <c r="T32" i="26"/>
  <c r="U115" i="44"/>
  <c r="T61" i="28"/>
  <c r="T61" i="11"/>
  <c r="E114" i="4"/>
  <c r="U61" i="3"/>
  <c r="T97" i="2"/>
  <c r="T26" i="1"/>
  <c r="T115" i="24"/>
  <c r="U115" i="24"/>
  <c r="E114" i="38"/>
  <c r="P115" i="55"/>
  <c r="P114" i="55"/>
  <c r="P115" i="52"/>
  <c r="P114" i="52"/>
  <c r="P115" i="48"/>
  <c r="T115" i="48" s="1"/>
  <c r="P114" i="48"/>
  <c r="T87" i="48"/>
  <c r="T87" i="49"/>
  <c r="P115" i="49"/>
  <c r="T115" i="49" s="1"/>
  <c r="P114" i="49"/>
  <c r="Q115" i="48"/>
  <c r="U115" i="48" s="1"/>
  <c r="Q114" i="48"/>
  <c r="T87" i="37"/>
  <c r="P115" i="37"/>
  <c r="P114" i="37"/>
  <c r="U115" i="42"/>
  <c r="P115" i="39"/>
  <c r="P114" i="39"/>
  <c r="T87" i="35"/>
  <c r="P115" i="35"/>
  <c r="T115" i="35" s="1"/>
  <c r="P114" i="35"/>
  <c r="T87" i="21"/>
  <c r="P115" i="21"/>
  <c r="T115" i="21" s="1"/>
  <c r="P114" i="21"/>
  <c r="U115" i="28"/>
  <c r="T115" i="28"/>
  <c r="Q115" i="20"/>
  <c r="U115" i="20" s="1"/>
  <c r="Q114" i="20"/>
  <c r="Q115" i="1"/>
  <c r="Q114" i="1"/>
  <c r="P115" i="1"/>
  <c r="T115" i="1" s="1"/>
  <c r="P114" i="1"/>
  <c r="U32" i="17"/>
  <c r="T32" i="17"/>
  <c r="P115" i="9"/>
  <c r="T115" i="9" s="1"/>
  <c r="P114" i="9"/>
  <c r="T87" i="51"/>
  <c r="P115" i="51"/>
  <c r="T115" i="51" s="1"/>
  <c r="P114" i="51"/>
  <c r="Q115" i="54"/>
  <c r="Q114" i="54"/>
  <c r="U87" i="49"/>
  <c r="Q115" i="49"/>
  <c r="Q114" i="49"/>
  <c r="P115" i="34"/>
  <c r="P114" i="34"/>
  <c r="U32" i="45"/>
  <c r="T32" i="45"/>
  <c r="P115" i="20"/>
  <c r="T115" i="20" s="1"/>
  <c r="P114" i="20"/>
  <c r="P115" i="15"/>
  <c r="P114" i="15"/>
  <c r="T115" i="8"/>
  <c r="U87" i="6"/>
  <c r="Q114" i="6"/>
  <c r="Q115" i="6"/>
  <c r="U115" i="6" s="1"/>
  <c r="T87" i="12"/>
  <c r="P114" i="12"/>
  <c r="P115" i="12"/>
  <c r="T115" i="12" s="1"/>
  <c r="P115" i="11"/>
  <c r="T115" i="11" s="1"/>
  <c r="P114" i="11"/>
  <c r="Q115" i="3"/>
  <c r="U115" i="3" s="1"/>
  <c r="Q114" i="3"/>
  <c r="Q115" i="42"/>
  <c r="Q114" i="42"/>
  <c r="P114" i="36"/>
  <c r="P115" i="36"/>
  <c r="Q115" i="26"/>
  <c r="Q114" i="26"/>
  <c r="U114" i="26" s="1"/>
  <c r="U87" i="8"/>
  <c r="Q115" i="8"/>
  <c r="U115" i="8" s="1"/>
  <c r="Q114" i="8"/>
  <c r="P115" i="54"/>
  <c r="T115" i="54" s="1"/>
  <c r="P114" i="54"/>
  <c r="T87" i="54"/>
  <c r="Q115" i="52"/>
  <c r="Q114" i="52"/>
  <c r="P115" i="46"/>
  <c r="T115" i="46" s="1"/>
  <c r="P114" i="46"/>
  <c r="U87" i="43"/>
  <c r="Q115" i="43"/>
  <c r="Q114" i="43"/>
  <c r="U32" i="48"/>
  <c r="T32" i="48"/>
  <c r="P115" i="38"/>
  <c r="T115" i="38" s="1"/>
  <c r="P114" i="38"/>
  <c r="U87" i="37"/>
  <c r="Q115" i="37"/>
  <c r="Q114" i="37"/>
  <c r="P115" i="42"/>
  <c r="T115" i="42" s="1"/>
  <c r="P114" i="42"/>
  <c r="P115" i="40"/>
  <c r="T115" i="40" s="1"/>
  <c r="P114" i="40"/>
  <c r="U87" i="41"/>
  <c r="Q115" i="41"/>
  <c r="U115" i="41" s="1"/>
  <c r="Q114" i="41"/>
  <c r="T87" i="36"/>
  <c r="T87" i="33"/>
  <c r="P115" i="33"/>
  <c r="T115" i="33" s="1"/>
  <c r="P114" i="33"/>
  <c r="P115" i="24"/>
  <c r="P114" i="24"/>
  <c r="P115" i="19"/>
  <c r="P114" i="19"/>
  <c r="Q115" i="15"/>
  <c r="Q114" i="15"/>
  <c r="Q115" i="22"/>
  <c r="U115" i="22" s="1"/>
  <c r="Q114" i="22"/>
  <c r="T87" i="17"/>
  <c r="P115" i="17"/>
  <c r="P114" i="17"/>
  <c r="T115" i="17"/>
  <c r="T87" i="20"/>
  <c r="P115" i="18"/>
  <c r="T115" i="18" s="1"/>
  <c r="P114" i="18"/>
  <c r="U26" i="10"/>
  <c r="T26" i="10"/>
  <c r="T87" i="2"/>
  <c r="P115" i="2"/>
  <c r="T115" i="2" s="1"/>
  <c r="P114" i="2"/>
  <c r="T114" i="2" s="1"/>
  <c r="Q115" i="7"/>
  <c r="Q114" i="7"/>
  <c r="P115" i="3"/>
  <c r="T115" i="3" s="1"/>
  <c r="P114" i="3"/>
  <c r="Q115" i="28"/>
  <c r="Q114" i="28"/>
  <c r="U115" i="37"/>
  <c r="Q115" i="55"/>
  <c r="Q114" i="55"/>
  <c r="U115" i="54"/>
  <c r="U26" i="43"/>
  <c r="T26" i="43"/>
  <c r="T87" i="41"/>
  <c r="P114" i="41"/>
  <c r="P115" i="41"/>
  <c r="T115" i="36"/>
  <c r="Q115" i="30"/>
  <c r="U115" i="30" s="1"/>
  <c r="Q114" i="30"/>
  <c r="Q114" i="32"/>
  <c r="Q115" i="32"/>
  <c r="U115" i="32" s="1"/>
  <c r="Q115" i="34"/>
  <c r="Q114" i="34"/>
  <c r="T87" i="25"/>
  <c r="P114" i="25"/>
  <c r="P115" i="25"/>
  <c r="T115" i="25" s="1"/>
  <c r="Q115" i="24"/>
  <c r="Q114" i="24"/>
  <c r="U87" i="23"/>
  <c r="Q115" i="23"/>
  <c r="U115" i="23" s="1"/>
  <c r="Q114" i="23"/>
  <c r="U87" i="17"/>
  <c r="Q115" i="17"/>
  <c r="U115" i="17" s="1"/>
  <c r="Q114" i="17"/>
  <c r="U87" i="2"/>
  <c r="Q115" i="2"/>
  <c r="U115" i="2" s="1"/>
  <c r="Q114" i="2"/>
  <c r="U114" i="2" s="1"/>
  <c r="U115" i="52"/>
  <c r="T115" i="52"/>
  <c r="T87" i="45"/>
  <c r="P115" i="45"/>
  <c r="T115" i="45" s="1"/>
  <c r="P114" i="45"/>
  <c r="P115" i="30"/>
  <c r="T115" i="30" s="1"/>
  <c r="P114" i="30"/>
  <c r="E114" i="19"/>
  <c r="U114" i="19" s="1"/>
  <c r="U97" i="19"/>
  <c r="U87" i="54"/>
  <c r="Q115" i="39"/>
  <c r="Q114" i="39"/>
  <c r="Q115" i="46"/>
  <c r="U115" i="46" s="1"/>
  <c r="Q114" i="46"/>
  <c r="T115" i="41"/>
  <c r="U87" i="33"/>
  <c r="Q114" i="33"/>
  <c r="Q115" i="33"/>
  <c r="U115" i="33" s="1"/>
  <c r="T87" i="31"/>
  <c r="P114" i="31"/>
  <c r="P115" i="31"/>
  <c r="T115" i="31" s="1"/>
  <c r="P115" i="28"/>
  <c r="P114" i="28"/>
  <c r="U87" i="25"/>
  <c r="Q115" i="25"/>
  <c r="U115" i="25" s="1"/>
  <c r="Q114" i="25"/>
  <c r="U87" i="10"/>
  <c r="Q115" i="10"/>
  <c r="U115" i="10" s="1"/>
  <c r="Q114" i="10"/>
  <c r="U87" i="16"/>
  <c r="Q114" i="16"/>
  <c r="Q115" i="16"/>
  <c r="U115" i="16" s="1"/>
  <c r="P115" i="22"/>
  <c r="T115" i="22" s="1"/>
  <c r="P114" i="22"/>
  <c r="U87" i="20"/>
  <c r="Q115" i="11"/>
  <c r="U115" i="11" s="1"/>
  <c r="Q114" i="11"/>
  <c r="Q115" i="50"/>
  <c r="Q114" i="50"/>
  <c r="U87" i="21"/>
  <c r="Q115" i="21"/>
  <c r="U115" i="21" s="1"/>
  <c r="Q114" i="21"/>
  <c r="T87" i="4"/>
  <c r="P114" i="4"/>
  <c r="T114" i="4" s="1"/>
  <c r="P115" i="4"/>
  <c r="T115" i="4" s="1"/>
  <c r="U87" i="12"/>
  <c r="Q115" i="12"/>
  <c r="U115" i="12" s="1"/>
  <c r="Q114" i="12"/>
  <c r="T97" i="38"/>
  <c r="T97" i="46"/>
  <c r="E114" i="46"/>
  <c r="U115" i="49"/>
  <c r="E114" i="54"/>
  <c r="U115" i="55"/>
  <c r="T115" i="55"/>
  <c r="T87" i="53"/>
  <c r="P115" i="53"/>
  <c r="T115" i="53" s="1"/>
  <c r="P114" i="53"/>
  <c r="U87" i="47"/>
  <c r="Q115" i="47"/>
  <c r="U115" i="47" s="1"/>
  <c r="Q114" i="47"/>
  <c r="U26" i="45"/>
  <c r="T26" i="45"/>
  <c r="P115" i="44"/>
  <c r="P114" i="44"/>
  <c r="T87" i="38"/>
  <c r="U87" i="35"/>
  <c r="Q115" i="35"/>
  <c r="U115" i="35" s="1"/>
  <c r="Q114" i="35"/>
  <c r="U115" i="43"/>
  <c r="P114" i="32"/>
  <c r="P115" i="32"/>
  <c r="T115" i="32" s="1"/>
  <c r="T87" i="27"/>
  <c r="P115" i="27"/>
  <c r="T115" i="27" s="1"/>
  <c r="P114" i="27"/>
  <c r="P115" i="26"/>
  <c r="T115" i="26" s="1"/>
  <c r="P114" i="26"/>
  <c r="T114" i="26" s="1"/>
  <c r="U87" i="26"/>
  <c r="T87" i="10"/>
  <c r="P115" i="10"/>
  <c r="P114" i="10"/>
  <c r="P115" i="16"/>
  <c r="T115" i="16" s="1"/>
  <c r="P114" i="16"/>
  <c r="P115" i="5"/>
  <c r="T115" i="5" s="1"/>
  <c r="P114" i="5"/>
  <c r="U87" i="14"/>
  <c r="Q115" i="14"/>
  <c r="U115" i="14" s="1"/>
  <c r="Q114" i="14"/>
  <c r="T115" i="10"/>
  <c r="U87" i="4"/>
  <c r="Q115" i="4"/>
  <c r="U115" i="4" s="1"/>
  <c r="Q114" i="4"/>
  <c r="T87" i="16"/>
  <c r="T87" i="14"/>
  <c r="P115" i="14"/>
  <c r="T115" i="14" s="1"/>
  <c r="P114" i="14"/>
  <c r="U87" i="53"/>
  <c r="Q114" i="53"/>
  <c r="Q115" i="53"/>
  <c r="U115" i="53" s="1"/>
  <c r="T87" i="47"/>
  <c r="P115" i="47"/>
  <c r="T115" i="47" s="1"/>
  <c r="P114" i="47"/>
  <c r="Q115" i="36"/>
  <c r="U115" i="36" s="1"/>
  <c r="Q114" i="36"/>
  <c r="U114" i="36" s="1"/>
  <c r="U87" i="29"/>
  <c r="Q114" i="29"/>
  <c r="Q115" i="29"/>
  <c r="U97" i="2"/>
  <c r="T97" i="4"/>
  <c r="E114" i="28"/>
  <c r="T114" i="28" s="1"/>
  <c r="T115" i="37"/>
  <c r="T115" i="44"/>
  <c r="T87" i="46"/>
  <c r="T87" i="43"/>
  <c r="P115" i="43"/>
  <c r="T115" i="43" s="1"/>
  <c r="P114" i="43"/>
  <c r="U87" i="45"/>
  <c r="Q115" i="45"/>
  <c r="U115" i="45" s="1"/>
  <c r="Q114" i="45"/>
  <c r="U61" i="47"/>
  <c r="T61" i="47"/>
  <c r="Q114" i="38"/>
  <c r="U114" i="38" s="1"/>
  <c r="Q115" i="38"/>
  <c r="U115" i="38" s="1"/>
  <c r="Q115" i="40"/>
  <c r="U115" i="40" s="1"/>
  <c r="Q114" i="40"/>
  <c r="U87" i="31"/>
  <c r="Q115" i="31"/>
  <c r="U115" i="31" s="1"/>
  <c r="Q114" i="31"/>
  <c r="T87" i="30"/>
  <c r="U115" i="29"/>
  <c r="U115" i="26"/>
  <c r="T87" i="23"/>
  <c r="P115" i="23"/>
  <c r="T115" i="23" s="1"/>
  <c r="P114" i="23"/>
  <c r="T87" i="13"/>
  <c r="P115" i="13"/>
  <c r="T115" i="13" s="1"/>
  <c r="P114" i="13"/>
  <c r="T87" i="6"/>
  <c r="P114" i="6"/>
  <c r="P115" i="6"/>
  <c r="T115" i="6" s="1"/>
  <c r="U115" i="1"/>
  <c r="E114" i="42"/>
  <c r="U97" i="42"/>
  <c r="T97" i="42"/>
  <c r="T97" i="48"/>
  <c r="E114" i="48"/>
  <c r="U97" i="48"/>
  <c r="T114" i="36"/>
  <c r="E114" i="21"/>
  <c r="U97" i="21"/>
  <c r="T97" i="21"/>
  <c r="U97" i="18"/>
  <c r="T97" i="18"/>
  <c r="E114" i="18"/>
  <c r="E114" i="11"/>
  <c r="U97" i="11"/>
  <c r="T97" i="11"/>
  <c r="E114" i="32"/>
  <c r="U97" i="32"/>
  <c r="T97" i="32"/>
  <c r="E114" i="22"/>
  <c r="U97" i="22"/>
  <c r="T97" i="22"/>
  <c r="T114" i="38"/>
  <c r="E114" i="31"/>
  <c r="U97" i="31"/>
  <c r="T97" i="31"/>
  <c r="T97" i="12"/>
  <c r="U97" i="12"/>
  <c r="E114" i="12"/>
  <c r="E114" i="15"/>
  <c r="U97" i="15"/>
  <c r="T97" i="15"/>
  <c r="U97" i="39"/>
  <c r="T97" i="39"/>
  <c r="E114" i="39"/>
  <c r="U97" i="17"/>
  <c r="T97" i="17"/>
  <c r="E114" i="17"/>
  <c r="E114" i="3"/>
  <c r="U97" i="3"/>
  <c r="T97" i="3"/>
  <c r="E114" i="6"/>
  <c r="U97" i="6"/>
  <c r="T97" i="6"/>
  <c r="E114" i="20"/>
  <c r="U97" i="20"/>
  <c r="T97" i="20"/>
  <c r="E114" i="23"/>
  <c r="T97" i="23"/>
  <c r="U97" i="23"/>
  <c r="U97" i="35"/>
  <c r="T97" i="35"/>
  <c r="E114" i="35"/>
  <c r="E114" i="43"/>
  <c r="U97" i="43"/>
  <c r="T97" i="43"/>
  <c r="T97" i="30"/>
  <c r="E114" i="30"/>
  <c r="U97" i="30"/>
  <c r="U97" i="13"/>
  <c r="E114" i="13"/>
  <c r="T97" i="13"/>
  <c r="U97" i="29"/>
  <c r="T97" i="29"/>
  <c r="E114" i="29"/>
  <c r="U97" i="27"/>
  <c r="T97" i="27"/>
  <c r="E114" i="27"/>
  <c r="E114" i="51"/>
  <c r="U97" i="51"/>
  <c r="T97" i="51"/>
  <c r="E114" i="41"/>
  <c r="U97" i="41"/>
  <c r="T97" i="41"/>
  <c r="U114" i="34"/>
  <c r="T114" i="34"/>
  <c r="U97" i="45"/>
  <c r="T97" i="45"/>
  <c r="E114" i="45"/>
  <c r="U97" i="55"/>
  <c r="T97" i="55"/>
  <c r="E114" i="55"/>
  <c r="E114" i="52"/>
  <c r="U97" i="52"/>
  <c r="T97" i="52"/>
  <c r="T97" i="7"/>
  <c r="E114" i="7"/>
  <c r="U97" i="7"/>
  <c r="T97" i="10"/>
  <c r="U97" i="10"/>
  <c r="E114" i="10"/>
  <c r="E114" i="14"/>
  <c r="U97" i="14"/>
  <c r="T97" i="14"/>
  <c r="U97" i="9"/>
  <c r="E114" i="9"/>
  <c r="T97" i="9"/>
  <c r="E114" i="25"/>
  <c r="U97" i="25"/>
  <c r="T97" i="25"/>
  <c r="U97" i="47"/>
  <c r="T97" i="47"/>
  <c r="E114" i="47"/>
  <c r="E114" i="44"/>
  <c r="U97" i="44"/>
  <c r="T97" i="44"/>
  <c r="U97" i="16"/>
  <c r="T97" i="16"/>
  <c r="E114" i="16"/>
  <c r="U97" i="24"/>
  <c r="E114" i="24"/>
  <c r="T97" i="24"/>
  <c r="E114" i="50"/>
  <c r="U97" i="50"/>
  <c r="T97" i="50"/>
  <c r="U114" i="8"/>
  <c r="T114" i="8"/>
  <c r="E114" i="33"/>
  <c r="U97" i="33"/>
  <c r="T97" i="33"/>
  <c r="E114" i="49"/>
  <c r="U97" i="49"/>
  <c r="T97" i="49"/>
  <c r="E114" i="5"/>
  <c r="U97" i="5"/>
  <c r="T97" i="5"/>
  <c r="T97" i="40"/>
  <c r="E114" i="40"/>
  <c r="U97" i="40"/>
  <c r="U97" i="37"/>
  <c r="E114" i="37"/>
  <c r="T97" i="37"/>
  <c r="E114" i="53"/>
  <c r="U97" i="53"/>
  <c r="T97" i="53"/>
  <c r="U97" i="1"/>
  <c r="T97" i="1"/>
  <c r="E114" i="1"/>
  <c r="U114" i="4" l="1"/>
  <c r="U114" i="46"/>
  <c r="T114" i="19"/>
  <c r="T114" i="46"/>
  <c r="U114" i="54"/>
  <c r="T114" i="54"/>
  <c r="U114" i="28"/>
  <c r="T114" i="27"/>
  <c r="U114" i="27"/>
  <c r="U114" i="15"/>
  <c r="T114" i="15"/>
  <c r="T114" i="37"/>
  <c r="U114" i="37"/>
  <c r="U114" i="50"/>
  <c r="T114" i="50"/>
  <c r="U114" i="10"/>
  <c r="T114" i="10"/>
  <c r="U114" i="52"/>
  <c r="T114" i="52"/>
  <c r="U114" i="20"/>
  <c r="T114" i="20"/>
  <c r="T114" i="12"/>
  <c r="U114" i="12"/>
  <c r="U114" i="11"/>
  <c r="T114" i="11"/>
  <c r="U114" i="5"/>
  <c r="T114" i="5"/>
  <c r="U114" i="25"/>
  <c r="T114" i="25"/>
  <c r="T114" i="55"/>
  <c r="U114" i="55"/>
  <c r="U114" i="30"/>
  <c r="T114" i="30"/>
  <c r="U114" i="18"/>
  <c r="T114" i="18"/>
  <c r="U114" i="14"/>
  <c r="T114" i="14"/>
  <c r="U114" i="29"/>
  <c r="T114" i="29"/>
  <c r="U114" i="39"/>
  <c r="T114" i="39"/>
  <c r="U114" i="22"/>
  <c r="T114" i="22"/>
  <c r="U114" i="48"/>
  <c r="T114" i="48"/>
  <c r="U114" i="17"/>
  <c r="T114" i="17"/>
  <c r="U114" i="44"/>
  <c r="T114" i="44"/>
  <c r="T114" i="9"/>
  <c r="U114" i="9"/>
  <c r="U114" i="41"/>
  <c r="T114" i="41"/>
  <c r="U114" i="23"/>
  <c r="T114" i="23"/>
  <c r="U114" i="6"/>
  <c r="T114" i="6"/>
  <c r="U114" i="1"/>
  <c r="T114" i="1"/>
  <c r="T114" i="24"/>
  <c r="U114" i="24"/>
  <c r="U114" i="47"/>
  <c r="T114" i="47"/>
  <c r="T114" i="7"/>
  <c r="U114" i="7"/>
  <c r="U114" i="43"/>
  <c r="T114" i="43"/>
  <c r="U114" i="31"/>
  <c r="T114" i="31"/>
  <c r="U114" i="32"/>
  <c r="T114" i="32"/>
  <c r="U114" i="40"/>
  <c r="T114" i="40"/>
  <c r="U114" i="33"/>
  <c r="T114" i="33"/>
  <c r="T114" i="16"/>
  <c r="U114" i="16"/>
  <c r="T114" i="45"/>
  <c r="U114" i="45"/>
  <c r="U114" i="53"/>
  <c r="T114" i="53"/>
  <c r="U114" i="49"/>
  <c r="T114" i="49"/>
  <c r="U114" i="51"/>
  <c r="T114" i="51"/>
  <c r="U114" i="13"/>
  <c r="T114" i="13"/>
  <c r="T114" i="35"/>
  <c r="U114" i="35"/>
  <c r="U114" i="3"/>
  <c r="T114" i="3"/>
  <c r="U114" i="21"/>
  <c r="T114" i="21"/>
  <c r="U114" i="42"/>
  <c r="T114" i="42"/>
</calcChain>
</file>

<file path=xl/sharedStrings.xml><?xml version="1.0" encoding="utf-8"?>
<sst xmlns="http://schemas.openxmlformats.org/spreadsheetml/2006/main" count="18972" uniqueCount="181">
  <si>
    <t>Figures Finalised as at 2025/08/08</t>
  </si>
  <si>
    <t/>
  </si>
  <si>
    <t>4th Quarter Ended 30 June 2025</t>
  </si>
  <si>
    <t>CONDITIONAL GRANTS TRANSFERRED FROM NATIONAL DEPARTMENTS AND ACTUAL PAYMENTS MADE BY MUNICIPALITIES: PRELIMINARY RESULTS</t>
  </si>
  <si>
    <t>AGGREGRATED INFORMATION FOR KWAZULU-NATAL</t>
  </si>
  <si>
    <t>Year to date</t>
  </si>
  <si>
    <t>First Quarter</t>
  </si>
  <si>
    <t>Second Quarter</t>
  </si>
  <si>
    <t>Third Quarter</t>
  </si>
  <si>
    <t>Fourth Quarter</t>
  </si>
  <si>
    <t>YTD Expenditure</t>
  </si>
  <si>
    <t>% Changes from 3rd to 4th Q</t>
  </si>
  <si>
    <t>% Changes for the 4th Q</t>
  </si>
  <si>
    <t>Approved Roll Over</t>
  </si>
  <si>
    <t>R thousands</t>
  </si>
  <si>
    <t>Division of revenue Act No. 24 of 2024</t>
  </si>
  <si>
    <t>Adjustment (Mid year)</t>
  </si>
  <si>
    <t>Other Adjustments</t>
  </si>
  <si>
    <t>Total Available 2024/25</t>
  </si>
  <si>
    <t>Approved payment schedule</t>
  </si>
  <si>
    <t>Transferred to municipalities for direct grants</t>
  </si>
  <si>
    <t>Actual expenditure National Department by 30 September 2024</t>
  </si>
  <si>
    <t>Actual expenditure by municipalities by 30 September 2024</t>
  </si>
  <si>
    <t>Actual expenditure National Department by 31 December 2024</t>
  </si>
  <si>
    <t>Actual expenditure by municipalities by 31 December 2024</t>
  </si>
  <si>
    <t>Actual expenditure National Department by 31 March 2025</t>
  </si>
  <si>
    <t>Actual expenditure by municipalities by 31 March 2025</t>
  </si>
  <si>
    <t>Actual expenditure National Department by 30 June 2025</t>
  </si>
  <si>
    <t>Actual expenditure by municipalities by 30 June 2025</t>
  </si>
  <si>
    <t>Actual expenditure National Department</t>
  </si>
  <si>
    <t>Actual expenditure by municipalities</t>
  </si>
  <si>
    <t>Exp as % of Allocation National Department</t>
  </si>
  <si>
    <t>Exp as % of Allocation by municipalities</t>
  </si>
  <si>
    <t>YTD expenditure by municipalities</t>
  </si>
  <si>
    <t>National Treasury (Vote 8)</t>
  </si>
  <si>
    <t>Programme and Project Preperation Support Grant</t>
  </si>
  <si>
    <t/>
  </si>
  <si>
    <t>Local Government Financial Management Grant</t>
  </si>
  <si>
    <t>Infrastructure Skills Development Grant</t>
  </si>
  <si>
    <t>Integrated City Development Grant</t>
  </si>
  <si>
    <t xml:space="preserve"> </t>
  </si>
  <si>
    <t>Neighbourhood Development Partnership (Schedule 5B)</t>
  </si>
  <si>
    <t>Neighbourhood Development Partnership (Schedule 6B)</t>
  </si>
  <si>
    <t>Smart Meter Grant (Schedule 6B)</t>
  </si>
  <si>
    <t>Sub-Total Vote</t>
  </si>
  <si>
    <t>Cooperative Governance (Vote 3)</t>
  </si>
  <si>
    <t>Integrated Urban Development Grant</t>
  </si>
  <si>
    <t>Municipal Systems Improvement Grant (Schedule 5B)</t>
  </si>
  <si>
    <t>Municipal Systems Improvement Grant (Schedule 6B)</t>
  </si>
  <si>
    <t>Municipal Disaster Grant</t>
  </si>
  <si>
    <t>Municipal Disaster Recovery Grant</t>
  </si>
  <si>
    <t>Municipal Demarcation Transition Grant (Schedule 5B)</t>
  </si>
  <si>
    <t>Municipal Demarcation Transition Grant (Schedule 6B)</t>
  </si>
  <si>
    <t>Transport (Vote 40)</t>
  </si>
  <si>
    <t>Public Transport Infrastructure and Systems Grant</t>
  </si>
  <si>
    <t>Public Transport Network Operations Grant</t>
  </si>
  <si>
    <t>Public Transport Network Grant</t>
  </si>
  <si>
    <t>Rural Road Assets Management Systems Grant</t>
  </si>
  <si>
    <t>Public Works and Infrastructure (Vote 13)</t>
  </si>
  <si>
    <t>Expanded Public Works Programme Integrated Grant (Municipality)</t>
  </si>
  <si>
    <t>Mineral Resources and Energy (Vote 34)</t>
  </si>
  <si>
    <t>Integrated National Electrification Programme (Municipal) Grant</t>
  </si>
  <si>
    <t>Integrated National Electrification Programme (Allocation in-kind) Grant</t>
  </si>
  <si>
    <t>Backlogs in the Electrification of Clinics and Schools (Allocation in-kind)</t>
  </si>
  <si>
    <t>Energy Efficiency and Demand Side Management (Municipal) Grant</t>
  </si>
  <si>
    <t>Energy Efficiency and Demand Side Management (Eskom) Grant</t>
  </si>
  <si>
    <t>Water and Sanitation (Vote 41)</t>
  </si>
  <si>
    <t>Backlogs in Water and Sanitation at Clinics and Schools Grant</t>
  </si>
  <si>
    <t>Regional Bulk Infrastructure Grant (Schedule 5B)</t>
  </si>
  <si>
    <t>Regional Bulk Infrastructure Grant (Schedule 6B)</t>
  </si>
  <si>
    <t>Water Services Operating and Transfer Subsidy Grant (Schedule 5B)</t>
  </si>
  <si>
    <t>Water Services Operating and Transfer Subsidy Grant (Schedule 6B)</t>
  </si>
  <si>
    <t>Municipal Drought Relief Grant</t>
  </si>
  <si>
    <t>Municipal Water Infrastructure Grant (Schedule 5B)</t>
  </si>
  <si>
    <t>Municipal Water Infrastructure Grant (Schedule 6B)</t>
  </si>
  <si>
    <t>Bucket Eradication Programme Grant</t>
  </si>
  <si>
    <t>Water Services Infrastructure Grant (Schedule 5B)</t>
  </si>
  <si>
    <t>Water Services Infrastructure Grant (Schedule 6B)</t>
  </si>
  <si>
    <t>Sport and Recreation South Africa (Vote 19)</t>
  </si>
  <si>
    <t>2013 Africa Cup of Nations Host City Operating Grant</t>
  </si>
  <si>
    <t>2014 African Nations Championship Host City Operating Grant</t>
  </si>
  <si>
    <t>2010 World Cup Host City Operating Grant</t>
  </si>
  <si>
    <t>2010 FIFA World Cup Stadiums Development Grant</t>
  </si>
  <si>
    <t>Human Settlements (Vote 33)</t>
  </si>
  <si>
    <t>Rural Households Infrastructure Grant (Schedule 5B)</t>
  </si>
  <si>
    <t>Rural Households Infrastructure Grant (Schedule 6B)</t>
  </si>
  <si>
    <t>Municipal Human Settlements Capacity Grant</t>
  </si>
  <si>
    <t>Municipal Emergency Housing Grant</t>
  </si>
  <si>
    <t>Informal Settlements Upgrading Partnership Grant (Schedule 5B)</t>
  </si>
  <si>
    <t>Sub-Total</t>
  </si>
  <si>
    <t>Municipal Infrastructure Grant</t>
  </si>
  <si>
    <t>Municipal Infrastructure Grant (Schedule 6B)</t>
  </si>
  <si>
    <t>Total</t>
  </si>
  <si>
    <t>Transfers by Provincial Departments to Municipalities( Agency services)</t>
  </si>
  <si>
    <t>Main Budget</t>
  </si>
  <si>
    <t>Adjustment Budget</t>
  </si>
  <si>
    <t>Transferred from Provincial Departments to Municipalities</t>
  </si>
  <si>
    <t>Actual expenditure Provincial Department by 30 September 2024</t>
  </si>
  <si>
    <t>Actual expenditure Provincial Department by 31 December 2024</t>
  </si>
  <si>
    <t>Actual expenditure Provincial Department by 31 March 2025</t>
  </si>
  <si>
    <t>Actual expenditure Provincial Department by 30 June 2025</t>
  </si>
  <si>
    <t>Actual expenditure Provincial Department</t>
  </si>
  <si>
    <t>Exp as % of Allocation Provincial Department</t>
  </si>
  <si>
    <t>Summary by Provincial Departments</t>
  </si>
  <si>
    <t>Education</t>
  </si>
  <si>
    <t>Health</t>
  </si>
  <si>
    <t>Social Development</t>
  </si>
  <si>
    <t>Public Works, Roads and Transport</t>
  </si>
  <si>
    <t>Agriculture</t>
  </si>
  <si>
    <t>Sport, Arts and Culture</t>
  </si>
  <si>
    <t>Housing and Local Government</t>
  </si>
  <si>
    <t>Office of the Premier</t>
  </si>
  <si>
    <t>Other Departments</t>
  </si>
  <si>
    <t>KWAZULU-NATAL: ETHEKWINI (ETH)</t>
  </si>
  <si>
    <t>KWAZULU-NATAL: UMDONI (KZN212)</t>
  </si>
  <si>
    <t>KWAZULU-NATAL: UMZUMBE (KZN213)</t>
  </si>
  <si>
    <t>KWAZULU-NATAL: UMUZIWABANTU (KZN214)</t>
  </si>
  <si>
    <t>KWAZULU-NATAL: RAY NKONYENI (KZN216)</t>
  </si>
  <si>
    <t>KWAZULU-NATAL: UGU (DC21)</t>
  </si>
  <si>
    <t>KWAZULU-NATAL: UMSHWATHI (KZN221)</t>
  </si>
  <si>
    <t>KWAZULU-NATAL: UMNGENI (KZN222)</t>
  </si>
  <si>
    <t>KWAZULU-NATAL: MPOFANA (KZN223)</t>
  </si>
  <si>
    <t>KWAZULU-NATAL: IMPENDLE (KZN224)</t>
  </si>
  <si>
    <t>KWAZULU-NATAL: MSUNDUZI (KZN225)</t>
  </si>
  <si>
    <t>KWAZULU-NATAL: MKHAMBATHINI (KZN226)</t>
  </si>
  <si>
    <t>KWAZULU-NATAL: RICHMOND (KZN227)</t>
  </si>
  <si>
    <t>KWAZULU-NATAL: UMGUNGUNDLOVU (DC22)</t>
  </si>
  <si>
    <t>KWAZULU-NATAL: OKHAHLAMBA (KZN235)</t>
  </si>
  <si>
    <t>KWAZULU-NATAL: INKOSI LANGALIBALELE (KZN237)</t>
  </si>
  <si>
    <t>KWAZULU-NATAL: ALFRED DUMA (KZN238)</t>
  </si>
  <si>
    <t>KWAZULU-NATAL: UTHUKELA (DC23)</t>
  </si>
  <si>
    <t>KWAZULU-NATAL: ENDUMENI (KZN241)</t>
  </si>
  <si>
    <t>KWAZULU-NATAL: NQUTHU (KZN242)</t>
  </si>
  <si>
    <t>KWAZULU-NATAL: MSINGA (KZN244)</t>
  </si>
  <si>
    <t>KWAZULU-NATAL: UMVOTI (KZN245)</t>
  </si>
  <si>
    <t>KWAZULU-NATAL: UMZINYATHI (DC24)</t>
  </si>
  <si>
    <t>KWAZULU-NATAL: NEWCASTLE (KZN252)</t>
  </si>
  <si>
    <t>KWAZULU-NATAL: EMADLANGENI (KZN253)</t>
  </si>
  <si>
    <t>KWAZULU-NATAL: DANNHAUSER (KZN254)</t>
  </si>
  <si>
    <t>KWAZULU-NATAL: AMAJUBA (DC25)</t>
  </si>
  <si>
    <t>KWAZULU-NATAL: EDUMBE (KZN261)</t>
  </si>
  <si>
    <t>KWAZULU-NATAL: UPHONGOLO (KZN262)</t>
  </si>
  <si>
    <t>KWAZULU-NATAL: ABAQULUSI (KZN263)</t>
  </si>
  <si>
    <t>KWAZULU-NATAL: NONGOMA (KZN265)</t>
  </si>
  <si>
    <t>KWAZULU-NATAL: ULUNDI (KZN266)</t>
  </si>
  <si>
    <t>KWAZULU-NATAL: ZULULAND (DC26)</t>
  </si>
  <si>
    <t>KWAZULU-NATAL: UMHLABUYALINGANA (KZN271)</t>
  </si>
  <si>
    <t>KWAZULU-NATAL: JOZINI (KZN272)</t>
  </si>
  <si>
    <t>KWAZULU-NATAL: MTUBATUBA (KZN275)</t>
  </si>
  <si>
    <t>KWAZULU-NATAL: HLABISA BIG FIVE (KZN276)</t>
  </si>
  <si>
    <t>KWAZULU-NATAL: UMKHANYAKUDE (DC27)</t>
  </si>
  <si>
    <t>KWAZULU-NATAL: MFOLOZI (KZN281)</t>
  </si>
  <si>
    <t>KWAZULU-NATAL: UMHLATHUZE (KZN282)</t>
  </si>
  <si>
    <t>KWAZULU-NATAL: UMLALAZI (KZN284)</t>
  </si>
  <si>
    <t>KWAZULU-NATAL: MTHONJANENI (KZN285)</t>
  </si>
  <si>
    <t>KWAZULU-NATAL: NKANDLA (KZN286)</t>
  </si>
  <si>
    <t>KWAZULU-NATAL: KING CETSHWAYO (DC28)</t>
  </si>
  <si>
    <t>KWAZULU-NATAL: MANDENI (KZN291)</t>
  </si>
  <si>
    <t>KWAZULU-NATAL: KWADUKUZA (KZN292)</t>
  </si>
  <si>
    <t>KWAZULU-NATAL: NDWEDWE (KZN293)</t>
  </si>
  <si>
    <t>KWAZULU-NATAL: MAPHUMULO (KZN294)</t>
  </si>
  <si>
    <t>KWAZULU-NATAL: ILEMBE (DC29)</t>
  </si>
  <si>
    <t>KWAZULU-NATAL: GREATER KOKSTAD (KZN433)</t>
  </si>
  <si>
    <t>KWAZULU-NATAL: JOHANNES PHUMANI PHUNGULA (KZN434)</t>
  </si>
  <si>
    <t>KWAZULU-NATAL: UMZIMKHULU (KZN435)</t>
  </si>
  <si>
    <t>KWAZULU-NATAL: DR NKOSAZANA DLAMINI ZUMA (KZN436)</t>
  </si>
  <si>
    <t>KWAZULU-NATAL: HARRY GWALA (DC43)</t>
  </si>
  <si>
    <t>Summary by Category of Municipality</t>
  </si>
  <si>
    <t>Category classification</t>
  </si>
  <si>
    <t>Category A</t>
  </si>
  <si>
    <t>Category B</t>
  </si>
  <si>
    <t>Category C</t>
  </si>
  <si>
    <t>Unallocated</t>
  </si>
  <si>
    <t>District Municipality : Names of Conditional Grants received from the District municipality</t>
  </si>
  <si>
    <r>
      <t>Total of Provincial transfers to Municipalities (Part B)</t>
    </r>
    <r>
      <rPr>
        <b/>
        <vertAlign val="superscript"/>
        <sz val="8"/>
        <rFont val="Arial"/>
        <family val="2"/>
      </rPr>
      <t>5</t>
    </r>
  </si>
  <si>
    <t>Unallocated funds e.g DBSA, ESKOM, and Neighbourhood Development Grant.</t>
  </si>
  <si>
    <t>Spending of these grants is done at National department level and therefore no reporting is required from municipalities.</t>
  </si>
  <si>
    <t>Sources: DoRA Monthly reports by the national transferring officer and Municipal sign-offs and electronic verification.</t>
  </si>
  <si>
    <t>All the figures are unaudited.</t>
  </si>
  <si>
    <t>In future provincial Treasuries will be required to provide the National Treasury with a payment schedule</t>
  </si>
  <si>
    <t xml:space="preserve"> in the same format as the provincial payment schedule that correspond with the amount in Budget Statement 1 and 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</si>
</sst>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* #,##0_);_(* \(#,##0\);_(* &quot;- &quot;?_);_(@_)"/>
    <numFmt numFmtId="165" formatCode="#\ ###\ ###,"/>
    <numFmt numFmtId="166" formatCode="_(* #,##0_);_(* \(#,##0\);_(* &quot;-&quot;?_);_(@_)"/>
    <numFmt numFmtId="167" formatCode="_(* #,##0_);_(* \(#,##0\);_(* &quot;&quot;\-\ &quot;&quot;?_);_(@_)"/>
    <numFmt numFmtId="168" formatCode="0.0\%;\(0.0\%\);_(* &quot;-&quot;_)"/>
    <numFmt numFmtId="169" formatCode="_(* #,##0,_);_(* \(#,##0,\);_(* &quot;- &quot;?_);_(@_)"/>
  </numFmts>
  <fonts count="12" x14ac:knownFonts="1">
    <font>
      <sz val="10"/>
      <color rgb="FF000000"/>
      <name val="ARIAL"/>
    </font>
    <font>
      <sz val="10"/>
      <color rgb="FF000000"/>
      <name val="ARIAL"/>
    </font>
    <font>
      <b/>
      <sz val="8"/>
      <name val="Arial"/>
      <family val="2"/>
    </font>
    <font>
      <sz val="8"/>
      <name val="Arial"/>
      <family val="2"/>
    </font>
    <font>
      <b/>
      <vertAlign val="superscript"/>
      <sz val="8"/>
      <name val="Arial"/>
      <family val="2"/>
    </font>
    <font>
      <sz val="10"/>
      <name val="Arial Narrow"/>
      <family val="2"/>
    </font>
    <font>
      <sz val="8"/>
      <color indexed="8"/>
      <name val="Arial"/>
      <family val="2"/>
    </font>
    <font>
      <b/>
      <sz val="14"/>
      <color indexed="8"/>
      <name val="Arial"/>
      <family val="2"/>
    </font>
    <font>
      <b/>
      <sz val="11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50">
    <xf numFmtId="0" fontId="0" fillId="0" borderId="0" xfId="0"/>
    <xf numFmtId="164" fontId="2" fillId="0" borderId="1" xfId="0" applyNumberFormat="1" applyFont="1" applyBorder="1" applyAlignment="1">
      <alignment horizontal="left" vertical="top" wrapText="1"/>
    </xf>
    <xf numFmtId="165" fontId="2" fillId="0" borderId="1" xfId="0" applyNumberFormat="1" applyFont="1" applyBorder="1" applyAlignment="1">
      <alignment horizontal="center" vertical="top" wrapText="1"/>
    </xf>
    <xf numFmtId="165" fontId="2" fillId="0" borderId="2" xfId="0" applyNumberFormat="1" applyFont="1" applyBorder="1" applyAlignment="1">
      <alignment horizontal="center" vertical="top" wrapText="1"/>
    </xf>
    <xf numFmtId="165" fontId="2" fillId="0" borderId="3" xfId="0" applyNumberFormat="1" applyFont="1" applyBorder="1" applyAlignment="1">
      <alignment horizontal="center" vertical="top" wrapText="1"/>
    </xf>
    <xf numFmtId="165" fontId="2" fillId="0" borderId="0" xfId="0" applyNumberFormat="1" applyFont="1" applyAlignment="1">
      <alignment horizontal="center" vertical="top" wrapText="1"/>
    </xf>
    <xf numFmtId="166" fontId="3" fillId="0" borderId="4" xfId="0" applyNumberFormat="1" applyFont="1" applyBorder="1"/>
    <xf numFmtId="165" fontId="2" fillId="0" borderId="4" xfId="0" applyNumberFormat="1" applyFont="1" applyBorder="1" applyAlignment="1">
      <alignment horizontal="center" vertical="top" wrapText="1"/>
    </xf>
    <xf numFmtId="0" fontId="2" fillId="0" borderId="5" xfId="0" applyFont="1" applyBorder="1" applyAlignment="1">
      <alignment horizontal="left"/>
    </xf>
    <xf numFmtId="165" fontId="2" fillId="0" borderId="5" xfId="0" applyNumberFormat="1" applyFont="1" applyBorder="1" applyAlignment="1">
      <alignment horizontal="right"/>
    </xf>
    <xf numFmtId="165" fontId="2" fillId="0" borderId="6" xfId="0" applyNumberFormat="1" applyFont="1" applyBorder="1" applyAlignment="1">
      <alignment horizontal="right"/>
    </xf>
    <xf numFmtId="165" fontId="2" fillId="0" borderId="3" xfId="0" applyNumberFormat="1" applyFont="1" applyBorder="1" applyAlignment="1">
      <alignment horizontal="right"/>
    </xf>
    <xf numFmtId="165" fontId="2" fillId="0" borderId="0" xfId="0" applyNumberFormat="1" applyFont="1" applyAlignment="1">
      <alignment horizontal="right"/>
    </xf>
    <xf numFmtId="0" fontId="2" fillId="0" borderId="7" xfId="0" applyFont="1" applyBorder="1" applyAlignment="1">
      <alignment horizontal="left"/>
    </xf>
    <xf numFmtId="165" fontId="2" fillId="0" borderId="7" xfId="0" applyNumberFormat="1" applyFont="1" applyBorder="1" applyAlignment="1">
      <alignment horizontal="right"/>
    </xf>
    <xf numFmtId="165" fontId="2" fillId="0" borderId="8" xfId="0" applyNumberFormat="1" applyFont="1" applyBorder="1" applyAlignment="1">
      <alignment horizontal="right"/>
    </xf>
    <xf numFmtId="0" fontId="3" fillId="0" borderId="4" xfId="0" applyFont="1" applyBorder="1" applyAlignment="1">
      <alignment horizontal="left" indent="1"/>
    </xf>
    <xf numFmtId="165" fontId="2" fillId="0" borderId="4" xfId="0" applyNumberFormat="1" applyFont="1" applyBorder="1" applyAlignment="1">
      <alignment horizontal="right"/>
    </xf>
    <xf numFmtId="0" fontId="2" fillId="0" borderId="1" xfId="0" applyFont="1" applyBorder="1" applyAlignment="1">
      <alignment horizontal="centerContinuous" vertical="justify"/>
    </xf>
    <xf numFmtId="10" fontId="2" fillId="0" borderId="2" xfId="1" applyNumberFormat="1" applyFont="1" applyFill="1" applyBorder="1" applyAlignment="1" applyProtection="1">
      <alignment horizontal="right"/>
    </xf>
    <xf numFmtId="10" fontId="2" fillId="0" borderId="1" xfId="1" applyNumberFormat="1" applyFont="1" applyFill="1" applyBorder="1" applyAlignment="1" applyProtection="1">
      <alignment horizontal="right"/>
    </xf>
    <xf numFmtId="0" fontId="2" fillId="2" borderId="4" xfId="0" applyFont="1" applyFill="1" applyBorder="1" applyAlignment="1" applyProtection="1">
      <alignment horizontal="left" indent="1"/>
      <protection locked="0"/>
    </xf>
    <xf numFmtId="10" fontId="2" fillId="0" borderId="3" xfId="1" applyNumberFormat="1" applyFont="1" applyFill="1" applyBorder="1" applyAlignment="1" applyProtection="1">
      <alignment horizontal="right"/>
    </xf>
    <xf numFmtId="10" fontId="2" fillId="0" borderId="4" xfId="1" applyNumberFormat="1" applyFont="1" applyFill="1" applyBorder="1" applyAlignment="1" applyProtection="1">
      <alignment horizontal="right"/>
    </xf>
    <xf numFmtId="165" fontId="3" fillId="0" borderId="3" xfId="0" applyNumberFormat="1" applyFont="1" applyBorder="1" applyAlignment="1" applyProtection="1">
      <alignment horizontal="right"/>
      <protection locked="0"/>
    </xf>
    <xf numFmtId="165" fontId="3" fillId="0" borderId="0" xfId="0" applyNumberFormat="1" applyFont="1" applyAlignment="1" applyProtection="1">
      <alignment horizontal="right"/>
      <protection locked="0"/>
    </xf>
    <xf numFmtId="0" fontId="2" fillId="0" borderId="1" xfId="0" applyFont="1" applyBorder="1"/>
    <xf numFmtId="165" fontId="2" fillId="0" borderId="3" xfId="0" applyNumberFormat="1" applyFont="1" applyBorder="1"/>
    <xf numFmtId="165" fontId="2" fillId="0" borderId="0" xfId="0" applyNumberFormat="1" applyFont="1"/>
    <xf numFmtId="10" fontId="2" fillId="0" borderId="9" xfId="1" applyNumberFormat="1" applyFont="1" applyFill="1" applyBorder="1" applyAlignment="1" applyProtection="1">
      <alignment horizontal="right"/>
    </xf>
    <xf numFmtId="10" fontId="2" fillId="0" borderId="10" xfId="1" applyNumberFormat="1" applyFont="1" applyFill="1" applyBorder="1" applyAlignment="1" applyProtection="1">
      <alignment horizontal="right"/>
    </xf>
    <xf numFmtId="0" fontId="2" fillId="0" borderId="10" xfId="0" applyFont="1" applyBorder="1"/>
    <xf numFmtId="0" fontId="2" fillId="0" borderId="11" xfId="0" applyFont="1" applyBorder="1"/>
    <xf numFmtId="165" fontId="2" fillId="0" borderId="11" xfId="0" applyNumberFormat="1" applyFont="1" applyBorder="1"/>
    <xf numFmtId="10" fontId="2" fillId="0" borderId="11" xfId="1" applyNumberFormat="1" applyFont="1" applyFill="1" applyBorder="1" applyAlignment="1" applyProtection="1">
      <alignment horizontal="right"/>
    </xf>
    <xf numFmtId="0" fontId="3" fillId="0" borderId="0" xfId="0" applyFont="1"/>
    <xf numFmtId="164" fontId="5" fillId="0" borderId="0" xfId="0" applyNumberFormat="1" applyFont="1"/>
    <xf numFmtId="0" fontId="6" fillId="0" borderId="0" xfId="0" applyFont="1" applyAlignment="1">
      <alignment horizontal="right" wrapText="1"/>
    </xf>
    <xf numFmtId="0" fontId="7" fillId="0" borderId="0" xfId="0" applyFont="1" applyAlignment="1">
      <alignment wrapText="1"/>
    </xf>
    <xf numFmtId="0" fontId="8" fillId="0" borderId="0" xfId="0" applyFont="1" applyAlignment="1">
      <alignment wrapText="1"/>
    </xf>
    <xf numFmtId="0" fontId="9" fillId="0" borderId="12" xfId="0" applyFont="1" applyBorder="1" applyAlignment="1">
      <alignment wrapText="1"/>
    </xf>
    <xf numFmtId="0" fontId="9" fillId="0" borderId="13" xfId="0" applyFont="1" applyBorder="1" applyAlignment="1">
      <alignment wrapText="1"/>
    </xf>
    <xf numFmtId="0" fontId="10" fillId="0" borderId="9" xfId="0" applyFont="1" applyBorder="1" applyAlignment="1">
      <alignment wrapText="1"/>
    </xf>
    <xf numFmtId="0" fontId="10" fillId="0" borderId="10" xfId="0" applyFont="1" applyBorder="1" applyAlignment="1">
      <alignment horizontal="center" vertical="top" wrapText="1"/>
    </xf>
    <xf numFmtId="0" fontId="10" fillId="0" borderId="16" xfId="0" applyFont="1" applyBorder="1" applyAlignment="1">
      <alignment horizontal="center" vertical="top" wrapText="1"/>
    </xf>
    <xf numFmtId="0" fontId="10" fillId="0" borderId="17" xfId="0" applyFont="1" applyBorder="1" applyAlignment="1">
      <alignment horizontal="center" vertical="top" wrapText="1"/>
    </xf>
    <xf numFmtId="0" fontId="10" fillId="0" borderId="3" xfId="0" applyFont="1" applyBorder="1" applyAlignment="1">
      <alignment wrapText="1"/>
    </xf>
    <xf numFmtId="167" fontId="10" fillId="0" borderId="4" xfId="0" applyNumberFormat="1" applyFont="1" applyBorder="1" applyAlignment="1">
      <alignment wrapText="1"/>
    </xf>
    <xf numFmtId="167" fontId="10" fillId="0" borderId="18" xfId="0" applyNumberFormat="1" applyFont="1" applyBorder="1" applyAlignment="1">
      <alignment wrapText="1"/>
    </xf>
    <xf numFmtId="167" fontId="10" fillId="0" borderId="19" xfId="0" applyNumberFormat="1" applyFont="1" applyBorder="1" applyAlignment="1">
      <alignment wrapText="1"/>
    </xf>
    <xf numFmtId="168" fontId="10" fillId="0" borderId="18" xfId="0" applyNumberFormat="1" applyFont="1" applyBorder="1" applyAlignment="1">
      <alignment wrapText="1"/>
    </xf>
    <xf numFmtId="168" fontId="10" fillId="0" borderId="19" xfId="0" applyNumberFormat="1" applyFont="1" applyBorder="1" applyAlignment="1">
      <alignment wrapText="1"/>
    </xf>
    <xf numFmtId="168" fontId="10" fillId="0" borderId="19" xfId="0" applyNumberFormat="1" applyFont="1" applyBorder="1" applyAlignment="1">
      <alignment shrinkToFit="1"/>
    </xf>
    <xf numFmtId="0" fontId="11" fillId="0" borderId="3" xfId="0" applyFont="1" applyBorder="1" applyAlignment="1">
      <alignment wrapText="1"/>
    </xf>
    <xf numFmtId="168" fontId="11" fillId="0" borderId="18" xfId="0" applyNumberFormat="1" applyFont="1" applyBorder="1" applyAlignment="1">
      <alignment wrapText="1"/>
    </xf>
    <xf numFmtId="168" fontId="11" fillId="0" borderId="19" xfId="0" applyNumberFormat="1" applyFont="1" applyBorder="1" applyAlignment="1">
      <alignment wrapText="1"/>
    </xf>
    <xf numFmtId="168" fontId="11" fillId="0" borderId="19" xfId="0" applyNumberFormat="1" applyFont="1" applyBorder="1" applyAlignment="1">
      <alignment shrinkToFit="1"/>
    </xf>
    <xf numFmtId="0" fontId="10" fillId="0" borderId="8" xfId="0" applyFont="1" applyBorder="1"/>
    <xf numFmtId="168" fontId="10" fillId="0" borderId="20" xfId="0" applyNumberFormat="1" applyFont="1" applyBorder="1"/>
    <xf numFmtId="168" fontId="10" fillId="0" borderId="21" xfId="0" applyNumberFormat="1" applyFont="1" applyBorder="1"/>
    <xf numFmtId="168" fontId="10" fillId="0" borderId="21" xfId="0" applyNumberFormat="1" applyFont="1" applyBorder="1" applyAlignment="1">
      <alignment shrinkToFit="1"/>
    </xf>
    <xf numFmtId="0" fontId="0" fillId="0" borderId="3" xfId="0" applyBorder="1"/>
    <xf numFmtId="0" fontId="10" fillId="0" borderId="22" xfId="0" applyFont="1" applyBorder="1"/>
    <xf numFmtId="168" fontId="10" fillId="0" borderId="16" xfId="0" applyNumberFormat="1" applyFont="1" applyBorder="1"/>
    <xf numFmtId="168" fontId="10" fillId="0" borderId="17" xfId="0" applyNumberFormat="1" applyFont="1" applyBorder="1"/>
    <xf numFmtId="168" fontId="10" fillId="0" borderId="17" xfId="0" applyNumberFormat="1" applyFont="1" applyBorder="1" applyAlignment="1">
      <alignment shrinkToFit="1"/>
    </xf>
    <xf numFmtId="0" fontId="10" fillId="0" borderId="9" xfId="0" applyFont="1" applyBorder="1"/>
    <xf numFmtId="168" fontId="10" fillId="0" borderId="24" xfId="0" applyNumberFormat="1" applyFont="1" applyBorder="1"/>
    <xf numFmtId="168" fontId="10" fillId="0" borderId="25" xfId="0" applyNumberFormat="1" applyFont="1" applyBorder="1"/>
    <xf numFmtId="167" fontId="0" fillId="0" borderId="3" xfId="0" applyNumberFormat="1" applyBorder="1"/>
    <xf numFmtId="167" fontId="0" fillId="0" borderId="0" xfId="0" applyNumberFormat="1"/>
    <xf numFmtId="168" fontId="10" fillId="0" borderId="25" xfId="0" applyNumberFormat="1" applyFont="1" applyBorder="1" applyAlignment="1">
      <alignment shrinkToFit="1"/>
    </xf>
    <xf numFmtId="0" fontId="2" fillId="3" borderId="26" xfId="0" applyFont="1" applyFill="1" applyBorder="1" applyAlignment="1">
      <alignment horizontal="left" indent="1"/>
    </xf>
    <xf numFmtId="165" fontId="2" fillId="3" borderId="27" xfId="0" applyNumberFormat="1" applyFont="1" applyFill="1" applyBorder="1" applyAlignment="1">
      <alignment horizontal="right"/>
    </xf>
    <xf numFmtId="165" fontId="2" fillId="3" borderId="28" xfId="0" applyNumberFormat="1" applyFont="1" applyFill="1" applyBorder="1" applyAlignment="1">
      <alignment horizontal="right"/>
    </xf>
    <xf numFmtId="165" fontId="2" fillId="3" borderId="29" xfId="0" applyNumberFormat="1" applyFont="1" applyFill="1" applyBorder="1" applyAlignment="1">
      <alignment horizontal="right"/>
    </xf>
    <xf numFmtId="165" fontId="2" fillId="3" borderId="30" xfId="0" applyNumberFormat="1" applyFont="1" applyFill="1" applyBorder="1" applyAlignment="1">
      <alignment horizontal="right"/>
    </xf>
    <xf numFmtId="165" fontId="2" fillId="3" borderId="31" xfId="0" applyNumberFormat="1" applyFont="1" applyFill="1" applyBorder="1" applyAlignment="1">
      <alignment horizontal="right"/>
    </xf>
    <xf numFmtId="165" fontId="3" fillId="0" borderId="3" xfId="0" applyNumberFormat="1" applyFont="1" applyBorder="1" applyAlignment="1">
      <alignment horizontal="right"/>
    </xf>
    <xf numFmtId="165" fontId="3" fillId="0" borderId="12" xfId="0" applyNumberFormat="1" applyFont="1" applyBorder="1" applyAlignment="1">
      <alignment horizontal="right"/>
    </xf>
    <xf numFmtId="165" fontId="3" fillId="0" borderId="32" xfId="0" applyNumberFormat="1" applyFont="1" applyBorder="1" applyAlignment="1">
      <alignment horizontal="center" vertical="center"/>
    </xf>
    <xf numFmtId="165" fontId="2" fillId="0" borderId="9" xfId="0" applyNumberFormat="1" applyFont="1" applyBorder="1" applyAlignment="1">
      <alignment horizontal="center" vertical="center"/>
    </xf>
    <xf numFmtId="165" fontId="2" fillId="0" borderId="33" xfId="0" applyNumberFormat="1" applyFont="1" applyBorder="1" applyAlignment="1">
      <alignment horizontal="center" vertical="center"/>
    </xf>
    <xf numFmtId="165" fontId="2" fillId="0" borderId="34" xfId="0" applyNumberFormat="1" applyFont="1" applyBorder="1" applyAlignment="1">
      <alignment horizontal="center" vertical="center"/>
    </xf>
    <xf numFmtId="165" fontId="2" fillId="0" borderId="10" xfId="0" applyNumberFormat="1" applyFont="1" applyBorder="1" applyAlignment="1">
      <alignment horizontal="center" vertical="center"/>
    </xf>
    <xf numFmtId="164" fontId="2" fillId="0" borderId="35" xfId="0" applyNumberFormat="1" applyFont="1" applyBorder="1" applyAlignment="1">
      <alignment horizontal="left" vertical="top" wrapText="1"/>
    </xf>
    <xf numFmtId="165" fontId="2" fillId="0" borderId="35" xfId="0" applyNumberFormat="1" applyFont="1" applyBorder="1" applyAlignment="1">
      <alignment horizontal="center" vertical="top" wrapText="1"/>
    </xf>
    <xf numFmtId="164" fontId="2" fillId="0" borderId="35" xfId="0" applyNumberFormat="1" applyFont="1" applyBorder="1" applyAlignment="1">
      <alignment horizontal="center" vertical="top" wrapText="1"/>
    </xf>
    <xf numFmtId="49" fontId="2" fillId="0" borderId="35" xfId="0" applyNumberFormat="1" applyFont="1" applyBorder="1" applyAlignment="1">
      <alignment horizontal="center" vertical="top" wrapText="1"/>
    </xf>
    <xf numFmtId="49" fontId="2" fillId="0" borderId="36" xfId="0" applyNumberFormat="1" applyFont="1" applyBorder="1" applyAlignment="1">
      <alignment horizontal="center" vertical="top" wrapText="1"/>
    </xf>
    <xf numFmtId="164" fontId="2" fillId="0" borderId="4" xfId="0" applyNumberFormat="1" applyFont="1" applyBorder="1" applyAlignment="1">
      <alignment horizontal="center" vertical="top" wrapText="1"/>
    </xf>
    <xf numFmtId="164" fontId="2" fillId="0" borderId="3" xfId="0" applyNumberFormat="1" applyFont="1" applyBorder="1" applyAlignment="1">
      <alignment horizontal="center" vertical="top" wrapText="1"/>
    </xf>
    <xf numFmtId="49" fontId="2" fillId="0" borderId="0" xfId="0" applyNumberFormat="1" applyFont="1" applyAlignment="1">
      <alignment horizontal="center" vertical="top" wrapText="1"/>
    </xf>
    <xf numFmtId="0" fontId="2" fillId="0" borderId="37" xfId="0" applyFont="1" applyBorder="1" applyAlignment="1">
      <alignment horizontal="left"/>
    </xf>
    <xf numFmtId="165" fontId="2" fillId="0" borderId="23" xfId="0" applyNumberFormat="1" applyFont="1" applyBorder="1" applyAlignment="1">
      <alignment horizontal="right"/>
    </xf>
    <xf numFmtId="168" fontId="2" fillId="0" borderId="22" xfId="1" applyNumberFormat="1" applyFont="1" applyFill="1" applyBorder="1" applyAlignment="1" applyProtection="1">
      <alignment horizontal="right"/>
    </xf>
    <xf numFmtId="168" fontId="2" fillId="0" borderId="23" xfId="1" applyNumberFormat="1" applyFont="1" applyFill="1" applyBorder="1" applyAlignment="1" applyProtection="1">
      <alignment horizontal="right"/>
    </xf>
    <xf numFmtId="0" fontId="2" fillId="0" borderId="35" xfId="0" applyFont="1" applyBorder="1" applyAlignment="1">
      <alignment horizontal="left" indent="1"/>
    </xf>
    <xf numFmtId="168" fontId="11" fillId="0" borderId="4" xfId="0" applyNumberFormat="1" applyFont="1" applyBorder="1" applyAlignment="1">
      <alignment wrapText="1"/>
    </xf>
    <xf numFmtId="168" fontId="11" fillId="0" borderId="4" xfId="0" applyNumberFormat="1" applyFont="1" applyBorder="1" applyAlignment="1">
      <alignment shrinkToFit="1"/>
    </xf>
    <xf numFmtId="167" fontId="11" fillId="0" borderId="3" xfId="0" applyNumberFormat="1" applyFont="1" applyBorder="1" applyAlignment="1">
      <alignment wrapText="1"/>
    </xf>
    <xf numFmtId="167" fontId="11" fillId="0" borderId="0" xfId="0" applyNumberFormat="1" applyFont="1" applyAlignment="1">
      <alignment wrapText="1"/>
    </xf>
    <xf numFmtId="0" fontId="2" fillId="0" borderId="4" xfId="0" applyFont="1" applyBorder="1" applyAlignment="1">
      <alignment horizontal="left" indent="1"/>
    </xf>
    <xf numFmtId="0" fontId="2" fillId="0" borderId="1" xfId="0" applyFont="1" applyBorder="1" applyAlignment="1">
      <alignment horizontal="left" indent="1"/>
    </xf>
    <xf numFmtId="168" fontId="11" fillId="0" borderId="1" xfId="0" applyNumberFormat="1" applyFont="1" applyBorder="1" applyAlignment="1">
      <alignment wrapText="1"/>
    </xf>
    <xf numFmtId="168" fontId="11" fillId="0" borderId="1" xfId="0" applyNumberFormat="1" applyFont="1" applyBorder="1" applyAlignment="1">
      <alignment shrinkToFit="1"/>
    </xf>
    <xf numFmtId="167" fontId="10" fillId="0" borderId="3" xfId="0" applyNumberFormat="1" applyFont="1" applyBorder="1" applyAlignment="1">
      <alignment wrapText="1"/>
    </xf>
    <xf numFmtId="167" fontId="10" fillId="0" borderId="0" xfId="0" applyNumberFormat="1" applyFont="1" applyAlignment="1">
      <alignment wrapText="1"/>
    </xf>
    <xf numFmtId="169" fontId="11" fillId="0" borderId="4" xfId="0" applyNumberFormat="1" applyFont="1" applyBorder="1" applyAlignment="1">
      <alignment wrapText="1"/>
    </xf>
    <xf numFmtId="169" fontId="11" fillId="0" borderId="18" xfId="0" applyNumberFormat="1" applyFont="1" applyBorder="1" applyAlignment="1">
      <alignment wrapText="1"/>
    </xf>
    <xf numFmtId="169" fontId="11" fillId="0" borderId="19" xfId="0" applyNumberFormat="1" applyFont="1" applyBorder="1" applyAlignment="1">
      <alignment wrapText="1"/>
    </xf>
    <xf numFmtId="169" fontId="10" fillId="0" borderId="7" xfId="0" applyNumberFormat="1" applyFont="1" applyBorder="1"/>
    <xf numFmtId="169" fontId="10" fillId="0" borderId="20" xfId="0" applyNumberFormat="1" applyFont="1" applyBorder="1"/>
    <xf numFmtId="169" fontId="10" fillId="0" borderId="21" xfId="0" applyNumberFormat="1" applyFont="1" applyBorder="1"/>
    <xf numFmtId="169" fontId="10" fillId="0" borderId="4" xfId="0" applyNumberFormat="1" applyFont="1" applyBorder="1" applyAlignment="1">
      <alignment wrapText="1"/>
    </xf>
    <xf numFmtId="169" fontId="10" fillId="0" borderId="18" xfId="0" applyNumberFormat="1" applyFont="1" applyBorder="1" applyAlignment="1">
      <alignment wrapText="1"/>
    </xf>
    <xf numFmtId="169" fontId="10" fillId="0" borderId="19" xfId="0" applyNumberFormat="1" applyFont="1" applyBorder="1" applyAlignment="1">
      <alignment wrapText="1"/>
    </xf>
    <xf numFmtId="169" fontId="10" fillId="0" borderId="23" xfId="0" applyNumberFormat="1" applyFont="1" applyBorder="1"/>
    <xf numFmtId="169" fontId="10" fillId="0" borderId="16" xfId="0" applyNumberFormat="1" applyFont="1" applyBorder="1"/>
    <xf numFmtId="169" fontId="10" fillId="0" borderId="17" xfId="0" applyNumberFormat="1" applyFont="1" applyBorder="1"/>
    <xf numFmtId="169" fontId="10" fillId="0" borderId="10" xfId="0" applyNumberFormat="1" applyFont="1" applyBorder="1"/>
    <xf numFmtId="169" fontId="10" fillId="0" borderId="24" xfId="0" applyNumberFormat="1" applyFont="1" applyBorder="1"/>
    <xf numFmtId="169" fontId="10" fillId="0" borderId="25" xfId="0" applyNumberFormat="1" applyFont="1" applyBorder="1"/>
    <xf numFmtId="169" fontId="2" fillId="0" borderId="7" xfId="0" applyNumberFormat="1" applyFont="1" applyBorder="1" applyAlignment="1">
      <alignment horizontal="right"/>
    </xf>
    <xf numFmtId="169" fontId="2" fillId="0" borderId="8" xfId="0" applyNumberFormat="1" applyFont="1" applyBorder="1" applyAlignment="1">
      <alignment horizontal="right"/>
    </xf>
    <xf numFmtId="169" fontId="2" fillId="0" borderId="4" xfId="0" applyNumberFormat="1" applyFont="1" applyBorder="1" applyAlignment="1">
      <alignment horizontal="right"/>
    </xf>
    <xf numFmtId="169" fontId="3" fillId="0" borderId="4" xfId="0" applyNumberFormat="1" applyFont="1" applyBorder="1" applyAlignment="1" applyProtection="1">
      <alignment horizontal="right"/>
      <protection locked="0"/>
    </xf>
    <xf numFmtId="169" fontId="2" fillId="0" borderId="3" xfId="0" applyNumberFormat="1" applyFont="1" applyBorder="1" applyAlignment="1">
      <alignment horizontal="right"/>
    </xf>
    <xf numFmtId="169" fontId="2" fillId="0" borderId="37" xfId="0" applyNumberFormat="1" applyFont="1" applyBorder="1" applyAlignment="1">
      <alignment horizontal="right"/>
    </xf>
    <xf numFmtId="169" fontId="2" fillId="0" borderId="23" xfId="0" applyNumberFormat="1" applyFont="1" applyBorder="1" applyAlignment="1">
      <alignment horizontal="right"/>
    </xf>
    <xf numFmtId="169" fontId="11" fillId="0" borderId="35" xfId="0" applyNumberFormat="1" applyFont="1" applyBorder="1" applyAlignment="1">
      <alignment wrapText="1"/>
    </xf>
    <xf numFmtId="169" fontId="10" fillId="0" borderId="1" xfId="0" applyNumberFormat="1" applyFont="1" applyBorder="1" applyAlignment="1">
      <alignment wrapText="1"/>
    </xf>
    <xf numFmtId="169" fontId="2" fillId="0" borderId="1" xfId="0" applyNumberFormat="1" applyFont="1" applyBorder="1" applyAlignment="1">
      <alignment horizontal="right"/>
    </xf>
    <xf numFmtId="169" fontId="2" fillId="0" borderId="2" xfId="0" applyNumberFormat="1" applyFont="1" applyBorder="1" applyAlignment="1">
      <alignment horizontal="right"/>
    </xf>
    <xf numFmtId="169" fontId="3" fillId="2" borderId="4" xfId="0" applyNumberFormat="1" applyFont="1" applyFill="1" applyBorder="1" applyAlignment="1" applyProtection="1">
      <alignment horizontal="right"/>
      <protection locked="0"/>
    </xf>
    <xf numFmtId="169" fontId="3" fillId="0" borderId="4" xfId="0" applyNumberFormat="1" applyFont="1" applyBorder="1" applyAlignment="1">
      <alignment horizontal="right"/>
    </xf>
    <xf numFmtId="169" fontId="3" fillId="2" borderId="3" xfId="0" applyNumberFormat="1" applyFont="1" applyFill="1" applyBorder="1" applyAlignment="1" applyProtection="1">
      <alignment horizontal="right"/>
      <protection locked="0"/>
    </xf>
    <xf numFmtId="169" fontId="2" fillId="0" borderId="2" xfId="0" applyNumberFormat="1" applyFont="1" applyBorder="1"/>
    <xf numFmtId="169" fontId="2" fillId="0" borderId="1" xfId="0" applyNumberFormat="1" applyFont="1" applyBorder="1"/>
    <xf numFmtId="169" fontId="2" fillId="0" borderId="9" xfId="0" applyNumberFormat="1" applyFont="1" applyBorder="1"/>
    <xf numFmtId="165" fontId="2" fillId="0" borderId="9" xfId="0" applyNumberFormat="1" applyFont="1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165" fontId="2" fillId="0" borderId="3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9" fillId="0" borderId="14" xfId="0" applyFont="1" applyBorder="1" applyAlignment="1">
      <alignment horizontal="center" vertical="top" wrapText="1"/>
    </xf>
    <xf numFmtId="0" fontId="9" fillId="0" borderId="15" xfId="0" applyFont="1" applyBorder="1" applyAlignment="1">
      <alignment horizontal="center" vertical="top" wrapText="1"/>
    </xf>
    <xf numFmtId="0" fontId="6" fillId="0" borderId="0" xfId="0" applyFont="1" applyAlignment="1">
      <alignment horizontal="right" wrapText="1"/>
    </xf>
    <xf numFmtId="0" fontId="7" fillId="0" borderId="0" xfId="0" applyFont="1" applyAlignment="1">
      <alignment wrapText="1"/>
    </xf>
    <xf numFmtId="0" fontId="8" fillId="0" borderId="0" xfId="0" applyFont="1" applyAlignment="1">
      <alignment wrapText="1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W126"/>
  <sheetViews>
    <sheetView showGridLines="0" tabSelected="1" workbookViewId="0">
      <selection sqref="A1:U1"/>
    </sheetView>
  </sheetViews>
  <sheetFormatPr defaultRowHeight="12.5" x14ac:dyDescent="0.25"/>
  <cols>
    <col min="1" max="1" width="52.7265625" customWidth="1"/>
    <col min="2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4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40</v>
      </c>
      <c r="B6" s="40" t="s">
        <v>40</v>
      </c>
      <c r="C6" s="40" t="s">
        <v>40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>
        <v>40000000</v>
      </c>
      <c r="C9" s="108"/>
      <c r="D9" s="108"/>
      <c r="E9" s="108">
        <f>$B9       +$C9       +$D9</f>
        <v>40000000</v>
      </c>
      <c r="F9" s="109">
        <v>40000000</v>
      </c>
      <c r="G9" s="110">
        <v>40000000</v>
      </c>
      <c r="H9" s="109">
        <v>159000</v>
      </c>
      <c r="I9" s="110">
        <v>295964</v>
      </c>
      <c r="J9" s="109">
        <v>134000</v>
      </c>
      <c r="K9" s="110">
        <v>570950</v>
      </c>
      <c r="L9" s="109"/>
      <c r="M9" s="110">
        <v>4563096</v>
      </c>
      <c r="N9" s="109">
        <v>2984000</v>
      </c>
      <c r="O9" s="110">
        <v>11594619</v>
      </c>
      <c r="P9" s="109">
        <f>$H9       +$J9       +$L9       +$N9</f>
        <v>3277000</v>
      </c>
      <c r="Q9" s="110">
        <f>$I9       +$K9       +$M9       +$O9</f>
        <v>17024629</v>
      </c>
      <c r="R9" s="54">
        <f>IF(($L9       =0),0,((($N9       -$L9       )/$L9       )*100))</f>
        <v>0</v>
      </c>
      <c r="S9" s="55">
        <f>IF(($M9       =0),0,((($O9       -$M9       )/$M9       )*100))</f>
        <v>154.09544309389941</v>
      </c>
      <c r="T9" s="54">
        <f>IF(($E9       =0),0,(($P9       /$E9       )*100))</f>
        <v>8.192499999999999</v>
      </c>
      <c r="U9" s="56">
        <f>IF(($E9       =0),0,(($Q9       /$E9       )*100))</f>
        <v>42.561572499999997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116100000</v>
      </c>
      <c r="C10" s="108"/>
      <c r="D10" s="108"/>
      <c r="E10" s="108">
        <f t="shared" ref="E10:E17" si="0">$B10      +$C10      +$D10</f>
        <v>116100000</v>
      </c>
      <c r="F10" s="109">
        <v>116100000</v>
      </c>
      <c r="G10" s="110">
        <v>116100000</v>
      </c>
      <c r="H10" s="109">
        <v>29959000</v>
      </c>
      <c r="I10" s="110">
        <v>1278530</v>
      </c>
      <c r="J10" s="109">
        <v>19327000</v>
      </c>
      <c r="K10" s="110">
        <v>39145428</v>
      </c>
      <c r="L10" s="109">
        <v>16986000</v>
      </c>
      <c r="M10" s="110">
        <v>27335625</v>
      </c>
      <c r="N10" s="109"/>
      <c r="O10" s="110">
        <v>26733275</v>
      </c>
      <c r="P10" s="109">
        <f t="shared" ref="P10:P17" si="1">$H10      +$J10      +$L10      +$N10</f>
        <v>66272000</v>
      </c>
      <c r="Q10" s="110">
        <f t="shared" ref="Q10:Q17" si="2">$I10      +$K10      +$M10      +$O10</f>
        <v>94492858</v>
      </c>
      <c r="R10" s="54">
        <f t="shared" ref="R10:R17" si="3">IF(($L10      =0),0,((($N10      -$L10      )/$L10      )*100))</f>
        <v>-100</v>
      </c>
      <c r="S10" s="55">
        <f t="shared" ref="S10:S17" si="4">IF(($M10      =0),0,((($O10      -$M10      )/$M10      )*100))</f>
        <v>-2.2035347646157715</v>
      </c>
      <c r="T10" s="54">
        <f t="shared" ref="T10:T16" si="5">IF(($E10      =0),0,(($P10      /$E10      )*100))</f>
        <v>57.081826012058571</v>
      </c>
      <c r="U10" s="56">
        <f t="shared" ref="U10:U16" si="6">IF(($E10      =0),0,(($Q10      /$E10      )*100))</f>
        <v>81.38919724375539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>
        <v>29500000</v>
      </c>
      <c r="C11" s="108"/>
      <c r="D11" s="108"/>
      <c r="E11" s="108">
        <f t="shared" si="0"/>
        <v>29500000</v>
      </c>
      <c r="F11" s="109">
        <v>29500000</v>
      </c>
      <c r="G11" s="110">
        <v>29500000</v>
      </c>
      <c r="H11" s="109">
        <v>8596000</v>
      </c>
      <c r="I11" s="110">
        <v>12463275</v>
      </c>
      <c r="J11" s="109">
        <v>7678000</v>
      </c>
      <c r="K11" s="110">
        <v>3909014</v>
      </c>
      <c r="L11" s="109">
        <v>7146000</v>
      </c>
      <c r="M11" s="110">
        <v>10041217</v>
      </c>
      <c r="N11" s="109">
        <v>6043000</v>
      </c>
      <c r="O11" s="110">
        <v>3217584</v>
      </c>
      <c r="P11" s="109">
        <f t="shared" si="1"/>
        <v>29463000</v>
      </c>
      <c r="Q11" s="110">
        <f t="shared" si="2"/>
        <v>29631090</v>
      </c>
      <c r="R11" s="54">
        <f t="shared" si="3"/>
        <v>-15.435208508256368</v>
      </c>
      <c r="S11" s="55">
        <f t="shared" si="4"/>
        <v>-67.956234787078102</v>
      </c>
      <c r="T11" s="54">
        <f t="shared" si="5"/>
        <v>99.874576271186442</v>
      </c>
      <c r="U11" s="56">
        <f t="shared" si="6"/>
        <v>100.44437288135593</v>
      </c>
      <c r="V11" s="109">
        <v>1115000</v>
      </c>
      <c r="W11" s="110">
        <v>756000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>
        <v>234635000</v>
      </c>
      <c r="C14" s="108">
        <v>-23000000</v>
      </c>
      <c r="D14" s="108"/>
      <c r="E14" s="108">
        <f t="shared" si="0"/>
        <v>211635000</v>
      </c>
      <c r="F14" s="109">
        <v>211635000</v>
      </c>
      <c r="G14" s="110">
        <v>211635000</v>
      </c>
      <c r="H14" s="109">
        <v>21436000</v>
      </c>
      <c r="I14" s="110">
        <v>11516868</v>
      </c>
      <c r="J14" s="109">
        <v>20516000</v>
      </c>
      <c r="K14" s="110">
        <v>29253428</v>
      </c>
      <c r="L14" s="109">
        <v>22660000</v>
      </c>
      <c r="M14" s="110">
        <v>55407098</v>
      </c>
      <c r="N14" s="109">
        <v>71033000</v>
      </c>
      <c r="O14" s="110">
        <v>81958844</v>
      </c>
      <c r="P14" s="109">
        <f t="shared" si="1"/>
        <v>135645000</v>
      </c>
      <c r="Q14" s="110">
        <f t="shared" si="2"/>
        <v>178136238</v>
      </c>
      <c r="R14" s="54">
        <f t="shared" si="3"/>
        <v>213.47308031774054</v>
      </c>
      <c r="S14" s="55">
        <f t="shared" si="4"/>
        <v>47.921199554613018</v>
      </c>
      <c r="T14" s="54">
        <f t="shared" si="5"/>
        <v>64.093840810829974</v>
      </c>
      <c r="U14" s="56">
        <f t="shared" si="6"/>
        <v>84.17144517683748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>
        <v>24700000</v>
      </c>
      <c r="C15" s="108">
        <v>27311000</v>
      </c>
      <c r="D15" s="108"/>
      <c r="E15" s="108">
        <f t="shared" si="0"/>
        <v>52011000</v>
      </c>
      <c r="F15" s="109">
        <v>52011000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444935000</v>
      </c>
      <c r="C17" s="111">
        <f>SUM(C9:C16)</f>
        <v>4311000</v>
      </c>
      <c r="D17" s="111"/>
      <c r="E17" s="111">
        <f t="shared" si="0"/>
        <v>449246000</v>
      </c>
      <c r="F17" s="112">
        <f t="shared" ref="F17:O17" si="7">SUM(F9:F16)</f>
        <v>449246000</v>
      </c>
      <c r="G17" s="113">
        <f t="shared" si="7"/>
        <v>397235000</v>
      </c>
      <c r="H17" s="112">
        <f t="shared" si="7"/>
        <v>60150000</v>
      </c>
      <c r="I17" s="113">
        <f t="shared" si="7"/>
        <v>25554637</v>
      </c>
      <c r="J17" s="112">
        <f t="shared" si="7"/>
        <v>47655000</v>
      </c>
      <c r="K17" s="113">
        <f t="shared" si="7"/>
        <v>72878820</v>
      </c>
      <c r="L17" s="112">
        <f t="shared" si="7"/>
        <v>46792000</v>
      </c>
      <c r="M17" s="113">
        <f t="shared" si="7"/>
        <v>97347036</v>
      </c>
      <c r="N17" s="112">
        <f t="shared" si="7"/>
        <v>80060000</v>
      </c>
      <c r="O17" s="113">
        <f t="shared" si="7"/>
        <v>123504322</v>
      </c>
      <c r="P17" s="112">
        <f t="shared" si="1"/>
        <v>234657000</v>
      </c>
      <c r="Q17" s="113">
        <f t="shared" si="2"/>
        <v>319284815</v>
      </c>
      <c r="R17" s="58">
        <f t="shared" si="3"/>
        <v>71.097623525388954</v>
      </c>
      <c r="S17" s="59">
        <f t="shared" si="4"/>
        <v>26.870141172043493</v>
      </c>
      <c r="T17" s="58">
        <f>IF((SUM($E9:$E14))=0,0,(P17/(SUM($E9:$E14))*100))</f>
        <v>59.072589273352051</v>
      </c>
      <c r="U17" s="60">
        <f>IF((SUM($E9:$E14))=0,0,(Q17/(SUM($E9:$E14))*100))</f>
        <v>80.376808438329959</v>
      </c>
      <c r="V17" s="112">
        <f>SUM(V9:V16)</f>
        <v>1115000</v>
      </c>
      <c r="W17" s="113">
        <f>SUM(W9:W16)</f>
        <v>756000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>
        <v>237716000</v>
      </c>
      <c r="C19" s="108">
        <v>1462000</v>
      </c>
      <c r="D19" s="108"/>
      <c r="E19" s="108">
        <f t="shared" ref="E19:E26" si="8">$B19      +$C19      +$D19</f>
        <v>239178000</v>
      </c>
      <c r="F19" s="109">
        <v>239178000</v>
      </c>
      <c r="G19" s="110">
        <v>239178000</v>
      </c>
      <c r="H19" s="109">
        <v>75480000</v>
      </c>
      <c r="I19" s="110">
        <v>60289315</v>
      </c>
      <c r="J19" s="109">
        <v>46470000</v>
      </c>
      <c r="K19" s="110">
        <v>9635353</v>
      </c>
      <c r="L19" s="109">
        <v>39072000</v>
      </c>
      <c r="M19" s="110">
        <v>76607070</v>
      </c>
      <c r="N19" s="109">
        <v>73203000</v>
      </c>
      <c r="O19" s="110">
        <v>77696677</v>
      </c>
      <c r="P19" s="109">
        <f t="shared" ref="P19:P26" si="9">$H19      +$J19      +$L19      +$N19</f>
        <v>234225000</v>
      </c>
      <c r="Q19" s="110">
        <f t="shared" ref="Q19:Q26" si="10">$I19      +$K19      +$M19      +$O19</f>
        <v>224228415</v>
      </c>
      <c r="R19" s="54">
        <f t="shared" ref="R19:R26" si="11">IF(($L19      =0),0,((($N19      -$L19      )/$L19      )*100))</f>
        <v>87.354115479115478</v>
      </c>
      <c r="S19" s="55">
        <f t="shared" ref="S19:S26" si="12">IF(($M19      =0),0,((($O19      -$M19      )/$M19      )*100))</f>
        <v>1.4223321685583328</v>
      </c>
      <c r="T19" s="54">
        <f t="shared" ref="T19:T25" si="13">IF(($E19      =0),0,(($P19      /$E19      )*100))</f>
        <v>97.929157363971598</v>
      </c>
      <c r="U19" s="56">
        <f t="shared" ref="U19:U25" si="14">IF(($E19      =0),0,(($Q19      /$E19      )*100))</f>
        <v>93.749598625291625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>
        <v>31346000</v>
      </c>
      <c r="C21" s="108"/>
      <c r="D21" s="108"/>
      <c r="E21" s="108">
        <f t="shared" si="8"/>
        <v>31346000</v>
      </c>
      <c r="F21" s="109">
        <v>31346000</v>
      </c>
      <c r="G21" s="110">
        <v>0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>
        <v>170252000</v>
      </c>
      <c r="D22" s="108"/>
      <c r="E22" s="108">
        <f t="shared" si="8"/>
        <v>170252000</v>
      </c>
      <c r="F22" s="109">
        <v>170252000</v>
      </c>
      <c r="G22" s="110">
        <v>170252000</v>
      </c>
      <c r="H22" s="109"/>
      <c r="I22" s="110">
        <v>-492830</v>
      </c>
      <c r="J22" s="109"/>
      <c r="K22" s="110">
        <v>-20946045</v>
      </c>
      <c r="L22" s="109">
        <v>16573000</v>
      </c>
      <c r="M22" s="110">
        <v>21482045</v>
      </c>
      <c r="N22" s="109">
        <v>56714000</v>
      </c>
      <c r="O22" s="110">
        <v>48476632</v>
      </c>
      <c r="P22" s="109">
        <f t="shared" si="9"/>
        <v>73287000</v>
      </c>
      <c r="Q22" s="110">
        <f t="shared" si="10"/>
        <v>48519802</v>
      </c>
      <c r="R22" s="54">
        <f t="shared" si="11"/>
        <v>242.20720448922947</v>
      </c>
      <c r="S22" s="55">
        <f t="shared" si="12"/>
        <v>125.66116028525218</v>
      </c>
      <c r="T22" s="54">
        <f t="shared" si="13"/>
        <v>43.046190353123606</v>
      </c>
      <c r="U22" s="56">
        <f t="shared" si="14"/>
        <v>28.498814698212062</v>
      </c>
      <c r="V22" s="109">
        <v>33684000</v>
      </c>
      <c r="W22" s="110">
        <v>10156000</v>
      </c>
    </row>
    <row r="23" spans="1:23" ht="13" customHeight="1" x14ac:dyDescent="0.3">
      <c r="A23" s="53" t="s">
        <v>50</v>
      </c>
      <c r="B23" s="108">
        <v>90263000</v>
      </c>
      <c r="C23" s="108">
        <v>152416000</v>
      </c>
      <c r="D23" s="108"/>
      <c r="E23" s="108">
        <f t="shared" si="8"/>
        <v>242679000</v>
      </c>
      <c r="F23" s="109">
        <v>242679000</v>
      </c>
      <c r="G23" s="110">
        <v>242679000</v>
      </c>
      <c r="H23" s="109">
        <v>2562000</v>
      </c>
      <c r="I23" s="110">
        <v>33840027</v>
      </c>
      <c r="J23" s="109">
        <v>11060000</v>
      </c>
      <c r="K23" s="110">
        <v>29373241</v>
      </c>
      <c r="L23" s="109">
        <v>15610000</v>
      </c>
      <c r="M23" s="110">
        <v>53582620</v>
      </c>
      <c r="N23" s="109">
        <v>17685000</v>
      </c>
      <c r="O23" s="110">
        <v>61146376</v>
      </c>
      <c r="P23" s="109">
        <f t="shared" si="9"/>
        <v>46917000</v>
      </c>
      <c r="Q23" s="110">
        <f t="shared" si="10"/>
        <v>177942264</v>
      </c>
      <c r="R23" s="54">
        <f t="shared" si="11"/>
        <v>13.292761050608584</v>
      </c>
      <c r="S23" s="55">
        <f t="shared" si="12"/>
        <v>14.116062260486704</v>
      </c>
      <c r="T23" s="54">
        <f t="shared" si="13"/>
        <v>19.33294599038236</v>
      </c>
      <c r="U23" s="56">
        <f t="shared" si="14"/>
        <v>73.324129405510988</v>
      </c>
      <c r="V23" s="109">
        <v>449337000</v>
      </c>
      <c r="W23" s="110">
        <v>217399000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359325000</v>
      </c>
      <c r="C26" s="111">
        <f>SUM(C19:C25)</f>
        <v>324130000</v>
      </c>
      <c r="D26" s="111"/>
      <c r="E26" s="111">
        <f t="shared" si="8"/>
        <v>683455000</v>
      </c>
      <c r="F26" s="112">
        <f t="shared" ref="F26:O26" si="15">SUM(F19:F25)</f>
        <v>683455000</v>
      </c>
      <c r="G26" s="113">
        <f t="shared" si="15"/>
        <v>652109000</v>
      </c>
      <c r="H26" s="112">
        <f t="shared" si="15"/>
        <v>78042000</v>
      </c>
      <c r="I26" s="113">
        <f t="shared" si="15"/>
        <v>93636512</v>
      </c>
      <c r="J26" s="112">
        <f t="shared" si="15"/>
        <v>57530000</v>
      </c>
      <c r="K26" s="113">
        <f t="shared" si="15"/>
        <v>18062549</v>
      </c>
      <c r="L26" s="112">
        <f t="shared" si="15"/>
        <v>71255000</v>
      </c>
      <c r="M26" s="113">
        <f t="shared" si="15"/>
        <v>151671735</v>
      </c>
      <c r="N26" s="112">
        <f t="shared" si="15"/>
        <v>147602000</v>
      </c>
      <c r="O26" s="113">
        <f t="shared" si="15"/>
        <v>187319685</v>
      </c>
      <c r="P26" s="112">
        <f t="shared" si="9"/>
        <v>354429000</v>
      </c>
      <c r="Q26" s="113">
        <f t="shared" si="10"/>
        <v>450690481</v>
      </c>
      <c r="R26" s="58">
        <f t="shared" si="11"/>
        <v>107.14616518139077</v>
      </c>
      <c r="S26" s="59">
        <f t="shared" si="12"/>
        <v>23.503357431758793</v>
      </c>
      <c r="T26" s="58">
        <f>IF(($E26-$E21-$E25)   =0,0,($P26   /($E26-$E21-$E25)   )*100)</f>
        <v>54.351189755086956</v>
      </c>
      <c r="U26" s="60">
        <f>IF(($E26-$E21-$E25)   =0,0,($Q26   /($E26-$E21-$E25)   )*100)</f>
        <v>69.112752775992973</v>
      </c>
      <c r="V26" s="112">
        <f>SUM(V19:V25)</f>
        <v>483021000</v>
      </c>
      <c r="W26" s="113">
        <f>SUM(W19:W25)</f>
        <v>227555000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IF(($L28      =0),0,((($N28      -$L28      )/$L28      )*100))</f>
        <v>0</v>
      </c>
      <c r="S28" s="55">
        <f>IF(($M28      =0),0,((($O28      -$M28      )/$M28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IF(($L29      =0),0,((($N29      -$L29      )/$L29      )*100))</f>
        <v>0</v>
      </c>
      <c r="S29" s="55">
        <f>IF(($M29      =0),0,((($O29      -$M29      )/$M29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>
        <v>971411000</v>
      </c>
      <c r="C30" s="108">
        <v>-670000000</v>
      </c>
      <c r="D30" s="108"/>
      <c r="E30" s="108">
        <f>$B30      +$C30      +$D30</f>
        <v>301411000</v>
      </c>
      <c r="F30" s="109">
        <v>301411000</v>
      </c>
      <c r="G30" s="110">
        <v>301411000</v>
      </c>
      <c r="H30" s="109">
        <v>112531000</v>
      </c>
      <c r="I30" s="110">
        <v>96255969</v>
      </c>
      <c r="J30" s="109">
        <v>64469000</v>
      </c>
      <c r="K30" s="110">
        <v>55409229</v>
      </c>
      <c r="L30" s="109">
        <v>103281000</v>
      </c>
      <c r="M30" s="110">
        <v>2150819</v>
      </c>
      <c r="N30" s="109">
        <v>10844000</v>
      </c>
      <c r="O30" s="110">
        <v>749343</v>
      </c>
      <c r="P30" s="109">
        <f>$H30      +$J30      +$L30      +$N30</f>
        <v>291125000</v>
      </c>
      <c r="Q30" s="110">
        <f>$I30      +$K30      +$M30      +$O30</f>
        <v>154565360</v>
      </c>
      <c r="R30" s="54">
        <f>IF(($L30      =0),0,((($N30      -$L30      )/$L30      )*100))</f>
        <v>-89.500488957310637</v>
      </c>
      <c r="S30" s="55">
        <f>IF(($M30      =0),0,((($O30      -$M30      )/$M30      )*100))</f>
        <v>-65.160108777168134</v>
      </c>
      <c r="T30" s="54">
        <f>IF(($E30      =0),0,(($P30      /$E30      )*100))</f>
        <v>96.587384003901647</v>
      </c>
      <c r="U30" s="56">
        <f>IF(($E30      =0),0,(($Q30      /$E30      )*100))</f>
        <v>51.280596925792352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>
        <v>27137000</v>
      </c>
      <c r="C31" s="108">
        <v>-1814000</v>
      </c>
      <c r="D31" s="108"/>
      <c r="E31" s="108">
        <f>$B31      +$C31      +$D31</f>
        <v>25323000</v>
      </c>
      <c r="F31" s="109">
        <v>25323000</v>
      </c>
      <c r="G31" s="110">
        <v>25323000</v>
      </c>
      <c r="H31" s="109">
        <v>3598000</v>
      </c>
      <c r="I31" s="110">
        <v>-10841409</v>
      </c>
      <c r="J31" s="109">
        <v>5971000</v>
      </c>
      <c r="K31" s="110">
        <v>16410846</v>
      </c>
      <c r="L31" s="109">
        <v>4532000</v>
      </c>
      <c r="M31" s="110">
        <v>2452547</v>
      </c>
      <c r="N31" s="109">
        <v>6424000</v>
      </c>
      <c r="O31" s="110">
        <v>10060775</v>
      </c>
      <c r="P31" s="109">
        <f>$H31      +$J31      +$L31      +$N31</f>
        <v>20525000</v>
      </c>
      <c r="Q31" s="110">
        <f>$I31      +$K31      +$M31      +$O31</f>
        <v>18082759</v>
      </c>
      <c r="R31" s="54">
        <f>IF(($L31      =0),0,((($N31      -$L31      )/$L31      )*100))</f>
        <v>41.747572815533978</v>
      </c>
      <c r="S31" s="55">
        <f>IF(($M31      =0),0,((($O31      -$M31      )/$M31      )*100))</f>
        <v>310.21741887107567</v>
      </c>
      <c r="T31" s="54">
        <f>IF(($E31      =0),0,(($P31      /$E31      )*100))</f>
        <v>81.052797851755315</v>
      </c>
      <c r="U31" s="56">
        <f>IF(($E31      =0),0,(($Q31      /$E31      )*100))</f>
        <v>71.408438968526639</v>
      </c>
      <c r="V31" s="109">
        <v>1866000</v>
      </c>
      <c r="W31" s="110">
        <v>99000</v>
      </c>
    </row>
    <row r="32" spans="1:23" ht="13" customHeight="1" x14ac:dyDescent="0.3">
      <c r="A32" s="57" t="s">
        <v>44</v>
      </c>
      <c r="B32" s="111">
        <f>SUM(B28:B31)</f>
        <v>998548000</v>
      </c>
      <c r="C32" s="111">
        <f>SUM(C28:C31)</f>
        <v>-671814000</v>
      </c>
      <c r="D32" s="111"/>
      <c r="E32" s="111">
        <f>$B32      +$C32      +$D32</f>
        <v>326734000</v>
      </c>
      <c r="F32" s="112">
        <f t="shared" ref="F32:O32" si="16">SUM(F28:F31)</f>
        <v>326734000</v>
      </c>
      <c r="G32" s="113">
        <f t="shared" si="16"/>
        <v>326734000</v>
      </c>
      <c r="H32" s="112">
        <f t="shared" si="16"/>
        <v>116129000</v>
      </c>
      <c r="I32" s="113">
        <f t="shared" si="16"/>
        <v>85414560</v>
      </c>
      <c r="J32" s="112">
        <f t="shared" si="16"/>
        <v>70440000</v>
      </c>
      <c r="K32" s="113">
        <f t="shared" si="16"/>
        <v>71820075</v>
      </c>
      <c r="L32" s="112">
        <f t="shared" si="16"/>
        <v>107813000</v>
      </c>
      <c r="M32" s="113">
        <f t="shared" si="16"/>
        <v>4603366</v>
      </c>
      <c r="N32" s="112">
        <f t="shared" si="16"/>
        <v>17268000</v>
      </c>
      <c r="O32" s="113">
        <f t="shared" si="16"/>
        <v>10810118</v>
      </c>
      <c r="P32" s="112">
        <f>$H32      +$J32      +$L32      +$N32</f>
        <v>311650000</v>
      </c>
      <c r="Q32" s="113">
        <f>$I32      +$K32      +$M32      +$O32</f>
        <v>172648119</v>
      </c>
      <c r="R32" s="58">
        <f>IF(($L32      =0),0,((($N32      -$L32      )/$L32      )*100))</f>
        <v>-83.983378627809259</v>
      </c>
      <c r="S32" s="59">
        <f>IF(($M32      =0),0,((($O32      -$M32      )/$M32      )*100))</f>
        <v>134.83073038294154</v>
      </c>
      <c r="T32" s="58">
        <f>IF($E32   =0,0,($P32   /$E32   )*100)</f>
        <v>95.38340056437346</v>
      </c>
      <c r="U32" s="60">
        <f>IF($E32   =0,0,($Q32   /$E32   )*100)</f>
        <v>52.840573371611157</v>
      </c>
      <c r="V32" s="112">
        <f>SUM(V28:V31)</f>
        <v>1866000</v>
      </c>
      <c r="W32" s="113">
        <f>SUM(W28:W31)</f>
        <v>99000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139141000</v>
      </c>
      <c r="C34" s="108">
        <v>455000</v>
      </c>
      <c r="D34" s="108"/>
      <c r="E34" s="108">
        <f>$B34      +$C34      +$D34</f>
        <v>139596000</v>
      </c>
      <c r="F34" s="109">
        <v>139596000</v>
      </c>
      <c r="G34" s="110">
        <v>139596000</v>
      </c>
      <c r="H34" s="109">
        <v>47368000</v>
      </c>
      <c r="I34" s="110">
        <v>-4479571</v>
      </c>
      <c r="J34" s="109">
        <v>43397000</v>
      </c>
      <c r="K34" s="110">
        <v>75103322</v>
      </c>
      <c r="L34" s="109">
        <v>11522000</v>
      </c>
      <c r="M34" s="110">
        <v>46033195</v>
      </c>
      <c r="N34" s="109">
        <v>9203000</v>
      </c>
      <c r="O34" s="110">
        <v>1821898</v>
      </c>
      <c r="P34" s="109">
        <f>$H34      +$J34      +$L34      +$N34</f>
        <v>111490000</v>
      </c>
      <c r="Q34" s="110">
        <f>$I34      +$K34      +$M34      +$O34</f>
        <v>118478844</v>
      </c>
      <c r="R34" s="54">
        <f>IF(($L34      =0),0,((($N34      -$L34      )/$L34      )*100))</f>
        <v>-20.12671411213331</v>
      </c>
      <c r="S34" s="55">
        <f>IF(($M34      =0),0,((($O34      -$M34      )/$M34      )*100))</f>
        <v>-96.042208236903832</v>
      </c>
      <c r="T34" s="54">
        <f>IF(($E34      =0),0,(($P34      /$E34      )*100))</f>
        <v>79.866185277515115</v>
      </c>
      <c r="U34" s="56">
        <f>IF(($E34      =0),0,(($Q34      /$E34      )*100))</f>
        <v>84.872663973179755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139141000</v>
      </c>
      <c r="C35" s="111">
        <f>C34</f>
        <v>455000</v>
      </c>
      <c r="D35" s="111"/>
      <c r="E35" s="111">
        <f>$B35      +$C35      +$D35</f>
        <v>139596000</v>
      </c>
      <c r="F35" s="112">
        <f t="shared" ref="F35:O35" si="17">F34</f>
        <v>139596000</v>
      </c>
      <c r="G35" s="113">
        <f t="shared" si="17"/>
        <v>139596000</v>
      </c>
      <c r="H35" s="112">
        <f t="shared" si="17"/>
        <v>47368000</v>
      </c>
      <c r="I35" s="113">
        <f t="shared" si="17"/>
        <v>-4479571</v>
      </c>
      <c r="J35" s="112">
        <f t="shared" si="17"/>
        <v>43397000</v>
      </c>
      <c r="K35" s="113">
        <f t="shared" si="17"/>
        <v>75103322</v>
      </c>
      <c r="L35" s="112">
        <f t="shared" si="17"/>
        <v>11522000</v>
      </c>
      <c r="M35" s="113">
        <f t="shared" si="17"/>
        <v>46033195</v>
      </c>
      <c r="N35" s="112">
        <f t="shared" si="17"/>
        <v>9203000</v>
      </c>
      <c r="O35" s="113">
        <f t="shared" si="17"/>
        <v>1821898</v>
      </c>
      <c r="P35" s="112">
        <f>$H35      +$J35      +$L35      +$N35</f>
        <v>111490000</v>
      </c>
      <c r="Q35" s="113">
        <f>$I35      +$K35      +$M35      +$O35</f>
        <v>118478844</v>
      </c>
      <c r="R35" s="58">
        <f>IF(($L35      =0),0,((($N35      -$L35      )/$L35      )*100))</f>
        <v>-20.12671411213331</v>
      </c>
      <c r="S35" s="59">
        <f>IF(($M35      =0),0,((($O35      -$M35      )/$M35      )*100))</f>
        <v>-96.042208236903832</v>
      </c>
      <c r="T35" s="58">
        <f>IF($E35   =0,0,($P35   /$E35   )*100)</f>
        <v>79.866185277515115</v>
      </c>
      <c r="U35" s="60">
        <f>IF($E35   =0,0,($Q35   /$E35   )*100)</f>
        <v>84.872663973179755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>
        <v>359739000</v>
      </c>
      <c r="C37" s="108">
        <v>-16206000</v>
      </c>
      <c r="D37" s="108"/>
      <c r="E37" s="108">
        <f t="shared" ref="E37:E42" si="18">$B37      +$C37      +$D37</f>
        <v>343533000</v>
      </c>
      <c r="F37" s="109">
        <v>343533000</v>
      </c>
      <c r="G37" s="110">
        <v>343533000</v>
      </c>
      <c r="H37" s="109">
        <v>52565000</v>
      </c>
      <c r="I37" s="110">
        <v>46546883</v>
      </c>
      <c r="J37" s="109">
        <v>71038000</v>
      </c>
      <c r="K37" s="110">
        <v>87295275</v>
      </c>
      <c r="L37" s="109">
        <v>66067000</v>
      </c>
      <c r="M37" s="110">
        <v>59157573</v>
      </c>
      <c r="N37" s="109">
        <v>56963000</v>
      </c>
      <c r="O37" s="110">
        <v>82736810</v>
      </c>
      <c r="P37" s="109">
        <f t="shared" ref="P37:P42" si="19">$H37      +$J37      +$L37      +$N37</f>
        <v>246633000</v>
      </c>
      <c r="Q37" s="110">
        <f t="shared" ref="Q37:Q42" si="20">$I37      +$K37      +$M37      +$O37</f>
        <v>275736541</v>
      </c>
      <c r="R37" s="54">
        <f t="shared" ref="R37:R42" si="21">IF(($L37      =0),0,((($N37      -$L37      )/$L37      )*100))</f>
        <v>-13.779950656152087</v>
      </c>
      <c r="S37" s="55">
        <f t="shared" ref="S37:S42" si="22">IF(($M37      =0),0,((($O37      -$M37      )/$M37      )*100))</f>
        <v>39.858357610444905</v>
      </c>
      <c r="T37" s="54">
        <f t="shared" ref="T37:T41" si="23">IF(($E37      =0),0,(($P37      /$E37      )*100))</f>
        <v>71.79310284601479</v>
      </c>
      <c r="U37" s="56">
        <f t="shared" ref="U37:U41" si="24">IF(($E37      =0),0,(($Q37      /$E37      )*100))</f>
        <v>80.264935537488384</v>
      </c>
      <c r="V37" s="109">
        <v>12899000</v>
      </c>
      <c r="W37" s="110">
        <v>6687000</v>
      </c>
    </row>
    <row r="38" spans="1:23" ht="13" customHeight="1" x14ac:dyDescent="0.3">
      <c r="A38" s="53" t="s">
        <v>62</v>
      </c>
      <c r="B38" s="108">
        <v>418341000</v>
      </c>
      <c r="C38" s="108"/>
      <c r="D38" s="108"/>
      <c r="E38" s="108">
        <f t="shared" si="18"/>
        <v>418341000</v>
      </c>
      <c r="F38" s="109">
        <v>418341000</v>
      </c>
      <c r="G38" s="110">
        <v>0</v>
      </c>
      <c r="H38" s="109"/>
      <c r="I38" s="110"/>
      <c r="J38" s="109"/>
      <c r="K38" s="110"/>
      <c r="L38" s="109"/>
      <c r="M38" s="110"/>
      <c r="N38" s="109">
        <v>94159000</v>
      </c>
      <c r="O38" s="110"/>
      <c r="P38" s="109">
        <f t="shared" si="19"/>
        <v>94159000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22.507714998051828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>
        <v>36000000</v>
      </c>
      <c r="C40" s="108">
        <v>-1800000</v>
      </c>
      <c r="D40" s="108"/>
      <c r="E40" s="108">
        <f t="shared" si="18"/>
        <v>34200000</v>
      </c>
      <c r="F40" s="109">
        <v>34200000</v>
      </c>
      <c r="G40" s="110">
        <v>34200000</v>
      </c>
      <c r="H40" s="109">
        <v>57000</v>
      </c>
      <c r="I40" s="110">
        <v>96622</v>
      </c>
      <c r="J40" s="109">
        <v>9200000</v>
      </c>
      <c r="K40" s="110">
        <v>6717036</v>
      </c>
      <c r="L40" s="109">
        <v>10098000</v>
      </c>
      <c r="M40" s="110">
        <v>8681226</v>
      </c>
      <c r="N40" s="109">
        <v>6290000</v>
      </c>
      <c r="O40" s="110">
        <v>12364828</v>
      </c>
      <c r="P40" s="109">
        <f t="shared" si="19"/>
        <v>25645000</v>
      </c>
      <c r="Q40" s="110">
        <f t="shared" si="20"/>
        <v>27859712</v>
      </c>
      <c r="R40" s="54">
        <f t="shared" si="21"/>
        <v>-37.710437710437709</v>
      </c>
      <c r="S40" s="55">
        <f t="shared" si="22"/>
        <v>42.431817810065077</v>
      </c>
      <c r="T40" s="54">
        <f t="shared" si="23"/>
        <v>74.985380116959064</v>
      </c>
      <c r="U40" s="56">
        <f t="shared" si="24"/>
        <v>81.46114619883042</v>
      </c>
      <c r="V40" s="109">
        <v>498000</v>
      </c>
      <c r="W40" s="110">
        <v>0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814080000</v>
      </c>
      <c r="C42" s="111">
        <f>SUM(C37:C41)</f>
        <v>-18006000</v>
      </c>
      <c r="D42" s="111"/>
      <c r="E42" s="111">
        <f t="shared" si="18"/>
        <v>796074000</v>
      </c>
      <c r="F42" s="112">
        <f t="shared" ref="F42:O42" si="25">SUM(F37:F41)</f>
        <v>796074000</v>
      </c>
      <c r="G42" s="113">
        <f t="shared" si="25"/>
        <v>377733000</v>
      </c>
      <c r="H42" s="112">
        <f t="shared" si="25"/>
        <v>52622000</v>
      </c>
      <c r="I42" s="113">
        <f t="shared" si="25"/>
        <v>46643505</v>
      </c>
      <c r="J42" s="112">
        <f t="shared" si="25"/>
        <v>80238000</v>
      </c>
      <c r="K42" s="113">
        <f t="shared" si="25"/>
        <v>94012311</v>
      </c>
      <c r="L42" s="112">
        <f t="shared" si="25"/>
        <v>76165000</v>
      </c>
      <c r="M42" s="113">
        <f t="shared" si="25"/>
        <v>67838799</v>
      </c>
      <c r="N42" s="112">
        <f t="shared" si="25"/>
        <v>157412000</v>
      </c>
      <c r="O42" s="113">
        <f t="shared" si="25"/>
        <v>95101638</v>
      </c>
      <c r="P42" s="112">
        <f t="shared" si="19"/>
        <v>366437000</v>
      </c>
      <c r="Q42" s="113">
        <f t="shared" si="20"/>
        <v>303596253</v>
      </c>
      <c r="R42" s="58">
        <f t="shared" si="21"/>
        <v>106.6723560690606</v>
      </c>
      <c r="S42" s="59">
        <f t="shared" si="22"/>
        <v>40.187679324924368</v>
      </c>
      <c r="T42" s="58">
        <f>IF((+$E37+$E40) =0,0,(P42   /(+$E37+$E40) )*100)</f>
        <v>97.009527894041554</v>
      </c>
      <c r="U42" s="60">
        <f>IF((+$E37+$E40) =0,0,(Q42   /(+$E37+$E40) )*100)</f>
        <v>80.373240622344355</v>
      </c>
      <c r="V42" s="112">
        <f>SUM(V37:V41)</f>
        <v>13397000</v>
      </c>
      <c r="W42" s="113">
        <f>SUM(W37:W41)</f>
        <v>6687000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IF(($L44      =0),0,((($N44      -$L44      )/$L44      )*100))</f>
        <v>0</v>
      </c>
      <c r="S44" s="55">
        <f t="shared" ref="S44:S55" si="30">IF(($M44      =0),0,((($O44      -$M44      )/$M44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>
        <v>428744000</v>
      </c>
      <c r="C45" s="108">
        <v>197247000</v>
      </c>
      <c r="D45" s="108"/>
      <c r="E45" s="108">
        <f t="shared" si="26"/>
        <v>625991000</v>
      </c>
      <c r="F45" s="109">
        <v>625991000</v>
      </c>
      <c r="G45" s="110">
        <v>365000000</v>
      </c>
      <c r="H45" s="109">
        <v>119561000</v>
      </c>
      <c r="I45" s="110">
        <v>111682469</v>
      </c>
      <c r="J45" s="109">
        <v>115209000</v>
      </c>
      <c r="K45" s="110">
        <v>150095886</v>
      </c>
      <c r="L45" s="109">
        <v>108483000</v>
      </c>
      <c r="M45" s="110">
        <v>71330361</v>
      </c>
      <c r="N45" s="109">
        <v>21747000</v>
      </c>
      <c r="O45" s="110">
        <v>292882285</v>
      </c>
      <c r="P45" s="109">
        <f t="shared" si="27"/>
        <v>365000000</v>
      </c>
      <c r="Q45" s="110">
        <f t="shared" si="28"/>
        <v>625991001</v>
      </c>
      <c r="R45" s="54">
        <f t="shared" si="29"/>
        <v>-79.953541107823341</v>
      </c>
      <c r="S45" s="55">
        <f t="shared" si="30"/>
        <v>310.59975148590655</v>
      </c>
      <c r="T45" s="54">
        <f t="shared" si="31"/>
        <v>58.307547552600589</v>
      </c>
      <c r="U45" s="56">
        <f t="shared" si="32"/>
        <v>100.0000001597467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>
        <v>1070000000</v>
      </c>
      <c r="C53" s="108">
        <v>17534000</v>
      </c>
      <c r="D53" s="108"/>
      <c r="E53" s="108">
        <f t="shared" si="26"/>
        <v>1087534000</v>
      </c>
      <c r="F53" s="109">
        <v>1087534000</v>
      </c>
      <c r="G53" s="110">
        <v>1087534000</v>
      </c>
      <c r="H53" s="109">
        <v>276136000</v>
      </c>
      <c r="I53" s="110">
        <v>-133089287</v>
      </c>
      <c r="J53" s="109">
        <v>242766000</v>
      </c>
      <c r="K53" s="110">
        <v>604496152</v>
      </c>
      <c r="L53" s="109">
        <v>70149000</v>
      </c>
      <c r="M53" s="110">
        <v>149455014</v>
      </c>
      <c r="N53" s="109">
        <v>336060000</v>
      </c>
      <c r="O53" s="110">
        <v>222090676</v>
      </c>
      <c r="P53" s="109">
        <f t="shared" si="27"/>
        <v>925111000</v>
      </c>
      <c r="Q53" s="110">
        <f t="shared" si="28"/>
        <v>842952555</v>
      </c>
      <c r="R53" s="54">
        <f t="shared" si="29"/>
        <v>379.06598811102083</v>
      </c>
      <c r="S53" s="55">
        <f t="shared" si="30"/>
        <v>48.600351407414138</v>
      </c>
      <c r="T53" s="54">
        <f t="shared" si="31"/>
        <v>85.065018656887972</v>
      </c>
      <c r="U53" s="56">
        <f t="shared" si="32"/>
        <v>77.510455305305399</v>
      </c>
      <c r="V53" s="109">
        <v>33595000</v>
      </c>
      <c r="W53" s="110">
        <v>14507000</v>
      </c>
    </row>
    <row r="54" spans="1:23" ht="13" customHeight="1" x14ac:dyDescent="0.3">
      <c r="A54" s="53" t="s">
        <v>77</v>
      </c>
      <c r="B54" s="108">
        <v>200000000</v>
      </c>
      <c r="C54" s="108"/>
      <c r="D54" s="108"/>
      <c r="E54" s="108">
        <f t="shared" si="26"/>
        <v>200000000</v>
      </c>
      <c r="F54" s="109">
        <v>200000000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1698744000</v>
      </c>
      <c r="C55" s="111">
        <f>SUM(C44:C54)</f>
        <v>214781000</v>
      </c>
      <c r="D55" s="111"/>
      <c r="E55" s="111">
        <f t="shared" si="26"/>
        <v>1913525000</v>
      </c>
      <c r="F55" s="112">
        <f t="shared" ref="F55:O55" si="33">SUM(F44:F54)</f>
        <v>1913525000</v>
      </c>
      <c r="G55" s="113">
        <f t="shared" si="33"/>
        <v>1452534000</v>
      </c>
      <c r="H55" s="112">
        <f t="shared" si="33"/>
        <v>395697000</v>
      </c>
      <c r="I55" s="113">
        <f t="shared" si="33"/>
        <v>-21406818</v>
      </c>
      <c r="J55" s="112">
        <f t="shared" si="33"/>
        <v>357975000</v>
      </c>
      <c r="K55" s="113">
        <f t="shared" si="33"/>
        <v>754592038</v>
      </c>
      <c r="L55" s="112">
        <f t="shared" si="33"/>
        <v>178632000</v>
      </c>
      <c r="M55" s="113">
        <f t="shared" si="33"/>
        <v>220785375</v>
      </c>
      <c r="N55" s="112">
        <f t="shared" si="33"/>
        <v>357807000</v>
      </c>
      <c r="O55" s="113">
        <f t="shared" si="33"/>
        <v>514972961</v>
      </c>
      <c r="P55" s="112">
        <f t="shared" si="27"/>
        <v>1290111000</v>
      </c>
      <c r="Q55" s="113">
        <f t="shared" si="28"/>
        <v>1468943556</v>
      </c>
      <c r="R55" s="58">
        <f t="shared" si="29"/>
        <v>100.30397689103856</v>
      </c>
      <c r="S55" s="59">
        <f t="shared" si="30"/>
        <v>133.24595707482888</v>
      </c>
      <c r="T55" s="58">
        <f>IF((+$E45+$E47+$E49+$E50+$E53) =0,0,(P55   /(+$E45+$E47+$E49+$E50+$E53) )*100)</f>
        <v>75.289884886418349</v>
      </c>
      <c r="U55" s="60">
        <f>IF((+$E45+$E47+$E49+$E50+$E53) =0,0,(Q55   /(+$E45+$E47+$E49+$E50+$E53) )*100)</f>
        <v>85.726415196743559</v>
      </c>
      <c r="V55" s="112">
        <f>SUM(V44:V54)</f>
        <v>33595000</v>
      </c>
      <c r="W55" s="113">
        <f>SUM(W44:W54)</f>
        <v>14507000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IF(($L57      =0),0,((($N57      -$L57      )/$L57      )*100))</f>
        <v>0</v>
      </c>
      <c r="S57" s="55">
        <f>IF(($M57      =0),0,((($O57      -$M57      )/$M57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IF(($L58      =0),0,((($N58      -$L58      )/$L58      )*100))</f>
        <v>0</v>
      </c>
      <c r="S58" s="55">
        <f>IF(($M58      =0),0,((($O58      -$M58      )/$M58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IF(($L59      =0),0,((($N59      -$L59      )/$L59      )*100))</f>
        <v>0</v>
      </c>
      <c r="S59" s="55">
        <f>IF(($M59      =0),0,((($O59      -$M59      )/$M59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IF(($L60      =0),0,((($N60      -$L60      )/$L60      )*100))</f>
        <v>0</v>
      </c>
      <c r="S60" s="55">
        <f>IF(($M60      =0),0,((($O60      -$M60      )/$M60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IF(($L61      =0),0,((($N61      -$L61      )/$L61      )*100))</f>
        <v>0</v>
      </c>
      <c r="S61" s="64">
        <f>IF(($M61      =0),0,((($O61      -$M61      )/$M61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IF(($L63      =0),0,((($N63      -$L63      )/$L63      )*100))</f>
        <v>0</v>
      </c>
      <c r="S63" s="55">
        <f t="shared" ref="S63:S69" si="39">IF(($M63      =0),0,((($O63      -$M63      )/$M63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>
        <v>785485000</v>
      </c>
      <c r="C67" s="108">
        <v>134359000</v>
      </c>
      <c r="D67" s="108"/>
      <c r="E67" s="108">
        <f t="shared" si="35"/>
        <v>919844000</v>
      </c>
      <c r="F67" s="109">
        <v>919844000</v>
      </c>
      <c r="G67" s="110">
        <v>919844000</v>
      </c>
      <c r="H67" s="109">
        <v>114566000</v>
      </c>
      <c r="I67" s="110">
        <v>92477000</v>
      </c>
      <c r="J67" s="109">
        <v>250294000</v>
      </c>
      <c r="K67" s="110">
        <v>141887000</v>
      </c>
      <c r="L67" s="109">
        <v>129269000</v>
      </c>
      <c r="M67" s="110">
        <v>175738683</v>
      </c>
      <c r="N67" s="109">
        <v>296221000</v>
      </c>
      <c r="O67" s="110">
        <v>281948000</v>
      </c>
      <c r="P67" s="109">
        <f t="shared" si="36"/>
        <v>790350000</v>
      </c>
      <c r="Q67" s="110">
        <f t="shared" si="37"/>
        <v>692050683</v>
      </c>
      <c r="R67" s="54">
        <f t="shared" si="38"/>
        <v>129.15084049540107</v>
      </c>
      <c r="S67" s="55">
        <f t="shared" si="39"/>
        <v>60.435935439438794</v>
      </c>
      <c r="T67" s="54">
        <f t="shared" si="40"/>
        <v>85.922178108461864</v>
      </c>
      <c r="U67" s="56">
        <f t="shared" si="41"/>
        <v>75.235657676736494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785485000</v>
      </c>
      <c r="C68" s="111">
        <f>SUM(C63:C67)</f>
        <v>134359000</v>
      </c>
      <c r="D68" s="111"/>
      <c r="E68" s="111">
        <f t="shared" si="35"/>
        <v>919844000</v>
      </c>
      <c r="F68" s="112">
        <f t="shared" ref="F68:O68" si="42">SUM(F63:F67)</f>
        <v>919844000</v>
      </c>
      <c r="G68" s="113">
        <f t="shared" si="42"/>
        <v>919844000</v>
      </c>
      <c r="H68" s="112">
        <f t="shared" si="42"/>
        <v>114566000</v>
      </c>
      <c r="I68" s="113">
        <f t="shared" si="42"/>
        <v>92477000</v>
      </c>
      <c r="J68" s="112">
        <f t="shared" si="42"/>
        <v>250294000</v>
      </c>
      <c r="K68" s="113">
        <f t="shared" si="42"/>
        <v>141887000</v>
      </c>
      <c r="L68" s="112">
        <f t="shared" si="42"/>
        <v>129269000</v>
      </c>
      <c r="M68" s="113">
        <f t="shared" si="42"/>
        <v>175738683</v>
      </c>
      <c r="N68" s="112">
        <f t="shared" si="42"/>
        <v>296221000</v>
      </c>
      <c r="O68" s="113">
        <f t="shared" si="42"/>
        <v>281948000</v>
      </c>
      <c r="P68" s="112">
        <f t="shared" si="36"/>
        <v>790350000</v>
      </c>
      <c r="Q68" s="113">
        <f t="shared" si="37"/>
        <v>692050683</v>
      </c>
      <c r="R68" s="58">
        <f t="shared" si="38"/>
        <v>129.15084049540107</v>
      </c>
      <c r="S68" s="59">
        <f t="shared" si="39"/>
        <v>60.435935439438794</v>
      </c>
      <c r="T68" s="58">
        <f>IF((+$E63+$E65+$E66++$E67) =0,0,(P68   /(+$E63+$E65+$E66+$E67) )*100)</f>
        <v>85.922178108461864</v>
      </c>
      <c r="U68" s="60">
        <f>IF((+$E63+$E65+$E67) =0,0,(Q68  /(+$E63+$E65+$E67) )*100)</f>
        <v>75.235657676736494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5240258000</v>
      </c>
      <c r="C69" s="120">
        <f>SUM(C9:C16,C19:C25,C28:C31,C34,C37:C41,C44:C54,C57:C60,C63:C67)</f>
        <v>-11784000</v>
      </c>
      <c r="D69" s="120"/>
      <c r="E69" s="120">
        <f t="shared" si="35"/>
        <v>5228474000</v>
      </c>
      <c r="F69" s="121">
        <f t="shared" ref="F69:O69" si="43">SUM(F9:F16,F19:F25,F28:F31,F34,F37:F41,F44:F54,F57:F60,F63:F67)</f>
        <v>5228474000</v>
      </c>
      <c r="G69" s="122">
        <f t="shared" si="43"/>
        <v>4265785000</v>
      </c>
      <c r="H69" s="121">
        <f t="shared" si="43"/>
        <v>864574000</v>
      </c>
      <c r="I69" s="122">
        <f t="shared" si="43"/>
        <v>317839825</v>
      </c>
      <c r="J69" s="121">
        <f t="shared" si="43"/>
        <v>907529000</v>
      </c>
      <c r="K69" s="122">
        <f t="shared" si="43"/>
        <v>1228356115</v>
      </c>
      <c r="L69" s="121">
        <f t="shared" si="43"/>
        <v>621448000</v>
      </c>
      <c r="M69" s="122">
        <f t="shared" si="43"/>
        <v>764018189</v>
      </c>
      <c r="N69" s="121">
        <f t="shared" si="43"/>
        <v>1065573000</v>
      </c>
      <c r="O69" s="122">
        <f t="shared" si="43"/>
        <v>1215478622</v>
      </c>
      <c r="P69" s="121">
        <f t="shared" si="36"/>
        <v>3459124000</v>
      </c>
      <c r="Q69" s="122">
        <f t="shared" si="37"/>
        <v>3525692751</v>
      </c>
      <c r="R69" s="67">
        <f t="shared" si="38"/>
        <v>71.466156460395723</v>
      </c>
      <c r="S69" s="68">
        <f t="shared" si="39"/>
        <v>59.090272914955435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76.414737552730685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77.885292998814165</v>
      </c>
      <c r="V69" s="121">
        <f>SUM(V9:V16,V19:V25,V28:V31,V34,V37:V41,V44:V54,V57:V60,V63:V67)</f>
        <v>532994000</v>
      </c>
      <c r="W69" s="122">
        <f>SUM(W9:W16,W19:W25,W28:W31,W34,W37:W41,W44:W54,W57:W60,W63:W67)</f>
        <v>249604000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3615692000</v>
      </c>
      <c r="C71" s="108">
        <v>81629000</v>
      </c>
      <c r="D71" s="108"/>
      <c r="E71" s="108">
        <f>$B71      +$C71      +$D71</f>
        <v>3697321000</v>
      </c>
      <c r="F71" s="109">
        <v>3697321000</v>
      </c>
      <c r="G71" s="110">
        <v>3697321000</v>
      </c>
      <c r="H71" s="109">
        <v>952644000</v>
      </c>
      <c r="I71" s="110">
        <v>-538697371</v>
      </c>
      <c r="J71" s="109">
        <v>1004855000</v>
      </c>
      <c r="K71" s="110">
        <v>1977053054</v>
      </c>
      <c r="L71" s="109">
        <v>1081317000</v>
      </c>
      <c r="M71" s="110">
        <v>575898551</v>
      </c>
      <c r="N71" s="109">
        <v>608107000</v>
      </c>
      <c r="O71" s="110">
        <v>1026123045</v>
      </c>
      <c r="P71" s="109">
        <f>$H71      +$J71      +$L71      +$N71</f>
        <v>3646923000</v>
      </c>
      <c r="Q71" s="110">
        <f>$I71      +$K71      +$M71      +$O71</f>
        <v>3040377279</v>
      </c>
      <c r="R71" s="54">
        <f>IF(($L71      =0),0,((($N71      -$L71      )/$L71      )*100))</f>
        <v>-43.762374955725285</v>
      </c>
      <c r="S71" s="55">
        <f>IF(($M71      =0),0,((($O71      -$M71      )/$M71      )*100))</f>
        <v>78.177743843637487</v>
      </c>
      <c r="T71" s="54">
        <f>IF(($E71      =0),0,(($P71      /$E71      )*100))</f>
        <v>98.636904937385751</v>
      </c>
      <c r="U71" s="56">
        <f>IF(($E71      =0),0,(($Q71      /$E71      )*100))</f>
        <v>82.231899231903313</v>
      </c>
      <c r="V71" s="109">
        <v>69985000</v>
      </c>
      <c r="W71" s="110">
        <v>15289000</v>
      </c>
    </row>
    <row r="72" spans="1:23" s="70" customFormat="1" ht="13" customHeight="1" x14ac:dyDescent="0.3">
      <c r="A72" s="69" t="s">
        <v>91</v>
      </c>
      <c r="B72" s="108">
        <v>20000000</v>
      </c>
      <c r="C72" s="108"/>
      <c r="D72" s="108"/>
      <c r="E72" s="108">
        <f>$B72      +$C72      +$D72</f>
        <v>20000000</v>
      </c>
      <c r="F72" s="109">
        <v>20000000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IF(($L72      =0),0,((($N72      -$L72      )/$L72      )*100))</f>
        <v>0</v>
      </c>
      <c r="S72" s="55">
        <f>IF(($M72      =0),0,((($O72      -$M72      )/$M72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3635692000</v>
      </c>
      <c r="C73" s="117">
        <f>SUM(C71:C72)</f>
        <v>81629000</v>
      </c>
      <c r="D73" s="117"/>
      <c r="E73" s="117">
        <f>$B73      +$C73      +$D73</f>
        <v>3717321000</v>
      </c>
      <c r="F73" s="118">
        <f t="shared" ref="F73:O73" si="44">SUM(F71:F72)</f>
        <v>3717321000</v>
      </c>
      <c r="G73" s="119">
        <f t="shared" si="44"/>
        <v>3697321000</v>
      </c>
      <c r="H73" s="118">
        <f t="shared" si="44"/>
        <v>952644000</v>
      </c>
      <c r="I73" s="119">
        <f t="shared" si="44"/>
        <v>-538697371</v>
      </c>
      <c r="J73" s="118">
        <f t="shared" si="44"/>
        <v>1004855000</v>
      </c>
      <c r="K73" s="119">
        <f t="shared" si="44"/>
        <v>1977053054</v>
      </c>
      <c r="L73" s="118">
        <f t="shared" si="44"/>
        <v>1081317000</v>
      </c>
      <c r="M73" s="119">
        <f t="shared" si="44"/>
        <v>575898551</v>
      </c>
      <c r="N73" s="118">
        <f t="shared" si="44"/>
        <v>608107000</v>
      </c>
      <c r="O73" s="119">
        <f t="shared" si="44"/>
        <v>1026123045</v>
      </c>
      <c r="P73" s="118">
        <f>$H73      +$J73      +$L73      +$N73</f>
        <v>3646923000</v>
      </c>
      <c r="Q73" s="119">
        <f>$I73      +$K73      +$M73      +$O73</f>
        <v>3040377279</v>
      </c>
      <c r="R73" s="63">
        <f>IF(($L73      =0),0,((($N73      -$L73      )/$L73      )*100))</f>
        <v>-43.762374955725285</v>
      </c>
      <c r="S73" s="64">
        <f>IF(($M73      =0),0,((($O73      -$M73      )/$M73      )*100))</f>
        <v>78.177743843637487</v>
      </c>
      <c r="T73" s="63">
        <f>IF(($E71      =0),0,(($P71      /$E71      )*100))</f>
        <v>98.636904937385751</v>
      </c>
      <c r="U73" s="65">
        <f>IF($E71   =0,0,($Q71   /$E71 )*100)</f>
        <v>82.231899231903313</v>
      </c>
      <c r="V73" s="118">
        <f>SUM(V71:V72)</f>
        <v>69985000</v>
      </c>
      <c r="W73" s="119">
        <f>SUM(W71:W72)</f>
        <v>15289000</v>
      </c>
    </row>
    <row r="74" spans="1:23" ht="13" customHeight="1" x14ac:dyDescent="0.3">
      <c r="A74" s="66" t="s">
        <v>89</v>
      </c>
      <c r="B74" s="120">
        <f>SUM(B71:B72)</f>
        <v>3635692000</v>
      </c>
      <c r="C74" s="120">
        <f>SUM(C71:C72)</f>
        <v>81629000</v>
      </c>
      <c r="D74" s="120"/>
      <c r="E74" s="120">
        <f>$B74      +$C74      +$D74</f>
        <v>3717321000</v>
      </c>
      <c r="F74" s="121">
        <f t="shared" ref="F74:O74" si="45">SUM(F71:F72)</f>
        <v>3717321000</v>
      </c>
      <c r="G74" s="122">
        <f t="shared" si="45"/>
        <v>3697321000</v>
      </c>
      <c r="H74" s="121">
        <f t="shared" si="45"/>
        <v>952644000</v>
      </c>
      <c r="I74" s="122">
        <f t="shared" si="45"/>
        <v>-538697371</v>
      </c>
      <c r="J74" s="121">
        <f t="shared" si="45"/>
        <v>1004855000</v>
      </c>
      <c r="K74" s="122">
        <f t="shared" si="45"/>
        <v>1977053054</v>
      </c>
      <c r="L74" s="121">
        <f t="shared" si="45"/>
        <v>1081317000</v>
      </c>
      <c r="M74" s="122">
        <f t="shared" si="45"/>
        <v>575898551</v>
      </c>
      <c r="N74" s="121">
        <f t="shared" si="45"/>
        <v>608107000</v>
      </c>
      <c r="O74" s="122">
        <f t="shared" si="45"/>
        <v>1026123045</v>
      </c>
      <c r="P74" s="121">
        <f>$H74      +$J74      +$L74      +$N74</f>
        <v>3646923000</v>
      </c>
      <c r="Q74" s="122">
        <f>$I74      +$K74      +$M74      +$O74</f>
        <v>3040377279</v>
      </c>
      <c r="R74" s="67">
        <f>IF(($L74      =0),0,((($N74      -$L74      )/$L74      )*100))</f>
        <v>-43.762374955725285</v>
      </c>
      <c r="S74" s="68">
        <f>IF(($M74      =0),0,((($O74      -$M74      )/$M74      )*100))</f>
        <v>78.177743843637487</v>
      </c>
      <c r="T74" s="67">
        <f>IF(($E71      =0),0,(($P71      /$E71      )*100))</f>
        <v>98.636904937385751</v>
      </c>
      <c r="U74" s="71">
        <f>IF($E71   =0,0,($Q71   /$E71 )*100)</f>
        <v>82.231899231903313</v>
      </c>
      <c r="V74" s="121">
        <f>SUM(V71:V72)</f>
        <v>69985000</v>
      </c>
      <c r="W74" s="122">
        <f>SUM(W71:W72)</f>
        <v>15289000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8875950000</v>
      </c>
      <c r="C75" s="120">
        <f>SUM(C9:C16,C19:C25,C28:C31,C34,C37:C41,C44:C54,C57:C60,C63:C67,C71:C72)</f>
        <v>69845000</v>
      </c>
      <c r="D75" s="120"/>
      <c r="E75" s="120">
        <f>$B75      +$C75      +$D75</f>
        <v>8945795000</v>
      </c>
      <c r="F75" s="121">
        <f t="shared" ref="F75:O75" si="46">SUM(F9:F16,F19:F25,F28:F31,F34,F37:F41,F44:F54,F57:F60,F63:F67,F71:F72)</f>
        <v>8945795000</v>
      </c>
      <c r="G75" s="122">
        <f t="shared" si="46"/>
        <v>7963106000</v>
      </c>
      <c r="H75" s="121">
        <f t="shared" si="46"/>
        <v>1817218000</v>
      </c>
      <c r="I75" s="122">
        <f t="shared" si="46"/>
        <v>-220857546</v>
      </c>
      <c r="J75" s="121">
        <f t="shared" si="46"/>
        <v>1912384000</v>
      </c>
      <c r="K75" s="122">
        <f t="shared" si="46"/>
        <v>3205409169</v>
      </c>
      <c r="L75" s="121">
        <f t="shared" si="46"/>
        <v>1702765000</v>
      </c>
      <c r="M75" s="122">
        <f t="shared" si="46"/>
        <v>1339916740</v>
      </c>
      <c r="N75" s="121">
        <f t="shared" si="46"/>
        <v>1673680000</v>
      </c>
      <c r="O75" s="122">
        <f t="shared" si="46"/>
        <v>2241601667</v>
      </c>
      <c r="P75" s="121">
        <f>$H75      +$J75      +$L75      +$N75</f>
        <v>7106047000</v>
      </c>
      <c r="Q75" s="122">
        <f>$I75      +$K75      +$M75      +$O75</f>
        <v>6566070030</v>
      </c>
      <c r="R75" s="67">
        <f>IF(($L75      =0),0,((($N75      -$L75      )/$L75      )*100))</f>
        <v>-1.7081041717441927</v>
      </c>
      <c r="S75" s="68">
        <f>IF(($M75      =0),0,((($O75      -$M75      )/$M75      )*100))</f>
        <v>67.294101199153616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86.405194393986349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79.839404009947842</v>
      </c>
      <c r="V75" s="121">
        <f>SUM(V9:V16,V19:V25,V28:V31,V34,V37:V41,V44:V54,V57:V60,V63:V67,V71:V72)</f>
        <v>602979000</v>
      </c>
      <c r="W75" s="122">
        <f>SUM(W9:W16,W19:W25,W28:W31,W34,W37:W41,W44:W54,W57:W60,W63:W67,W71:W72)</f>
        <v>264893000</v>
      </c>
    </row>
    <row r="76" spans="1:23" ht="13" thickTop="1" x14ac:dyDescent="0.25">
      <c r="A76" s="72" t="s">
        <v>40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93</v>
      </c>
      <c r="B78" s="86" t="s">
        <v>94</v>
      </c>
      <c r="C78" s="86" t="s">
        <v>95</v>
      </c>
      <c r="D78" s="87" t="s">
        <v>17</v>
      </c>
      <c r="E78" s="86" t="s">
        <v>18</v>
      </c>
      <c r="F78" s="86" t="s">
        <v>19</v>
      </c>
      <c r="G78" s="86" t="s">
        <v>96</v>
      </c>
      <c r="H78" s="86" t="s">
        <v>97</v>
      </c>
      <c r="I78" s="88" t="s">
        <v>22</v>
      </c>
      <c r="J78" s="86" t="s">
        <v>98</v>
      </c>
      <c r="K78" s="88" t="s">
        <v>24</v>
      </c>
      <c r="L78" s="86" t="s">
        <v>99</v>
      </c>
      <c r="M78" s="88" t="s">
        <v>26</v>
      </c>
      <c r="N78" s="86" t="s">
        <v>100</v>
      </c>
      <c r="O78" s="88" t="s">
        <v>28</v>
      </c>
      <c r="P78" s="88" t="s">
        <v>101</v>
      </c>
      <c r="Q78" s="89" t="s">
        <v>30</v>
      </c>
      <c r="R78" s="90" t="s">
        <v>101</v>
      </c>
      <c r="S78" s="91" t="s">
        <v>30</v>
      </c>
      <c r="T78" s="90" t="s">
        <v>102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167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168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169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170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171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172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103</v>
      </c>
      <c r="B87" s="128">
        <f t="shared" ref="B87:S87" si="48">+B88+B89+B90+B91+B92+B93+B94+B95+B96</f>
        <v>1103752000</v>
      </c>
      <c r="C87" s="128">
        <f t="shared" si="48"/>
        <v>366898000</v>
      </c>
      <c r="D87" s="128">
        <f t="shared" si="48"/>
        <v>0</v>
      </c>
      <c r="E87" s="128">
        <f t="shared" si="48"/>
        <v>1470650000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770281000</v>
      </c>
      <c r="I87" s="128">
        <f t="shared" si="48"/>
        <v>0</v>
      </c>
      <c r="J87" s="128">
        <f t="shared" si="48"/>
        <v>422792000</v>
      </c>
      <c r="K87" s="128">
        <f t="shared" si="48"/>
        <v>0</v>
      </c>
      <c r="L87" s="128">
        <f t="shared" si="48"/>
        <v>356934000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1550007000</v>
      </c>
      <c r="Q87" s="129">
        <f t="shared" si="48"/>
        <v>0</v>
      </c>
      <c r="R87" s="94">
        <f t="shared" si="48"/>
        <v>-400</v>
      </c>
      <c r="S87" s="94">
        <f t="shared" si="48"/>
        <v>0</v>
      </c>
      <c r="T87" s="95">
        <f>IF(SUM($E88:$E96) =0,0,(P87   /SUM($E88:$E96) )*100)</f>
        <v>105.39604936592664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104</v>
      </c>
      <c r="B88" s="130"/>
      <c r="C88" s="130"/>
      <c r="D88" s="130"/>
      <c r="E88" s="130">
        <f t="shared" ref="E88:E96" si="49">$B88      +$C88      +$D88</f>
        <v>0</v>
      </c>
      <c r="F88" s="130">
        <v>0</v>
      </c>
      <c r="G88" s="130">
        <v>0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IF(($L88      =0),0,((($N88      -$L88      )/$L88      )*100))</f>
        <v>0</v>
      </c>
      <c r="S88" s="98">
        <f t="shared" ref="S88:S96" si="53">IF(($M88      =0),0,((($O88      -$M88      )/$M88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105</v>
      </c>
      <c r="B89" s="108">
        <v>286945000</v>
      </c>
      <c r="C89" s="108">
        <v>-594000</v>
      </c>
      <c r="D89" s="108"/>
      <c r="E89" s="108">
        <f t="shared" si="49"/>
        <v>286351000</v>
      </c>
      <c r="F89" s="108">
        <v>0</v>
      </c>
      <c r="G89" s="108">
        <v>0</v>
      </c>
      <c r="H89" s="108">
        <v>2643000</v>
      </c>
      <c r="I89" s="108"/>
      <c r="J89" s="108">
        <v>83740000</v>
      </c>
      <c r="K89" s="108"/>
      <c r="L89" s="108">
        <v>183136000</v>
      </c>
      <c r="M89" s="108"/>
      <c r="N89" s="108"/>
      <c r="O89" s="108"/>
      <c r="P89" s="108">
        <f t="shared" si="50"/>
        <v>269519000</v>
      </c>
      <c r="Q89" s="108">
        <f t="shared" si="51"/>
        <v>0</v>
      </c>
      <c r="R89" s="98">
        <f t="shared" si="52"/>
        <v>-100</v>
      </c>
      <c r="S89" s="98">
        <f t="shared" si="53"/>
        <v>0</v>
      </c>
      <c r="T89" s="98">
        <f t="shared" si="54"/>
        <v>94.12189934730452</v>
      </c>
      <c r="U89" s="99">
        <f t="shared" si="55"/>
        <v>0</v>
      </c>
      <c r="V89" s="100"/>
      <c r="W89" s="101"/>
    </row>
    <row r="90" spans="1:23" ht="13" x14ac:dyDescent="0.3">
      <c r="A90" s="102" t="s">
        <v>106</v>
      </c>
      <c r="B90" s="108"/>
      <c r="C90" s="108"/>
      <c r="D90" s="108"/>
      <c r="E90" s="108">
        <f t="shared" si="49"/>
        <v>0</v>
      </c>
      <c r="F90" s="108">
        <v>0</v>
      </c>
      <c r="G90" s="108">
        <v>0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107</v>
      </c>
      <c r="B91" s="108">
        <v>761430000</v>
      </c>
      <c r="C91" s="108">
        <v>347392000</v>
      </c>
      <c r="D91" s="108"/>
      <c r="E91" s="108">
        <f t="shared" si="49"/>
        <v>1108822000</v>
      </c>
      <c r="F91" s="108">
        <v>0</v>
      </c>
      <c r="G91" s="108">
        <v>0</v>
      </c>
      <c r="H91" s="108">
        <v>742988000</v>
      </c>
      <c r="I91" s="108"/>
      <c r="J91" s="108">
        <v>331539000</v>
      </c>
      <c r="K91" s="108"/>
      <c r="L91" s="108">
        <v>34295000</v>
      </c>
      <c r="M91" s="108"/>
      <c r="N91" s="108"/>
      <c r="O91" s="108"/>
      <c r="P91" s="108">
        <f t="shared" si="50"/>
        <v>1108822000</v>
      </c>
      <c r="Q91" s="108">
        <f t="shared" si="51"/>
        <v>0</v>
      </c>
      <c r="R91" s="98">
        <f t="shared" si="52"/>
        <v>-100</v>
      </c>
      <c r="S91" s="98">
        <f t="shared" si="53"/>
        <v>0</v>
      </c>
      <c r="T91" s="98">
        <f t="shared" si="54"/>
        <v>100</v>
      </c>
      <c r="U91" s="99">
        <f t="shared" si="55"/>
        <v>0</v>
      </c>
      <c r="V91" s="100"/>
      <c r="W91" s="101"/>
    </row>
    <row r="92" spans="1:23" ht="13" x14ac:dyDescent="0.3">
      <c r="A92" s="102" t="s">
        <v>108</v>
      </c>
      <c r="B92" s="108">
        <v>6000</v>
      </c>
      <c r="C92" s="108"/>
      <c r="D92" s="108"/>
      <c r="E92" s="108">
        <f t="shared" si="49"/>
        <v>6000</v>
      </c>
      <c r="F92" s="108">
        <v>0</v>
      </c>
      <c r="G92" s="108">
        <v>0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109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110</v>
      </c>
      <c r="B94" s="108">
        <v>39471000</v>
      </c>
      <c r="C94" s="108">
        <v>10000000</v>
      </c>
      <c r="D94" s="108"/>
      <c r="E94" s="108">
        <f t="shared" si="49"/>
        <v>49471000</v>
      </c>
      <c r="F94" s="108">
        <v>0</v>
      </c>
      <c r="G94" s="108">
        <v>0</v>
      </c>
      <c r="H94" s="108">
        <v>24650000</v>
      </c>
      <c r="I94" s="108"/>
      <c r="J94" s="108">
        <v>7513000</v>
      </c>
      <c r="K94" s="108"/>
      <c r="L94" s="108">
        <v>109303000</v>
      </c>
      <c r="M94" s="108"/>
      <c r="N94" s="108"/>
      <c r="O94" s="108"/>
      <c r="P94" s="108">
        <f t="shared" si="50"/>
        <v>141466000</v>
      </c>
      <c r="Q94" s="108">
        <f t="shared" si="51"/>
        <v>0</v>
      </c>
      <c r="R94" s="98">
        <f t="shared" si="52"/>
        <v>-100</v>
      </c>
      <c r="S94" s="98">
        <f t="shared" si="53"/>
        <v>0</v>
      </c>
      <c r="T94" s="98">
        <f t="shared" si="54"/>
        <v>285.9574296052233</v>
      </c>
      <c r="U94" s="99">
        <f t="shared" si="55"/>
        <v>0</v>
      </c>
      <c r="V94" s="100"/>
      <c r="W94" s="101"/>
    </row>
    <row r="95" spans="1:23" ht="13" x14ac:dyDescent="0.3">
      <c r="A95" s="102" t="s">
        <v>111</v>
      </c>
      <c r="B95" s="108"/>
      <c r="C95" s="108"/>
      <c r="D95" s="108"/>
      <c r="E95" s="108">
        <f t="shared" si="49"/>
        <v>0</v>
      </c>
      <c r="F95" s="108">
        <v>0</v>
      </c>
      <c r="G95" s="108">
        <v>0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112</v>
      </c>
      <c r="B96" s="131">
        <v>15900000</v>
      </c>
      <c r="C96" s="131">
        <v>10100000</v>
      </c>
      <c r="D96" s="131"/>
      <c r="E96" s="131">
        <f t="shared" si="49"/>
        <v>26000000</v>
      </c>
      <c r="F96" s="131">
        <v>0</v>
      </c>
      <c r="G96" s="131">
        <v>0</v>
      </c>
      <c r="H96" s="131"/>
      <c r="I96" s="131"/>
      <c r="J96" s="131"/>
      <c r="K96" s="131"/>
      <c r="L96" s="131">
        <v>30200000</v>
      </c>
      <c r="M96" s="131"/>
      <c r="N96" s="131"/>
      <c r="O96" s="131"/>
      <c r="P96" s="131">
        <f t="shared" si="50"/>
        <v>30200000</v>
      </c>
      <c r="Q96" s="131">
        <f t="shared" si="51"/>
        <v>0</v>
      </c>
      <c r="R96" s="104">
        <f t="shared" si="52"/>
        <v>-100</v>
      </c>
      <c r="S96" s="104">
        <f t="shared" si="53"/>
        <v>0</v>
      </c>
      <c r="T96" s="104">
        <f t="shared" si="54"/>
        <v>116.15384615384616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173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1103752000</v>
      </c>
      <c r="C114" s="137">
        <f t="shared" si="62"/>
        <v>366898000</v>
      </c>
      <c r="D114" s="137">
        <f t="shared" si="62"/>
        <v>0</v>
      </c>
      <c r="E114" s="137">
        <f t="shared" si="62"/>
        <v>1470650000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770281000</v>
      </c>
      <c r="I114" s="137">
        <f t="shared" si="62"/>
        <v>0</v>
      </c>
      <c r="J114" s="137">
        <f t="shared" si="62"/>
        <v>422792000</v>
      </c>
      <c r="K114" s="137">
        <f t="shared" si="62"/>
        <v>0</v>
      </c>
      <c r="L114" s="137">
        <f t="shared" si="62"/>
        <v>356934000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1550007000</v>
      </c>
      <c r="Q114" s="137">
        <f t="shared" si="62"/>
        <v>0</v>
      </c>
      <c r="R114" s="29">
        <f t="shared" si="61"/>
        <v>-1</v>
      </c>
      <c r="S114" s="30" t="str">
        <f t="shared" si="61"/>
        <v xml:space="preserve"> </v>
      </c>
      <c r="T114" s="29">
        <f t="shared" si="58"/>
        <v>1.0539604936592664</v>
      </c>
      <c r="U114" s="30">
        <f t="shared" si="59"/>
        <v>0</v>
      </c>
      <c r="V114" s="27"/>
      <c r="W114" s="28"/>
    </row>
    <row r="115" spans="1:23" hidden="1" x14ac:dyDescent="0.25">
      <c r="A115" s="31" t="s">
        <v>174</v>
      </c>
      <c r="B115" s="139">
        <f>B87</f>
        <v>1103752000</v>
      </c>
      <c r="C115" s="139">
        <f t="shared" ref="C115:Q115" si="63">C87</f>
        <v>366898000</v>
      </c>
      <c r="D115" s="139">
        <f t="shared" si="63"/>
        <v>0</v>
      </c>
      <c r="E115" s="139">
        <f t="shared" si="63"/>
        <v>1470650000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770281000</v>
      </c>
      <c r="I115" s="139">
        <f t="shared" si="63"/>
        <v>0</v>
      </c>
      <c r="J115" s="139">
        <f t="shared" si="63"/>
        <v>422792000</v>
      </c>
      <c r="K115" s="139">
        <f t="shared" si="63"/>
        <v>0</v>
      </c>
      <c r="L115" s="139">
        <f t="shared" si="63"/>
        <v>356934000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1550007000</v>
      </c>
      <c r="Q115" s="139">
        <f t="shared" si="63"/>
        <v>0</v>
      </c>
      <c r="R115" s="29">
        <f t="shared" si="61"/>
        <v>-1</v>
      </c>
      <c r="S115" s="30" t="str">
        <f t="shared" si="61"/>
        <v xml:space="preserve"> </v>
      </c>
      <c r="T115" s="29">
        <f t="shared" si="58"/>
        <v>1.0539604936592664</v>
      </c>
      <c r="U115" s="30">
        <f t="shared" si="59"/>
        <v>0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175</v>
      </c>
    </row>
    <row r="118" spans="1:23" x14ac:dyDescent="0.25">
      <c r="A118" s="35" t="s">
        <v>176</v>
      </c>
    </row>
    <row r="119" spans="1:23" ht="13" x14ac:dyDescent="0.3">
      <c r="A119" s="35" t="s">
        <v>177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178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179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180</v>
      </c>
    </row>
    <row r="124" spans="1:23" ht="13" x14ac:dyDescent="0.3">
      <c r="A124" s="36" t="s">
        <v>40</v>
      </c>
      <c r="G124" s="36" t="s">
        <v>40</v>
      </c>
      <c r="W124" s="36"/>
    </row>
    <row r="125" spans="1:23" ht="13" x14ac:dyDescent="0.3">
      <c r="A125" s="36"/>
      <c r="G125" s="36"/>
      <c r="W125" s="36"/>
    </row>
    <row r="126" spans="1:23" ht="13" x14ac:dyDescent="0.3">
      <c r="A126" s="36" t="s">
        <v>40</v>
      </c>
      <c r="G126" s="36" t="s">
        <v>40</v>
      </c>
      <c r="W126" s="36"/>
    </row>
  </sheetData>
  <sheetProtection algorithmName="SHA-512" hashValue="IATtWL9PmT1KunJSKBCIB6AOPqqusM2ffFwdhYEs1asIFrEfgfvWMBN44sh9Kn2BxP2ZS2pj35dej5d0wMX1cw==" saltValue="JBg1wbhfOrpJKXQ6axhKA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121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40</v>
      </c>
      <c r="B6" s="40" t="s">
        <v>40</v>
      </c>
      <c r="C6" s="40" t="s">
        <v>40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>
        <v>0</v>
      </c>
      <c r="G9" s="110">
        <v>0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IF(($L9       =0),0,((($N9       -$L9       )/$L9       )*100))</f>
        <v>0</v>
      </c>
      <c r="S9" s="55">
        <f>IF(($M9       =0),0,((($O9       -$M9       )/$M9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3000000</v>
      </c>
      <c r="C10" s="108"/>
      <c r="D10" s="108"/>
      <c r="E10" s="108">
        <f t="shared" ref="E10:E17" si="0">$B10      +$C10      +$D10</f>
        <v>3000000</v>
      </c>
      <c r="F10" s="109">
        <v>3000000</v>
      </c>
      <c r="G10" s="110">
        <v>3000000</v>
      </c>
      <c r="H10" s="109">
        <v>287000</v>
      </c>
      <c r="I10" s="110"/>
      <c r="J10" s="109">
        <v>174000</v>
      </c>
      <c r="K10" s="110">
        <v>1740230</v>
      </c>
      <c r="L10" s="109">
        <v>50000</v>
      </c>
      <c r="M10" s="110">
        <v>74664</v>
      </c>
      <c r="N10" s="109"/>
      <c r="O10" s="110">
        <v>1259485</v>
      </c>
      <c r="P10" s="109">
        <f t="shared" ref="P10:P17" si="1">$H10      +$J10      +$L10      +$N10</f>
        <v>511000</v>
      </c>
      <c r="Q10" s="110">
        <f t="shared" ref="Q10:Q17" si="2">$I10      +$K10      +$M10      +$O10</f>
        <v>3074379</v>
      </c>
      <c r="R10" s="54">
        <f t="shared" ref="R10:R17" si="3">IF(($L10      =0),0,((($N10      -$L10      )/$L10      )*100))</f>
        <v>-100</v>
      </c>
      <c r="S10" s="55">
        <f t="shared" ref="S10:S17" si="4">IF(($M10      =0),0,((($O10      -$M10      )/$M10      )*100))</f>
        <v>1586.8705132326154</v>
      </c>
      <c r="T10" s="54">
        <f t="shared" ref="T10:T16" si="5">IF(($E10      =0),0,(($P10      /$E10      )*100))</f>
        <v>17.033333333333335</v>
      </c>
      <c r="U10" s="56">
        <f t="shared" ref="U10:U16" si="6">IF(($E10      =0),0,(($Q10      /$E10      )*100))</f>
        <v>102.47930000000001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3000000</v>
      </c>
      <c r="C17" s="111">
        <f>SUM(C9:C16)</f>
        <v>0</v>
      </c>
      <c r="D17" s="111"/>
      <c r="E17" s="111">
        <f t="shared" si="0"/>
        <v>3000000</v>
      </c>
      <c r="F17" s="112">
        <f t="shared" ref="F17:O17" si="7">SUM(F9:F16)</f>
        <v>3000000</v>
      </c>
      <c r="G17" s="113">
        <f t="shared" si="7"/>
        <v>3000000</v>
      </c>
      <c r="H17" s="112">
        <f t="shared" si="7"/>
        <v>287000</v>
      </c>
      <c r="I17" s="113">
        <f t="shared" si="7"/>
        <v>0</v>
      </c>
      <c r="J17" s="112">
        <f t="shared" si="7"/>
        <v>174000</v>
      </c>
      <c r="K17" s="113">
        <f t="shared" si="7"/>
        <v>1740230</v>
      </c>
      <c r="L17" s="112">
        <f t="shared" si="7"/>
        <v>50000</v>
      </c>
      <c r="M17" s="113">
        <f t="shared" si="7"/>
        <v>74664</v>
      </c>
      <c r="N17" s="112">
        <f t="shared" si="7"/>
        <v>0</v>
      </c>
      <c r="O17" s="113">
        <f t="shared" si="7"/>
        <v>1259485</v>
      </c>
      <c r="P17" s="112">
        <f t="shared" si="1"/>
        <v>511000</v>
      </c>
      <c r="Q17" s="113">
        <f t="shared" si="2"/>
        <v>3074379</v>
      </c>
      <c r="R17" s="58">
        <f t="shared" si="3"/>
        <v>-100</v>
      </c>
      <c r="S17" s="59">
        <f t="shared" si="4"/>
        <v>1586.8705132326154</v>
      </c>
      <c r="T17" s="58">
        <f>IF((SUM($E9:$E14))=0,0,(P17/(SUM($E9:$E14))*100))</f>
        <v>17.033333333333335</v>
      </c>
      <c r="U17" s="60">
        <f>IF((SUM($E9:$E14))=0,0,(Q17/(SUM($E9:$E14))*100))</f>
        <v>102.47930000000001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IF(($L19      =0),0,((($N19      -$L19      )/$L19      )*100))</f>
        <v>0</v>
      </c>
      <c r="S19" s="55">
        <f t="shared" ref="S19:S26" si="12">IF(($M19      =0),0,((($O19      -$M19      )/$M19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>
        <v>0</v>
      </c>
      <c r="G21" s="110">
        <v>0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>
        <v>17950000</v>
      </c>
      <c r="D23" s="108"/>
      <c r="E23" s="108">
        <f t="shared" si="8"/>
        <v>17950000</v>
      </c>
      <c r="F23" s="109">
        <v>17950000</v>
      </c>
      <c r="G23" s="110">
        <v>17950000</v>
      </c>
      <c r="H23" s="109"/>
      <c r="I23" s="110"/>
      <c r="J23" s="109"/>
      <c r="K23" s="110"/>
      <c r="L23" s="109">
        <v>2847000</v>
      </c>
      <c r="M23" s="110"/>
      <c r="N23" s="109"/>
      <c r="O23" s="110">
        <v>4904160</v>
      </c>
      <c r="P23" s="109">
        <f t="shared" si="9"/>
        <v>2847000</v>
      </c>
      <c r="Q23" s="110">
        <f t="shared" si="10"/>
        <v>4904160</v>
      </c>
      <c r="R23" s="54">
        <f t="shared" si="11"/>
        <v>-100</v>
      </c>
      <c r="S23" s="55">
        <f t="shared" si="12"/>
        <v>0</v>
      </c>
      <c r="T23" s="54">
        <f t="shared" si="13"/>
        <v>15.860724233983287</v>
      </c>
      <c r="U23" s="56">
        <f t="shared" si="14"/>
        <v>27.321225626740947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17950000</v>
      </c>
      <c r="D26" s="111"/>
      <c r="E26" s="111">
        <f t="shared" si="8"/>
        <v>17950000</v>
      </c>
      <c r="F26" s="112">
        <f t="shared" ref="F26:O26" si="15">SUM(F19:F25)</f>
        <v>17950000</v>
      </c>
      <c r="G26" s="113">
        <f t="shared" si="15"/>
        <v>17950000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2847000</v>
      </c>
      <c r="M26" s="113">
        <f t="shared" si="15"/>
        <v>0</v>
      </c>
      <c r="N26" s="112">
        <f t="shared" si="15"/>
        <v>0</v>
      </c>
      <c r="O26" s="113">
        <f t="shared" si="15"/>
        <v>4904160</v>
      </c>
      <c r="P26" s="112">
        <f t="shared" si="9"/>
        <v>2847000</v>
      </c>
      <c r="Q26" s="113">
        <f t="shared" si="10"/>
        <v>4904160</v>
      </c>
      <c r="R26" s="58">
        <f t="shared" si="11"/>
        <v>-100</v>
      </c>
      <c r="S26" s="59">
        <f t="shared" si="12"/>
        <v>0</v>
      </c>
      <c r="T26" s="58">
        <f>IF(($E26-$E21-$E25)   =0,0,($P26   /($E26-$E21-$E25)   )*100)</f>
        <v>15.860724233983287</v>
      </c>
      <c r="U26" s="60">
        <f>IF(($E26-$E21-$E25)   =0,0,($Q26   /($E26-$E21-$E25)   )*100)</f>
        <v>27.321225626740947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IF(($L28      =0),0,((($N28      -$L28      )/$L28      )*100))</f>
        <v>0</v>
      </c>
      <c r="S28" s="55">
        <f>IF(($M28      =0),0,((($O28      -$M28      )/$M28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IF(($L29      =0),0,((($N29      -$L29      )/$L29      )*100))</f>
        <v>0</v>
      </c>
      <c r="S29" s="55">
        <f>IF(($M29      =0),0,((($O29      -$M29      )/$M29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IF(($L30      =0),0,((($N30      -$L30      )/$L30      )*100))</f>
        <v>0</v>
      </c>
      <c r="S30" s="55">
        <f>IF(($M30      =0),0,((($O30      -$M30      )/$M30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IF(($L31      =0),0,((($N31      -$L31      )/$L31      )*100))</f>
        <v>0</v>
      </c>
      <c r="S31" s="55">
        <f>IF(($M31      =0),0,((($O31      -$M31      )/$M31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IF(($L32      =0),0,((($N32      -$L32      )/$L32      )*100))</f>
        <v>0</v>
      </c>
      <c r="S32" s="59">
        <f>IF(($M32      =0),0,((($O32      -$M32      )/$M32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1267000</v>
      </c>
      <c r="C34" s="108">
        <v>300000</v>
      </c>
      <c r="D34" s="108"/>
      <c r="E34" s="108">
        <f>$B34      +$C34      +$D34</f>
        <v>1567000</v>
      </c>
      <c r="F34" s="109">
        <v>1567000</v>
      </c>
      <c r="G34" s="110">
        <v>1567000</v>
      </c>
      <c r="H34" s="109">
        <v>317000</v>
      </c>
      <c r="I34" s="110"/>
      <c r="J34" s="109">
        <v>744000</v>
      </c>
      <c r="K34" s="110">
        <v>985754</v>
      </c>
      <c r="L34" s="109">
        <v>318000</v>
      </c>
      <c r="M34" s="110">
        <v>492761</v>
      </c>
      <c r="N34" s="109"/>
      <c r="O34" s="110">
        <v>88486</v>
      </c>
      <c r="P34" s="109">
        <f>$H34      +$J34      +$L34      +$N34</f>
        <v>1379000</v>
      </c>
      <c r="Q34" s="110">
        <f>$I34      +$K34      +$M34      +$O34</f>
        <v>1567001</v>
      </c>
      <c r="R34" s="54">
        <f>IF(($L34      =0),0,((($N34      -$L34      )/$L34      )*100))</f>
        <v>-100</v>
      </c>
      <c r="S34" s="55">
        <f>IF(($M34      =0),0,((($O34      -$M34      )/$M34      )*100))</f>
        <v>-82.042815888432727</v>
      </c>
      <c r="T34" s="54">
        <f>IF(($E34      =0),0,(($P34      /$E34      )*100))</f>
        <v>88.002552648372685</v>
      </c>
      <c r="U34" s="56">
        <f>IF(($E34      =0),0,(($Q34      /$E34      )*100))</f>
        <v>100.00006381620932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1267000</v>
      </c>
      <c r="C35" s="111">
        <f>C34</f>
        <v>300000</v>
      </c>
      <c r="D35" s="111"/>
      <c r="E35" s="111">
        <f>$B35      +$C35      +$D35</f>
        <v>1567000</v>
      </c>
      <c r="F35" s="112">
        <f t="shared" ref="F35:O35" si="17">F34</f>
        <v>1567000</v>
      </c>
      <c r="G35" s="113">
        <f t="shared" si="17"/>
        <v>1567000</v>
      </c>
      <c r="H35" s="112">
        <f t="shared" si="17"/>
        <v>317000</v>
      </c>
      <c r="I35" s="113">
        <f t="shared" si="17"/>
        <v>0</v>
      </c>
      <c r="J35" s="112">
        <f t="shared" si="17"/>
        <v>744000</v>
      </c>
      <c r="K35" s="113">
        <f t="shared" si="17"/>
        <v>985754</v>
      </c>
      <c r="L35" s="112">
        <f t="shared" si="17"/>
        <v>318000</v>
      </c>
      <c r="M35" s="113">
        <f t="shared" si="17"/>
        <v>492761</v>
      </c>
      <c r="N35" s="112">
        <f t="shared" si="17"/>
        <v>0</v>
      </c>
      <c r="O35" s="113">
        <f t="shared" si="17"/>
        <v>88486</v>
      </c>
      <c r="P35" s="112">
        <f>$H35      +$J35      +$L35      +$N35</f>
        <v>1379000</v>
      </c>
      <c r="Q35" s="113">
        <f>$I35      +$K35      +$M35      +$O35</f>
        <v>1567001</v>
      </c>
      <c r="R35" s="58">
        <f>IF(($L35      =0),0,((($N35      -$L35      )/$L35      )*100))</f>
        <v>-100</v>
      </c>
      <c r="S35" s="59">
        <f>IF(($M35      =0),0,((($O35      -$M35      )/$M35      )*100))</f>
        <v>-82.042815888432727</v>
      </c>
      <c r="T35" s="58">
        <f>IF($E35   =0,0,($P35   /$E35   )*100)</f>
        <v>88.002552648372685</v>
      </c>
      <c r="U35" s="60">
        <f>IF($E35   =0,0,($Q35   /$E35   )*100)</f>
        <v>100.00006381620932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>
        <v>917000</v>
      </c>
      <c r="C37" s="108"/>
      <c r="D37" s="108"/>
      <c r="E37" s="108">
        <f t="shared" ref="E37:E42" si="18">$B37      +$C37      +$D37</f>
        <v>917000</v>
      </c>
      <c r="F37" s="109">
        <v>917000</v>
      </c>
      <c r="G37" s="110">
        <v>917000</v>
      </c>
      <c r="H37" s="109"/>
      <c r="I37" s="110"/>
      <c r="J37" s="109"/>
      <c r="K37" s="110"/>
      <c r="L37" s="109">
        <v>917000</v>
      </c>
      <c r="M37" s="110"/>
      <c r="N37" s="109"/>
      <c r="O37" s="110">
        <v>3459840</v>
      </c>
      <c r="P37" s="109">
        <f t="shared" ref="P37:P42" si="19">$H37      +$J37      +$L37      +$N37</f>
        <v>917000</v>
      </c>
      <c r="Q37" s="110">
        <f t="shared" ref="Q37:Q42" si="20">$I37      +$K37      +$M37      +$O37</f>
        <v>3459840</v>
      </c>
      <c r="R37" s="54">
        <f t="shared" ref="R37:R42" si="21">IF(($L37      =0),0,((($N37      -$L37      )/$L37      )*100))</f>
        <v>-100</v>
      </c>
      <c r="S37" s="55">
        <f t="shared" ref="S37:S42" si="22">IF(($M37      =0),0,((($O37      -$M37      )/$M37      )*100))</f>
        <v>0</v>
      </c>
      <c r="T37" s="54">
        <f t="shared" ref="T37:T41" si="23">IF(($E37      =0),0,(($P37      /$E37      )*100))</f>
        <v>100</v>
      </c>
      <c r="U37" s="56">
        <f t="shared" ref="U37:U41" si="24">IF(($E37      =0),0,(($Q37      /$E37      )*100))</f>
        <v>377.29989094874588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/>
      <c r="C38" s="108"/>
      <c r="D38" s="108"/>
      <c r="E38" s="108">
        <f t="shared" si="18"/>
        <v>0</v>
      </c>
      <c r="F38" s="109">
        <v>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>
        <v>3000000</v>
      </c>
      <c r="C40" s="108"/>
      <c r="D40" s="108"/>
      <c r="E40" s="108">
        <f t="shared" si="18"/>
        <v>3000000</v>
      </c>
      <c r="F40" s="109">
        <v>3000000</v>
      </c>
      <c r="G40" s="110">
        <v>3000000</v>
      </c>
      <c r="H40" s="109"/>
      <c r="I40" s="110"/>
      <c r="J40" s="109">
        <v>645000</v>
      </c>
      <c r="K40" s="110"/>
      <c r="L40" s="109">
        <v>675000</v>
      </c>
      <c r="M40" s="110">
        <v>814200</v>
      </c>
      <c r="N40" s="109">
        <v>1082000</v>
      </c>
      <c r="O40" s="110">
        <v>1236863</v>
      </c>
      <c r="P40" s="109">
        <f t="shared" si="19"/>
        <v>2402000</v>
      </c>
      <c r="Q40" s="110">
        <f t="shared" si="20"/>
        <v>2051063</v>
      </c>
      <c r="R40" s="54">
        <f t="shared" si="21"/>
        <v>60.296296296296291</v>
      </c>
      <c r="S40" s="55">
        <f t="shared" si="22"/>
        <v>51.911446818963405</v>
      </c>
      <c r="T40" s="54">
        <f t="shared" si="23"/>
        <v>80.066666666666663</v>
      </c>
      <c r="U40" s="56">
        <f t="shared" si="24"/>
        <v>68.368766666666673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3917000</v>
      </c>
      <c r="C42" s="111">
        <f>SUM(C37:C41)</f>
        <v>0</v>
      </c>
      <c r="D42" s="111"/>
      <c r="E42" s="111">
        <f t="shared" si="18"/>
        <v>3917000</v>
      </c>
      <c r="F42" s="112">
        <f t="shared" ref="F42:O42" si="25">SUM(F37:F41)</f>
        <v>3917000</v>
      </c>
      <c r="G42" s="113">
        <f t="shared" si="25"/>
        <v>3917000</v>
      </c>
      <c r="H42" s="112">
        <f t="shared" si="25"/>
        <v>0</v>
      </c>
      <c r="I42" s="113">
        <f t="shared" si="25"/>
        <v>0</v>
      </c>
      <c r="J42" s="112">
        <f t="shared" si="25"/>
        <v>645000</v>
      </c>
      <c r="K42" s="113">
        <f t="shared" si="25"/>
        <v>0</v>
      </c>
      <c r="L42" s="112">
        <f t="shared" si="25"/>
        <v>1592000</v>
      </c>
      <c r="M42" s="113">
        <f t="shared" si="25"/>
        <v>814200</v>
      </c>
      <c r="N42" s="112">
        <f t="shared" si="25"/>
        <v>1082000</v>
      </c>
      <c r="O42" s="113">
        <f t="shared" si="25"/>
        <v>4696703</v>
      </c>
      <c r="P42" s="112">
        <f t="shared" si="19"/>
        <v>3319000</v>
      </c>
      <c r="Q42" s="113">
        <f t="shared" si="20"/>
        <v>5510903</v>
      </c>
      <c r="R42" s="58">
        <f t="shared" si="21"/>
        <v>-32.035175879396988</v>
      </c>
      <c r="S42" s="59">
        <f t="shared" si="22"/>
        <v>476.84880864652416</v>
      </c>
      <c r="T42" s="58">
        <f>IF((+$E37+$E40) =0,0,(P42   /(+$E37+$E40) )*100)</f>
        <v>84.733214194536629</v>
      </c>
      <c r="U42" s="60">
        <f>IF((+$E37+$E40) =0,0,(Q42   /(+$E37+$E40) )*100)</f>
        <v>140.69193260148072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IF(($L44      =0),0,((($N44      -$L44      )/$L44      )*100))</f>
        <v>0</v>
      </c>
      <c r="S44" s="55">
        <f t="shared" ref="S44:S55" si="30">IF(($M44      =0),0,((($O44      -$M44      )/$M44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IF(($L57      =0),0,((($N57      -$L57      )/$L57      )*100))</f>
        <v>0</v>
      </c>
      <c r="S57" s="55">
        <f>IF(($M57      =0),0,((($O57      -$M57      )/$M57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IF(($L58      =0),0,((($N58      -$L58      )/$L58      )*100))</f>
        <v>0</v>
      </c>
      <c r="S58" s="55">
        <f>IF(($M58      =0),0,((($O58      -$M58      )/$M58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IF(($L59      =0),0,((($N59      -$L59      )/$L59      )*100))</f>
        <v>0</v>
      </c>
      <c r="S59" s="55">
        <f>IF(($M59      =0),0,((($O59      -$M59      )/$M59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IF(($L60      =0),0,((($N60      -$L60      )/$L60      )*100))</f>
        <v>0</v>
      </c>
      <c r="S60" s="55">
        <f>IF(($M60      =0),0,((($O60      -$M60      )/$M60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IF(($L61      =0),0,((($N61      -$L61      )/$L61      )*100))</f>
        <v>0</v>
      </c>
      <c r="S61" s="64">
        <f>IF(($M61      =0),0,((($O61      -$M61      )/$M61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IF(($L63      =0),0,((($N63      -$L63      )/$L63      )*100))</f>
        <v>0</v>
      </c>
      <c r="S63" s="55">
        <f t="shared" ref="S63:S69" si="39">IF(($M63      =0),0,((($O63      -$M63      )/$M63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8184000</v>
      </c>
      <c r="C69" s="120">
        <f>SUM(C9:C16,C19:C25,C28:C31,C34,C37:C41,C44:C54,C57:C60,C63:C67)</f>
        <v>18250000</v>
      </c>
      <c r="D69" s="120"/>
      <c r="E69" s="120">
        <f t="shared" si="35"/>
        <v>26434000</v>
      </c>
      <c r="F69" s="121">
        <f t="shared" ref="F69:O69" si="43">SUM(F9:F16,F19:F25,F28:F31,F34,F37:F41,F44:F54,F57:F60,F63:F67)</f>
        <v>26434000</v>
      </c>
      <c r="G69" s="122">
        <f t="shared" si="43"/>
        <v>26434000</v>
      </c>
      <c r="H69" s="121">
        <f t="shared" si="43"/>
        <v>604000</v>
      </c>
      <c r="I69" s="122">
        <f t="shared" si="43"/>
        <v>0</v>
      </c>
      <c r="J69" s="121">
        <f t="shared" si="43"/>
        <v>1563000</v>
      </c>
      <c r="K69" s="122">
        <f t="shared" si="43"/>
        <v>2725984</v>
      </c>
      <c r="L69" s="121">
        <f t="shared" si="43"/>
        <v>4807000</v>
      </c>
      <c r="M69" s="122">
        <f t="shared" si="43"/>
        <v>1381625</v>
      </c>
      <c r="N69" s="121">
        <f t="shared" si="43"/>
        <v>1082000</v>
      </c>
      <c r="O69" s="122">
        <f t="shared" si="43"/>
        <v>10948834</v>
      </c>
      <c r="P69" s="121">
        <f t="shared" si="36"/>
        <v>8056000</v>
      </c>
      <c r="Q69" s="122">
        <f t="shared" si="37"/>
        <v>15056443</v>
      </c>
      <c r="R69" s="67">
        <f t="shared" si="38"/>
        <v>-77.491158726856668</v>
      </c>
      <c r="S69" s="68">
        <f t="shared" si="39"/>
        <v>692.46061702705151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30.475902247106003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56.958625255352956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13365000</v>
      </c>
      <c r="C71" s="108"/>
      <c r="D71" s="108"/>
      <c r="E71" s="108">
        <f>$B71      +$C71      +$D71</f>
        <v>13365000</v>
      </c>
      <c r="F71" s="109">
        <v>13365000</v>
      </c>
      <c r="G71" s="110">
        <v>13365000</v>
      </c>
      <c r="H71" s="109">
        <v>5495000</v>
      </c>
      <c r="I71" s="110"/>
      <c r="J71" s="109">
        <v>3007000</v>
      </c>
      <c r="K71" s="110">
        <v>6748036</v>
      </c>
      <c r="L71" s="109">
        <v>4095000</v>
      </c>
      <c r="M71" s="110">
        <v>3121503</v>
      </c>
      <c r="N71" s="109">
        <v>634000</v>
      </c>
      <c r="O71" s="110">
        <v>731250</v>
      </c>
      <c r="P71" s="109">
        <f>$H71      +$J71      +$L71      +$N71</f>
        <v>13231000</v>
      </c>
      <c r="Q71" s="110">
        <f>$I71      +$K71      +$M71      +$O71</f>
        <v>10600789</v>
      </c>
      <c r="R71" s="54">
        <f>IF(($L71      =0),0,((($N71      -$L71      )/$L71      )*100))</f>
        <v>-84.517704517704516</v>
      </c>
      <c r="S71" s="55">
        <f>IF(($M71      =0),0,((($O71      -$M71      )/$M71      )*100))</f>
        <v>-76.57378512851021</v>
      </c>
      <c r="T71" s="54">
        <f>IF(($E71      =0),0,(($P71      /$E71      )*100))</f>
        <v>98.99738121960344</v>
      </c>
      <c r="U71" s="56">
        <f>IF(($E71      =0),0,(($Q71      /$E71      )*100))</f>
        <v>79.317538346427227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IF(($L72      =0),0,((($N72      -$L72      )/$L72      )*100))</f>
        <v>0</v>
      </c>
      <c r="S72" s="55">
        <f>IF(($M72      =0),0,((($O72      -$M72      )/$M72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13365000</v>
      </c>
      <c r="C73" s="117">
        <f>SUM(C71:C72)</f>
        <v>0</v>
      </c>
      <c r="D73" s="117"/>
      <c r="E73" s="117">
        <f>$B73      +$C73      +$D73</f>
        <v>13365000</v>
      </c>
      <c r="F73" s="118">
        <f t="shared" ref="F73:O73" si="44">SUM(F71:F72)</f>
        <v>13365000</v>
      </c>
      <c r="G73" s="119">
        <f t="shared" si="44"/>
        <v>13365000</v>
      </c>
      <c r="H73" s="118">
        <f t="shared" si="44"/>
        <v>5495000</v>
      </c>
      <c r="I73" s="119">
        <f t="shared" si="44"/>
        <v>0</v>
      </c>
      <c r="J73" s="118">
        <f t="shared" si="44"/>
        <v>3007000</v>
      </c>
      <c r="K73" s="119">
        <f t="shared" si="44"/>
        <v>6748036</v>
      </c>
      <c r="L73" s="118">
        <f t="shared" si="44"/>
        <v>4095000</v>
      </c>
      <c r="M73" s="119">
        <f t="shared" si="44"/>
        <v>3121503</v>
      </c>
      <c r="N73" s="118">
        <f t="shared" si="44"/>
        <v>634000</v>
      </c>
      <c r="O73" s="119">
        <f t="shared" si="44"/>
        <v>731250</v>
      </c>
      <c r="P73" s="118">
        <f>$H73      +$J73      +$L73      +$N73</f>
        <v>13231000</v>
      </c>
      <c r="Q73" s="119">
        <f>$I73      +$K73      +$M73      +$O73</f>
        <v>10600789</v>
      </c>
      <c r="R73" s="63">
        <f>IF(($L73      =0),0,((($N73      -$L73      )/$L73      )*100))</f>
        <v>-84.517704517704516</v>
      </c>
      <c r="S73" s="64">
        <f>IF(($M73      =0),0,((($O73      -$M73      )/$M73      )*100))</f>
        <v>-76.57378512851021</v>
      </c>
      <c r="T73" s="63">
        <f>IF(($E71      =0),0,(($P71      /$E71      )*100))</f>
        <v>98.99738121960344</v>
      </c>
      <c r="U73" s="65">
        <f>IF($E71   =0,0,($Q71   /$E71 )*100)</f>
        <v>79.317538346427227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13365000</v>
      </c>
      <c r="C74" s="120">
        <f>SUM(C71:C72)</f>
        <v>0</v>
      </c>
      <c r="D74" s="120"/>
      <c r="E74" s="120">
        <f>$B74      +$C74      +$D74</f>
        <v>13365000</v>
      </c>
      <c r="F74" s="121">
        <f t="shared" ref="F74:O74" si="45">SUM(F71:F72)</f>
        <v>13365000</v>
      </c>
      <c r="G74" s="122">
        <f t="shared" si="45"/>
        <v>13365000</v>
      </c>
      <c r="H74" s="121">
        <f t="shared" si="45"/>
        <v>5495000</v>
      </c>
      <c r="I74" s="122">
        <f t="shared" si="45"/>
        <v>0</v>
      </c>
      <c r="J74" s="121">
        <f t="shared" si="45"/>
        <v>3007000</v>
      </c>
      <c r="K74" s="122">
        <f t="shared" si="45"/>
        <v>6748036</v>
      </c>
      <c r="L74" s="121">
        <f t="shared" si="45"/>
        <v>4095000</v>
      </c>
      <c r="M74" s="122">
        <f t="shared" si="45"/>
        <v>3121503</v>
      </c>
      <c r="N74" s="121">
        <f t="shared" si="45"/>
        <v>634000</v>
      </c>
      <c r="O74" s="122">
        <f t="shared" si="45"/>
        <v>731250</v>
      </c>
      <c r="P74" s="121">
        <f>$H74      +$J74      +$L74      +$N74</f>
        <v>13231000</v>
      </c>
      <c r="Q74" s="122">
        <f>$I74      +$K74      +$M74      +$O74</f>
        <v>10600789</v>
      </c>
      <c r="R74" s="67">
        <f>IF(($L74      =0),0,((($N74      -$L74      )/$L74      )*100))</f>
        <v>-84.517704517704516</v>
      </c>
      <c r="S74" s="68">
        <f>IF(($M74      =0),0,((($O74      -$M74      )/$M74      )*100))</f>
        <v>-76.57378512851021</v>
      </c>
      <c r="T74" s="67">
        <f>IF(($E71      =0),0,(($P71      /$E71      )*100))</f>
        <v>98.99738121960344</v>
      </c>
      <c r="U74" s="71">
        <f>IF($E71   =0,0,($Q71   /$E71 )*100)</f>
        <v>79.317538346427227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21549000</v>
      </c>
      <c r="C75" s="120">
        <f>SUM(C9:C16,C19:C25,C28:C31,C34,C37:C41,C44:C54,C57:C60,C63:C67,C71:C72)</f>
        <v>18250000</v>
      </c>
      <c r="D75" s="120"/>
      <c r="E75" s="120">
        <f>$B75      +$C75      +$D75</f>
        <v>39799000</v>
      </c>
      <c r="F75" s="121">
        <f t="shared" ref="F75:O75" si="46">SUM(F9:F16,F19:F25,F28:F31,F34,F37:F41,F44:F54,F57:F60,F63:F67,F71:F72)</f>
        <v>39799000</v>
      </c>
      <c r="G75" s="122">
        <f t="shared" si="46"/>
        <v>39799000</v>
      </c>
      <c r="H75" s="121">
        <f t="shared" si="46"/>
        <v>6099000</v>
      </c>
      <c r="I75" s="122">
        <f t="shared" si="46"/>
        <v>0</v>
      </c>
      <c r="J75" s="121">
        <f t="shared" si="46"/>
        <v>4570000</v>
      </c>
      <c r="K75" s="122">
        <f t="shared" si="46"/>
        <v>9474020</v>
      </c>
      <c r="L75" s="121">
        <f t="shared" si="46"/>
        <v>8902000</v>
      </c>
      <c r="M75" s="122">
        <f t="shared" si="46"/>
        <v>4503128</v>
      </c>
      <c r="N75" s="121">
        <f t="shared" si="46"/>
        <v>1716000</v>
      </c>
      <c r="O75" s="122">
        <f t="shared" si="46"/>
        <v>11680084</v>
      </c>
      <c r="P75" s="121">
        <f>$H75      +$J75      +$L75      +$N75</f>
        <v>21287000</v>
      </c>
      <c r="Q75" s="122">
        <f>$I75      +$K75      +$M75      +$O75</f>
        <v>25657232</v>
      </c>
      <c r="R75" s="67">
        <f>IF(($L75      =0),0,((($N75      -$L75      )/$L75      )*100))</f>
        <v>-80.723432936418789</v>
      </c>
      <c r="S75" s="68">
        <f>IF(($M75      =0),0,((($O75      -$M75      )/$M75      )*100))</f>
        <v>159.3771262997632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53.486268499208521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64.467026809718845</v>
      </c>
      <c r="V75" s="121" t="s">
        <v>36</v>
      </c>
      <c r="W75" s="122" t="s">
        <v>36</v>
      </c>
    </row>
    <row r="76" spans="1:23" ht="13" thickTop="1" x14ac:dyDescent="0.25">
      <c r="A76" s="72" t="s">
        <v>40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93</v>
      </c>
      <c r="B78" s="86" t="s">
        <v>94</v>
      </c>
      <c r="C78" s="86" t="s">
        <v>95</v>
      </c>
      <c r="D78" s="87" t="s">
        <v>17</v>
      </c>
      <c r="E78" s="86" t="s">
        <v>18</v>
      </c>
      <c r="F78" s="86" t="s">
        <v>19</v>
      </c>
      <c r="G78" s="86" t="s">
        <v>96</v>
      </c>
      <c r="H78" s="86" t="s">
        <v>97</v>
      </c>
      <c r="I78" s="88" t="s">
        <v>22</v>
      </c>
      <c r="J78" s="86" t="s">
        <v>98</v>
      </c>
      <c r="K78" s="88" t="s">
        <v>24</v>
      </c>
      <c r="L78" s="86" t="s">
        <v>99</v>
      </c>
      <c r="M78" s="88" t="s">
        <v>26</v>
      </c>
      <c r="N78" s="86" t="s">
        <v>100</v>
      </c>
      <c r="O78" s="88" t="s">
        <v>28</v>
      </c>
      <c r="P78" s="88" t="s">
        <v>101</v>
      </c>
      <c r="Q78" s="89" t="s">
        <v>30</v>
      </c>
      <c r="R78" s="90" t="s">
        <v>101</v>
      </c>
      <c r="S78" s="91" t="s">
        <v>30</v>
      </c>
      <c r="T78" s="90" t="s">
        <v>102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167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168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169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170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171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172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103</v>
      </c>
      <c r="B87" s="128">
        <f t="shared" ref="B87:S87" si="48">+B88+B89+B90+B91+B92+B93+B94+B95+B96</f>
        <v>156000</v>
      </c>
      <c r="C87" s="128">
        <f t="shared" si="48"/>
        <v>2348000</v>
      </c>
      <c r="D87" s="128">
        <f t="shared" si="48"/>
        <v>0</v>
      </c>
      <c r="E87" s="128">
        <f t="shared" si="48"/>
        <v>2504000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4087000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109000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4196000</v>
      </c>
      <c r="Q87" s="129">
        <f t="shared" si="48"/>
        <v>0</v>
      </c>
      <c r="R87" s="94">
        <f t="shared" si="48"/>
        <v>-100</v>
      </c>
      <c r="S87" s="94">
        <f t="shared" si="48"/>
        <v>0</v>
      </c>
      <c r="T87" s="95">
        <f>IF(SUM($E88:$E96) =0,0,(P87   /SUM($E88:$E96) )*100)</f>
        <v>167.57188498402556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104</v>
      </c>
      <c r="B88" s="130"/>
      <c r="C88" s="130"/>
      <c r="D88" s="130"/>
      <c r="E88" s="130">
        <f t="shared" ref="E88:E96" si="49">$B88      +$C88      +$D88</f>
        <v>0</v>
      </c>
      <c r="F88" s="130">
        <v>0</v>
      </c>
      <c r="G88" s="130">
        <v>0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IF(($L88      =0),0,((($N88      -$L88      )/$L88      )*100))</f>
        <v>0</v>
      </c>
      <c r="S88" s="98">
        <f t="shared" ref="S88:S96" si="53">IF(($M88      =0),0,((($O88      -$M88      )/$M88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105</v>
      </c>
      <c r="B89" s="108"/>
      <c r="C89" s="108"/>
      <c r="D89" s="108"/>
      <c r="E89" s="108">
        <f t="shared" si="49"/>
        <v>0</v>
      </c>
      <c r="F89" s="108">
        <v>0</v>
      </c>
      <c r="G89" s="108">
        <v>0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106</v>
      </c>
      <c r="B90" s="108"/>
      <c r="C90" s="108"/>
      <c r="D90" s="108"/>
      <c r="E90" s="108">
        <f t="shared" si="49"/>
        <v>0</v>
      </c>
      <c r="F90" s="108">
        <v>0</v>
      </c>
      <c r="G90" s="108">
        <v>0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107</v>
      </c>
      <c r="B91" s="108">
        <v>156000</v>
      </c>
      <c r="C91" s="108">
        <v>2348000</v>
      </c>
      <c r="D91" s="108"/>
      <c r="E91" s="108">
        <f t="shared" si="49"/>
        <v>2504000</v>
      </c>
      <c r="F91" s="108">
        <v>0</v>
      </c>
      <c r="G91" s="108">
        <v>0</v>
      </c>
      <c r="H91" s="108">
        <v>4087000</v>
      </c>
      <c r="I91" s="108"/>
      <c r="J91" s="108"/>
      <c r="K91" s="108"/>
      <c r="L91" s="108">
        <v>109000</v>
      </c>
      <c r="M91" s="108"/>
      <c r="N91" s="108"/>
      <c r="O91" s="108"/>
      <c r="P91" s="108">
        <f t="shared" si="50"/>
        <v>4196000</v>
      </c>
      <c r="Q91" s="108">
        <f t="shared" si="51"/>
        <v>0</v>
      </c>
      <c r="R91" s="98">
        <f t="shared" si="52"/>
        <v>-100</v>
      </c>
      <c r="S91" s="98">
        <f t="shared" si="53"/>
        <v>0</v>
      </c>
      <c r="T91" s="98">
        <f t="shared" si="54"/>
        <v>167.57188498402556</v>
      </c>
      <c r="U91" s="99">
        <f t="shared" si="55"/>
        <v>0</v>
      </c>
      <c r="V91" s="100"/>
      <c r="W91" s="101"/>
    </row>
    <row r="92" spans="1:23" ht="13" x14ac:dyDescent="0.3">
      <c r="A92" s="102" t="s">
        <v>108</v>
      </c>
      <c r="B92" s="108"/>
      <c r="C92" s="108"/>
      <c r="D92" s="108"/>
      <c r="E92" s="108">
        <f t="shared" si="49"/>
        <v>0</v>
      </c>
      <c r="F92" s="108">
        <v>0</v>
      </c>
      <c r="G92" s="108">
        <v>0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109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110</v>
      </c>
      <c r="B94" s="108"/>
      <c r="C94" s="108"/>
      <c r="D94" s="108"/>
      <c r="E94" s="108">
        <f t="shared" si="49"/>
        <v>0</v>
      </c>
      <c r="F94" s="108">
        <v>0</v>
      </c>
      <c r="G94" s="108">
        <v>0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111</v>
      </c>
      <c r="B95" s="108"/>
      <c r="C95" s="108"/>
      <c r="D95" s="108"/>
      <c r="E95" s="108">
        <f t="shared" si="49"/>
        <v>0</v>
      </c>
      <c r="F95" s="108">
        <v>0</v>
      </c>
      <c r="G95" s="108">
        <v>0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112</v>
      </c>
      <c r="B96" s="131"/>
      <c r="C96" s="131"/>
      <c r="D96" s="131"/>
      <c r="E96" s="131">
        <f t="shared" si="49"/>
        <v>0</v>
      </c>
      <c r="F96" s="131">
        <v>0</v>
      </c>
      <c r="G96" s="131">
        <v>0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173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156000</v>
      </c>
      <c r="C114" s="137">
        <f t="shared" si="62"/>
        <v>2348000</v>
      </c>
      <c r="D114" s="137">
        <f t="shared" si="62"/>
        <v>0</v>
      </c>
      <c r="E114" s="137">
        <f t="shared" si="62"/>
        <v>2504000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4087000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109000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4196000</v>
      </c>
      <c r="Q114" s="137">
        <f t="shared" si="62"/>
        <v>0</v>
      </c>
      <c r="R114" s="29">
        <f t="shared" si="61"/>
        <v>-1</v>
      </c>
      <c r="S114" s="30" t="str">
        <f t="shared" si="61"/>
        <v xml:space="preserve"> </v>
      </c>
      <c r="T114" s="29">
        <f t="shared" si="58"/>
        <v>1.6757188498402555</v>
      </c>
      <c r="U114" s="30">
        <f t="shared" si="59"/>
        <v>0</v>
      </c>
      <c r="V114" s="27"/>
      <c r="W114" s="28"/>
    </row>
    <row r="115" spans="1:23" hidden="1" x14ac:dyDescent="0.25">
      <c r="A115" s="31" t="s">
        <v>174</v>
      </c>
      <c r="B115" s="139">
        <f>B87</f>
        <v>156000</v>
      </c>
      <c r="C115" s="139">
        <f t="shared" ref="C115:Q115" si="63">C87</f>
        <v>2348000</v>
      </c>
      <c r="D115" s="139">
        <f t="shared" si="63"/>
        <v>0</v>
      </c>
      <c r="E115" s="139">
        <f t="shared" si="63"/>
        <v>2504000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4087000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109000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4196000</v>
      </c>
      <c r="Q115" s="139">
        <f t="shared" si="63"/>
        <v>0</v>
      </c>
      <c r="R115" s="29">
        <f t="shared" si="61"/>
        <v>-1</v>
      </c>
      <c r="S115" s="30" t="str">
        <f t="shared" si="61"/>
        <v xml:space="preserve"> </v>
      </c>
      <c r="T115" s="29">
        <f t="shared" si="58"/>
        <v>1.6757188498402555</v>
      </c>
      <c r="U115" s="30">
        <f t="shared" si="59"/>
        <v>0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175</v>
      </c>
    </row>
    <row r="118" spans="1:23" x14ac:dyDescent="0.25">
      <c r="A118" s="35" t="s">
        <v>176</v>
      </c>
    </row>
    <row r="119" spans="1:23" ht="13" x14ac:dyDescent="0.3">
      <c r="A119" s="35" t="s">
        <v>177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178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179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180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o64SYIAno6ngkVHeR8ynpk+ZjOvrl5LiAQ53Fma7WAG4g6z33rXizVoSAnV+IUIlht1sPP7dYRsHcUBZSpOB3A==" saltValue="eUGK/2dYDX5+BXxTS5b+F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122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40</v>
      </c>
      <c r="B6" s="40" t="s">
        <v>40</v>
      </c>
      <c r="C6" s="40" t="s">
        <v>40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>
        <v>0</v>
      </c>
      <c r="G9" s="110">
        <v>0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IF(($L9       =0),0,((($N9       -$L9       )/$L9       )*100))</f>
        <v>0</v>
      </c>
      <c r="S9" s="55">
        <f>IF(($M9       =0),0,((($O9       -$M9       )/$M9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2400000</v>
      </c>
      <c r="C10" s="108"/>
      <c r="D10" s="108"/>
      <c r="E10" s="108">
        <f t="shared" ref="E10:E17" si="0">$B10      +$C10      +$D10</f>
        <v>2400000</v>
      </c>
      <c r="F10" s="109">
        <v>2400000</v>
      </c>
      <c r="G10" s="110">
        <v>2400000</v>
      </c>
      <c r="H10" s="109">
        <v>1354000</v>
      </c>
      <c r="I10" s="110">
        <v>1354745</v>
      </c>
      <c r="J10" s="109">
        <v>100000</v>
      </c>
      <c r="K10" s="110">
        <v>148842</v>
      </c>
      <c r="L10" s="109">
        <v>150000</v>
      </c>
      <c r="M10" s="110">
        <v>149586</v>
      </c>
      <c r="N10" s="109"/>
      <c r="O10" s="110">
        <v>746828</v>
      </c>
      <c r="P10" s="109">
        <f t="shared" ref="P10:P17" si="1">$H10      +$J10      +$L10      +$N10</f>
        <v>1604000</v>
      </c>
      <c r="Q10" s="110">
        <f t="shared" ref="Q10:Q17" si="2">$I10      +$K10      +$M10      +$O10</f>
        <v>2400001</v>
      </c>
      <c r="R10" s="54">
        <f t="shared" ref="R10:R17" si="3">IF(($L10      =0),0,((($N10      -$L10      )/$L10      )*100))</f>
        <v>-100</v>
      </c>
      <c r="S10" s="55">
        <f t="shared" ref="S10:S17" si="4">IF(($M10      =0),0,((($O10      -$M10      )/$M10      )*100))</f>
        <v>399.26330004144774</v>
      </c>
      <c r="T10" s="54">
        <f t="shared" ref="T10:T16" si="5">IF(($E10      =0),0,(($P10      /$E10      )*100))</f>
        <v>66.833333333333329</v>
      </c>
      <c r="U10" s="56">
        <f t="shared" ref="U10:U16" si="6">IF(($E10      =0),0,(($Q10      /$E10      )*100))</f>
        <v>100.00004166666668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2400000</v>
      </c>
      <c r="C17" s="111">
        <f>SUM(C9:C16)</f>
        <v>0</v>
      </c>
      <c r="D17" s="111"/>
      <c r="E17" s="111">
        <f t="shared" si="0"/>
        <v>2400000</v>
      </c>
      <c r="F17" s="112">
        <f t="shared" ref="F17:O17" si="7">SUM(F9:F16)</f>
        <v>2400000</v>
      </c>
      <c r="G17" s="113">
        <f t="shared" si="7"/>
        <v>2400000</v>
      </c>
      <c r="H17" s="112">
        <f t="shared" si="7"/>
        <v>1354000</v>
      </c>
      <c r="I17" s="113">
        <f t="shared" si="7"/>
        <v>1354745</v>
      </c>
      <c r="J17" s="112">
        <f t="shared" si="7"/>
        <v>100000</v>
      </c>
      <c r="K17" s="113">
        <f t="shared" si="7"/>
        <v>148842</v>
      </c>
      <c r="L17" s="112">
        <f t="shared" si="7"/>
        <v>150000</v>
      </c>
      <c r="M17" s="113">
        <f t="shared" si="7"/>
        <v>149586</v>
      </c>
      <c r="N17" s="112">
        <f t="shared" si="7"/>
        <v>0</v>
      </c>
      <c r="O17" s="113">
        <f t="shared" si="7"/>
        <v>746828</v>
      </c>
      <c r="P17" s="112">
        <f t="shared" si="1"/>
        <v>1604000</v>
      </c>
      <c r="Q17" s="113">
        <f t="shared" si="2"/>
        <v>2400001</v>
      </c>
      <c r="R17" s="58">
        <f t="shared" si="3"/>
        <v>-100</v>
      </c>
      <c r="S17" s="59">
        <f t="shared" si="4"/>
        <v>399.26330004144774</v>
      </c>
      <c r="T17" s="58">
        <f>IF((SUM($E9:$E14))=0,0,(P17/(SUM($E9:$E14))*100))</f>
        <v>66.833333333333329</v>
      </c>
      <c r="U17" s="60">
        <f>IF((SUM($E9:$E14))=0,0,(Q17/(SUM($E9:$E14))*100))</f>
        <v>100.00004166666668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IF(($L19      =0),0,((($N19      -$L19      )/$L19      )*100))</f>
        <v>0</v>
      </c>
      <c r="S19" s="55">
        <f t="shared" ref="S19:S26" si="12">IF(($M19      =0),0,((($O19      -$M19      )/$M19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>
        <v>0</v>
      </c>
      <c r="G21" s="110">
        <v>0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>
        <v>15558000</v>
      </c>
      <c r="C23" s="108"/>
      <c r="D23" s="108"/>
      <c r="E23" s="108">
        <f t="shared" si="8"/>
        <v>15558000</v>
      </c>
      <c r="F23" s="109">
        <v>15558000</v>
      </c>
      <c r="G23" s="110">
        <v>15558000</v>
      </c>
      <c r="H23" s="109"/>
      <c r="I23" s="110">
        <v>20450012</v>
      </c>
      <c r="J23" s="109"/>
      <c r="K23" s="110">
        <v>5757633</v>
      </c>
      <c r="L23" s="109">
        <v>6671000</v>
      </c>
      <c r="M23" s="110">
        <v>4510439</v>
      </c>
      <c r="N23" s="109">
        <v>4585000</v>
      </c>
      <c r="O23" s="110">
        <v>4201189</v>
      </c>
      <c r="P23" s="109">
        <f t="shared" si="9"/>
        <v>11256000</v>
      </c>
      <c r="Q23" s="110">
        <f t="shared" si="10"/>
        <v>34919273</v>
      </c>
      <c r="R23" s="54">
        <f t="shared" si="11"/>
        <v>-31.269674711437567</v>
      </c>
      <c r="S23" s="55">
        <f t="shared" si="12"/>
        <v>-6.8563170901989805</v>
      </c>
      <c r="T23" s="54">
        <f t="shared" si="13"/>
        <v>72.348630929425369</v>
      </c>
      <c r="U23" s="56">
        <f t="shared" si="14"/>
        <v>224.44577066460988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15558000</v>
      </c>
      <c r="C26" s="111">
        <f>SUM(C19:C25)</f>
        <v>0</v>
      </c>
      <c r="D26" s="111"/>
      <c r="E26" s="111">
        <f t="shared" si="8"/>
        <v>15558000</v>
      </c>
      <c r="F26" s="112">
        <f t="shared" ref="F26:O26" si="15">SUM(F19:F25)</f>
        <v>15558000</v>
      </c>
      <c r="G26" s="113">
        <f t="shared" si="15"/>
        <v>15558000</v>
      </c>
      <c r="H26" s="112">
        <f t="shared" si="15"/>
        <v>0</v>
      </c>
      <c r="I26" s="113">
        <f t="shared" si="15"/>
        <v>20450012</v>
      </c>
      <c r="J26" s="112">
        <f t="shared" si="15"/>
        <v>0</v>
      </c>
      <c r="K26" s="113">
        <f t="shared" si="15"/>
        <v>5757633</v>
      </c>
      <c r="L26" s="112">
        <f t="shared" si="15"/>
        <v>6671000</v>
      </c>
      <c r="M26" s="113">
        <f t="shared" si="15"/>
        <v>4510439</v>
      </c>
      <c r="N26" s="112">
        <f t="shared" si="15"/>
        <v>4585000</v>
      </c>
      <c r="O26" s="113">
        <f t="shared" si="15"/>
        <v>4201189</v>
      </c>
      <c r="P26" s="112">
        <f t="shared" si="9"/>
        <v>11256000</v>
      </c>
      <c r="Q26" s="113">
        <f t="shared" si="10"/>
        <v>34919273</v>
      </c>
      <c r="R26" s="58">
        <f t="shared" si="11"/>
        <v>-31.269674711437567</v>
      </c>
      <c r="S26" s="59">
        <f t="shared" si="12"/>
        <v>-6.8563170901989805</v>
      </c>
      <c r="T26" s="58">
        <f>IF(($E26-$E21-$E25)   =0,0,($P26   /($E26-$E21-$E25)   )*100)</f>
        <v>72.348630929425369</v>
      </c>
      <c r="U26" s="60">
        <f>IF(($E26-$E21-$E25)   =0,0,($Q26   /($E26-$E21-$E25)   )*100)</f>
        <v>224.44577066460988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IF(($L28      =0),0,((($N28      -$L28      )/$L28      )*100))</f>
        <v>0</v>
      </c>
      <c r="S28" s="55">
        <f>IF(($M28      =0),0,((($O28      -$M28      )/$M28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IF(($L29      =0),0,((($N29      -$L29      )/$L29      )*100))</f>
        <v>0</v>
      </c>
      <c r="S29" s="55">
        <f>IF(($M29      =0),0,((($O29      -$M29      )/$M29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IF(($L30      =0),0,((($N30      -$L30      )/$L30      )*100))</f>
        <v>0</v>
      </c>
      <c r="S30" s="55">
        <f>IF(($M30      =0),0,((($O30      -$M30      )/$M30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IF(($L31      =0),0,((($N31      -$L31      )/$L31      )*100))</f>
        <v>0</v>
      </c>
      <c r="S31" s="55">
        <f>IF(($M31      =0),0,((($O31      -$M31      )/$M31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IF(($L32      =0),0,((($N32      -$L32      )/$L32      )*100))</f>
        <v>0</v>
      </c>
      <c r="S32" s="59">
        <f>IF(($M32      =0),0,((($O32      -$M32      )/$M32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1645000</v>
      </c>
      <c r="C34" s="108"/>
      <c r="D34" s="108"/>
      <c r="E34" s="108">
        <f>$B34      +$C34      +$D34</f>
        <v>1645000</v>
      </c>
      <c r="F34" s="109">
        <v>1645000</v>
      </c>
      <c r="G34" s="110">
        <v>1645000</v>
      </c>
      <c r="H34" s="109">
        <v>412000</v>
      </c>
      <c r="I34" s="110">
        <v>866106</v>
      </c>
      <c r="J34" s="109">
        <v>779000</v>
      </c>
      <c r="K34" s="110">
        <v>619727</v>
      </c>
      <c r="L34" s="109"/>
      <c r="M34" s="110">
        <v>159166</v>
      </c>
      <c r="N34" s="109"/>
      <c r="O34" s="110"/>
      <c r="P34" s="109">
        <f>$H34      +$J34      +$L34      +$N34</f>
        <v>1191000</v>
      </c>
      <c r="Q34" s="110">
        <f>$I34      +$K34      +$M34      +$O34</f>
        <v>1644999</v>
      </c>
      <c r="R34" s="54">
        <f>IF(($L34      =0),0,((($N34      -$L34      )/$L34      )*100))</f>
        <v>0</v>
      </c>
      <c r="S34" s="55">
        <f>IF(($M34      =0),0,((($O34      -$M34      )/$M34      )*100))</f>
        <v>-100</v>
      </c>
      <c r="T34" s="54">
        <f>IF(($E34      =0),0,(($P34      /$E34      )*100))</f>
        <v>72.401215805471125</v>
      </c>
      <c r="U34" s="56">
        <f>IF(($E34      =0),0,(($Q34      /$E34      )*100))</f>
        <v>99.999939209726435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1645000</v>
      </c>
      <c r="C35" s="111">
        <f>C34</f>
        <v>0</v>
      </c>
      <c r="D35" s="111"/>
      <c r="E35" s="111">
        <f>$B35      +$C35      +$D35</f>
        <v>1645000</v>
      </c>
      <c r="F35" s="112">
        <f t="shared" ref="F35:O35" si="17">F34</f>
        <v>1645000</v>
      </c>
      <c r="G35" s="113">
        <f t="shared" si="17"/>
        <v>1645000</v>
      </c>
      <c r="H35" s="112">
        <f t="shared" si="17"/>
        <v>412000</v>
      </c>
      <c r="I35" s="113">
        <f t="shared" si="17"/>
        <v>866106</v>
      </c>
      <c r="J35" s="112">
        <f t="shared" si="17"/>
        <v>779000</v>
      </c>
      <c r="K35" s="113">
        <f t="shared" si="17"/>
        <v>619727</v>
      </c>
      <c r="L35" s="112">
        <f t="shared" si="17"/>
        <v>0</v>
      </c>
      <c r="M35" s="113">
        <f t="shared" si="17"/>
        <v>159166</v>
      </c>
      <c r="N35" s="112">
        <f t="shared" si="17"/>
        <v>0</v>
      </c>
      <c r="O35" s="113">
        <f t="shared" si="17"/>
        <v>0</v>
      </c>
      <c r="P35" s="112">
        <f>$H35      +$J35      +$L35      +$N35</f>
        <v>1191000</v>
      </c>
      <c r="Q35" s="113">
        <f>$I35      +$K35      +$M35      +$O35</f>
        <v>1644999</v>
      </c>
      <c r="R35" s="58">
        <f>IF(($L35      =0),0,((($N35      -$L35      )/$L35      )*100))</f>
        <v>0</v>
      </c>
      <c r="S35" s="59">
        <f>IF(($M35      =0),0,((($O35      -$M35      )/$M35      )*100))</f>
        <v>-100</v>
      </c>
      <c r="T35" s="58">
        <f>IF($E35   =0,0,($P35   /$E35   )*100)</f>
        <v>72.401215805471125</v>
      </c>
      <c r="U35" s="60">
        <f>IF($E35   =0,0,($Q35   /$E35   )*100)</f>
        <v>99.999939209726435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>
        <v>14773000</v>
      </c>
      <c r="C37" s="108"/>
      <c r="D37" s="108"/>
      <c r="E37" s="108">
        <f t="shared" ref="E37:E42" si="18">$B37      +$C37      +$D37</f>
        <v>14773000</v>
      </c>
      <c r="F37" s="109">
        <v>14773000</v>
      </c>
      <c r="G37" s="110">
        <v>14773000</v>
      </c>
      <c r="H37" s="109"/>
      <c r="I37" s="110"/>
      <c r="J37" s="109">
        <v>12210000</v>
      </c>
      <c r="K37" s="110"/>
      <c r="L37" s="109"/>
      <c r="M37" s="110"/>
      <c r="N37" s="109"/>
      <c r="O37" s="110"/>
      <c r="P37" s="109">
        <f t="shared" ref="P37:P42" si="19">$H37      +$J37      +$L37      +$N37</f>
        <v>12210000</v>
      </c>
      <c r="Q37" s="110">
        <f t="shared" ref="Q37:Q42" si="20">$I37      +$K37      +$M37      +$O37</f>
        <v>0</v>
      </c>
      <c r="R37" s="54">
        <f t="shared" ref="R37:R42" si="21">IF(($L37      =0),0,((($N37      -$L37      )/$L37      )*100))</f>
        <v>0</v>
      </c>
      <c r="S37" s="55">
        <f t="shared" ref="S37:S42" si="22">IF(($M37      =0),0,((($O37      -$M37      )/$M37      )*100))</f>
        <v>0</v>
      </c>
      <c r="T37" s="54">
        <f t="shared" ref="T37:T41" si="23">IF(($E37      =0),0,(($P37      /$E37      )*100))</f>
        <v>82.650781831720039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/>
      <c r="C38" s="108"/>
      <c r="D38" s="108"/>
      <c r="E38" s="108">
        <f t="shared" si="18"/>
        <v>0</v>
      </c>
      <c r="F38" s="109">
        <v>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14773000</v>
      </c>
      <c r="C42" s="111">
        <f>SUM(C37:C41)</f>
        <v>0</v>
      </c>
      <c r="D42" s="111"/>
      <c r="E42" s="111">
        <f t="shared" si="18"/>
        <v>14773000</v>
      </c>
      <c r="F42" s="112">
        <f t="shared" ref="F42:O42" si="25">SUM(F37:F41)</f>
        <v>14773000</v>
      </c>
      <c r="G42" s="113">
        <f t="shared" si="25"/>
        <v>14773000</v>
      </c>
      <c r="H42" s="112">
        <f t="shared" si="25"/>
        <v>0</v>
      </c>
      <c r="I42" s="113">
        <f t="shared" si="25"/>
        <v>0</v>
      </c>
      <c r="J42" s="112">
        <f t="shared" si="25"/>
        <v>12210000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12210000</v>
      </c>
      <c r="Q42" s="113">
        <f t="shared" si="20"/>
        <v>0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82.650781831720039</v>
      </c>
      <c r="U42" s="60">
        <f>IF((+$E37+$E40) =0,0,(Q42   /(+$E37+$E40) )*100)</f>
        <v>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IF(($L44      =0),0,((($N44      -$L44      )/$L44      )*100))</f>
        <v>0</v>
      </c>
      <c r="S44" s="55">
        <f t="shared" ref="S44:S55" si="30">IF(($M44      =0),0,((($O44      -$M44      )/$M44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IF(($L57      =0),0,((($N57      -$L57      )/$L57      )*100))</f>
        <v>0</v>
      </c>
      <c r="S57" s="55">
        <f>IF(($M57      =0),0,((($O57      -$M57      )/$M57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IF(($L58      =0),0,((($N58      -$L58      )/$L58      )*100))</f>
        <v>0</v>
      </c>
      <c r="S58" s="55">
        <f>IF(($M58      =0),0,((($O58      -$M58      )/$M58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IF(($L59      =0),0,((($N59      -$L59      )/$L59      )*100))</f>
        <v>0</v>
      </c>
      <c r="S59" s="55">
        <f>IF(($M59      =0),0,((($O59      -$M59      )/$M59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IF(($L60      =0),0,((($N60      -$L60      )/$L60      )*100))</f>
        <v>0</v>
      </c>
      <c r="S60" s="55">
        <f>IF(($M60      =0),0,((($O60      -$M60      )/$M60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IF(($L61      =0),0,((($N61      -$L61      )/$L61      )*100))</f>
        <v>0</v>
      </c>
      <c r="S61" s="64">
        <f>IF(($M61      =0),0,((($O61      -$M61      )/$M61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IF(($L63      =0),0,((($N63      -$L63      )/$L63      )*100))</f>
        <v>0</v>
      </c>
      <c r="S63" s="55">
        <f t="shared" ref="S63:S69" si="39">IF(($M63      =0),0,((($O63      -$M63      )/$M63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34376000</v>
      </c>
      <c r="C69" s="120">
        <f>SUM(C9:C16,C19:C25,C28:C31,C34,C37:C41,C44:C54,C57:C60,C63:C67)</f>
        <v>0</v>
      </c>
      <c r="D69" s="120"/>
      <c r="E69" s="120">
        <f t="shared" si="35"/>
        <v>34376000</v>
      </c>
      <c r="F69" s="121">
        <f t="shared" ref="F69:O69" si="43">SUM(F9:F16,F19:F25,F28:F31,F34,F37:F41,F44:F54,F57:F60,F63:F67)</f>
        <v>34376000</v>
      </c>
      <c r="G69" s="122">
        <f t="shared" si="43"/>
        <v>34376000</v>
      </c>
      <c r="H69" s="121">
        <f t="shared" si="43"/>
        <v>1766000</v>
      </c>
      <c r="I69" s="122">
        <f t="shared" si="43"/>
        <v>22670863</v>
      </c>
      <c r="J69" s="121">
        <f t="shared" si="43"/>
        <v>13089000</v>
      </c>
      <c r="K69" s="122">
        <f t="shared" si="43"/>
        <v>6526202</v>
      </c>
      <c r="L69" s="121">
        <f t="shared" si="43"/>
        <v>6821000</v>
      </c>
      <c r="M69" s="122">
        <f t="shared" si="43"/>
        <v>4819191</v>
      </c>
      <c r="N69" s="121">
        <f t="shared" si="43"/>
        <v>4585000</v>
      </c>
      <c r="O69" s="122">
        <f t="shared" si="43"/>
        <v>4948017</v>
      </c>
      <c r="P69" s="121">
        <f t="shared" si="36"/>
        <v>26261000</v>
      </c>
      <c r="Q69" s="122">
        <f t="shared" si="37"/>
        <v>38964273</v>
      </c>
      <c r="R69" s="67">
        <f t="shared" si="38"/>
        <v>-32.78111713824952</v>
      </c>
      <c r="S69" s="68">
        <f t="shared" si="39"/>
        <v>2.6731872631734248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76.393414009774261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113.34731498720036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12982000</v>
      </c>
      <c r="C71" s="108"/>
      <c r="D71" s="108"/>
      <c r="E71" s="108">
        <f>$B71      +$C71      +$D71</f>
        <v>12982000</v>
      </c>
      <c r="F71" s="109">
        <v>12982000</v>
      </c>
      <c r="G71" s="110">
        <v>12982000</v>
      </c>
      <c r="H71" s="109">
        <v>3895000</v>
      </c>
      <c r="I71" s="110">
        <v>3812319</v>
      </c>
      <c r="J71" s="109">
        <v>1023000</v>
      </c>
      <c r="K71" s="110">
        <v>1093938</v>
      </c>
      <c r="L71" s="109">
        <v>3895000</v>
      </c>
      <c r="M71" s="110">
        <v>1619530</v>
      </c>
      <c r="N71" s="109">
        <v>867000</v>
      </c>
      <c r="O71" s="110">
        <v>792128</v>
      </c>
      <c r="P71" s="109">
        <f>$H71      +$J71      +$L71      +$N71</f>
        <v>9680000</v>
      </c>
      <c r="Q71" s="110">
        <f>$I71      +$K71      +$M71      +$O71</f>
        <v>7317915</v>
      </c>
      <c r="R71" s="54">
        <f>IF(($L71      =0),0,((($N71      -$L71      )/$L71      )*100))</f>
        <v>-77.740693196405658</v>
      </c>
      <c r="S71" s="55">
        <f>IF(($M71      =0),0,((($O71      -$M71      )/$M71      )*100))</f>
        <v>-51.089019653850187</v>
      </c>
      <c r="T71" s="54">
        <f>IF(($E71      =0),0,(($P71      /$E71      )*100))</f>
        <v>74.564782005854255</v>
      </c>
      <c r="U71" s="56">
        <f>IF(($E71      =0),0,(($Q71      /$E71      )*100))</f>
        <v>56.369704205823446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IF(($L72      =0),0,((($N72      -$L72      )/$L72      )*100))</f>
        <v>0</v>
      </c>
      <c r="S72" s="55">
        <f>IF(($M72      =0),0,((($O72      -$M72      )/$M72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12982000</v>
      </c>
      <c r="C73" s="117">
        <f>SUM(C71:C72)</f>
        <v>0</v>
      </c>
      <c r="D73" s="117"/>
      <c r="E73" s="117">
        <f>$B73      +$C73      +$D73</f>
        <v>12982000</v>
      </c>
      <c r="F73" s="118">
        <f t="shared" ref="F73:O73" si="44">SUM(F71:F72)</f>
        <v>12982000</v>
      </c>
      <c r="G73" s="119">
        <f t="shared" si="44"/>
        <v>12982000</v>
      </c>
      <c r="H73" s="118">
        <f t="shared" si="44"/>
        <v>3895000</v>
      </c>
      <c r="I73" s="119">
        <f t="shared" si="44"/>
        <v>3812319</v>
      </c>
      <c r="J73" s="118">
        <f t="shared" si="44"/>
        <v>1023000</v>
      </c>
      <c r="K73" s="119">
        <f t="shared" si="44"/>
        <v>1093938</v>
      </c>
      <c r="L73" s="118">
        <f t="shared" si="44"/>
        <v>3895000</v>
      </c>
      <c r="M73" s="119">
        <f t="shared" si="44"/>
        <v>1619530</v>
      </c>
      <c r="N73" s="118">
        <f t="shared" si="44"/>
        <v>867000</v>
      </c>
      <c r="O73" s="119">
        <f t="shared" si="44"/>
        <v>792128</v>
      </c>
      <c r="P73" s="118">
        <f>$H73      +$J73      +$L73      +$N73</f>
        <v>9680000</v>
      </c>
      <c r="Q73" s="119">
        <f>$I73      +$K73      +$M73      +$O73</f>
        <v>7317915</v>
      </c>
      <c r="R73" s="63">
        <f>IF(($L73      =0),0,((($N73      -$L73      )/$L73      )*100))</f>
        <v>-77.740693196405658</v>
      </c>
      <c r="S73" s="64">
        <f>IF(($M73      =0),0,((($O73      -$M73      )/$M73      )*100))</f>
        <v>-51.089019653850187</v>
      </c>
      <c r="T73" s="63">
        <f>IF(($E71      =0),0,(($P71      /$E71      )*100))</f>
        <v>74.564782005854255</v>
      </c>
      <c r="U73" s="65">
        <f>IF($E71   =0,0,($Q71   /$E71 )*100)</f>
        <v>56.369704205823446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12982000</v>
      </c>
      <c r="C74" s="120">
        <f>SUM(C71:C72)</f>
        <v>0</v>
      </c>
      <c r="D74" s="120"/>
      <c r="E74" s="120">
        <f>$B74      +$C74      +$D74</f>
        <v>12982000</v>
      </c>
      <c r="F74" s="121">
        <f t="shared" ref="F74:O74" si="45">SUM(F71:F72)</f>
        <v>12982000</v>
      </c>
      <c r="G74" s="122">
        <f t="shared" si="45"/>
        <v>12982000</v>
      </c>
      <c r="H74" s="121">
        <f t="shared" si="45"/>
        <v>3895000</v>
      </c>
      <c r="I74" s="122">
        <f t="shared" si="45"/>
        <v>3812319</v>
      </c>
      <c r="J74" s="121">
        <f t="shared" si="45"/>
        <v>1023000</v>
      </c>
      <c r="K74" s="122">
        <f t="shared" si="45"/>
        <v>1093938</v>
      </c>
      <c r="L74" s="121">
        <f t="shared" si="45"/>
        <v>3895000</v>
      </c>
      <c r="M74" s="122">
        <f t="shared" si="45"/>
        <v>1619530</v>
      </c>
      <c r="N74" s="121">
        <f t="shared" si="45"/>
        <v>867000</v>
      </c>
      <c r="O74" s="122">
        <f t="shared" si="45"/>
        <v>792128</v>
      </c>
      <c r="P74" s="121">
        <f>$H74      +$J74      +$L74      +$N74</f>
        <v>9680000</v>
      </c>
      <c r="Q74" s="122">
        <f>$I74      +$K74      +$M74      +$O74</f>
        <v>7317915</v>
      </c>
      <c r="R74" s="67">
        <f>IF(($L74      =0),0,((($N74      -$L74      )/$L74      )*100))</f>
        <v>-77.740693196405658</v>
      </c>
      <c r="S74" s="68">
        <f>IF(($M74      =0),0,((($O74      -$M74      )/$M74      )*100))</f>
        <v>-51.089019653850187</v>
      </c>
      <c r="T74" s="67">
        <f>IF(($E71      =0),0,(($P71      /$E71      )*100))</f>
        <v>74.564782005854255</v>
      </c>
      <c r="U74" s="71">
        <f>IF($E71   =0,0,($Q71   /$E71 )*100)</f>
        <v>56.369704205823446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47358000</v>
      </c>
      <c r="C75" s="120">
        <f>SUM(C9:C16,C19:C25,C28:C31,C34,C37:C41,C44:C54,C57:C60,C63:C67,C71:C72)</f>
        <v>0</v>
      </c>
      <c r="D75" s="120"/>
      <c r="E75" s="120">
        <f>$B75      +$C75      +$D75</f>
        <v>47358000</v>
      </c>
      <c r="F75" s="121">
        <f t="shared" ref="F75:O75" si="46">SUM(F9:F16,F19:F25,F28:F31,F34,F37:F41,F44:F54,F57:F60,F63:F67,F71:F72)</f>
        <v>47358000</v>
      </c>
      <c r="G75" s="122">
        <f t="shared" si="46"/>
        <v>47358000</v>
      </c>
      <c r="H75" s="121">
        <f t="shared" si="46"/>
        <v>5661000</v>
      </c>
      <c r="I75" s="122">
        <f t="shared" si="46"/>
        <v>26483182</v>
      </c>
      <c r="J75" s="121">
        <f t="shared" si="46"/>
        <v>14112000</v>
      </c>
      <c r="K75" s="122">
        <f t="shared" si="46"/>
        <v>7620140</v>
      </c>
      <c r="L75" s="121">
        <f t="shared" si="46"/>
        <v>10716000</v>
      </c>
      <c r="M75" s="122">
        <f t="shared" si="46"/>
        <v>6438721</v>
      </c>
      <c r="N75" s="121">
        <f t="shared" si="46"/>
        <v>5452000</v>
      </c>
      <c r="O75" s="122">
        <f t="shared" si="46"/>
        <v>5740145</v>
      </c>
      <c r="P75" s="121">
        <f>$H75      +$J75      +$L75      +$N75</f>
        <v>35941000</v>
      </c>
      <c r="Q75" s="122">
        <f>$I75      +$K75      +$M75      +$O75</f>
        <v>46282188</v>
      </c>
      <c r="R75" s="67">
        <f>IF(($L75      =0),0,((($N75      -$L75      )/$L75      )*100))</f>
        <v>-49.122807017543856</v>
      </c>
      <c r="S75" s="68">
        <f>IF(($M75      =0),0,((($O75      -$M75      )/$M75      )*100))</f>
        <v>-10.84960817528823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75.892140715401837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97.728341568478399</v>
      </c>
      <c r="V75" s="121" t="s">
        <v>36</v>
      </c>
      <c r="W75" s="122" t="s">
        <v>36</v>
      </c>
    </row>
    <row r="76" spans="1:23" ht="13" thickTop="1" x14ac:dyDescent="0.25">
      <c r="A76" s="72" t="s">
        <v>40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93</v>
      </c>
      <c r="B78" s="86" t="s">
        <v>94</v>
      </c>
      <c r="C78" s="86" t="s">
        <v>95</v>
      </c>
      <c r="D78" s="87" t="s">
        <v>17</v>
      </c>
      <c r="E78" s="86" t="s">
        <v>18</v>
      </c>
      <c r="F78" s="86" t="s">
        <v>19</v>
      </c>
      <c r="G78" s="86" t="s">
        <v>96</v>
      </c>
      <c r="H78" s="86" t="s">
        <v>97</v>
      </c>
      <c r="I78" s="88" t="s">
        <v>22</v>
      </c>
      <c r="J78" s="86" t="s">
        <v>98</v>
      </c>
      <c r="K78" s="88" t="s">
        <v>24</v>
      </c>
      <c r="L78" s="86" t="s">
        <v>99</v>
      </c>
      <c r="M78" s="88" t="s">
        <v>26</v>
      </c>
      <c r="N78" s="86" t="s">
        <v>100</v>
      </c>
      <c r="O78" s="88" t="s">
        <v>28</v>
      </c>
      <c r="P78" s="88" t="s">
        <v>101</v>
      </c>
      <c r="Q78" s="89" t="s">
        <v>30</v>
      </c>
      <c r="R78" s="90" t="s">
        <v>101</v>
      </c>
      <c r="S78" s="91" t="s">
        <v>30</v>
      </c>
      <c r="T78" s="90" t="s">
        <v>102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167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168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169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170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171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172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103</v>
      </c>
      <c r="B87" s="128">
        <f t="shared" ref="B87:S87" si="48">+B88+B89+B90+B91+B92+B93+B94+B95+B96</f>
        <v>1613000</v>
      </c>
      <c r="C87" s="128">
        <f t="shared" si="48"/>
        <v>1157000</v>
      </c>
      <c r="D87" s="128">
        <f t="shared" si="48"/>
        <v>0</v>
      </c>
      <c r="E87" s="128">
        <f t="shared" si="48"/>
        <v>2770000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3245000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1200000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4445000</v>
      </c>
      <c r="Q87" s="129">
        <f t="shared" si="48"/>
        <v>0</v>
      </c>
      <c r="R87" s="94">
        <f t="shared" si="48"/>
        <v>-100</v>
      </c>
      <c r="S87" s="94">
        <f t="shared" si="48"/>
        <v>0</v>
      </c>
      <c r="T87" s="95">
        <f>IF(SUM($E88:$E96) =0,0,(P87   /SUM($E88:$E96) )*100)</f>
        <v>160.46931407942239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104</v>
      </c>
      <c r="B88" s="130"/>
      <c r="C88" s="130"/>
      <c r="D88" s="130"/>
      <c r="E88" s="130">
        <f t="shared" ref="E88:E96" si="49">$B88      +$C88      +$D88</f>
        <v>0</v>
      </c>
      <c r="F88" s="130">
        <v>0</v>
      </c>
      <c r="G88" s="130">
        <v>0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IF(($L88      =0),0,((($N88      -$L88      )/$L88      )*100))</f>
        <v>0</v>
      </c>
      <c r="S88" s="98">
        <f t="shared" ref="S88:S96" si="53">IF(($M88      =0),0,((($O88      -$M88      )/$M88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105</v>
      </c>
      <c r="B89" s="108"/>
      <c r="C89" s="108"/>
      <c r="D89" s="108"/>
      <c r="E89" s="108">
        <f t="shared" si="49"/>
        <v>0</v>
      </c>
      <c r="F89" s="108">
        <v>0</v>
      </c>
      <c r="G89" s="108">
        <v>0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106</v>
      </c>
      <c r="B90" s="108"/>
      <c r="C90" s="108"/>
      <c r="D90" s="108"/>
      <c r="E90" s="108">
        <f t="shared" si="49"/>
        <v>0</v>
      </c>
      <c r="F90" s="108">
        <v>0</v>
      </c>
      <c r="G90" s="108">
        <v>0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107</v>
      </c>
      <c r="B91" s="108">
        <v>413000</v>
      </c>
      <c r="C91" s="108">
        <v>1157000</v>
      </c>
      <c r="D91" s="108"/>
      <c r="E91" s="108">
        <f t="shared" si="49"/>
        <v>1570000</v>
      </c>
      <c r="F91" s="108">
        <v>0</v>
      </c>
      <c r="G91" s="108">
        <v>0</v>
      </c>
      <c r="H91" s="108">
        <v>3245000</v>
      </c>
      <c r="I91" s="108"/>
      <c r="J91" s="108"/>
      <c r="K91" s="108"/>
      <c r="L91" s="108"/>
      <c r="M91" s="108"/>
      <c r="N91" s="108"/>
      <c r="O91" s="108"/>
      <c r="P91" s="108">
        <f t="shared" si="50"/>
        <v>3245000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206.68789808917199</v>
      </c>
      <c r="U91" s="99">
        <f t="shared" si="55"/>
        <v>0</v>
      </c>
      <c r="V91" s="100"/>
      <c r="W91" s="101"/>
    </row>
    <row r="92" spans="1:23" ht="13" x14ac:dyDescent="0.3">
      <c r="A92" s="102" t="s">
        <v>108</v>
      </c>
      <c r="B92" s="108"/>
      <c r="C92" s="108"/>
      <c r="D92" s="108"/>
      <c r="E92" s="108">
        <f t="shared" si="49"/>
        <v>0</v>
      </c>
      <c r="F92" s="108">
        <v>0</v>
      </c>
      <c r="G92" s="108">
        <v>0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109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110</v>
      </c>
      <c r="B94" s="108"/>
      <c r="C94" s="108"/>
      <c r="D94" s="108"/>
      <c r="E94" s="108">
        <f t="shared" si="49"/>
        <v>0</v>
      </c>
      <c r="F94" s="108">
        <v>0</v>
      </c>
      <c r="G94" s="108">
        <v>0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111</v>
      </c>
      <c r="B95" s="108"/>
      <c r="C95" s="108"/>
      <c r="D95" s="108"/>
      <c r="E95" s="108">
        <f t="shared" si="49"/>
        <v>0</v>
      </c>
      <c r="F95" s="108">
        <v>0</v>
      </c>
      <c r="G95" s="108">
        <v>0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112</v>
      </c>
      <c r="B96" s="131">
        <v>1200000</v>
      </c>
      <c r="C96" s="131"/>
      <c r="D96" s="131"/>
      <c r="E96" s="131">
        <f t="shared" si="49"/>
        <v>1200000</v>
      </c>
      <c r="F96" s="131">
        <v>0</v>
      </c>
      <c r="G96" s="131">
        <v>0</v>
      </c>
      <c r="H96" s="131"/>
      <c r="I96" s="131"/>
      <c r="J96" s="131"/>
      <c r="K96" s="131"/>
      <c r="L96" s="131">
        <v>1200000</v>
      </c>
      <c r="M96" s="131"/>
      <c r="N96" s="131"/>
      <c r="O96" s="131"/>
      <c r="P96" s="131">
        <f t="shared" si="50"/>
        <v>1200000</v>
      </c>
      <c r="Q96" s="131">
        <f t="shared" si="51"/>
        <v>0</v>
      </c>
      <c r="R96" s="104">
        <f t="shared" si="52"/>
        <v>-100</v>
      </c>
      <c r="S96" s="104">
        <f t="shared" si="53"/>
        <v>0</v>
      </c>
      <c r="T96" s="104">
        <f t="shared" si="54"/>
        <v>100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173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1613000</v>
      </c>
      <c r="C114" s="137">
        <f t="shared" si="62"/>
        <v>1157000</v>
      </c>
      <c r="D114" s="137">
        <f t="shared" si="62"/>
        <v>0</v>
      </c>
      <c r="E114" s="137">
        <f t="shared" si="62"/>
        <v>2770000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3245000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1200000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4445000</v>
      </c>
      <c r="Q114" s="137">
        <f t="shared" si="62"/>
        <v>0</v>
      </c>
      <c r="R114" s="29">
        <f t="shared" si="61"/>
        <v>-1</v>
      </c>
      <c r="S114" s="30" t="str">
        <f t="shared" si="61"/>
        <v xml:space="preserve"> </v>
      </c>
      <c r="T114" s="29">
        <f t="shared" si="58"/>
        <v>1.6046931407942238</v>
      </c>
      <c r="U114" s="30">
        <f t="shared" si="59"/>
        <v>0</v>
      </c>
      <c r="V114" s="27"/>
      <c r="W114" s="28"/>
    </row>
    <row r="115" spans="1:23" hidden="1" x14ac:dyDescent="0.25">
      <c r="A115" s="31" t="s">
        <v>174</v>
      </c>
      <c r="B115" s="139">
        <f>B87</f>
        <v>1613000</v>
      </c>
      <c r="C115" s="139">
        <f t="shared" ref="C115:Q115" si="63">C87</f>
        <v>1157000</v>
      </c>
      <c r="D115" s="139">
        <f t="shared" si="63"/>
        <v>0</v>
      </c>
      <c r="E115" s="139">
        <f t="shared" si="63"/>
        <v>2770000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3245000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1200000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4445000</v>
      </c>
      <c r="Q115" s="139">
        <f t="shared" si="63"/>
        <v>0</v>
      </c>
      <c r="R115" s="29">
        <f t="shared" si="61"/>
        <v>-1</v>
      </c>
      <c r="S115" s="30" t="str">
        <f t="shared" si="61"/>
        <v xml:space="preserve"> </v>
      </c>
      <c r="T115" s="29">
        <f t="shared" si="58"/>
        <v>1.6046931407942238</v>
      </c>
      <c r="U115" s="30">
        <f t="shared" si="59"/>
        <v>0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175</v>
      </c>
    </row>
    <row r="118" spans="1:23" x14ac:dyDescent="0.25">
      <c r="A118" s="35" t="s">
        <v>176</v>
      </c>
    </row>
    <row r="119" spans="1:23" ht="13" x14ac:dyDescent="0.3">
      <c r="A119" s="35" t="s">
        <v>177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178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179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180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rPYiKYaUFqLG1uK7wJCl4ghq85M/MKBays2PAuqMtWAz8Y5uKlydKzLcxLFNJT0TuyeNL6h6oGG16ERzRphooQ==" saltValue="OcfeLZG/9dBBqtSiZTjxs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123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40</v>
      </c>
      <c r="B6" s="40" t="s">
        <v>40</v>
      </c>
      <c r="C6" s="40" t="s">
        <v>40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>
        <v>0</v>
      </c>
      <c r="G9" s="110">
        <v>0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IF(($L9       =0),0,((($N9       -$L9       )/$L9       )*100))</f>
        <v>0</v>
      </c>
      <c r="S9" s="55">
        <f>IF(($M9       =0),0,((($O9       -$M9       )/$M9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1900000</v>
      </c>
      <c r="C10" s="108"/>
      <c r="D10" s="108"/>
      <c r="E10" s="108">
        <f t="shared" ref="E10:E17" si="0">$B10      +$C10      +$D10</f>
        <v>1900000</v>
      </c>
      <c r="F10" s="109">
        <v>1900000</v>
      </c>
      <c r="G10" s="110">
        <v>1900000</v>
      </c>
      <c r="H10" s="109">
        <v>180000</v>
      </c>
      <c r="I10" s="110">
        <v>263863</v>
      </c>
      <c r="J10" s="109"/>
      <c r="K10" s="110">
        <v>403983</v>
      </c>
      <c r="L10" s="109">
        <v>82000</v>
      </c>
      <c r="M10" s="110">
        <v>342022</v>
      </c>
      <c r="N10" s="109"/>
      <c r="O10" s="110">
        <v>890135</v>
      </c>
      <c r="P10" s="109">
        <f t="shared" ref="P10:P17" si="1">$H10      +$J10      +$L10      +$N10</f>
        <v>262000</v>
      </c>
      <c r="Q10" s="110">
        <f t="shared" ref="Q10:Q17" si="2">$I10      +$K10      +$M10      +$O10</f>
        <v>1900003</v>
      </c>
      <c r="R10" s="54">
        <f t="shared" ref="R10:R17" si="3">IF(($L10      =0),0,((($N10      -$L10      )/$L10      )*100))</f>
        <v>-100</v>
      </c>
      <c r="S10" s="55">
        <f t="shared" ref="S10:S17" si="4">IF(($M10      =0),0,((($O10      -$M10      )/$M10      )*100))</f>
        <v>160.25665015700744</v>
      </c>
      <c r="T10" s="54">
        <f t="shared" ref="T10:T16" si="5">IF(($E10      =0),0,(($P10      /$E10      )*100))</f>
        <v>13.789473684210526</v>
      </c>
      <c r="U10" s="56">
        <f t="shared" ref="U10:U16" si="6">IF(($E10      =0),0,(($Q10      /$E10      )*100))</f>
        <v>100.00015789473684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>
        <v>20000000</v>
      </c>
      <c r="C14" s="108"/>
      <c r="D14" s="108"/>
      <c r="E14" s="108">
        <f t="shared" si="0"/>
        <v>20000000</v>
      </c>
      <c r="F14" s="109">
        <v>20000000</v>
      </c>
      <c r="G14" s="110">
        <v>20000000</v>
      </c>
      <c r="H14" s="109">
        <v>5000000</v>
      </c>
      <c r="I14" s="110">
        <v>2649248</v>
      </c>
      <c r="J14" s="109">
        <v>7022000</v>
      </c>
      <c r="K14" s="110">
        <v>10765606</v>
      </c>
      <c r="L14" s="109">
        <v>1370000</v>
      </c>
      <c r="M14" s="110">
        <v>1370001</v>
      </c>
      <c r="N14" s="109">
        <v>6097000</v>
      </c>
      <c r="O14" s="110">
        <v>5183139</v>
      </c>
      <c r="P14" s="109">
        <f t="shared" si="1"/>
        <v>19489000</v>
      </c>
      <c r="Q14" s="110">
        <f t="shared" si="2"/>
        <v>19967994</v>
      </c>
      <c r="R14" s="54">
        <f t="shared" si="3"/>
        <v>345.03649635036498</v>
      </c>
      <c r="S14" s="55">
        <f t="shared" si="4"/>
        <v>278.33103771457098</v>
      </c>
      <c r="T14" s="54">
        <f t="shared" si="5"/>
        <v>97.445000000000007</v>
      </c>
      <c r="U14" s="56">
        <f t="shared" si="6"/>
        <v>99.839969999999994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>
        <v>1000000</v>
      </c>
      <c r="C15" s="108">
        <v>-535000</v>
      </c>
      <c r="D15" s="108"/>
      <c r="E15" s="108">
        <f t="shared" si="0"/>
        <v>465000</v>
      </c>
      <c r="F15" s="109">
        <v>465000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22900000</v>
      </c>
      <c r="C17" s="111">
        <f>SUM(C9:C16)</f>
        <v>-535000</v>
      </c>
      <c r="D17" s="111"/>
      <c r="E17" s="111">
        <f t="shared" si="0"/>
        <v>22365000</v>
      </c>
      <c r="F17" s="112">
        <f t="shared" ref="F17:O17" si="7">SUM(F9:F16)</f>
        <v>22365000</v>
      </c>
      <c r="G17" s="113">
        <f t="shared" si="7"/>
        <v>21900000</v>
      </c>
      <c r="H17" s="112">
        <f t="shared" si="7"/>
        <v>5180000</v>
      </c>
      <c r="I17" s="113">
        <f t="shared" si="7"/>
        <v>2913111</v>
      </c>
      <c r="J17" s="112">
        <f t="shared" si="7"/>
        <v>7022000</v>
      </c>
      <c r="K17" s="113">
        <f t="shared" si="7"/>
        <v>11169589</v>
      </c>
      <c r="L17" s="112">
        <f t="shared" si="7"/>
        <v>1452000</v>
      </c>
      <c r="M17" s="113">
        <f t="shared" si="7"/>
        <v>1712023</v>
      </c>
      <c r="N17" s="112">
        <f t="shared" si="7"/>
        <v>6097000</v>
      </c>
      <c r="O17" s="113">
        <f t="shared" si="7"/>
        <v>6073274</v>
      </c>
      <c r="P17" s="112">
        <f t="shared" si="1"/>
        <v>19751000</v>
      </c>
      <c r="Q17" s="113">
        <f t="shared" si="2"/>
        <v>21867997</v>
      </c>
      <c r="R17" s="58">
        <f t="shared" si="3"/>
        <v>319.90358126721765</v>
      </c>
      <c r="S17" s="59">
        <f t="shared" si="4"/>
        <v>254.74254726718038</v>
      </c>
      <c r="T17" s="58">
        <f>IF((SUM($E9:$E14))=0,0,(P17/(SUM($E9:$E14))*100))</f>
        <v>90.18721461187215</v>
      </c>
      <c r="U17" s="60">
        <f>IF((SUM($E9:$E14))=0,0,(Q17/(SUM($E9:$E14))*100))</f>
        <v>99.853867579908666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IF(($L19      =0),0,((($N19      -$L19      )/$L19      )*100))</f>
        <v>0</v>
      </c>
      <c r="S19" s="55">
        <f t="shared" ref="S19:S26" si="12">IF(($M19      =0),0,((($O19      -$M19      )/$M19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>
        <v>0</v>
      </c>
      <c r="G21" s="110">
        <v>0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>
        <v>13214000</v>
      </c>
      <c r="C23" s="108"/>
      <c r="D23" s="108"/>
      <c r="E23" s="108">
        <f t="shared" si="8"/>
        <v>13214000</v>
      </c>
      <c r="F23" s="109">
        <v>13214000</v>
      </c>
      <c r="G23" s="110">
        <v>13214000</v>
      </c>
      <c r="H23" s="109"/>
      <c r="I23" s="110">
        <v>6704720</v>
      </c>
      <c r="J23" s="109">
        <v>2973000</v>
      </c>
      <c r="K23" s="110">
        <v>12393599</v>
      </c>
      <c r="L23" s="109"/>
      <c r="M23" s="110">
        <v>8426323</v>
      </c>
      <c r="N23" s="109">
        <v>1295000</v>
      </c>
      <c r="O23" s="110">
        <v>13816482</v>
      </c>
      <c r="P23" s="109">
        <f t="shared" si="9"/>
        <v>4268000</v>
      </c>
      <c r="Q23" s="110">
        <f t="shared" si="10"/>
        <v>41341124</v>
      </c>
      <c r="R23" s="54">
        <f t="shared" si="11"/>
        <v>0</v>
      </c>
      <c r="S23" s="55">
        <f t="shared" si="12"/>
        <v>63.968103287756719</v>
      </c>
      <c r="T23" s="54">
        <f t="shared" si="13"/>
        <v>32.299076736794305</v>
      </c>
      <c r="U23" s="56">
        <f t="shared" si="14"/>
        <v>312.85851369759348</v>
      </c>
      <c r="V23" s="109">
        <v>31578000</v>
      </c>
      <c r="W23" s="110">
        <v>28169000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13214000</v>
      </c>
      <c r="C26" s="111">
        <f>SUM(C19:C25)</f>
        <v>0</v>
      </c>
      <c r="D26" s="111"/>
      <c r="E26" s="111">
        <f t="shared" si="8"/>
        <v>13214000</v>
      </c>
      <c r="F26" s="112">
        <f t="shared" ref="F26:O26" si="15">SUM(F19:F25)</f>
        <v>13214000</v>
      </c>
      <c r="G26" s="113">
        <f t="shared" si="15"/>
        <v>13214000</v>
      </c>
      <c r="H26" s="112">
        <f t="shared" si="15"/>
        <v>0</v>
      </c>
      <c r="I26" s="113">
        <f t="shared" si="15"/>
        <v>6704720</v>
      </c>
      <c r="J26" s="112">
        <f t="shared" si="15"/>
        <v>2973000</v>
      </c>
      <c r="K26" s="113">
        <f t="shared" si="15"/>
        <v>12393599</v>
      </c>
      <c r="L26" s="112">
        <f t="shared" si="15"/>
        <v>0</v>
      </c>
      <c r="M26" s="113">
        <f t="shared" si="15"/>
        <v>8426323</v>
      </c>
      <c r="N26" s="112">
        <f t="shared" si="15"/>
        <v>1295000</v>
      </c>
      <c r="O26" s="113">
        <f t="shared" si="15"/>
        <v>13816482</v>
      </c>
      <c r="P26" s="112">
        <f t="shared" si="9"/>
        <v>4268000</v>
      </c>
      <c r="Q26" s="113">
        <f t="shared" si="10"/>
        <v>41341124</v>
      </c>
      <c r="R26" s="58">
        <f t="shared" si="11"/>
        <v>0</v>
      </c>
      <c r="S26" s="59">
        <f t="shared" si="12"/>
        <v>63.968103287756719</v>
      </c>
      <c r="T26" s="58">
        <f>IF(($E26-$E21-$E25)   =0,0,($P26   /($E26-$E21-$E25)   )*100)</f>
        <v>32.299076736794305</v>
      </c>
      <c r="U26" s="60">
        <f>IF(($E26-$E21-$E25)   =0,0,($Q26   /($E26-$E21-$E25)   )*100)</f>
        <v>312.85851369759348</v>
      </c>
      <c r="V26" s="112">
        <f>SUM(V19:V25)</f>
        <v>31578000</v>
      </c>
      <c r="W26" s="113">
        <f>SUM(W19:W25)</f>
        <v>28169000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IF(($L28      =0),0,((($N28      -$L28      )/$L28      )*100))</f>
        <v>0</v>
      </c>
      <c r="S28" s="55">
        <f>IF(($M28      =0),0,((($O28      -$M28      )/$M28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IF(($L29      =0),0,((($N29      -$L29      )/$L29      )*100))</f>
        <v>0</v>
      </c>
      <c r="S29" s="55">
        <f>IF(($M29      =0),0,((($O29      -$M29      )/$M29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>
        <v>50000000</v>
      </c>
      <c r="C30" s="108"/>
      <c r="D30" s="108"/>
      <c r="E30" s="108">
        <f>$B30      +$C30      +$D30</f>
        <v>50000000</v>
      </c>
      <c r="F30" s="109">
        <v>50000000</v>
      </c>
      <c r="G30" s="110">
        <v>50000000</v>
      </c>
      <c r="H30" s="109">
        <v>783000</v>
      </c>
      <c r="I30" s="110">
        <v>900450</v>
      </c>
      <c r="J30" s="109">
        <v>26217000</v>
      </c>
      <c r="K30" s="110">
        <v>764748</v>
      </c>
      <c r="L30" s="109">
        <v>1870000</v>
      </c>
      <c r="M30" s="110">
        <v>2150819</v>
      </c>
      <c r="N30" s="109">
        <v>10844000</v>
      </c>
      <c r="O30" s="110">
        <v>749343</v>
      </c>
      <c r="P30" s="109">
        <f>$H30      +$J30      +$L30      +$N30</f>
        <v>39714000</v>
      </c>
      <c r="Q30" s="110">
        <f>$I30      +$K30      +$M30      +$O30</f>
        <v>4565360</v>
      </c>
      <c r="R30" s="54">
        <f>IF(($L30      =0),0,((($N30      -$L30      )/$L30      )*100))</f>
        <v>479.89304812834223</v>
      </c>
      <c r="S30" s="55">
        <f>IF(($M30      =0),0,((($O30      -$M30      )/$M30      )*100))</f>
        <v>-65.160108777168134</v>
      </c>
      <c r="T30" s="54">
        <f>IF(($E30      =0),0,(($P30      /$E30      )*100))</f>
        <v>79.427999999999997</v>
      </c>
      <c r="U30" s="56">
        <f>IF(($E30      =0),0,(($Q30      /$E30      )*100))</f>
        <v>9.1307200000000002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IF(($L31      =0),0,((($N31      -$L31      )/$L31      )*100))</f>
        <v>0</v>
      </c>
      <c r="S31" s="55">
        <f>IF(($M31      =0),0,((($O31      -$M31      )/$M31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50000000</v>
      </c>
      <c r="C32" s="111">
        <f>SUM(C28:C31)</f>
        <v>0</v>
      </c>
      <c r="D32" s="111"/>
      <c r="E32" s="111">
        <f>$B32      +$C32      +$D32</f>
        <v>50000000</v>
      </c>
      <c r="F32" s="112">
        <f t="shared" ref="F32:O32" si="16">SUM(F28:F31)</f>
        <v>50000000</v>
      </c>
      <c r="G32" s="113">
        <f t="shared" si="16"/>
        <v>50000000</v>
      </c>
      <c r="H32" s="112">
        <f t="shared" si="16"/>
        <v>783000</v>
      </c>
      <c r="I32" s="113">
        <f t="shared" si="16"/>
        <v>900450</v>
      </c>
      <c r="J32" s="112">
        <f t="shared" si="16"/>
        <v>26217000</v>
      </c>
      <c r="K32" s="113">
        <f t="shared" si="16"/>
        <v>764748</v>
      </c>
      <c r="L32" s="112">
        <f t="shared" si="16"/>
        <v>1870000</v>
      </c>
      <c r="M32" s="113">
        <f t="shared" si="16"/>
        <v>2150819</v>
      </c>
      <c r="N32" s="112">
        <f t="shared" si="16"/>
        <v>10844000</v>
      </c>
      <c r="O32" s="113">
        <f t="shared" si="16"/>
        <v>749343</v>
      </c>
      <c r="P32" s="112">
        <f>$H32      +$J32      +$L32      +$N32</f>
        <v>39714000</v>
      </c>
      <c r="Q32" s="113">
        <f>$I32      +$K32      +$M32      +$O32</f>
        <v>4565360</v>
      </c>
      <c r="R32" s="58">
        <f>IF(($L32      =0),0,((($N32      -$L32      )/$L32      )*100))</f>
        <v>479.89304812834223</v>
      </c>
      <c r="S32" s="59">
        <f>IF(($M32      =0),0,((($O32      -$M32      )/$M32      )*100))</f>
        <v>-65.160108777168134</v>
      </c>
      <c r="T32" s="58">
        <f>IF($E32   =0,0,($P32   /$E32   )*100)</f>
        <v>79.427999999999997</v>
      </c>
      <c r="U32" s="60">
        <f>IF($E32   =0,0,($Q32   /$E32   )*100)</f>
        <v>9.1307200000000002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2092000</v>
      </c>
      <c r="C34" s="108"/>
      <c r="D34" s="108"/>
      <c r="E34" s="108">
        <f>$B34      +$C34      +$D34</f>
        <v>2092000</v>
      </c>
      <c r="F34" s="109">
        <v>2092000</v>
      </c>
      <c r="G34" s="110">
        <v>2092000</v>
      </c>
      <c r="H34" s="109">
        <v>522000</v>
      </c>
      <c r="I34" s="110">
        <v>521467</v>
      </c>
      <c r="J34" s="109">
        <v>949000</v>
      </c>
      <c r="K34" s="110">
        <v>949417</v>
      </c>
      <c r="L34" s="109">
        <v>614000</v>
      </c>
      <c r="M34" s="110">
        <v>565507</v>
      </c>
      <c r="N34" s="109">
        <v>7000</v>
      </c>
      <c r="O34" s="110">
        <v>55527</v>
      </c>
      <c r="P34" s="109">
        <f>$H34      +$J34      +$L34      +$N34</f>
        <v>2092000</v>
      </c>
      <c r="Q34" s="110">
        <f>$I34      +$K34      +$M34      +$O34</f>
        <v>2091918</v>
      </c>
      <c r="R34" s="54">
        <f>IF(($L34      =0),0,((($N34      -$L34      )/$L34      )*100))</f>
        <v>-98.859934853420199</v>
      </c>
      <c r="S34" s="55">
        <f>IF(($M34      =0),0,((($O34      -$M34      )/$M34      )*100))</f>
        <v>-90.181023400240846</v>
      </c>
      <c r="T34" s="54">
        <f>IF(($E34      =0),0,(($P34      /$E34      )*100))</f>
        <v>100</v>
      </c>
      <c r="U34" s="56">
        <f>IF(($E34      =0),0,(($Q34      /$E34      )*100))</f>
        <v>99.996080305927336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2092000</v>
      </c>
      <c r="C35" s="111">
        <f>C34</f>
        <v>0</v>
      </c>
      <c r="D35" s="111"/>
      <c r="E35" s="111">
        <f>$B35      +$C35      +$D35</f>
        <v>2092000</v>
      </c>
      <c r="F35" s="112">
        <f t="shared" ref="F35:O35" si="17">F34</f>
        <v>2092000</v>
      </c>
      <c r="G35" s="113">
        <f t="shared" si="17"/>
        <v>2092000</v>
      </c>
      <c r="H35" s="112">
        <f t="shared" si="17"/>
        <v>522000</v>
      </c>
      <c r="I35" s="113">
        <f t="shared" si="17"/>
        <v>521467</v>
      </c>
      <c r="J35" s="112">
        <f t="shared" si="17"/>
        <v>949000</v>
      </c>
      <c r="K35" s="113">
        <f t="shared" si="17"/>
        <v>949417</v>
      </c>
      <c r="L35" s="112">
        <f t="shared" si="17"/>
        <v>614000</v>
      </c>
      <c r="M35" s="113">
        <f t="shared" si="17"/>
        <v>565507</v>
      </c>
      <c r="N35" s="112">
        <f t="shared" si="17"/>
        <v>7000</v>
      </c>
      <c r="O35" s="113">
        <f t="shared" si="17"/>
        <v>55527</v>
      </c>
      <c r="P35" s="112">
        <f>$H35      +$J35      +$L35      +$N35</f>
        <v>2092000</v>
      </c>
      <c r="Q35" s="113">
        <f>$I35      +$K35      +$M35      +$O35</f>
        <v>2091918</v>
      </c>
      <c r="R35" s="58">
        <f>IF(($L35      =0),0,((($N35      -$L35      )/$L35      )*100))</f>
        <v>-98.859934853420199</v>
      </c>
      <c r="S35" s="59">
        <f>IF(($M35      =0),0,((($O35      -$M35      )/$M35      )*100))</f>
        <v>-90.181023400240846</v>
      </c>
      <c r="T35" s="58">
        <f>IF($E35   =0,0,($P35   /$E35   )*100)</f>
        <v>100</v>
      </c>
      <c r="U35" s="60">
        <f>IF($E35   =0,0,($Q35   /$E35   )*100)</f>
        <v>99.996080305927336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>
        <v>4971000</v>
      </c>
      <c r="C37" s="108"/>
      <c r="D37" s="108"/>
      <c r="E37" s="108">
        <f t="shared" ref="E37:E42" si="18">$B37      +$C37      +$D37</f>
        <v>4971000</v>
      </c>
      <c r="F37" s="109">
        <v>4971000</v>
      </c>
      <c r="G37" s="110">
        <v>4971000</v>
      </c>
      <c r="H37" s="109">
        <v>1119000</v>
      </c>
      <c r="I37" s="110">
        <v>800593</v>
      </c>
      <c r="J37" s="109"/>
      <c r="K37" s="110">
        <v>2677295</v>
      </c>
      <c r="L37" s="109">
        <v>3303000</v>
      </c>
      <c r="M37" s="110">
        <v>1275447</v>
      </c>
      <c r="N37" s="109">
        <v>549000</v>
      </c>
      <c r="O37" s="110">
        <v>273150</v>
      </c>
      <c r="P37" s="109">
        <f t="shared" ref="P37:P42" si="19">$H37      +$J37      +$L37      +$N37</f>
        <v>4971000</v>
      </c>
      <c r="Q37" s="110">
        <f t="shared" ref="Q37:Q42" si="20">$I37      +$K37      +$M37      +$O37</f>
        <v>5026485</v>
      </c>
      <c r="R37" s="54">
        <f t="shared" ref="R37:R42" si="21">IF(($L37      =0),0,((($N37      -$L37      )/$L37      )*100))</f>
        <v>-83.378746594005449</v>
      </c>
      <c r="S37" s="55">
        <f t="shared" ref="S37:S42" si="22">IF(($M37      =0),0,((($O37      -$M37      )/$M37      )*100))</f>
        <v>-78.583978793317172</v>
      </c>
      <c r="T37" s="54">
        <f t="shared" ref="T37:T41" si="23">IF(($E37      =0),0,(($P37      /$E37      )*100))</f>
        <v>100</v>
      </c>
      <c r="U37" s="56">
        <f t="shared" ref="U37:U41" si="24">IF(($E37      =0),0,(($Q37      /$E37      )*100))</f>
        <v>101.11617380808691</v>
      </c>
      <c r="V37" s="109">
        <v>55000</v>
      </c>
      <c r="W37" s="110">
        <v>55000</v>
      </c>
    </row>
    <row r="38" spans="1:23" ht="13" customHeight="1" x14ac:dyDescent="0.3">
      <c r="A38" s="53" t="s">
        <v>62</v>
      </c>
      <c r="B38" s="108">
        <v>30098000</v>
      </c>
      <c r="C38" s="108">
        <v>-14008000</v>
      </c>
      <c r="D38" s="108"/>
      <c r="E38" s="108">
        <f t="shared" si="18"/>
        <v>16090000</v>
      </c>
      <c r="F38" s="109">
        <v>30098000</v>
      </c>
      <c r="G38" s="110">
        <v>0</v>
      </c>
      <c r="H38" s="109"/>
      <c r="I38" s="110"/>
      <c r="J38" s="109"/>
      <c r="K38" s="110"/>
      <c r="L38" s="109"/>
      <c r="M38" s="110"/>
      <c r="N38" s="109">
        <v>12534000</v>
      </c>
      <c r="O38" s="110"/>
      <c r="P38" s="109">
        <f t="shared" si="19"/>
        <v>12534000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77.899316345556244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>
        <v>5000000</v>
      </c>
      <c r="C40" s="108"/>
      <c r="D40" s="108"/>
      <c r="E40" s="108">
        <f t="shared" si="18"/>
        <v>5000000</v>
      </c>
      <c r="F40" s="109">
        <v>5000000</v>
      </c>
      <c r="G40" s="110">
        <v>5000000</v>
      </c>
      <c r="H40" s="109">
        <v>15000</v>
      </c>
      <c r="I40" s="110">
        <v>13614</v>
      </c>
      <c r="J40" s="109">
        <v>2780000</v>
      </c>
      <c r="K40" s="110">
        <v>3776890</v>
      </c>
      <c r="L40" s="109"/>
      <c r="M40" s="110">
        <v>197567</v>
      </c>
      <c r="N40" s="109"/>
      <c r="O40" s="110">
        <v>893096</v>
      </c>
      <c r="P40" s="109">
        <f t="shared" si="19"/>
        <v>2795000</v>
      </c>
      <c r="Q40" s="110">
        <f t="shared" si="20"/>
        <v>4881167</v>
      </c>
      <c r="R40" s="54">
        <f t="shared" si="21"/>
        <v>0</v>
      </c>
      <c r="S40" s="55">
        <f t="shared" si="22"/>
        <v>352.04715362383394</v>
      </c>
      <c r="T40" s="54">
        <f t="shared" si="23"/>
        <v>55.900000000000006</v>
      </c>
      <c r="U40" s="56">
        <f t="shared" si="24"/>
        <v>97.623339999999999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40069000</v>
      </c>
      <c r="C42" s="111">
        <f>SUM(C37:C41)</f>
        <v>-14008000</v>
      </c>
      <c r="D42" s="111"/>
      <c r="E42" s="111">
        <f t="shared" si="18"/>
        <v>26061000</v>
      </c>
      <c r="F42" s="112">
        <f t="shared" ref="F42:O42" si="25">SUM(F37:F41)</f>
        <v>40069000</v>
      </c>
      <c r="G42" s="113">
        <f t="shared" si="25"/>
        <v>9971000</v>
      </c>
      <c r="H42" s="112">
        <f t="shared" si="25"/>
        <v>1134000</v>
      </c>
      <c r="I42" s="113">
        <f t="shared" si="25"/>
        <v>814207</v>
      </c>
      <c r="J42" s="112">
        <f t="shared" si="25"/>
        <v>2780000</v>
      </c>
      <c r="K42" s="113">
        <f t="shared" si="25"/>
        <v>6454185</v>
      </c>
      <c r="L42" s="112">
        <f t="shared" si="25"/>
        <v>3303000</v>
      </c>
      <c r="M42" s="113">
        <f t="shared" si="25"/>
        <v>1473014</v>
      </c>
      <c r="N42" s="112">
        <f t="shared" si="25"/>
        <v>13083000</v>
      </c>
      <c r="O42" s="113">
        <f t="shared" si="25"/>
        <v>1166246</v>
      </c>
      <c r="P42" s="112">
        <f t="shared" si="19"/>
        <v>20300000</v>
      </c>
      <c r="Q42" s="113">
        <f t="shared" si="20"/>
        <v>9907652</v>
      </c>
      <c r="R42" s="58">
        <f t="shared" si="21"/>
        <v>296.094459582198</v>
      </c>
      <c r="S42" s="59">
        <f t="shared" si="22"/>
        <v>-20.825871308758774</v>
      </c>
      <c r="T42" s="58">
        <f>IF((+$E37+$E40) =0,0,(P42   /(+$E37+$E40) )*100)</f>
        <v>203.59041219536658</v>
      </c>
      <c r="U42" s="60">
        <f>IF((+$E37+$E40) =0,0,(Q42   /(+$E37+$E40) )*100)</f>
        <v>99.364677564938319</v>
      </c>
      <c r="V42" s="112">
        <f>SUM(V37:V41)</f>
        <v>55000</v>
      </c>
      <c r="W42" s="113">
        <f>SUM(W37:W41)</f>
        <v>55000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IF(($L44      =0),0,((($N44      -$L44      )/$L44      )*100))</f>
        <v>0</v>
      </c>
      <c r="S44" s="55">
        <f t="shared" ref="S44:S55" si="30">IF(($M44      =0),0,((($O44      -$M44      )/$M44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>
        <v>70000000</v>
      </c>
      <c r="C53" s="108">
        <v>-15000000</v>
      </c>
      <c r="D53" s="108"/>
      <c r="E53" s="108">
        <f t="shared" si="26"/>
        <v>55000000</v>
      </c>
      <c r="F53" s="109">
        <v>55000000</v>
      </c>
      <c r="G53" s="110">
        <v>55000000</v>
      </c>
      <c r="H53" s="109">
        <v>5087000</v>
      </c>
      <c r="I53" s="110">
        <v>3471715</v>
      </c>
      <c r="J53" s="109">
        <v>15344000</v>
      </c>
      <c r="K53" s="110">
        <v>25356619</v>
      </c>
      <c r="L53" s="109">
        <v>4569000</v>
      </c>
      <c r="M53" s="110">
        <v>23215158</v>
      </c>
      <c r="N53" s="109">
        <v>14838000</v>
      </c>
      <c r="O53" s="110">
        <v>17309296</v>
      </c>
      <c r="P53" s="109">
        <f t="shared" si="27"/>
        <v>39838000</v>
      </c>
      <c r="Q53" s="110">
        <f t="shared" si="28"/>
        <v>69352788</v>
      </c>
      <c r="R53" s="54">
        <f t="shared" si="29"/>
        <v>224.7537754432042</v>
      </c>
      <c r="S53" s="55">
        <f t="shared" si="30"/>
        <v>-25.439680401916714</v>
      </c>
      <c r="T53" s="54">
        <f t="shared" si="31"/>
        <v>72.432727272727277</v>
      </c>
      <c r="U53" s="56">
        <f t="shared" si="32"/>
        <v>126.0959781818182</v>
      </c>
      <c r="V53" s="109">
        <v>14507000</v>
      </c>
      <c r="W53" s="110">
        <v>14507000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70000000</v>
      </c>
      <c r="C55" s="111">
        <f>SUM(C44:C54)</f>
        <v>-15000000</v>
      </c>
      <c r="D55" s="111"/>
      <c r="E55" s="111">
        <f t="shared" si="26"/>
        <v>55000000</v>
      </c>
      <c r="F55" s="112">
        <f t="shared" ref="F55:O55" si="33">SUM(F44:F54)</f>
        <v>55000000</v>
      </c>
      <c r="G55" s="113">
        <f t="shared" si="33"/>
        <v>55000000</v>
      </c>
      <c r="H55" s="112">
        <f t="shared" si="33"/>
        <v>5087000</v>
      </c>
      <c r="I55" s="113">
        <f t="shared" si="33"/>
        <v>3471715</v>
      </c>
      <c r="J55" s="112">
        <f t="shared" si="33"/>
        <v>15344000</v>
      </c>
      <c r="K55" s="113">
        <f t="shared" si="33"/>
        <v>25356619</v>
      </c>
      <c r="L55" s="112">
        <f t="shared" si="33"/>
        <v>4569000</v>
      </c>
      <c r="M55" s="113">
        <f t="shared" si="33"/>
        <v>23215158</v>
      </c>
      <c r="N55" s="112">
        <f t="shared" si="33"/>
        <v>14838000</v>
      </c>
      <c r="O55" s="113">
        <f t="shared" si="33"/>
        <v>17309296</v>
      </c>
      <c r="P55" s="112">
        <f t="shared" si="27"/>
        <v>39838000</v>
      </c>
      <c r="Q55" s="113">
        <f t="shared" si="28"/>
        <v>69352788</v>
      </c>
      <c r="R55" s="58">
        <f t="shared" si="29"/>
        <v>224.7537754432042</v>
      </c>
      <c r="S55" s="59">
        <f t="shared" si="30"/>
        <v>-25.439680401916714</v>
      </c>
      <c r="T55" s="58">
        <f>IF((+$E45+$E47+$E49+$E50+$E53) =0,0,(P55   /(+$E45+$E47+$E49+$E50+$E53) )*100)</f>
        <v>72.432727272727277</v>
      </c>
      <c r="U55" s="60">
        <f>IF((+$E45+$E47+$E49+$E50+$E53) =0,0,(Q55   /(+$E45+$E47+$E49+$E50+$E53) )*100)</f>
        <v>126.0959781818182</v>
      </c>
      <c r="V55" s="112">
        <f>SUM(V44:V54)</f>
        <v>14507000</v>
      </c>
      <c r="W55" s="113">
        <f>SUM(W44:W54)</f>
        <v>14507000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IF(($L57      =0),0,((($N57      -$L57      )/$L57      )*100))</f>
        <v>0</v>
      </c>
      <c r="S57" s="55">
        <f>IF(($M57      =0),0,((($O57      -$M57      )/$M57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IF(($L58      =0),0,((($N58      -$L58      )/$L58      )*100))</f>
        <v>0</v>
      </c>
      <c r="S58" s="55">
        <f>IF(($M58      =0),0,((($O58      -$M58      )/$M58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IF(($L59      =0),0,((($N59      -$L59      )/$L59      )*100))</f>
        <v>0</v>
      </c>
      <c r="S59" s="55">
        <f>IF(($M59      =0),0,((($O59      -$M59      )/$M59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IF(($L60      =0),0,((($N60      -$L60      )/$L60      )*100))</f>
        <v>0</v>
      </c>
      <c r="S60" s="55">
        <f>IF(($M60      =0),0,((($O60      -$M60      )/$M60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IF(($L61      =0),0,((($N61      -$L61      )/$L61      )*100))</f>
        <v>0</v>
      </c>
      <c r="S61" s="64">
        <f>IF(($M61      =0),0,((($O61      -$M61      )/$M61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IF(($L63      =0),0,((($N63      -$L63      )/$L63      )*100))</f>
        <v>0</v>
      </c>
      <c r="S63" s="55">
        <f t="shared" ref="S63:S69" si="39">IF(($M63      =0),0,((($O63      -$M63      )/$M63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198275000</v>
      </c>
      <c r="C69" s="120">
        <f>SUM(C9:C16,C19:C25,C28:C31,C34,C37:C41,C44:C54,C57:C60,C63:C67)</f>
        <v>-29543000</v>
      </c>
      <c r="D69" s="120"/>
      <c r="E69" s="120">
        <f t="shared" si="35"/>
        <v>168732000</v>
      </c>
      <c r="F69" s="121">
        <f t="shared" ref="F69:O69" si="43">SUM(F9:F16,F19:F25,F28:F31,F34,F37:F41,F44:F54,F57:F60,F63:F67)</f>
        <v>182740000</v>
      </c>
      <c r="G69" s="122">
        <f t="shared" si="43"/>
        <v>152177000</v>
      </c>
      <c r="H69" s="121">
        <f t="shared" si="43"/>
        <v>12706000</v>
      </c>
      <c r="I69" s="122">
        <f t="shared" si="43"/>
        <v>15325670</v>
      </c>
      <c r="J69" s="121">
        <f t="shared" si="43"/>
        <v>55285000</v>
      </c>
      <c r="K69" s="122">
        <f t="shared" si="43"/>
        <v>57088157</v>
      </c>
      <c r="L69" s="121">
        <f t="shared" si="43"/>
        <v>11808000</v>
      </c>
      <c r="M69" s="122">
        <f t="shared" si="43"/>
        <v>37542844</v>
      </c>
      <c r="N69" s="121">
        <f t="shared" si="43"/>
        <v>46164000</v>
      </c>
      <c r="O69" s="122">
        <f t="shared" si="43"/>
        <v>39170168</v>
      </c>
      <c r="P69" s="121">
        <f t="shared" si="36"/>
        <v>125963000</v>
      </c>
      <c r="Q69" s="122">
        <f t="shared" si="37"/>
        <v>149126839</v>
      </c>
      <c r="R69" s="67">
        <f t="shared" si="38"/>
        <v>290.95528455284551</v>
      </c>
      <c r="S69" s="68">
        <f t="shared" si="39"/>
        <v>4.334578381968079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82.774006584437856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97.99564914540305</v>
      </c>
      <c r="V69" s="121">
        <f>SUM(V9:V16,V19:V25,V28:V31,V34,V37:V41,V44:V54,V57:V60,V63:V67)</f>
        <v>46140000</v>
      </c>
      <c r="W69" s="122">
        <f>SUM(W9:W16,W19:W25,W28:W31,W34,W37:W41,W44:W54,W57:W60,W63:W67)</f>
        <v>42731000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231752000</v>
      </c>
      <c r="C71" s="108">
        <v>-1198000</v>
      </c>
      <c r="D71" s="108"/>
      <c r="E71" s="108">
        <f>$B71      +$C71      +$D71</f>
        <v>230554000</v>
      </c>
      <c r="F71" s="109">
        <v>230554000</v>
      </c>
      <c r="G71" s="110">
        <v>230554000</v>
      </c>
      <c r="H71" s="109">
        <v>45733000</v>
      </c>
      <c r="I71" s="110">
        <v>26656174</v>
      </c>
      <c r="J71" s="109">
        <v>64294000</v>
      </c>
      <c r="K71" s="110">
        <v>69603026</v>
      </c>
      <c r="L71" s="109">
        <v>75245000</v>
      </c>
      <c r="M71" s="110">
        <v>2970412</v>
      </c>
      <c r="N71" s="109">
        <v>45282000</v>
      </c>
      <c r="O71" s="110">
        <v>102413652</v>
      </c>
      <c r="P71" s="109">
        <f>$H71      +$J71      +$L71      +$N71</f>
        <v>230554000</v>
      </c>
      <c r="Q71" s="110">
        <f>$I71      +$K71      +$M71      +$O71</f>
        <v>201643264</v>
      </c>
      <c r="R71" s="54">
        <f>IF(($L71      =0),0,((($N71      -$L71      )/$L71      )*100))</f>
        <v>-39.820586085454188</v>
      </c>
      <c r="S71" s="55">
        <f>IF(($M71      =0),0,((($O71      -$M71      )/$M71      )*100))</f>
        <v>3347.792831432138</v>
      </c>
      <c r="T71" s="54">
        <f>IF(($E71      =0),0,(($P71      /$E71      )*100))</f>
        <v>100</v>
      </c>
      <c r="U71" s="56">
        <f>IF(($E71      =0),0,(($Q71      /$E71      )*100))</f>
        <v>87.460319057574367</v>
      </c>
      <c r="V71" s="109">
        <v>3133000</v>
      </c>
      <c r="W71" s="110">
        <v>3133000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IF(($L72      =0),0,((($N72      -$L72      )/$L72      )*100))</f>
        <v>0</v>
      </c>
      <c r="S72" s="55">
        <f>IF(($M72      =0),0,((($O72      -$M72      )/$M72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231752000</v>
      </c>
      <c r="C73" s="117">
        <f>SUM(C71:C72)</f>
        <v>-1198000</v>
      </c>
      <c r="D73" s="117"/>
      <c r="E73" s="117">
        <f>$B73      +$C73      +$D73</f>
        <v>230554000</v>
      </c>
      <c r="F73" s="118">
        <f t="shared" ref="F73:O73" si="44">SUM(F71:F72)</f>
        <v>230554000</v>
      </c>
      <c r="G73" s="119">
        <f t="shared" si="44"/>
        <v>230554000</v>
      </c>
      <c r="H73" s="118">
        <f t="shared" si="44"/>
        <v>45733000</v>
      </c>
      <c r="I73" s="119">
        <f t="shared" si="44"/>
        <v>26656174</v>
      </c>
      <c r="J73" s="118">
        <f t="shared" si="44"/>
        <v>64294000</v>
      </c>
      <c r="K73" s="119">
        <f t="shared" si="44"/>
        <v>69603026</v>
      </c>
      <c r="L73" s="118">
        <f t="shared" si="44"/>
        <v>75245000</v>
      </c>
      <c r="M73" s="119">
        <f t="shared" si="44"/>
        <v>2970412</v>
      </c>
      <c r="N73" s="118">
        <f t="shared" si="44"/>
        <v>45282000</v>
      </c>
      <c r="O73" s="119">
        <f t="shared" si="44"/>
        <v>102413652</v>
      </c>
      <c r="P73" s="118">
        <f>$H73      +$J73      +$L73      +$N73</f>
        <v>230554000</v>
      </c>
      <c r="Q73" s="119">
        <f>$I73      +$K73      +$M73      +$O73</f>
        <v>201643264</v>
      </c>
      <c r="R73" s="63">
        <f>IF(($L73      =0),0,((($N73      -$L73      )/$L73      )*100))</f>
        <v>-39.820586085454188</v>
      </c>
      <c r="S73" s="64">
        <f>IF(($M73      =0),0,((($O73      -$M73      )/$M73      )*100))</f>
        <v>3347.792831432138</v>
      </c>
      <c r="T73" s="63">
        <f>IF(($E71      =0),0,(($P71      /$E71      )*100))</f>
        <v>100</v>
      </c>
      <c r="U73" s="65">
        <f>IF($E71   =0,0,($Q71   /$E71 )*100)</f>
        <v>87.460319057574367</v>
      </c>
      <c r="V73" s="118">
        <f>SUM(V71:V72)</f>
        <v>3133000</v>
      </c>
      <c r="W73" s="119">
        <f>SUM(W71:W72)</f>
        <v>3133000</v>
      </c>
    </row>
    <row r="74" spans="1:23" ht="13" customHeight="1" x14ac:dyDescent="0.3">
      <c r="A74" s="66" t="s">
        <v>89</v>
      </c>
      <c r="B74" s="120">
        <f>SUM(B71:B72)</f>
        <v>231752000</v>
      </c>
      <c r="C74" s="120">
        <f>SUM(C71:C72)</f>
        <v>-1198000</v>
      </c>
      <c r="D74" s="120"/>
      <c r="E74" s="120">
        <f>$B74      +$C74      +$D74</f>
        <v>230554000</v>
      </c>
      <c r="F74" s="121">
        <f t="shared" ref="F74:O74" si="45">SUM(F71:F72)</f>
        <v>230554000</v>
      </c>
      <c r="G74" s="122">
        <f t="shared" si="45"/>
        <v>230554000</v>
      </c>
      <c r="H74" s="121">
        <f t="shared" si="45"/>
        <v>45733000</v>
      </c>
      <c r="I74" s="122">
        <f t="shared" si="45"/>
        <v>26656174</v>
      </c>
      <c r="J74" s="121">
        <f t="shared" si="45"/>
        <v>64294000</v>
      </c>
      <c r="K74" s="122">
        <f t="shared" si="45"/>
        <v>69603026</v>
      </c>
      <c r="L74" s="121">
        <f t="shared" si="45"/>
        <v>75245000</v>
      </c>
      <c r="M74" s="122">
        <f t="shared" si="45"/>
        <v>2970412</v>
      </c>
      <c r="N74" s="121">
        <f t="shared" si="45"/>
        <v>45282000</v>
      </c>
      <c r="O74" s="122">
        <f t="shared" si="45"/>
        <v>102413652</v>
      </c>
      <c r="P74" s="121">
        <f>$H74      +$J74      +$L74      +$N74</f>
        <v>230554000</v>
      </c>
      <c r="Q74" s="122">
        <f>$I74      +$K74      +$M74      +$O74</f>
        <v>201643264</v>
      </c>
      <c r="R74" s="67">
        <f>IF(($L74      =0),0,((($N74      -$L74      )/$L74      )*100))</f>
        <v>-39.820586085454188</v>
      </c>
      <c r="S74" s="68">
        <f>IF(($M74      =0),0,((($O74      -$M74      )/$M74      )*100))</f>
        <v>3347.792831432138</v>
      </c>
      <c r="T74" s="67">
        <f>IF(($E71      =0),0,(($P71      /$E71      )*100))</f>
        <v>100</v>
      </c>
      <c r="U74" s="71">
        <f>IF($E71   =0,0,($Q71   /$E71 )*100)</f>
        <v>87.460319057574367</v>
      </c>
      <c r="V74" s="121">
        <f>SUM(V71:V72)</f>
        <v>3133000</v>
      </c>
      <c r="W74" s="122">
        <f>SUM(W71:W72)</f>
        <v>3133000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430027000</v>
      </c>
      <c r="C75" s="120">
        <f>SUM(C9:C16,C19:C25,C28:C31,C34,C37:C41,C44:C54,C57:C60,C63:C67,C71:C72)</f>
        <v>-30741000</v>
      </c>
      <c r="D75" s="120"/>
      <c r="E75" s="120">
        <f>$B75      +$C75      +$D75</f>
        <v>399286000</v>
      </c>
      <c r="F75" s="121">
        <f t="shared" ref="F75:O75" si="46">SUM(F9:F16,F19:F25,F28:F31,F34,F37:F41,F44:F54,F57:F60,F63:F67,F71:F72)</f>
        <v>413294000</v>
      </c>
      <c r="G75" s="122">
        <f t="shared" si="46"/>
        <v>382731000</v>
      </c>
      <c r="H75" s="121">
        <f t="shared" si="46"/>
        <v>58439000</v>
      </c>
      <c r="I75" s="122">
        <f t="shared" si="46"/>
        <v>41981844</v>
      </c>
      <c r="J75" s="121">
        <f t="shared" si="46"/>
        <v>119579000</v>
      </c>
      <c r="K75" s="122">
        <f t="shared" si="46"/>
        <v>126691183</v>
      </c>
      <c r="L75" s="121">
        <f t="shared" si="46"/>
        <v>87053000</v>
      </c>
      <c r="M75" s="122">
        <f t="shared" si="46"/>
        <v>40513256</v>
      </c>
      <c r="N75" s="121">
        <f t="shared" si="46"/>
        <v>91446000</v>
      </c>
      <c r="O75" s="122">
        <f t="shared" si="46"/>
        <v>141583820</v>
      </c>
      <c r="P75" s="121">
        <f>$H75      +$J75      +$L75      +$N75</f>
        <v>356517000</v>
      </c>
      <c r="Q75" s="122">
        <f>$I75      +$K75      +$M75      +$O75</f>
        <v>350770103</v>
      </c>
      <c r="R75" s="67">
        <f>IF(($L75      =0),0,((($N75      -$L75      )/$L75      )*100))</f>
        <v>5.0463510734839696</v>
      </c>
      <c r="S75" s="68">
        <f>IF(($M75      =0),0,((($O75      -$M75      )/$M75      )*100))</f>
        <v>249.47529272887869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93.150803044435918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91.649253130788992</v>
      </c>
      <c r="V75" s="121">
        <f>SUM(V9:V16,V19:V25,V28:V31,V34,V37:V41,V44:V54,V57:V60,V63:V67,V71:V72)</f>
        <v>49273000</v>
      </c>
      <c r="W75" s="122">
        <f>SUM(W9:W16,W19:W25,W28:W31,W34,W37:W41,W44:W54,W57:W60,W63:W67,W71:W72)</f>
        <v>45864000</v>
      </c>
    </row>
    <row r="76" spans="1:23" ht="13" thickTop="1" x14ac:dyDescent="0.25">
      <c r="A76" s="72" t="s">
        <v>40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93</v>
      </c>
      <c r="B78" s="86" t="s">
        <v>94</v>
      </c>
      <c r="C78" s="86" t="s">
        <v>95</v>
      </c>
      <c r="D78" s="87" t="s">
        <v>17</v>
      </c>
      <c r="E78" s="86" t="s">
        <v>18</v>
      </c>
      <c r="F78" s="86" t="s">
        <v>19</v>
      </c>
      <c r="G78" s="86" t="s">
        <v>96</v>
      </c>
      <c r="H78" s="86" t="s">
        <v>97</v>
      </c>
      <c r="I78" s="88" t="s">
        <v>22</v>
      </c>
      <c r="J78" s="86" t="s">
        <v>98</v>
      </c>
      <c r="K78" s="88" t="s">
        <v>24</v>
      </c>
      <c r="L78" s="86" t="s">
        <v>99</v>
      </c>
      <c r="M78" s="88" t="s">
        <v>26</v>
      </c>
      <c r="N78" s="86" t="s">
        <v>100</v>
      </c>
      <c r="O78" s="88" t="s">
        <v>28</v>
      </c>
      <c r="P78" s="88" t="s">
        <v>101</v>
      </c>
      <c r="Q78" s="89" t="s">
        <v>30</v>
      </c>
      <c r="R78" s="90" t="s">
        <v>101</v>
      </c>
      <c r="S78" s="91" t="s">
        <v>30</v>
      </c>
      <c r="T78" s="90" t="s">
        <v>102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167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168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169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170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171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172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103</v>
      </c>
      <c r="B87" s="128">
        <f t="shared" ref="B87:S87" si="48">+B88+B89+B90+B91+B92+B93+B94+B95+B96</f>
        <v>96677000</v>
      </c>
      <c r="C87" s="128">
        <f t="shared" si="48"/>
        <v>27985000</v>
      </c>
      <c r="D87" s="128">
        <f t="shared" si="48"/>
        <v>0</v>
      </c>
      <c r="E87" s="128">
        <f t="shared" si="48"/>
        <v>124662000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69342000</v>
      </c>
      <c r="I87" s="128">
        <f t="shared" si="48"/>
        <v>0</v>
      </c>
      <c r="J87" s="128">
        <f t="shared" si="48"/>
        <v>52423000</v>
      </c>
      <c r="K87" s="128">
        <f t="shared" si="48"/>
        <v>0</v>
      </c>
      <c r="L87" s="128">
        <f t="shared" si="48"/>
        <v>104096000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225861000</v>
      </c>
      <c r="Q87" s="129">
        <f t="shared" si="48"/>
        <v>0</v>
      </c>
      <c r="R87" s="94">
        <f t="shared" si="48"/>
        <v>-300</v>
      </c>
      <c r="S87" s="94">
        <f t="shared" si="48"/>
        <v>0</v>
      </c>
      <c r="T87" s="95">
        <f>IF(SUM($E88:$E96) =0,0,(P87   /SUM($E88:$E96) )*100)</f>
        <v>181.1787072243346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104</v>
      </c>
      <c r="B88" s="130"/>
      <c r="C88" s="130"/>
      <c r="D88" s="130"/>
      <c r="E88" s="130">
        <f t="shared" ref="E88:E96" si="49">$B88      +$C88      +$D88</f>
        <v>0</v>
      </c>
      <c r="F88" s="130">
        <v>0</v>
      </c>
      <c r="G88" s="130">
        <v>0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IF(($L88      =0),0,((($N88      -$L88      )/$L88      )*100))</f>
        <v>0</v>
      </c>
      <c r="S88" s="98">
        <f t="shared" ref="S88:S96" si="53">IF(($M88      =0),0,((($O88      -$M88      )/$M88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105</v>
      </c>
      <c r="B89" s="108"/>
      <c r="C89" s="108"/>
      <c r="D89" s="108"/>
      <c r="E89" s="108">
        <f t="shared" si="49"/>
        <v>0</v>
      </c>
      <c r="F89" s="108">
        <v>0</v>
      </c>
      <c r="G89" s="108">
        <v>0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106</v>
      </c>
      <c r="B90" s="108"/>
      <c r="C90" s="108"/>
      <c r="D90" s="108"/>
      <c r="E90" s="108">
        <f t="shared" si="49"/>
        <v>0</v>
      </c>
      <c r="F90" s="108">
        <v>0</v>
      </c>
      <c r="G90" s="108">
        <v>0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107</v>
      </c>
      <c r="B91" s="108">
        <v>90748000</v>
      </c>
      <c r="C91" s="108">
        <v>25985000</v>
      </c>
      <c r="D91" s="108"/>
      <c r="E91" s="108">
        <f t="shared" si="49"/>
        <v>116733000</v>
      </c>
      <c r="F91" s="108">
        <v>0</v>
      </c>
      <c r="G91" s="108">
        <v>0</v>
      </c>
      <c r="H91" s="108">
        <v>63925000</v>
      </c>
      <c r="I91" s="108"/>
      <c r="J91" s="108">
        <v>50122000</v>
      </c>
      <c r="K91" s="108"/>
      <c r="L91" s="108">
        <v>146000</v>
      </c>
      <c r="M91" s="108"/>
      <c r="N91" s="108"/>
      <c r="O91" s="108"/>
      <c r="P91" s="108">
        <f t="shared" si="50"/>
        <v>114193000</v>
      </c>
      <c r="Q91" s="108">
        <f t="shared" si="51"/>
        <v>0</v>
      </c>
      <c r="R91" s="98">
        <f t="shared" si="52"/>
        <v>-100</v>
      </c>
      <c r="S91" s="98">
        <f t="shared" si="53"/>
        <v>0</v>
      </c>
      <c r="T91" s="98">
        <f t="shared" si="54"/>
        <v>97.824094300669046</v>
      </c>
      <c r="U91" s="99">
        <f t="shared" si="55"/>
        <v>0</v>
      </c>
      <c r="V91" s="100"/>
      <c r="W91" s="101"/>
    </row>
    <row r="92" spans="1:23" ht="13" x14ac:dyDescent="0.3">
      <c r="A92" s="102" t="s">
        <v>108</v>
      </c>
      <c r="B92" s="108"/>
      <c r="C92" s="108"/>
      <c r="D92" s="108"/>
      <c r="E92" s="108">
        <f t="shared" si="49"/>
        <v>0</v>
      </c>
      <c r="F92" s="108">
        <v>0</v>
      </c>
      <c r="G92" s="108">
        <v>0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109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110</v>
      </c>
      <c r="B94" s="108">
        <v>4429000</v>
      </c>
      <c r="C94" s="108">
        <v>2000000</v>
      </c>
      <c r="D94" s="108"/>
      <c r="E94" s="108">
        <f t="shared" si="49"/>
        <v>6429000</v>
      </c>
      <c r="F94" s="108">
        <v>0</v>
      </c>
      <c r="G94" s="108">
        <v>0</v>
      </c>
      <c r="H94" s="108">
        <v>5417000</v>
      </c>
      <c r="I94" s="108"/>
      <c r="J94" s="108">
        <v>2301000</v>
      </c>
      <c r="K94" s="108"/>
      <c r="L94" s="108">
        <v>102450000</v>
      </c>
      <c r="M94" s="108"/>
      <c r="N94" s="108"/>
      <c r="O94" s="108"/>
      <c r="P94" s="108">
        <f t="shared" si="50"/>
        <v>110168000</v>
      </c>
      <c r="Q94" s="108">
        <f t="shared" si="51"/>
        <v>0</v>
      </c>
      <c r="R94" s="98">
        <f t="shared" si="52"/>
        <v>-100</v>
      </c>
      <c r="S94" s="98">
        <f t="shared" si="53"/>
        <v>0</v>
      </c>
      <c r="T94" s="98">
        <f t="shared" si="54"/>
        <v>1713.6102037641933</v>
      </c>
      <c r="U94" s="99">
        <f t="shared" si="55"/>
        <v>0</v>
      </c>
      <c r="V94" s="100"/>
      <c r="W94" s="101"/>
    </row>
    <row r="95" spans="1:23" ht="13" x14ac:dyDescent="0.3">
      <c r="A95" s="102" t="s">
        <v>111</v>
      </c>
      <c r="B95" s="108"/>
      <c r="C95" s="108"/>
      <c r="D95" s="108"/>
      <c r="E95" s="108">
        <f t="shared" si="49"/>
        <v>0</v>
      </c>
      <c r="F95" s="108">
        <v>0</v>
      </c>
      <c r="G95" s="108">
        <v>0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112</v>
      </c>
      <c r="B96" s="131">
        <v>1500000</v>
      </c>
      <c r="C96" s="131"/>
      <c r="D96" s="131"/>
      <c r="E96" s="131">
        <f t="shared" si="49"/>
        <v>1500000</v>
      </c>
      <c r="F96" s="131">
        <v>0</v>
      </c>
      <c r="G96" s="131">
        <v>0</v>
      </c>
      <c r="H96" s="131"/>
      <c r="I96" s="131"/>
      <c r="J96" s="131"/>
      <c r="K96" s="131"/>
      <c r="L96" s="131">
        <v>1500000</v>
      </c>
      <c r="M96" s="131"/>
      <c r="N96" s="131"/>
      <c r="O96" s="131"/>
      <c r="P96" s="131">
        <f t="shared" si="50"/>
        <v>1500000</v>
      </c>
      <c r="Q96" s="131">
        <f t="shared" si="51"/>
        <v>0</v>
      </c>
      <c r="R96" s="104">
        <f t="shared" si="52"/>
        <v>-100</v>
      </c>
      <c r="S96" s="104">
        <f t="shared" si="53"/>
        <v>0</v>
      </c>
      <c r="T96" s="104">
        <f t="shared" si="54"/>
        <v>100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173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96677000</v>
      </c>
      <c r="C114" s="137">
        <f t="shared" si="62"/>
        <v>27985000</v>
      </c>
      <c r="D114" s="137">
        <f t="shared" si="62"/>
        <v>0</v>
      </c>
      <c r="E114" s="137">
        <f t="shared" si="62"/>
        <v>124662000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69342000</v>
      </c>
      <c r="I114" s="137">
        <f t="shared" si="62"/>
        <v>0</v>
      </c>
      <c r="J114" s="137">
        <f t="shared" si="62"/>
        <v>52423000</v>
      </c>
      <c r="K114" s="137">
        <f t="shared" si="62"/>
        <v>0</v>
      </c>
      <c r="L114" s="137">
        <f t="shared" si="62"/>
        <v>104096000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225861000</v>
      </c>
      <c r="Q114" s="137">
        <f t="shared" si="62"/>
        <v>0</v>
      </c>
      <c r="R114" s="29">
        <f t="shared" si="61"/>
        <v>-1</v>
      </c>
      <c r="S114" s="30" t="str">
        <f t="shared" si="61"/>
        <v xml:space="preserve"> </v>
      </c>
      <c r="T114" s="29">
        <f t="shared" si="58"/>
        <v>1.811787072243346</v>
      </c>
      <c r="U114" s="30">
        <f t="shared" si="59"/>
        <v>0</v>
      </c>
      <c r="V114" s="27"/>
      <c r="W114" s="28"/>
    </row>
    <row r="115" spans="1:23" hidden="1" x14ac:dyDescent="0.25">
      <c r="A115" s="31" t="s">
        <v>174</v>
      </c>
      <c r="B115" s="139">
        <f>B87</f>
        <v>96677000</v>
      </c>
      <c r="C115" s="139">
        <f t="shared" ref="C115:Q115" si="63">C87</f>
        <v>27985000</v>
      </c>
      <c r="D115" s="139">
        <f t="shared" si="63"/>
        <v>0</v>
      </c>
      <c r="E115" s="139">
        <f t="shared" si="63"/>
        <v>124662000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69342000</v>
      </c>
      <c r="I115" s="139">
        <f t="shared" si="63"/>
        <v>0</v>
      </c>
      <c r="J115" s="139">
        <f t="shared" si="63"/>
        <v>52423000</v>
      </c>
      <c r="K115" s="139">
        <f t="shared" si="63"/>
        <v>0</v>
      </c>
      <c r="L115" s="139">
        <f t="shared" si="63"/>
        <v>104096000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225861000</v>
      </c>
      <c r="Q115" s="139">
        <f t="shared" si="63"/>
        <v>0</v>
      </c>
      <c r="R115" s="29">
        <f t="shared" si="61"/>
        <v>-1</v>
      </c>
      <c r="S115" s="30" t="str">
        <f t="shared" si="61"/>
        <v xml:space="preserve"> </v>
      </c>
      <c r="T115" s="29">
        <f t="shared" si="58"/>
        <v>1.811787072243346</v>
      </c>
      <c r="U115" s="30">
        <f t="shared" si="59"/>
        <v>0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175</v>
      </c>
    </row>
    <row r="118" spans="1:23" x14ac:dyDescent="0.25">
      <c r="A118" s="35" t="s">
        <v>176</v>
      </c>
    </row>
    <row r="119" spans="1:23" ht="13" x14ac:dyDescent="0.3">
      <c r="A119" s="35" t="s">
        <v>177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178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179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180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a2B4aT/lIYwliEso2X4gxxAz5+qT7w1VyKIGWW14EVnLHzqU3i5klUSxI+vIKVeukrS8gjqvfDLKrYFqP31oSg==" saltValue="2X2cqw2MIYiZuNBV4ko6y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124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40</v>
      </c>
      <c r="B6" s="40" t="s">
        <v>40</v>
      </c>
      <c r="C6" s="40" t="s">
        <v>40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>
        <v>0</v>
      </c>
      <c r="G9" s="110">
        <v>0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IF(($L9       =0),0,((($N9       -$L9       )/$L9       )*100))</f>
        <v>0</v>
      </c>
      <c r="S9" s="55">
        <f>IF(($M9       =0),0,((($O9       -$M9       )/$M9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3000000</v>
      </c>
      <c r="C10" s="108"/>
      <c r="D10" s="108"/>
      <c r="E10" s="108">
        <f t="shared" ref="E10:E17" si="0">$B10      +$C10      +$D10</f>
        <v>3000000</v>
      </c>
      <c r="F10" s="109">
        <v>3000000</v>
      </c>
      <c r="G10" s="110">
        <v>3000000</v>
      </c>
      <c r="H10" s="109">
        <v>152000</v>
      </c>
      <c r="I10" s="110">
        <v>229617</v>
      </c>
      <c r="J10" s="109">
        <v>291000</v>
      </c>
      <c r="K10" s="110">
        <v>1933527</v>
      </c>
      <c r="L10" s="109">
        <v>752000</v>
      </c>
      <c r="M10" s="110">
        <v>751998</v>
      </c>
      <c r="N10" s="109"/>
      <c r="O10" s="110">
        <v>84858</v>
      </c>
      <c r="P10" s="109">
        <f t="shared" ref="P10:P17" si="1">$H10      +$J10      +$L10      +$N10</f>
        <v>1195000</v>
      </c>
      <c r="Q10" s="110">
        <f t="shared" ref="Q10:Q17" si="2">$I10      +$K10      +$M10      +$O10</f>
        <v>3000000</v>
      </c>
      <c r="R10" s="54">
        <f t="shared" ref="R10:R17" si="3">IF(($L10      =0),0,((($N10      -$L10      )/$L10      )*100))</f>
        <v>-100</v>
      </c>
      <c r="S10" s="55">
        <f t="shared" ref="S10:S17" si="4">IF(($M10      =0),0,((($O10      -$M10      )/$M10      )*100))</f>
        <v>-88.715661477823076</v>
      </c>
      <c r="T10" s="54">
        <f t="shared" ref="T10:T16" si="5">IF(($E10      =0),0,(($P10      /$E10      )*100))</f>
        <v>39.833333333333329</v>
      </c>
      <c r="U10" s="56">
        <f t="shared" ref="U10:U16" si="6">IF(($E10      =0),0,(($Q10      /$E10      )*100))</f>
        <v>100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3000000</v>
      </c>
      <c r="C17" s="111">
        <f>SUM(C9:C16)</f>
        <v>0</v>
      </c>
      <c r="D17" s="111"/>
      <c r="E17" s="111">
        <f t="shared" si="0"/>
        <v>3000000</v>
      </c>
      <c r="F17" s="112">
        <f t="shared" ref="F17:O17" si="7">SUM(F9:F16)</f>
        <v>3000000</v>
      </c>
      <c r="G17" s="113">
        <f t="shared" si="7"/>
        <v>3000000</v>
      </c>
      <c r="H17" s="112">
        <f t="shared" si="7"/>
        <v>152000</v>
      </c>
      <c r="I17" s="113">
        <f t="shared" si="7"/>
        <v>229617</v>
      </c>
      <c r="J17" s="112">
        <f t="shared" si="7"/>
        <v>291000</v>
      </c>
      <c r="K17" s="113">
        <f t="shared" si="7"/>
        <v>1933527</v>
      </c>
      <c r="L17" s="112">
        <f t="shared" si="7"/>
        <v>752000</v>
      </c>
      <c r="M17" s="113">
        <f t="shared" si="7"/>
        <v>751998</v>
      </c>
      <c r="N17" s="112">
        <f t="shared" si="7"/>
        <v>0</v>
      </c>
      <c r="O17" s="113">
        <f t="shared" si="7"/>
        <v>84858</v>
      </c>
      <c r="P17" s="112">
        <f t="shared" si="1"/>
        <v>1195000</v>
      </c>
      <c r="Q17" s="113">
        <f t="shared" si="2"/>
        <v>3000000</v>
      </c>
      <c r="R17" s="58">
        <f t="shared" si="3"/>
        <v>-100</v>
      </c>
      <c r="S17" s="59">
        <f t="shared" si="4"/>
        <v>-88.715661477823076</v>
      </c>
      <c r="T17" s="58">
        <f>IF((SUM($E9:$E14))=0,0,(P17/(SUM($E9:$E14))*100))</f>
        <v>39.833333333333329</v>
      </c>
      <c r="U17" s="60">
        <f>IF((SUM($E9:$E14))=0,0,(Q17/(SUM($E9:$E14))*100))</f>
        <v>100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IF(($L19      =0),0,((($N19      -$L19      )/$L19      )*100))</f>
        <v>0</v>
      </c>
      <c r="S19" s="55">
        <f t="shared" ref="S19:S26" si="12">IF(($M19      =0),0,((($O19      -$M19      )/$M19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>
        <v>0</v>
      </c>
      <c r="G21" s="110">
        <v>0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0</v>
      </c>
      <c r="D26" s="111"/>
      <c r="E26" s="111">
        <f t="shared" si="8"/>
        <v>0</v>
      </c>
      <c r="F26" s="112">
        <f t="shared" ref="F26:O26" si="15">SUM(F19:F25)</f>
        <v>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IF(($L28      =0),0,((($N28      -$L28      )/$L28      )*100))</f>
        <v>0</v>
      </c>
      <c r="S28" s="55">
        <f>IF(($M28      =0),0,((($O28      -$M28      )/$M28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IF(($L29      =0),0,((($N29      -$L29      )/$L29      )*100))</f>
        <v>0</v>
      </c>
      <c r="S29" s="55">
        <f>IF(($M29      =0),0,((($O29      -$M29      )/$M29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IF(($L30      =0),0,((($N30      -$L30      )/$L30      )*100))</f>
        <v>0</v>
      </c>
      <c r="S30" s="55">
        <f>IF(($M30      =0),0,((($O30      -$M30      )/$M30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IF(($L31      =0),0,((($N31      -$L31      )/$L31      )*100))</f>
        <v>0</v>
      </c>
      <c r="S31" s="55">
        <f>IF(($M31      =0),0,((($O31      -$M31      )/$M31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IF(($L32      =0),0,((($N32      -$L32      )/$L32      )*100))</f>
        <v>0</v>
      </c>
      <c r="S32" s="59">
        <f>IF(($M32      =0),0,((($O32      -$M32      )/$M32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1541000</v>
      </c>
      <c r="C34" s="108">
        <v>-230000</v>
      </c>
      <c r="D34" s="108"/>
      <c r="E34" s="108">
        <f>$B34      +$C34      +$D34</f>
        <v>1311000</v>
      </c>
      <c r="F34" s="109">
        <v>1311000</v>
      </c>
      <c r="G34" s="110">
        <v>1311000</v>
      </c>
      <c r="H34" s="109">
        <v>1541000</v>
      </c>
      <c r="I34" s="110">
        <v>801316</v>
      </c>
      <c r="J34" s="109"/>
      <c r="K34" s="110"/>
      <c r="L34" s="109">
        <v>-230000</v>
      </c>
      <c r="M34" s="110">
        <v>509684</v>
      </c>
      <c r="N34" s="109"/>
      <c r="O34" s="110"/>
      <c r="P34" s="109">
        <f>$H34      +$J34      +$L34      +$N34</f>
        <v>1311000</v>
      </c>
      <c r="Q34" s="110">
        <f>$I34      +$K34      +$M34      +$O34</f>
        <v>1311000</v>
      </c>
      <c r="R34" s="54">
        <f>IF(($L34      =0),0,((($N34      -$L34      )/$L34      )*100))</f>
        <v>-100</v>
      </c>
      <c r="S34" s="55">
        <f>IF(($M34      =0),0,((($O34      -$M34      )/$M34      )*100))</f>
        <v>-100</v>
      </c>
      <c r="T34" s="54">
        <f>IF(($E34      =0),0,(($P34      /$E34      )*100))</f>
        <v>100</v>
      </c>
      <c r="U34" s="56">
        <f>IF(($E34      =0),0,(($Q34      /$E34      )*100))</f>
        <v>100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1541000</v>
      </c>
      <c r="C35" s="111">
        <f>C34</f>
        <v>-230000</v>
      </c>
      <c r="D35" s="111"/>
      <c r="E35" s="111">
        <f>$B35      +$C35      +$D35</f>
        <v>1311000</v>
      </c>
      <c r="F35" s="112">
        <f t="shared" ref="F35:O35" si="17">F34</f>
        <v>1311000</v>
      </c>
      <c r="G35" s="113">
        <f t="shared" si="17"/>
        <v>1311000</v>
      </c>
      <c r="H35" s="112">
        <f t="shared" si="17"/>
        <v>1541000</v>
      </c>
      <c r="I35" s="113">
        <f t="shared" si="17"/>
        <v>801316</v>
      </c>
      <c r="J35" s="112">
        <f t="shared" si="17"/>
        <v>0</v>
      </c>
      <c r="K35" s="113">
        <f t="shared" si="17"/>
        <v>0</v>
      </c>
      <c r="L35" s="112">
        <f t="shared" si="17"/>
        <v>-230000</v>
      </c>
      <c r="M35" s="113">
        <f t="shared" si="17"/>
        <v>509684</v>
      </c>
      <c r="N35" s="112">
        <f t="shared" si="17"/>
        <v>0</v>
      </c>
      <c r="O35" s="113">
        <f t="shared" si="17"/>
        <v>0</v>
      </c>
      <c r="P35" s="112">
        <f>$H35      +$J35      +$L35      +$N35</f>
        <v>1311000</v>
      </c>
      <c r="Q35" s="113">
        <f>$I35      +$K35      +$M35      +$O35</f>
        <v>1311000</v>
      </c>
      <c r="R35" s="58">
        <f>IF(($L35      =0),0,((($N35      -$L35      )/$L35      )*100))</f>
        <v>-100</v>
      </c>
      <c r="S35" s="59">
        <f>IF(($M35      =0),0,((($O35      -$M35      )/$M35      )*100))</f>
        <v>-100</v>
      </c>
      <c r="T35" s="58">
        <f>IF($E35   =0,0,($P35   /$E35   )*100)</f>
        <v>100</v>
      </c>
      <c r="U35" s="60">
        <f>IF($E35   =0,0,($Q35   /$E35   )*100)</f>
        <v>100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>
        <v>11643000</v>
      </c>
      <c r="C37" s="108"/>
      <c r="D37" s="108"/>
      <c r="E37" s="108">
        <f t="shared" ref="E37:E42" si="18">$B37      +$C37      +$D37</f>
        <v>11643000</v>
      </c>
      <c r="F37" s="109">
        <v>11643000</v>
      </c>
      <c r="G37" s="110">
        <v>11643000</v>
      </c>
      <c r="H37" s="109">
        <v>1834000</v>
      </c>
      <c r="I37" s="110">
        <v>4313663</v>
      </c>
      <c r="J37" s="109">
        <v>3026000</v>
      </c>
      <c r="K37" s="110">
        <v>10376489</v>
      </c>
      <c r="L37" s="109"/>
      <c r="M37" s="110">
        <v>526827</v>
      </c>
      <c r="N37" s="109">
        <v>2423000</v>
      </c>
      <c r="O37" s="110"/>
      <c r="P37" s="109">
        <f t="shared" ref="P37:P42" si="19">$H37      +$J37      +$L37      +$N37</f>
        <v>7283000</v>
      </c>
      <c r="Q37" s="110">
        <f t="shared" ref="Q37:Q42" si="20">$I37      +$K37      +$M37      +$O37</f>
        <v>15216979</v>
      </c>
      <c r="R37" s="54">
        <f t="shared" ref="R37:R42" si="21">IF(($L37      =0),0,((($N37      -$L37      )/$L37      )*100))</f>
        <v>0</v>
      </c>
      <c r="S37" s="55">
        <f t="shared" ref="S37:S42" si="22">IF(($M37      =0),0,((($O37      -$M37      )/$M37      )*100))</f>
        <v>-100</v>
      </c>
      <c r="T37" s="54">
        <f t="shared" ref="T37:T41" si="23">IF(($E37      =0),0,(($P37      /$E37      )*100))</f>
        <v>62.552606716482003</v>
      </c>
      <c r="U37" s="56">
        <f t="shared" ref="U37:U41" si="24">IF(($E37      =0),0,(($Q37      /$E37      )*100))</f>
        <v>130.69637550459504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/>
      <c r="C38" s="108"/>
      <c r="D38" s="108"/>
      <c r="E38" s="108">
        <f t="shared" si="18"/>
        <v>0</v>
      </c>
      <c r="F38" s="109">
        <v>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11643000</v>
      </c>
      <c r="C42" s="111">
        <f>SUM(C37:C41)</f>
        <v>0</v>
      </c>
      <c r="D42" s="111"/>
      <c r="E42" s="111">
        <f t="shared" si="18"/>
        <v>11643000</v>
      </c>
      <c r="F42" s="112">
        <f t="shared" ref="F42:O42" si="25">SUM(F37:F41)</f>
        <v>11643000</v>
      </c>
      <c r="G42" s="113">
        <f t="shared" si="25"/>
        <v>11643000</v>
      </c>
      <c r="H42" s="112">
        <f t="shared" si="25"/>
        <v>1834000</v>
      </c>
      <c r="I42" s="113">
        <f t="shared" si="25"/>
        <v>4313663</v>
      </c>
      <c r="J42" s="112">
        <f t="shared" si="25"/>
        <v>3026000</v>
      </c>
      <c r="K42" s="113">
        <f t="shared" si="25"/>
        <v>10376489</v>
      </c>
      <c r="L42" s="112">
        <f t="shared" si="25"/>
        <v>0</v>
      </c>
      <c r="M42" s="113">
        <f t="shared" si="25"/>
        <v>526827</v>
      </c>
      <c r="N42" s="112">
        <f t="shared" si="25"/>
        <v>2423000</v>
      </c>
      <c r="O42" s="113">
        <f t="shared" si="25"/>
        <v>0</v>
      </c>
      <c r="P42" s="112">
        <f t="shared" si="19"/>
        <v>7283000</v>
      </c>
      <c r="Q42" s="113">
        <f t="shared" si="20"/>
        <v>15216979</v>
      </c>
      <c r="R42" s="58">
        <f t="shared" si="21"/>
        <v>0</v>
      </c>
      <c r="S42" s="59">
        <f t="shared" si="22"/>
        <v>-100</v>
      </c>
      <c r="T42" s="58">
        <f>IF((+$E37+$E40) =0,0,(P42   /(+$E37+$E40) )*100)</f>
        <v>62.552606716482003</v>
      </c>
      <c r="U42" s="60">
        <f>IF((+$E37+$E40) =0,0,(Q42   /(+$E37+$E40) )*100)</f>
        <v>130.69637550459504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IF(($L44      =0),0,((($N44      -$L44      )/$L44      )*100))</f>
        <v>0</v>
      </c>
      <c r="S44" s="55">
        <f t="shared" ref="S44:S55" si="30">IF(($M44      =0),0,((($O44      -$M44      )/$M44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IF(($L57      =0),0,((($N57      -$L57      )/$L57      )*100))</f>
        <v>0</v>
      </c>
      <c r="S57" s="55">
        <f>IF(($M57      =0),0,((($O57      -$M57      )/$M57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IF(($L58      =0),0,((($N58      -$L58      )/$L58      )*100))</f>
        <v>0</v>
      </c>
      <c r="S58" s="55">
        <f>IF(($M58      =0),0,((($O58      -$M58      )/$M58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IF(($L59      =0),0,((($N59      -$L59      )/$L59      )*100))</f>
        <v>0</v>
      </c>
      <c r="S59" s="55">
        <f>IF(($M59      =0),0,((($O59      -$M59      )/$M59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IF(($L60      =0),0,((($N60      -$L60      )/$L60      )*100))</f>
        <v>0</v>
      </c>
      <c r="S60" s="55">
        <f>IF(($M60      =0),0,((($O60      -$M60      )/$M60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IF(($L61      =0),0,((($N61      -$L61      )/$L61      )*100))</f>
        <v>0</v>
      </c>
      <c r="S61" s="64">
        <f>IF(($M61      =0),0,((($O61      -$M61      )/$M61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IF(($L63      =0),0,((($N63      -$L63      )/$L63      )*100))</f>
        <v>0</v>
      </c>
      <c r="S63" s="55">
        <f t="shared" ref="S63:S69" si="39">IF(($M63      =0),0,((($O63      -$M63      )/$M63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16184000</v>
      </c>
      <c r="C69" s="120">
        <f>SUM(C9:C16,C19:C25,C28:C31,C34,C37:C41,C44:C54,C57:C60,C63:C67)</f>
        <v>-230000</v>
      </c>
      <c r="D69" s="120"/>
      <c r="E69" s="120">
        <f t="shared" si="35"/>
        <v>15954000</v>
      </c>
      <c r="F69" s="121">
        <f t="shared" ref="F69:O69" si="43">SUM(F9:F16,F19:F25,F28:F31,F34,F37:F41,F44:F54,F57:F60,F63:F67)</f>
        <v>15954000</v>
      </c>
      <c r="G69" s="122">
        <f t="shared" si="43"/>
        <v>15954000</v>
      </c>
      <c r="H69" s="121">
        <f t="shared" si="43"/>
        <v>3527000</v>
      </c>
      <c r="I69" s="122">
        <f t="shared" si="43"/>
        <v>5344596</v>
      </c>
      <c r="J69" s="121">
        <f t="shared" si="43"/>
        <v>3317000</v>
      </c>
      <c r="K69" s="122">
        <f t="shared" si="43"/>
        <v>12310016</v>
      </c>
      <c r="L69" s="121">
        <f t="shared" si="43"/>
        <v>522000</v>
      </c>
      <c r="M69" s="122">
        <f t="shared" si="43"/>
        <v>1788509</v>
      </c>
      <c r="N69" s="121">
        <f t="shared" si="43"/>
        <v>2423000</v>
      </c>
      <c r="O69" s="122">
        <f t="shared" si="43"/>
        <v>84858</v>
      </c>
      <c r="P69" s="121">
        <f t="shared" si="36"/>
        <v>9789000</v>
      </c>
      <c r="Q69" s="122">
        <f t="shared" si="37"/>
        <v>19527979</v>
      </c>
      <c r="R69" s="67">
        <f t="shared" si="38"/>
        <v>364.17624521072798</v>
      </c>
      <c r="S69" s="68">
        <f t="shared" si="39"/>
        <v>-95.255377523959908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61.357653253102676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122.40177384981823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18159000</v>
      </c>
      <c r="C71" s="108"/>
      <c r="D71" s="108"/>
      <c r="E71" s="108">
        <f>$B71      +$C71      +$D71</f>
        <v>18159000</v>
      </c>
      <c r="F71" s="109">
        <v>18159000</v>
      </c>
      <c r="G71" s="110">
        <v>18159000</v>
      </c>
      <c r="H71" s="109">
        <v>4608000</v>
      </c>
      <c r="I71" s="110">
        <v>4101818</v>
      </c>
      <c r="J71" s="109">
        <v>4624000</v>
      </c>
      <c r="K71" s="110">
        <v>4025946</v>
      </c>
      <c r="L71" s="109">
        <v>5448000</v>
      </c>
      <c r="M71" s="110">
        <v>4099627</v>
      </c>
      <c r="N71" s="109">
        <v>3479000</v>
      </c>
      <c r="O71" s="110">
        <v>5931609</v>
      </c>
      <c r="P71" s="109">
        <f>$H71      +$J71      +$L71      +$N71</f>
        <v>18159000</v>
      </c>
      <c r="Q71" s="110">
        <f>$I71      +$K71      +$M71      +$O71</f>
        <v>18159000</v>
      </c>
      <c r="R71" s="54">
        <f>IF(($L71      =0),0,((($N71      -$L71      )/$L71      )*100))</f>
        <v>-36.1417033773862</v>
      </c>
      <c r="S71" s="55">
        <f>IF(($M71      =0),0,((($O71      -$M71      )/$M71      )*100))</f>
        <v>44.686553191302522</v>
      </c>
      <c r="T71" s="54">
        <f>IF(($E71      =0),0,(($P71      /$E71      )*100))</f>
        <v>100</v>
      </c>
      <c r="U71" s="56">
        <f>IF(($E71      =0),0,(($Q71      /$E71      )*100))</f>
        <v>100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IF(($L72      =0),0,((($N72      -$L72      )/$L72      )*100))</f>
        <v>0</v>
      </c>
      <c r="S72" s="55">
        <f>IF(($M72      =0),0,((($O72      -$M72      )/$M72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18159000</v>
      </c>
      <c r="C73" s="117">
        <f>SUM(C71:C72)</f>
        <v>0</v>
      </c>
      <c r="D73" s="117"/>
      <c r="E73" s="117">
        <f>$B73      +$C73      +$D73</f>
        <v>18159000</v>
      </c>
      <c r="F73" s="118">
        <f t="shared" ref="F73:O73" si="44">SUM(F71:F72)</f>
        <v>18159000</v>
      </c>
      <c r="G73" s="119">
        <f t="shared" si="44"/>
        <v>18159000</v>
      </c>
      <c r="H73" s="118">
        <f t="shared" si="44"/>
        <v>4608000</v>
      </c>
      <c r="I73" s="119">
        <f t="shared" si="44"/>
        <v>4101818</v>
      </c>
      <c r="J73" s="118">
        <f t="shared" si="44"/>
        <v>4624000</v>
      </c>
      <c r="K73" s="119">
        <f t="shared" si="44"/>
        <v>4025946</v>
      </c>
      <c r="L73" s="118">
        <f t="shared" si="44"/>
        <v>5448000</v>
      </c>
      <c r="M73" s="119">
        <f t="shared" si="44"/>
        <v>4099627</v>
      </c>
      <c r="N73" s="118">
        <f t="shared" si="44"/>
        <v>3479000</v>
      </c>
      <c r="O73" s="119">
        <f t="shared" si="44"/>
        <v>5931609</v>
      </c>
      <c r="P73" s="118">
        <f>$H73      +$J73      +$L73      +$N73</f>
        <v>18159000</v>
      </c>
      <c r="Q73" s="119">
        <f>$I73      +$K73      +$M73      +$O73</f>
        <v>18159000</v>
      </c>
      <c r="R73" s="63">
        <f>IF(($L73      =0),0,((($N73      -$L73      )/$L73      )*100))</f>
        <v>-36.1417033773862</v>
      </c>
      <c r="S73" s="64">
        <f>IF(($M73      =0),0,((($O73      -$M73      )/$M73      )*100))</f>
        <v>44.686553191302522</v>
      </c>
      <c r="T73" s="63">
        <f>IF(($E71      =0),0,(($P71      /$E71      )*100))</f>
        <v>100</v>
      </c>
      <c r="U73" s="65">
        <f>IF($E71   =0,0,($Q71   /$E71 )*100)</f>
        <v>100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18159000</v>
      </c>
      <c r="C74" s="120">
        <f>SUM(C71:C72)</f>
        <v>0</v>
      </c>
      <c r="D74" s="120"/>
      <c r="E74" s="120">
        <f>$B74      +$C74      +$D74</f>
        <v>18159000</v>
      </c>
      <c r="F74" s="121">
        <f t="shared" ref="F74:O74" si="45">SUM(F71:F72)</f>
        <v>18159000</v>
      </c>
      <c r="G74" s="122">
        <f t="shared" si="45"/>
        <v>18159000</v>
      </c>
      <c r="H74" s="121">
        <f t="shared" si="45"/>
        <v>4608000</v>
      </c>
      <c r="I74" s="122">
        <f t="shared" si="45"/>
        <v>4101818</v>
      </c>
      <c r="J74" s="121">
        <f t="shared" si="45"/>
        <v>4624000</v>
      </c>
      <c r="K74" s="122">
        <f t="shared" si="45"/>
        <v>4025946</v>
      </c>
      <c r="L74" s="121">
        <f t="shared" si="45"/>
        <v>5448000</v>
      </c>
      <c r="M74" s="122">
        <f t="shared" si="45"/>
        <v>4099627</v>
      </c>
      <c r="N74" s="121">
        <f t="shared" si="45"/>
        <v>3479000</v>
      </c>
      <c r="O74" s="122">
        <f t="shared" si="45"/>
        <v>5931609</v>
      </c>
      <c r="P74" s="121">
        <f>$H74      +$J74      +$L74      +$N74</f>
        <v>18159000</v>
      </c>
      <c r="Q74" s="122">
        <f>$I74      +$K74      +$M74      +$O74</f>
        <v>18159000</v>
      </c>
      <c r="R74" s="67">
        <f>IF(($L74      =0),0,((($N74      -$L74      )/$L74      )*100))</f>
        <v>-36.1417033773862</v>
      </c>
      <c r="S74" s="68">
        <f>IF(($M74      =0),0,((($O74      -$M74      )/$M74      )*100))</f>
        <v>44.686553191302522</v>
      </c>
      <c r="T74" s="67">
        <f>IF(($E71      =0),0,(($P71      /$E71      )*100))</f>
        <v>100</v>
      </c>
      <c r="U74" s="71">
        <f>IF($E71   =0,0,($Q71   /$E71 )*100)</f>
        <v>100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34343000</v>
      </c>
      <c r="C75" s="120">
        <f>SUM(C9:C16,C19:C25,C28:C31,C34,C37:C41,C44:C54,C57:C60,C63:C67,C71:C72)</f>
        <v>-230000</v>
      </c>
      <c r="D75" s="120"/>
      <c r="E75" s="120">
        <f>$B75      +$C75      +$D75</f>
        <v>34113000</v>
      </c>
      <c r="F75" s="121">
        <f t="shared" ref="F75:O75" si="46">SUM(F9:F16,F19:F25,F28:F31,F34,F37:F41,F44:F54,F57:F60,F63:F67,F71:F72)</f>
        <v>34113000</v>
      </c>
      <c r="G75" s="122">
        <f t="shared" si="46"/>
        <v>34113000</v>
      </c>
      <c r="H75" s="121">
        <f t="shared" si="46"/>
        <v>8135000</v>
      </c>
      <c r="I75" s="122">
        <f t="shared" si="46"/>
        <v>9446414</v>
      </c>
      <c r="J75" s="121">
        <f t="shared" si="46"/>
        <v>7941000</v>
      </c>
      <c r="K75" s="122">
        <f t="shared" si="46"/>
        <v>16335962</v>
      </c>
      <c r="L75" s="121">
        <f t="shared" si="46"/>
        <v>5970000</v>
      </c>
      <c r="M75" s="122">
        <f t="shared" si="46"/>
        <v>5888136</v>
      </c>
      <c r="N75" s="121">
        <f t="shared" si="46"/>
        <v>5902000</v>
      </c>
      <c r="O75" s="122">
        <f t="shared" si="46"/>
        <v>6016467</v>
      </c>
      <c r="P75" s="121">
        <f>$H75      +$J75      +$L75      +$N75</f>
        <v>27948000</v>
      </c>
      <c r="Q75" s="122">
        <f>$I75      +$K75      +$M75      +$O75</f>
        <v>37686979</v>
      </c>
      <c r="R75" s="67">
        <f>IF(($L75      =0),0,((($N75      -$L75      )/$L75      )*100))</f>
        <v>-1.1390284757118929</v>
      </c>
      <c r="S75" s="68">
        <f>IF(($M75      =0),0,((($O75      -$M75      )/$M75      )*100))</f>
        <v>2.1794843053896855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81.92771084337349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110.47688271333509</v>
      </c>
      <c r="V75" s="121" t="s">
        <v>36</v>
      </c>
      <c r="W75" s="122" t="s">
        <v>36</v>
      </c>
    </row>
    <row r="76" spans="1:23" ht="13" thickTop="1" x14ac:dyDescent="0.25">
      <c r="A76" s="72" t="s">
        <v>40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93</v>
      </c>
      <c r="B78" s="86" t="s">
        <v>94</v>
      </c>
      <c r="C78" s="86" t="s">
        <v>95</v>
      </c>
      <c r="D78" s="87" t="s">
        <v>17</v>
      </c>
      <c r="E78" s="86" t="s">
        <v>18</v>
      </c>
      <c r="F78" s="86" t="s">
        <v>19</v>
      </c>
      <c r="G78" s="86" t="s">
        <v>96</v>
      </c>
      <c r="H78" s="86" t="s">
        <v>97</v>
      </c>
      <c r="I78" s="88" t="s">
        <v>22</v>
      </c>
      <c r="J78" s="86" t="s">
        <v>98</v>
      </c>
      <c r="K78" s="88" t="s">
        <v>24</v>
      </c>
      <c r="L78" s="86" t="s">
        <v>99</v>
      </c>
      <c r="M78" s="88" t="s">
        <v>26</v>
      </c>
      <c r="N78" s="86" t="s">
        <v>100</v>
      </c>
      <c r="O78" s="88" t="s">
        <v>28</v>
      </c>
      <c r="P78" s="88" t="s">
        <v>101</v>
      </c>
      <c r="Q78" s="89" t="s">
        <v>30</v>
      </c>
      <c r="R78" s="90" t="s">
        <v>101</v>
      </c>
      <c r="S78" s="91" t="s">
        <v>30</v>
      </c>
      <c r="T78" s="90" t="s">
        <v>102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167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168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169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170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171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172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103</v>
      </c>
      <c r="B87" s="128">
        <f t="shared" ref="B87:S87" si="48">+B88+B89+B90+B91+B92+B93+B94+B95+B96</f>
        <v>934000</v>
      </c>
      <c r="C87" s="128">
        <f t="shared" si="48"/>
        <v>1732000</v>
      </c>
      <c r="D87" s="128">
        <f t="shared" si="48"/>
        <v>0</v>
      </c>
      <c r="E87" s="128">
        <f t="shared" si="48"/>
        <v>2666000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3637000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3637000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136.42160540135032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104</v>
      </c>
      <c r="B88" s="130"/>
      <c r="C88" s="130"/>
      <c r="D88" s="130"/>
      <c r="E88" s="130">
        <f t="shared" ref="E88:E96" si="49">$B88      +$C88      +$D88</f>
        <v>0</v>
      </c>
      <c r="F88" s="130">
        <v>0</v>
      </c>
      <c r="G88" s="130">
        <v>0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IF(($L88      =0),0,((($N88      -$L88      )/$L88      )*100))</f>
        <v>0</v>
      </c>
      <c r="S88" s="98">
        <f t="shared" ref="S88:S96" si="53">IF(($M88      =0),0,((($O88      -$M88      )/$M88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105</v>
      </c>
      <c r="B89" s="108"/>
      <c r="C89" s="108"/>
      <c r="D89" s="108"/>
      <c r="E89" s="108">
        <f t="shared" si="49"/>
        <v>0</v>
      </c>
      <c r="F89" s="108">
        <v>0</v>
      </c>
      <c r="G89" s="108">
        <v>0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106</v>
      </c>
      <c r="B90" s="108"/>
      <c r="C90" s="108"/>
      <c r="D90" s="108"/>
      <c r="E90" s="108">
        <f t="shared" si="49"/>
        <v>0</v>
      </c>
      <c r="F90" s="108">
        <v>0</v>
      </c>
      <c r="G90" s="108">
        <v>0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107</v>
      </c>
      <c r="B91" s="108">
        <v>934000</v>
      </c>
      <c r="C91" s="108">
        <v>1732000</v>
      </c>
      <c r="D91" s="108"/>
      <c r="E91" s="108">
        <f t="shared" si="49"/>
        <v>2666000</v>
      </c>
      <c r="F91" s="108">
        <v>0</v>
      </c>
      <c r="G91" s="108">
        <v>0</v>
      </c>
      <c r="H91" s="108">
        <v>3637000</v>
      </c>
      <c r="I91" s="108"/>
      <c r="J91" s="108"/>
      <c r="K91" s="108"/>
      <c r="L91" s="108"/>
      <c r="M91" s="108"/>
      <c r="N91" s="108"/>
      <c r="O91" s="108"/>
      <c r="P91" s="108">
        <f t="shared" si="50"/>
        <v>3637000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136.42160540135032</v>
      </c>
      <c r="U91" s="99">
        <f t="shared" si="55"/>
        <v>0</v>
      </c>
      <c r="V91" s="100"/>
      <c r="W91" s="101"/>
    </row>
    <row r="92" spans="1:23" ht="13" x14ac:dyDescent="0.3">
      <c r="A92" s="102" t="s">
        <v>108</v>
      </c>
      <c r="B92" s="108"/>
      <c r="C92" s="108"/>
      <c r="D92" s="108"/>
      <c r="E92" s="108">
        <f t="shared" si="49"/>
        <v>0</v>
      </c>
      <c r="F92" s="108">
        <v>0</v>
      </c>
      <c r="G92" s="108">
        <v>0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109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110</v>
      </c>
      <c r="B94" s="108"/>
      <c r="C94" s="108"/>
      <c r="D94" s="108"/>
      <c r="E94" s="108">
        <f t="shared" si="49"/>
        <v>0</v>
      </c>
      <c r="F94" s="108">
        <v>0</v>
      </c>
      <c r="G94" s="108">
        <v>0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111</v>
      </c>
      <c r="B95" s="108"/>
      <c r="C95" s="108"/>
      <c r="D95" s="108"/>
      <c r="E95" s="108">
        <f t="shared" si="49"/>
        <v>0</v>
      </c>
      <c r="F95" s="108">
        <v>0</v>
      </c>
      <c r="G95" s="108">
        <v>0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112</v>
      </c>
      <c r="B96" s="131"/>
      <c r="C96" s="131"/>
      <c r="D96" s="131"/>
      <c r="E96" s="131">
        <f t="shared" si="49"/>
        <v>0</v>
      </c>
      <c r="F96" s="131">
        <v>0</v>
      </c>
      <c r="G96" s="131">
        <v>0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173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934000</v>
      </c>
      <c r="C114" s="137">
        <f t="shared" si="62"/>
        <v>1732000</v>
      </c>
      <c r="D114" s="137">
        <f t="shared" si="62"/>
        <v>0</v>
      </c>
      <c r="E114" s="137">
        <f t="shared" si="62"/>
        <v>2666000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3637000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3637000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>
        <f t="shared" si="58"/>
        <v>1.3642160540135033</v>
      </c>
      <c r="U114" s="30">
        <f t="shared" si="59"/>
        <v>0</v>
      </c>
      <c r="V114" s="27"/>
      <c r="W114" s="28"/>
    </row>
    <row r="115" spans="1:23" hidden="1" x14ac:dyDescent="0.25">
      <c r="A115" s="31" t="s">
        <v>174</v>
      </c>
      <c r="B115" s="139">
        <f>B87</f>
        <v>934000</v>
      </c>
      <c r="C115" s="139">
        <f t="shared" ref="C115:Q115" si="63">C87</f>
        <v>1732000</v>
      </c>
      <c r="D115" s="139">
        <f t="shared" si="63"/>
        <v>0</v>
      </c>
      <c r="E115" s="139">
        <f t="shared" si="63"/>
        <v>2666000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3637000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3637000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>
        <f t="shared" si="58"/>
        <v>1.3642160540135033</v>
      </c>
      <c r="U115" s="30">
        <f t="shared" si="59"/>
        <v>0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175</v>
      </c>
    </row>
    <row r="118" spans="1:23" x14ac:dyDescent="0.25">
      <c r="A118" s="35" t="s">
        <v>176</v>
      </c>
    </row>
    <row r="119" spans="1:23" ht="13" x14ac:dyDescent="0.3">
      <c r="A119" s="35" t="s">
        <v>177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178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179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180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s4n/2hAdwVNzqdvrf2D/GYxJXTEqRvM80HsJIkSRZ9QgMliNYmV21g9+60oPrYqK8gJusfISHTpXTHTpyUCV5g==" saltValue="KoBhL9osH+Qtip2RFKsFU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125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40</v>
      </c>
      <c r="B6" s="40" t="s">
        <v>40</v>
      </c>
      <c r="C6" s="40" t="s">
        <v>40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>
        <v>0</v>
      </c>
      <c r="G9" s="110">
        <v>0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IF(($L9       =0),0,((($N9       -$L9       )/$L9       )*100))</f>
        <v>0</v>
      </c>
      <c r="S9" s="55">
        <f>IF(($M9       =0),0,((($O9       -$M9       )/$M9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1900000</v>
      </c>
      <c r="C10" s="108"/>
      <c r="D10" s="108"/>
      <c r="E10" s="108">
        <f t="shared" ref="E10:E17" si="0">$B10      +$C10      +$D10</f>
        <v>1900000</v>
      </c>
      <c r="F10" s="109">
        <v>1900000</v>
      </c>
      <c r="G10" s="110">
        <v>1900000</v>
      </c>
      <c r="H10" s="109">
        <v>1509000</v>
      </c>
      <c r="I10" s="110">
        <v>1508374</v>
      </c>
      <c r="J10" s="109">
        <v>85000</v>
      </c>
      <c r="K10" s="110">
        <v>128529</v>
      </c>
      <c r="L10" s="109">
        <v>130000</v>
      </c>
      <c r="M10" s="110">
        <v>131488</v>
      </c>
      <c r="N10" s="109"/>
      <c r="O10" s="110">
        <v>131609</v>
      </c>
      <c r="P10" s="109">
        <f t="shared" ref="P10:P17" si="1">$H10      +$J10      +$L10      +$N10</f>
        <v>1724000</v>
      </c>
      <c r="Q10" s="110">
        <f t="shared" ref="Q10:Q17" si="2">$I10      +$K10      +$M10      +$O10</f>
        <v>1900000</v>
      </c>
      <c r="R10" s="54">
        <f t="shared" ref="R10:R17" si="3">IF(($L10      =0),0,((($N10      -$L10      )/$L10      )*100))</f>
        <v>-100</v>
      </c>
      <c r="S10" s="55">
        <f t="shared" ref="S10:S17" si="4">IF(($M10      =0),0,((($O10      -$M10      )/$M10      )*100))</f>
        <v>9.2023606716962761E-2</v>
      </c>
      <c r="T10" s="54">
        <f t="shared" ref="T10:T16" si="5">IF(($E10      =0),0,(($P10      /$E10      )*100))</f>
        <v>90.736842105263165</v>
      </c>
      <c r="U10" s="56">
        <f t="shared" ref="U10:U16" si="6">IF(($E10      =0),0,(($Q10      /$E10      )*100))</f>
        <v>100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1900000</v>
      </c>
      <c r="C17" s="111">
        <f>SUM(C9:C16)</f>
        <v>0</v>
      </c>
      <c r="D17" s="111"/>
      <c r="E17" s="111">
        <f t="shared" si="0"/>
        <v>1900000</v>
      </c>
      <c r="F17" s="112">
        <f t="shared" ref="F17:O17" si="7">SUM(F9:F16)</f>
        <v>1900000</v>
      </c>
      <c r="G17" s="113">
        <f t="shared" si="7"/>
        <v>1900000</v>
      </c>
      <c r="H17" s="112">
        <f t="shared" si="7"/>
        <v>1509000</v>
      </c>
      <c r="I17" s="113">
        <f t="shared" si="7"/>
        <v>1508374</v>
      </c>
      <c r="J17" s="112">
        <f t="shared" si="7"/>
        <v>85000</v>
      </c>
      <c r="K17" s="113">
        <f t="shared" si="7"/>
        <v>128529</v>
      </c>
      <c r="L17" s="112">
        <f t="shared" si="7"/>
        <v>130000</v>
      </c>
      <c r="M17" s="113">
        <f t="shared" si="7"/>
        <v>131488</v>
      </c>
      <c r="N17" s="112">
        <f t="shared" si="7"/>
        <v>0</v>
      </c>
      <c r="O17" s="113">
        <f t="shared" si="7"/>
        <v>131609</v>
      </c>
      <c r="P17" s="112">
        <f t="shared" si="1"/>
        <v>1724000</v>
      </c>
      <c r="Q17" s="113">
        <f t="shared" si="2"/>
        <v>1900000</v>
      </c>
      <c r="R17" s="58">
        <f t="shared" si="3"/>
        <v>-100</v>
      </c>
      <c r="S17" s="59">
        <f t="shared" si="4"/>
        <v>9.2023606716962761E-2</v>
      </c>
      <c r="T17" s="58">
        <f>IF((SUM($E9:$E14))=0,0,(P17/(SUM($E9:$E14))*100))</f>
        <v>90.736842105263165</v>
      </c>
      <c r="U17" s="60">
        <f>IF((SUM($E9:$E14))=0,0,(Q17/(SUM($E9:$E14))*100))</f>
        <v>100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IF(($L19      =0),0,((($N19      -$L19      )/$L19      )*100))</f>
        <v>0</v>
      </c>
      <c r="S19" s="55">
        <f t="shared" ref="S19:S26" si="12">IF(($M19      =0),0,((($O19      -$M19      )/$M19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>
        <v>0</v>
      </c>
      <c r="G21" s="110">
        <v>0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0</v>
      </c>
      <c r="D26" s="111"/>
      <c r="E26" s="111">
        <f t="shared" si="8"/>
        <v>0</v>
      </c>
      <c r="F26" s="112">
        <f t="shared" ref="F26:O26" si="15">SUM(F19:F25)</f>
        <v>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IF(($L28      =0),0,((($N28      -$L28      )/$L28      )*100))</f>
        <v>0</v>
      </c>
      <c r="S28" s="55">
        <f>IF(($M28      =0),0,((($O28      -$M28      )/$M28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IF(($L29      =0),0,((($N29      -$L29      )/$L29      )*100))</f>
        <v>0</v>
      </c>
      <c r="S29" s="55">
        <f>IF(($M29      =0),0,((($O29      -$M29      )/$M29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IF(($L30      =0),0,((($N30      -$L30      )/$L30      )*100))</f>
        <v>0</v>
      </c>
      <c r="S30" s="55">
        <f>IF(($M30      =0),0,((($O30      -$M30      )/$M30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IF(($L31      =0),0,((($N31      -$L31      )/$L31      )*100))</f>
        <v>0</v>
      </c>
      <c r="S31" s="55">
        <f>IF(($M31      =0),0,((($O31      -$M31      )/$M31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IF(($L32      =0),0,((($N32      -$L32      )/$L32      )*100))</f>
        <v>0</v>
      </c>
      <c r="S32" s="59">
        <f>IF(($M32      =0),0,((($O32      -$M32      )/$M32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1410000</v>
      </c>
      <c r="C34" s="108"/>
      <c r="D34" s="108"/>
      <c r="E34" s="108">
        <f>$B34      +$C34      +$D34</f>
        <v>1410000</v>
      </c>
      <c r="F34" s="109">
        <v>1410000</v>
      </c>
      <c r="G34" s="110">
        <v>1410000</v>
      </c>
      <c r="H34" s="109">
        <v>258000</v>
      </c>
      <c r="I34" s="110">
        <v>258449</v>
      </c>
      <c r="J34" s="109">
        <v>418000</v>
      </c>
      <c r="K34" s="110">
        <v>418193</v>
      </c>
      <c r="L34" s="109">
        <v>516000</v>
      </c>
      <c r="M34" s="110">
        <v>419669</v>
      </c>
      <c r="N34" s="109">
        <v>218000</v>
      </c>
      <c r="O34" s="110">
        <v>313689</v>
      </c>
      <c r="P34" s="109">
        <f>$H34      +$J34      +$L34      +$N34</f>
        <v>1410000</v>
      </c>
      <c r="Q34" s="110">
        <f>$I34      +$K34      +$M34      +$O34</f>
        <v>1410000</v>
      </c>
      <c r="R34" s="54">
        <f>IF(($L34      =0),0,((($N34      -$L34      )/$L34      )*100))</f>
        <v>-57.751937984496124</v>
      </c>
      <c r="S34" s="55">
        <f>IF(($M34      =0),0,((($O34      -$M34      )/$M34      )*100))</f>
        <v>-25.253235287810156</v>
      </c>
      <c r="T34" s="54">
        <f>IF(($E34      =0),0,(($P34      /$E34      )*100))</f>
        <v>100</v>
      </c>
      <c r="U34" s="56">
        <f>IF(($E34      =0),0,(($Q34      /$E34      )*100))</f>
        <v>100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1410000</v>
      </c>
      <c r="C35" s="111">
        <f>C34</f>
        <v>0</v>
      </c>
      <c r="D35" s="111"/>
      <c r="E35" s="111">
        <f>$B35      +$C35      +$D35</f>
        <v>1410000</v>
      </c>
      <c r="F35" s="112">
        <f t="shared" ref="F35:O35" si="17">F34</f>
        <v>1410000</v>
      </c>
      <c r="G35" s="113">
        <f t="shared" si="17"/>
        <v>1410000</v>
      </c>
      <c r="H35" s="112">
        <f t="shared" si="17"/>
        <v>258000</v>
      </c>
      <c r="I35" s="113">
        <f t="shared" si="17"/>
        <v>258449</v>
      </c>
      <c r="J35" s="112">
        <f t="shared" si="17"/>
        <v>418000</v>
      </c>
      <c r="K35" s="113">
        <f t="shared" si="17"/>
        <v>418193</v>
      </c>
      <c r="L35" s="112">
        <f t="shared" si="17"/>
        <v>516000</v>
      </c>
      <c r="M35" s="113">
        <f t="shared" si="17"/>
        <v>419669</v>
      </c>
      <c r="N35" s="112">
        <f t="shared" si="17"/>
        <v>218000</v>
      </c>
      <c r="O35" s="113">
        <f t="shared" si="17"/>
        <v>313689</v>
      </c>
      <c r="P35" s="112">
        <f>$H35      +$J35      +$L35      +$N35</f>
        <v>1410000</v>
      </c>
      <c r="Q35" s="113">
        <f>$I35      +$K35      +$M35      +$O35</f>
        <v>1410000</v>
      </c>
      <c r="R35" s="58">
        <f>IF(($L35      =0),0,((($N35      -$L35      )/$L35      )*100))</f>
        <v>-57.751937984496124</v>
      </c>
      <c r="S35" s="59">
        <f>IF(($M35      =0),0,((($O35      -$M35      )/$M35      )*100))</f>
        <v>-25.253235287810156</v>
      </c>
      <c r="T35" s="58">
        <f>IF($E35   =0,0,($P35   /$E35   )*100)</f>
        <v>100</v>
      </c>
      <c r="U35" s="60">
        <f>IF($E35   =0,0,($Q35   /$E35   )*100)</f>
        <v>100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/>
      <c r="C37" s="108"/>
      <c r="D37" s="108"/>
      <c r="E37" s="108">
        <f t="shared" ref="E37:E42" si="18">$B37      +$C37      +$D37</f>
        <v>0</v>
      </c>
      <c r="F37" s="109">
        <v>0</v>
      </c>
      <c r="G37" s="110">
        <v>0</v>
      </c>
      <c r="H37" s="109"/>
      <c r="I37" s="110"/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0</v>
      </c>
      <c r="Q37" s="110">
        <f t="shared" ref="Q37:Q42" si="20">$I37      +$K37      +$M37      +$O37</f>
        <v>0</v>
      </c>
      <c r="R37" s="54">
        <f t="shared" ref="R37:R42" si="21">IF(($L37      =0),0,((($N37      -$L37      )/$L37      )*100))</f>
        <v>0</v>
      </c>
      <c r="S37" s="55">
        <f t="shared" ref="S37:S42" si="22">IF(($M37      =0),0,((($O37      -$M37      )/$M37      )*100))</f>
        <v>0</v>
      </c>
      <c r="T37" s="54">
        <f t="shared" ref="T37:T41" si="23">IF(($E37      =0),0,(($P37      /$E37      )*100))</f>
        <v>0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>
        <v>3105000</v>
      </c>
      <c r="C38" s="108">
        <v>-3105000</v>
      </c>
      <c r="D38" s="108"/>
      <c r="E38" s="108">
        <f t="shared" si="18"/>
        <v>0</v>
      </c>
      <c r="F38" s="109">
        <v>3105000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3105000</v>
      </c>
      <c r="C42" s="111">
        <f>SUM(C37:C41)</f>
        <v>-3105000</v>
      </c>
      <c r="D42" s="111"/>
      <c r="E42" s="111">
        <f t="shared" si="18"/>
        <v>0</v>
      </c>
      <c r="F42" s="112">
        <f t="shared" ref="F42:O42" si="25">SUM(F37:F41)</f>
        <v>3105000</v>
      </c>
      <c r="G42" s="113">
        <f t="shared" si="25"/>
        <v>0</v>
      </c>
      <c r="H42" s="112">
        <f t="shared" si="25"/>
        <v>0</v>
      </c>
      <c r="I42" s="113">
        <f t="shared" si="25"/>
        <v>0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0</v>
      </c>
      <c r="Q42" s="113">
        <f t="shared" si="20"/>
        <v>0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0</v>
      </c>
      <c r="U42" s="60">
        <f>IF((+$E37+$E40) =0,0,(Q42   /(+$E37+$E40) )*100)</f>
        <v>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IF(($L44      =0),0,((($N44      -$L44      )/$L44      )*100))</f>
        <v>0</v>
      </c>
      <c r="S44" s="55">
        <f t="shared" ref="S44:S55" si="30">IF(($M44      =0),0,((($O44      -$M44      )/$M44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IF(($L57      =0),0,((($N57      -$L57      )/$L57      )*100))</f>
        <v>0</v>
      </c>
      <c r="S57" s="55">
        <f>IF(($M57      =0),0,((($O57      -$M57      )/$M57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IF(($L58      =0),0,((($N58      -$L58      )/$L58      )*100))</f>
        <v>0</v>
      </c>
      <c r="S58" s="55">
        <f>IF(($M58      =0),0,((($O58      -$M58      )/$M58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IF(($L59      =0),0,((($N59      -$L59      )/$L59      )*100))</f>
        <v>0</v>
      </c>
      <c r="S59" s="55">
        <f>IF(($M59      =0),0,((($O59      -$M59      )/$M59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IF(($L60      =0),0,((($N60      -$L60      )/$L60      )*100))</f>
        <v>0</v>
      </c>
      <c r="S60" s="55">
        <f>IF(($M60      =0),0,((($O60      -$M60      )/$M60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IF(($L61      =0),0,((($N61      -$L61      )/$L61      )*100))</f>
        <v>0</v>
      </c>
      <c r="S61" s="64">
        <f>IF(($M61      =0),0,((($O61      -$M61      )/$M61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IF(($L63      =0),0,((($N63      -$L63      )/$L63      )*100))</f>
        <v>0</v>
      </c>
      <c r="S63" s="55">
        <f t="shared" ref="S63:S69" si="39">IF(($M63      =0),0,((($O63      -$M63      )/$M63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6415000</v>
      </c>
      <c r="C69" s="120">
        <f>SUM(C9:C16,C19:C25,C28:C31,C34,C37:C41,C44:C54,C57:C60,C63:C67)</f>
        <v>-3105000</v>
      </c>
      <c r="D69" s="120"/>
      <c r="E69" s="120">
        <f t="shared" si="35"/>
        <v>3310000</v>
      </c>
      <c r="F69" s="121">
        <f t="shared" ref="F69:O69" si="43">SUM(F9:F16,F19:F25,F28:F31,F34,F37:F41,F44:F54,F57:F60,F63:F67)</f>
        <v>6415000</v>
      </c>
      <c r="G69" s="122">
        <f t="shared" si="43"/>
        <v>3310000</v>
      </c>
      <c r="H69" s="121">
        <f t="shared" si="43"/>
        <v>1767000</v>
      </c>
      <c r="I69" s="122">
        <f t="shared" si="43"/>
        <v>1766823</v>
      </c>
      <c r="J69" s="121">
        <f t="shared" si="43"/>
        <v>503000</v>
      </c>
      <c r="K69" s="122">
        <f t="shared" si="43"/>
        <v>546722</v>
      </c>
      <c r="L69" s="121">
        <f t="shared" si="43"/>
        <v>646000</v>
      </c>
      <c r="M69" s="122">
        <f t="shared" si="43"/>
        <v>551157</v>
      </c>
      <c r="N69" s="121">
        <f t="shared" si="43"/>
        <v>218000</v>
      </c>
      <c r="O69" s="122">
        <f t="shared" si="43"/>
        <v>445298</v>
      </c>
      <c r="P69" s="121">
        <f t="shared" si="36"/>
        <v>3134000</v>
      </c>
      <c r="Q69" s="122">
        <f t="shared" si="37"/>
        <v>3310000</v>
      </c>
      <c r="R69" s="67">
        <f t="shared" si="38"/>
        <v>-66.253869969040252</v>
      </c>
      <c r="S69" s="68">
        <f t="shared" si="39"/>
        <v>-19.206687023842573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94.682779456193359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100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20974000</v>
      </c>
      <c r="C71" s="108"/>
      <c r="D71" s="108"/>
      <c r="E71" s="108">
        <f>$B71      +$C71      +$D71</f>
        <v>20974000</v>
      </c>
      <c r="F71" s="109">
        <v>20974000</v>
      </c>
      <c r="G71" s="110">
        <v>20974000</v>
      </c>
      <c r="H71" s="109">
        <v>6283000</v>
      </c>
      <c r="I71" s="110">
        <v>6305695</v>
      </c>
      <c r="J71" s="109">
        <v>6388000</v>
      </c>
      <c r="K71" s="110">
        <v>6381202</v>
      </c>
      <c r="L71" s="109">
        <v>6292000</v>
      </c>
      <c r="M71" s="110">
        <v>2320814</v>
      </c>
      <c r="N71" s="109">
        <v>2011000</v>
      </c>
      <c r="O71" s="110">
        <v>5966287</v>
      </c>
      <c r="P71" s="109">
        <f>$H71      +$J71      +$L71      +$N71</f>
        <v>20974000</v>
      </c>
      <c r="Q71" s="110">
        <f>$I71      +$K71      +$M71      +$O71</f>
        <v>20973998</v>
      </c>
      <c r="R71" s="54">
        <f>IF(($L71      =0),0,((($N71      -$L71      )/$L71      )*100))</f>
        <v>-68.038779402415756</v>
      </c>
      <c r="S71" s="55">
        <f>IF(($M71      =0),0,((($O71      -$M71      )/$M71      )*100))</f>
        <v>157.07734441450285</v>
      </c>
      <c r="T71" s="54">
        <f>IF(($E71      =0),0,(($P71      /$E71      )*100))</f>
        <v>100</v>
      </c>
      <c r="U71" s="56">
        <f>IF(($E71      =0),0,(($Q71      /$E71      )*100))</f>
        <v>99.999990464384481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IF(($L72      =0),0,((($N72      -$L72      )/$L72      )*100))</f>
        <v>0</v>
      </c>
      <c r="S72" s="55">
        <f>IF(($M72      =0),0,((($O72      -$M72      )/$M72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20974000</v>
      </c>
      <c r="C73" s="117">
        <f>SUM(C71:C72)</f>
        <v>0</v>
      </c>
      <c r="D73" s="117"/>
      <c r="E73" s="117">
        <f>$B73      +$C73      +$D73</f>
        <v>20974000</v>
      </c>
      <c r="F73" s="118">
        <f t="shared" ref="F73:O73" si="44">SUM(F71:F72)</f>
        <v>20974000</v>
      </c>
      <c r="G73" s="119">
        <f t="shared" si="44"/>
        <v>20974000</v>
      </c>
      <c r="H73" s="118">
        <f t="shared" si="44"/>
        <v>6283000</v>
      </c>
      <c r="I73" s="119">
        <f t="shared" si="44"/>
        <v>6305695</v>
      </c>
      <c r="J73" s="118">
        <f t="shared" si="44"/>
        <v>6388000</v>
      </c>
      <c r="K73" s="119">
        <f t="shared" si="44"/>
        <v>6381202</v>
      </c>
      <c r="L73" s="118">
        <f t="shared" si="44"/>
        <v>6292000</v>
      </c>
      <c r="M73" s="119">
        <f t="shared" si="44"/>
        <v>2320814</v>
      </c>
      <c r="N73" s="118">
        <f t="shared" si="44"/>
        <v>2011000</v>
      </c>
      <c r="O73" s="119">
        <f t="shared" si="44"/>
        <v>5966287</v>
      </c>
      <c r="P73" s="118">
        <f>$H73      +$J73      +$L73      +$N73</f>
        <v>20974000</v>
      </c>
      <c r="Q73" s="119">
        <f>$I73      +$K73      +$M73      +$O73</f>
        <v>20973998</v>
      </c>
      <c r="R73" s="63">
        <f>IF(($L73      =0),0,((($N73      -$L73      )/$L73      )*100))</f>
        <v>-68.038779402415756</v>
      </c>
      <c r="S73" s="64">
        <f>IF(($M73      =0),0,((($O73      -$M73      )/$M73      )*100))</f>
        <v>157.07734441450285</v>
      </c>
      <c r="T73" s="63">
        <f>IF(($E71      =0),0,(($P71      /$E71      )*100))</f>
        <v>100</v>
      </c>
      <c r="U73" s="65">
        <f>IF($E71   =0,0,($Q71   /$E71 )*100)</f>
        <v>99.999990464384481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20974000</v>
      </c>
      <c r="C74" s="120">
        <f>SUM(C71:C72)</f>
        <v>0</v>
      </c>
      <c r="D74" s="120"/>
      <c r="E74" s="120">
        <f>$B74      +$C74      +$D74</f>
        <v>20974000</v>
      </c>
      <c r="F74" s="121">
        <f t="shared" ref="F74:O74" si="45">SUM(F71:F72)</f>
        <v>20974000</v>
      </c>
      <c r="G74" s="122">
        <f t="shared" si="45"/>
        <v>20974000</v>
      </c>
      <c r="H74" s="121">
        <f t="shared" si="45"/>
        <v>6283000</v>
      </c>
      <c r="I74" s="122">
        <f t="shared" si="45"/>
        <v>6305695</v>
      </c>
      <c r="J74" s="121">
        <f t="shared" si="45"/>
        <v>6388000</v>
      </c>
      <c r="K74" s="122">
        <f t="shared" si="45"/>
        <v>6381202</v>
      </c>
      <c r="L74" s="121">
        <f t="shared" si="45"/>
        <v>6292000</v>
      </c>
      <c r="M74" s="122">
        <f t="shared" si="45"/>
        <v>2320814</v>
      </c>
      <c r="N74" s="121">
        <f t="shared" si="45"/>
        <v>2011000</v>
      </c>
      <c r="O74" s="122">
        <f t="shared" si="45"/>
        <v>5966287</v>
      </c>
      <c r="P74" s="121">
        <f>$H74      +$J74      +$L74      +$N74</f>
        <v>20974000</v>
      </c>
      <c r="Q74" s="122">
        <f>$I74      +$K74      +$M74      +$O74</f>
        <v>20973998</v>
      </c>
      <c r="R74" s="67">
        <f>IF(($L74      =0),0,((($N74      -$L74      )/$L74      )*100))</f>
        <v>-68.038779402415756</v>
      </c>
      <c r="S74" s="68">
        <f>IF(($M74      =0),0,((($O74      -$M74      )/$M74      )*100))</f>
        <v>157.07734441450285</v>
      </c>
      <c r="T74" s="67">
        <f>IF(($E71      =0),0,(($P71      /$E71      )*100))</f>
        <v>100</v>
      </c>
      <c r="U74" s="71">
        <f>IF($E71   =0,0,($Q71   /$E71 )*100)</f>
        <v>99.999990464384481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27389000</v>
      </c>
      <c r="C75" s="120">
        <f>SUM(C9:C16,C19:C25,C28:C31,C34,C37:C41,C44:C54,C57:C60,C63:C67,C71:C72)</f>
        <v>-3105000</v>
      </c>
      <c r="D75" s="120"/>
      <c r="E75" s="120">
        <f>$B75      +$C75      +$D75</f>
        <v>24284000</v>
      </c>
      <c r="F75" s="121">
        <f t="shared" ref="F75:O75" si="46">SUM(F9:F16,F19:F25,F28:F31,F34,F37:F41,F44:F54,F57:F60,F63:F67,F71:F72)</f>
        <v>27389000</v>
      </c>
      <c r="G75" s="122">
        <f t="shared" si="46"/>
        <v>24284000</v>
      </c>
      <c r="H75" s="121">
        <f t="shared" si="46"/>
        <v>8050000</v>
      </c>
      <c r="I75" s="122">
        <f t="shared" si="46"/>
        <v>8072518</v>
      </c>
      <c r="J75" s="121">
        <f t="shared" si="46"/>
        <v>6891000</v>
      </c>
      <c r="K75" s="122">
        <f t="shared" si="46"/>
        <v>6927924</v>
      </c>
      <c r="L75" s="121">
        <f t="shared" si="46"/>
        <v>6938000</v>
      </c>
      <c r="M75" s="122">
        <f t="shared" si="46"/>
        <v>2871971</v>
      </c>
      <c r="N75" s="121">
        <f t="shared" si="46"/>
        <v>2229000</v>
      </c>
      <c r="O75" s="122">
        <f t="shared" si="46"/>
        <v>6411585</v>
      </c>
      <c r="P75" s="121">
        <f>$H75      +$J75      +$L75      +$N75</f>
        <v>24108000</v>
      </c>
      <c r="Q75" s="122">
        <f>$I75      +$K75      +$M75      +$O75</f>
        <v>24283998</v>
      </c>
      <c r="R75" s="67">
        <f>IF(($L75      =0),0,((($N75      -$L75      )/$L75      )*100))</f>
        <v>-67.872585759584894</v>
      </c>
      <c r="S75" s="68">
        <f>IF(($M75      =0),0,((($O75      -$M75      )/$M75      )*100))</f>
        <v>123.24685729765376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99.275242958326473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99.99999176412453</v>
      </c>
      <c r="V75" s="121" t="s">
        <v>36</v>
      </c>
      <c r="W75" s="122" t="s">
        <v>36</v>
      </c>
    </row>
    <row r="76" spans="1:23" ht="13" thickTop="1" x14ac:dyDescent="0.25">
      <c r="A76" s="72" t="s">
        <v>40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93</v>
      </c>
      <c r="B78" s="86" t="s">
        <v>94</v>
      </c>
      <c r="C78" s="86" t="s">
        <v>95</v>
      </c>
      <c r="D78" s="87" t="s">
        <v>17</v>
      </c>
      <c r="E78" s="86" t="s">
        <v>18</v>
      </c>
      <c r="F78" s="86" t="s">
        <v>19</v>
      </c>
      <c r="G78" s="86" t="s">
        <v>96</v>
      </c>
      <c r="H78" s="86" t="s">
        <v>97</v>
      </c>
      <c r="I78" s="88" t="s">
        <v>22</v>
      </c>
      <c r="J78" s="86" t="s">
        <v>98</v>
      </c>
      <c r="K78" s="88" t="s">
        <v>24</v>
      </c>
      <c r="L78" s="86" t="s">
        <v>99</v>
      </c>
      <c r="M78" s="88" t="s">
        <v>26</v>
      </c>
      <c r="N78" s="86" t="s">
        <v>100</v>
      </c>
      <c r="O78" s="88" t="s">
        <v>28</v>
      </c>
      <c r="P78" s="88" t="s">
        <v>101</v>
      </c>
      <c r="Q78" s="89" t="s">
        <v>30</v>
      </c>
      <c r="R78" s="90" t="s">
        <v>101</v>
      </c>
      <c r="S78" s="91" t="s">
        <v>30</v>
      </c>
      <c r="T78" s="90" t="s">
        <v>102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167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168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169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170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171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172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103</v>
      </c>
      <c r="B87" s="128">
        <f t="shared" ref="B87:S87" si="48">+B88+B89+B90+B91+B92+B93+B94+B95+B96</f>
        <v>2284000</v>
      </c>
      <c r="C87" s="128">
        <f t="shared" si="48"/>
        <v>4237000</v>
      </c>
      <c r="D87" s="128">
        <f t="shared" si="48"/>
        <v>0</v>
      </c>
      <c r="E87" s="128">
        <f t="shared" si="48"/>
        <v>6521000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4198000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4659000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8857000</v>
      </c>
      <c r="Q87" s="129">
        <f t="shared" si="48"/>
        <v>0</v>
      </c>
      <c r="R87" s="94">
        <f t="shared" si="48"/>
        <v>-100</v>
      </c>
      <c r="S87" s="94">
        <f t="shared" si="48"/>
        <v>0</v>
      </c>
      <c r="T87" s="95">
        <f>IF(SUM($E88:$E96) =0,0,(P87   /SUM($E88:$E96) )*100)</f>
        <v>135.82272657567859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104</v>
      </c>
      <c r="B88" s="130"/>
      <c r="C88" s="130"/>
      <c r="D88" s="130"/>
      <c r="E88" s="130">
        <f t="shared" ref="E88:E96" si="49">$B88      +$C88      +$D88</f>
        <v>0</v>
      </c>
      <c r="F88" s="130">
        <v>0</v>
      </c>
      <c r="G88" s="130">
        <v>0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IF(($L88      =0),0,((($N88      -$L88      )/$L88      )*100))</f>
        <v>0</v>
      </c>
      <c r="S88" s="98">
        <f t="shared" ref="S88:S96" si="53">IF(($M88      =0),0,((($O88      -$M88      )/$M88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105</v>
      </c>
      <c r="B89" s="108"/>
      <c r="C89" s="108"/>
      <c r="D89" s="108"/>
      <c r="E89" s="108">
        <f t="shared" si="49"/>
        <v>0</v>
      </c>
      <c r="F89" s="108">
        <v>0</v>
      </c>
      <c r="G89" s="108">
        <v>0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106</v>
      </c>
      <c r="B90" s="108"/>
      <c r="C90" s="108"/>
      <c r="D90" s="108"/>
      <c r="E90" s="108">
        <f t="shared" si="49"/>
        <v>0</v>
      </c>
      <c r="F90" s="108">
        <v>0</v>
      </c>
      <c r="G90" s="108">
        <v>0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107</v>
      </c>
      <c r="B91" s="108">
        <v>84000</v>
      </c>
      <c r="C91" s="108">
        <v>1778000</v>
      </c>
      <c r="D91" s="108"/>
      <c r="E91" s="108">
        <f t="shared" si="49"/>
        <v>1862000</v>
      </c>
      <c r="F91" s="108">
        <v>0</v>
      </c>
      <c r="G91" s="108">
        <v>0</v>
      </c>
      <c r="H91" s="108">
        <v>4198000</v>
      </c>
      <c r="I91" s="108"/>
      <c r="J91" s="108"/>
      <c r="K91" s="108"/>
      <c r="L91" s="108"/>
      <c r="M91" s="108"/>
      <c r="N91" s="108"/>
      <c r="O91" s="108"/>
      <c r="P91" s="108">
        <f t="shared" si="50"/>
        <v>4198000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225.4564983888292</v>
      </c>
      <c r="U91" s="99">
        <f t="shared" si="55"/>
        <v>0</v>
      </c>
      <c r="V91" s="100"/>
      <c r="W91" s="101"/>
    </row>
    <row r="92" spans="1:23" ht="13" x14ac:dyDescent="0.3">
      <c r="A92" s="102" t="s">
        <v>108</v>
      </c>
      <c r="B92" s="108"/>
      <c r="C92" s="108"/>
      <c r="D92" s="108"/>
      <c r="E92" s="108">
        <f t="shared" si="49"/>
        <v>0</v>
      </c>
      <c r="F92" s="108">
        <v>0</v>
      </c>
      <c r="G92" s="108">
        <v>0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109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110</v>
      </c>
      <c r="B94" s="108"/>
      <c r="C94" s="108"/>
      <c r="D94" s="108"/>
      <c r="E94" s="108">
        <f t="shared" si="49"/>
        <v>0</v>
      </c>
      <c r="F94" s="108">
        <v>0</v>
      </c>
      <c r="G94" s="108">
        <v>0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111</v>
      </c>
      <c r="B95" s="108"/>
      <c r="C95" s="108"/>
      <c r="D95" s="108"/>
      <c r="E95" s="108">
        <f t="shared" si="49"/>
        <v>0</v>
      </c>
      <c r="F95" s="108">
        <v>0</v>
      </c>
      <c r="G95" s="108">
        <v>0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112</v>
      </c>
      <c r="B96" s="131">
        <v>2200000</v>
      </c>
      <c r="C96" s="131">
        <v>2459000</v>
      </c>
      <c r="D96" s="131"/>
      <c r="E96" s="131">
        <f t="shared" si="49"/>
        <v>4659000</v>
      </c>
      <c r="F96" s="131">
        <v>0</v>
      </c>
      <c r="G96" s="131">
        <v>0</v>
      </c>
      <c r="H96" s="131"/>
      <c r="I96" s="131"/>
      <c r="J96" s="131"/>
      <c r="K96" s="131"/>
      <c r="L96" s="131">
        <v>4659000</v>
      </c>
      <c r="M96" s="131"/>
      <c r="N96" s="131"/>
      <c r="O96" s="131"/>
      <c r="P96" s="131">
        <f t="shared" si="50"/>
        <v>4659000</v>
      </c>
      <c r="Q96" s="131">
        <f t="shared" si="51"/>
        <v>0</v>
      </c>
      <c r="R96" s="104">
        <f t="shared" si="52"/>
        <v>-100</v>
      </c>
      <c r="S96" s="104">
        <f t="shared" si="53"/>
        <v>0</v>
      </c>
      <c r="T96" s="104">
        <f t="shared" si="54"/>
        <v>100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173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2284000</v>
      </c>
      <c r="C114" s="137">
        <f t="shared" si="62"/>
        <v>4237000</v>
      </c>
      <c r="D114" s="137">
        <f t="shared" si="62"/>
        <v>0</v>
      </c>
      <c r="E114" s="137">
        <f t="shared" si="62"/>
        <v>6521000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4198000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4659000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8857000</v>
      </c>
      <c r="Q114" s="137">
        <f t="shared" si="62"/>
        <v>0</v>
      </c>
      <c r="R114" s="29">
        <f t="shared" si="61"/>
        <v>-1</v>
      </c>
      <c r="S114" s="30" t="str">
        <f t="shared" si="61"/>
        <v xml:space="preserve"> </v>
      </c>
      <c r="T114" s="29">
        <f t="shared" si="58"/>
        <v>1.3582272657567858</v>
      </c>
      <c r="U114" s="30">
        <f t="shared" si="59"/>
        <v>0</v>
      </c>
      <c r="V114" s="27"/>
      <c r="W114" s="28"/>
    </row>
    <row r="115" spans="1:23" hidden="1" x14ac:dyDescent="0.25">
      <c r="A115" s="31" t="s">
        <v>174</v>
      </c>
      <c r="B115" s="139">
        <f>B87</f>
        <v>2284000</v>
      </c>
      <c r="C115" s="139">
        <f t="shared" ref="C115:Q115" si="63">C87</f>
        <v>4237000</v>
      </c>
      <c r="D115" s="139">
        <f t="shared" si="63"/>
        <v>0</v>
      </c>
      <c r="E115" s="139">
        <f t="shared" si="63"/>
        <v>6521000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4198000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4659000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8857000</v>
      </c>
      <c r="Q115" s="139">
        <f t="shared" si="63"/>
        <v>0</v>
      </c>
      <c r="R115" s="29">
        <f t="shared" si="61"/>
        <v>-1</v>
      </c>
      <c r="S115" s="30" t="str">
        <f t="shared" si="61"/>
        <v xml:space="preserve"> </v>
      </c>
      <c r="T115" s="29">
        <f t="shared" si="58"/>
        <v>1.3582272657567858</v>
      </c>
      <c r="U115" s="30">
        <f t="shared" si="59"/>
        <v>0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175</v>
      </c>
    </row>
    <row r="118" spans="1:23" x14ac:dyDescent="0.25">
      <c r="A118" s="35" t="s">
        <v>176</v>
      </c>
    </row>
    <row r="119" spans="1:23" ht="13" x14ac:dyDescent="0.3">
      <c r="A119" s="35" t="s">
        <v>177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178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179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180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4acHPWyAeNFDg2f/xTG/K5CPLlAER8mcDwXmTEHGQ/S3VFUDrBSDKNeG6Mrb1HNwLQ7PT8cCiSVfjy2Ds2lcEA==" saltValue="za0ruvsulXjXT4vVOn9qE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126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40</v>
      </c>
      <c r="B6" s="40" t="s">
        <v>40</v>
      </c>
      <c r="C6" s="40" t="s">
        <v>40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>
        <v>0</v>
      </c>
      <c r="G9" s="110">
        <v>0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IF(($L9       =0),0,((($N9       -$L9       )/$L9       )*100))</f>
        <v>0</v>
      </c>
      <c r="S9" s="55">
        <f>IF(($M9       =0),0,((($O9       -$M9       )/$M9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1200000</v>
      </c>
      <c r="C10" s="108"/>
      <c r="D10" s="108"/>
      <c r="E10" s="108">
        <f t="shared" ref="E10:E17" si="0">$B10      +$C10      +$D10</f>
        <v>1200000</v>
      </c>
      <c r="F10" s="109">
        <v>1200000</v>
      </c>
      <c r="G10" s="110">
        <v>1200000</v>
      </c>
      <c r="H10" s="109">
        <v>210000</v>
      </c>
      <c r="I10" s="110">
        <v>209179</v>
      </c>
      <c r="J10" s="109">
        <v>103000</v>
      </c>
      <c r="K10" s="110">
        <v>103587</v>
      </c>
      <c r="L10" s="109">
        <v>235000</v>
      </c>
      <c r="M10" s="110">
        <v>235930</v>
      </c>
      <c r="N10" s="109"/>
      <c r="O10" s="110">
        <v>651191</v>
      </c>
      <c r="P10" s="109">
        <f t="shared" ref="P10:P17" si="1">$H10      +$J10      +$L10      +$N10</f>
        <v>548000</v>
      </c>
      <c r="Q10" s="110">
        <f t="shared" ref="Q10:Q17" si="2">$I10      +$K10      +$M10      +$O10</f>
        <v>1199887</v>
      </c>
      <c r="R10" s="54">
        <f t="shared" ref="R10:R17" si="3">IF(($L10      =0),0,((($N10      -$L10      )/$L10      )*100))</f>
        <v>-100</v>
      </c>
      <c r="S10" s="55">
        <f t="shared" ref="S10:S17" si="4">IF(($M10      =0),0,((($O10      -$M10      )/$M10      )*100))</f>
        <v>176.01025727970162</v>
      </c>
      <c r="T10" s="54">
        <f t="shared" ref="T10:T16" si="5">IF(($E10      =0),0,(($P10      /$E10      )*100))</f>
        <v>45.666666666666664</v>
      </c>
      <c r="U10" s="56">
        <f t="shared" ref="U10:U16" si="6">IF(($E10      =0),0,(($Q10      /$E10      )*100))</f>
        <v>99.990583333333333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1200000</v>
      </c>
      <c r="C17" s="111">
        <f>SUM(C9:C16)</f>
        <v>0</v>
      </c>
      <c r="D17" s="111"/>
      <c r="E17" s="111">
        <f t="shared" si="0"/>
        <v>1200000</v>
      </c>
      <c r="F17" s="112">
        <f t="shared" ref="F17:O17" si="7">SUM(F9:F16)</f>
        <v>1200000</v>
      </c>
      <c r="G17" s="113">
        <f t="shared" si="7"/>
        <v>1200000</v>
      </c>
      <c r="H17" s="112">
        <f t="shared" si="7"/>
        <v>210000</v>
      </c>
      <c r="I17" s="113">
        <f t="shared" si="7"/>
        <v>209179</v>
      </c>
      <c r="J17" s="112">
        <f t="shared" si="7"/>
        <v>103000</v>
      </c>
      <c r="K17" s="113">
        <f t="shared" si="7"/>
        <v>103587</v>
      </c>
      <c r="L17" s="112">
        <f t="shared" si="7"/>
        <v>235000</v>
      </c>
      <c r="M17" s="113">
        <f t="shared" si="7"/>
        <v>235930</v>
      </c>
      <c r="N17" s="112">
        <f t="shared" si="7"/>
        <v>0</v>
      </c>
      <c r="O17" s="113">
        <f t="shared" si="7"/>
        <v>651191</v>
      </c>
      <c r="P17" s="112">
        <f t="shared" si="1"/>
        <v>548000</v>
      </c>
      <c r="Q17" s="113">
        <f t="shared" si="2"/>
        <v>1199887</v>
      </c>
      <c r="R17" s="58">
        <f t="shared" si="3"/>
        <v>-100</v>
      </c>
      <c r="S17" s="59">
        <f t="shared" si="4"/>
        <v>176.01025727970162</v>
      </c>
      <c r="T17" s="58">
        <f>IF((SUM($E9:$E14))=0,0,(P17/(SUM($E9:$E14))*100))</f>
        <v>45.666666666666664</v>
      </c>
      <c r="U17" s="60">
        <f>IF((SUM($E9:$E14))=0,0,(Q17/(SUM($E9:$E14))*100))</f>
        <v>99.990583333333333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IF(($L19      =0),0,((($N19      -$L19      )/$L19      )*100))</f>
        <v>0</v>
      </c>
      <c r="S19" s="55">
        <f t="shared" ref="S19:S26" si="12">IF(($M19      =0),0,((($O19      -$M19      )/$M19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>
        <v>2583000</v>
      </c>
      <c r="C21" s="108"/>
      <c r="D21" s="108"/>
      <c r="E21" s="108">
        <f t="shared" si="8"/>
        <v>2583000</v>
      </c>
      <c r="F21" s="109">
        <v>2583000</v>
      </c>
      <c r="G21" s="110">
        <v>0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2583000</v>
      </c>
      <c r="C26" s="111">
        <f>SUM(C19:C25)</f>
        <v>0</v>
      </c>
      <c r="D26" s="111"/>
      <c r="E26" s="111">
        <f t="shared" si="8"/>
        <v>2583000</v>
      </c>
      <c r="F26" s="112">
        <f t="shared" ref="F26:O26" si="15">SUM(F19:F25)</f>
        <v>2583000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IF(($L28      =0),0,((($N28      -$L28      )/$L28      )*100))</f>
        <v>0</v>
      </c>
      <c r="S28" s="55">
        <f>IF(($M28      =0),0,((($O28      -$M28      )/$M28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IF(($L29      =0),0,((($N29      -$L29      )/$L29      )*100))</f>
        <v>0</v>
      </c>
      <c r="S29" s="55">
        <f>IF(($M29      =0),0,((($O29      -$M29      )/$M29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IF(($L30      =0),0,((($N30      -$L30      )/$L30      )*100))</f>
        <v>0</v>
      </c>
      <c r="S30" s="55">
        <f>IF(($M30      =0),0,((($O30      -$M30      )/$M30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>
        <v>2840000</v>
      </c>
      <c r="C31" s="108"/>
      <c r="D31" s="108"/>
      <c r="E31" s="108">
        <f>$B31      +$C31      +$D31</f>
        <v>2840000</v>
      </c>
      <c r="F31" s="109">
        <v>2840000</v>
      </c>
      <c r="G31" s="110">
        <v>2840000</v>
      </c>
      <c r="H31" s="109"/>
      <c r="I31" s="110">
        <v>703314</v>
      </c>
      <c r="J31" s="109">
        <v>1177000</v>
      </c>
      <c r="K31" s="110">
        <v>473918</v>
      </c>
      <c r="L31" s="109">
        <v>411000</v>
      </c>
      <c r="M31" s="110">
        <v>423713</v>
      </c>
      <c r="N31" s="109">
        <v>1099000</v>
      </c>
      <c r="O31" s="110">
        <v>1239055</v>
      </c>
      <c r="P31" s="109">
        <f>$H31      +$J31      +$L31      +$N31</f>
        <v>2687000</v>
      </c>
      <c r="Q31" s="110">
        <f>$I31      +$K31      +$M31      +$O31</f>
        <v>2840000</v>
      </c>
      <c r="R31" s="54">
        <f>IF(($L31      =0),0,((($N31      -$L31      )/$L31      )*100))</f>
        <v>167.39659367396592</v>
      </c>
      <c r="S31" s="55">
        <f>IF(($M31      =0),0,((($O31      -$M31      )/$M31      )*100))</f>
        <v>192.42789340898204</v>
      </c>
      <c r="T31" s="54">
        <f>IF(($E31      =0),0,(($P31      /$E31      )*100))</f>
        <v>94.612676056338032</v>
      </c>
      <c r="U31" s="56">
        <f>IF(($E31      =0),0,(($Q31      /$E31      )*100))</f>
        <v>100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2840000</v>
      </c>
      <c r="C32" s="111">
        <f>SUM(C28:C31)</f>
        <v>0</v>
      </c>
      <c r="D32" s="111"/>
      <c r="E32" s="111">
        <f>$B32      +$C32      +$D32</f>
        <v>2840000</v>
      </c>
      <c r="F32" s="112">
        <f t="shared" ref="F32:O32" si="16">SUM(F28:F31)</f>
        <v>2840000</v>
      </c>
      <c r="G32" s="113">
        <f t="shared" si="16"/>
        <v>2840000</v>
      </c>
      <c r="H32" s="112">
        <f t="shared" si="16"/>
        <v>0</v>
      </c>
      <c r="I32" s="113">
        <f t="shared" si="16"/>
        <v>703314</v>
      </c>
      <c r="J32" s="112">
        <f t="shared" si="16"/>
        <v>1177000</v>
      </c>
      <c r="K32" s="113">
        <f t="shared" si="16"/>
        <v>473918</v>
      </c>
      <c r="L32" s="112">
        <f t="shared" si="16"/>
        <v>411000</v>
      </c>
      <c r="M32" s="113">
        <f t="shared" si="16"/>
        <v>423713</v>
      </c>
      <c r="N32" s="112">
        <f t="shared" si="16"/>
        <v>1099000</v>
      </c>
      <c r="O32" s="113">
        <f t="shared" si="16"/>
        <v>1239055</v>
      </c>
      <c r="P32" s="112">
        <f>$H32      +$J32      +$L32      +$N32</f>
        <v>2687000</v>
      </c>
      <c r="Q32" s="113">
        <f>$I32      +$K32      +$M32      +$O32</f>
        <v>2840000</v>
      </c>
      <c r="R32" s="58">
        <f>IF(($L32      =0),0,((($N32      -$L32      )/$L32      )*100))</f>
        <v>167.39659367396592</v>
      </c>
      <c r="S32" s="59">
        <f>IF(($M32      =0),0,((($O32      -$M32      )/$M32      )*100))</f>
        <v>192.42789340898204</v>
      </c>
      <c r="T32" s="58">
        <f>IF($E32   =0,0,($P32   /$E32   )*100)</f>
        <v>94.612676056338032</v>
      </c>
      <c r="U32" s="60">
        <f>IF($E32   =0,0,($Q32   /$E32   )*100)</f>
        <v>100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1889000</v>
      </c>
      <c r="C34" s="108"/>
      <c r="D34" s="108"/>
      <c r="E34" s="108">
        <f>$B34      +$C34      +$D34</f>
        <v>1889000</v>
      </c>
      <c r="F34" s="109">
        <v>1889000</v>
      </c>
      <c r="G34" s="110">
        <v>1889000</v>
      </c>
      <c r="H34" s="109">
        <v>338000</v>
      </c>
      <c r="I34" s="110">
        <v>337642</v>
      </c>
      <c r="J34" s="109">
        <v>635000</v>
      </c>
      <c r="K34" s="110">
        <v>635473</v>
      </c>
      <c r="L34" s="109">
        <v>481000</v>
      </c>
      <c r="M34" s="110">
        <v>480525</v>
      </c>
      <c r="N34" s="109">
        <v>435000</v>
      </c>
      <c r="O34" s="110">
        <v>435361</v>
      </c>
      <c r="P34" s="109">
        <f>$H34      +$J34      +$L34      +$N34</f>
        <v>1889000</v>
      </c>
      <c r="Q34" s="110">
        <f>$I34      +$K34      +$M34      +$O34</f>
        <v>1889001</v>
      </c>
      <c r="R34" s="54">
        <f>IF(($L34      =0),0,((($N34      -$L34      )/$L34      )*100))</f>
        <v>-9.5634095634095644</v>
      </c>
      <c r="S34" s="55">
        <f>IF(($M34      =0),0,((($O34      -$M34      )/$M34      )*100))</f>
        <v>-9.3988866344102799</v>
      </c>
      <c r="T34" s="54">
        <f>IF(($E34      =0),0,(($P34      /$E34      )*100))</f>
        <v>100</v>
      </c>
      <c r="U34" s="56">
        <f>IF(($E34      =0),0,(($Q34      /$E34      )*100))</f>
        <v>100.00005293806247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1889000</v>
      </c>
      <c r="C35" s="111">
        <f>C34</f>
        <v>0</v>
      </c>
      <c r="D35" s="111"/>
      <c r="E35" s="111">
        <f>$B35      +$C35      +$D35</f>
        <v>1889000</v>
      </c>
      <c r="F35" s="112">
        <f t="shared" ref="F35:O35" si="17">F34</f>
        <v>1889000</v>
      </c>
      <c r="G35" s="113">
        <f t="shared" si="17"/>
        <v>1889000</v>
      </c>
      <c r="H35" s="112">
        <f t="shared" si="17"/>
        <v>338000</v>
      </c>
      <c r="I35" s="113">
        <f t="shared" si="17"/>
        <v>337642</v>
      </c>
      <c r="J35" s="112">
        <f t="shared" si="17"/>
        <v>635000</v>
      </c>
      <c r="K35" s="113">
        <f t="shared" si="17"/>
        <v>635473</v>
      </c>
      <c r="L35" s="112">
        <f t="shared" si="17"/>
        <v>481000</v>
      </c>
      <c r="M35" s="113">
        <f t="shared" si="17"/>
        <v>480525</v>
      </c>
      <c r="N35" s="112">
        <f t="shared" si="17"/>
        <v>435000</v>
      </c>
      <c r="O35" s="113">
        <f t="shared" si="17"/>
        <v>435361</v>
      </c>
      <c r="P35" s="112">
        <f>$H35      +$J35      +$L35      +$N35</f>
        <v>1889000</v>
      </c>
      <c r="Q35" s="113">
        <f>$I35      +$K35      +$M35      +$O35</f>
        <v>1889001</v>
      </c>
      <c r="R35" s="58">
        <f>IF(($L35      =0),0,((($N35      -$L35      )/$L35      )*100))</f>
        <v>-9.5634095634095644</v>
      </c>
      <c r="S35" s="59">
        <f>IF(($M35      =0),0,((($O35      -$M35      )/$M35      )*100))</f>
        <v>-9.3988866344102799</v>
      </c>
      <c r="T35" s="58">
        <f>IF($E35   =0,0,($P35   /$E35   )*100)</f>
        <v>100</v>
      </c>
      <c r="U35" s="60">
        <f>IF($E35   =0,0,($Q35   /$E35   )*100)</f>
        <v>100.00005293806247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/>
      <c r="C37" s="108"/>
      <c r="D37" s="108"/>
      <c r="E37" s="108">
        <f t="shared" ref="E37:E42" si="18">$B37      +$C37      +$D37</f>
        <v>0</v>
      </c>
      <c r="F37" s="109">
        <v>0</v>
      </c>
      <c r="G37" s="110">
        <v>0</v>
      </c>
      <c r="H37" s="109"/>
      <c r="I37" s="110"/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0</v>
      </c>
      <c r="Q37" s="110">
        <f t="shared" ref="Q37:Q42" si="20">$I37      +$K37      +$M37      +$O37</f>
        <v>0</v>
      </c>
      <c r="R37" s="54">
        <f t="shared" ref="R37:R42" si="21">IF(($L37      =0),0,((($N37      -$L37      )/$L37      )*100))</f>
        <v>0</v>
      </c>
      <c r="S37" s="55">
        <f t="shared" ref="S37:S42" si="22">IF(($M37      =0),0,((($O37      -$M37      )/$M37      )*100))</f>
        <v>0</v>
      </c>
      <c r="T37" s="54">
        <f t="shared" ref="T37:T41" si="23">IF(($E37      =0),0,(($P37      /$E37      )*100))</f>
        <v>0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/>
      <c r="C38" s="108"/>
      <c r="D38" s="108"/>
      <c r="E38" s="108">
        <f t="shared" si="18"/>
        <v>0</v>
      </c>
      <c r="F38" s="109">
        <v>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0</v>
      </c>
      <c r="C42" s="111">
        <f>SUM(C37:C41)</f>
        <v>0</v>
      </c>
      <c r="D42" s="111"/>
      <c r="E42" s="111">
        <f t="shared" si="18"/>
        <v>0</v>
      </c>
      <c r="F42" s="112">
        <f t="shared" ref="F42:O42" si="25">SUM(F37:F41)</f>
        <v>0</v>
      </c>
      <c r="G42" s="113">
        <f t="shared" si="25"/>
        <v>0</v>
      </c>
      <c r="H42" s="112">
        <f t="shared" si="25"/>
        <v>0</v>
      </c>
      <c r="I42" s="113">
        <f t="shared" si="25"/>
        <v>0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0</v>
      </c>
      <c r="Q42" s="113">
        <f t="shared" si="20"/>
        <v>0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0</v>
      </c>
      <c r="U42" s="60">
        <f>IF((+$E37+$E40) =0,0,(Q42   /(+$E37+$E40) )*100)</f>
        <v>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IF(($L44      =0),0,((($N44      -$L44      )/$L44      )*100))</f>
        <v>0</v>
      </c>
      <c r="S44" s="55">
        <f t="shared" ref="S44:S55" si="30">IF(($M44      =0),0,((($O44      -$M44      )/$M44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>
        <v>100000000</v>
      </c>
      <c r="C53" s="108"/>
      <c r="D53" s="108"/>
      <c r="E53" s="108">
        <f t="shared" si="26"/>
        <v>100000000</v>
      </c>
      <c r="F53" s="109">
        <v>100000000</v>
      </c>
      <c r="G53" s="110">
        <v>100000000</v>
      </c>
      <c r="H53" s="109">
        <v>13700000</v>
      </c>
      <c r="I53" s="110">
        <v>4732466</v>
      </c>
      <c r="J53" s="109">
        <v>36300000</v>
      </c>
      <c r="K53" s="110">
        <v>36225847</v>
      </c>
      <c r="L53" s="109"/>
      <c r="M53" s="110">
        <v>24115599</v>
      </c>
      <c r="N53" s="109">
        <v>30932000</v>
      </c>
      <c r="O53" s="110">
        <v>34926089</v>
      </c>
      <c r="P53" s="109">
        <f t="shared" si="27"/>
        <v>80932000</v>
      </c>
      <c r="Q53" s="110">
        <f t="shared" si="28"/>
        <v>100000001</v>
      </c>
      <c r="R53" s="54">
        <f t="shared" si="29"/>
        <v>0</v>
      </c>
      <c r="S53" s="55">
        <f t="shared" si="30"/>
        <v>44.827789680861748</v>
      </c>
      <c r="T53" s="54">
        <f t="shared" si="31"/>
        <v>80.932000000000002</v>
      </c>
      <c r="U53" s="56">
        <f t="shared" si="32"/>
        <v>100.000001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100000000</v>
      </c>
      <c r="C55" s="111">
        <f>SUM(C44:C54)</f>
        <v>0</v>
      </c>
      <c r="D55" s="111"/>
      <c r="E55" s="111">
        <f t="shared" si="26"/>
        <v>100000000</v>
      </c>
      <c r="F55" s="112">
        <f t="shared" ref="F55:O55" si="33">SUM(F44:F54)</f>
        <v>100000000</v>
      </c>
      <c r="G55" s="113">
        <f t="shared" si="33"/>
        <v>100000000</v>
      </c>
      <c r="H55" s="112">
        <f t="shared" si="33"/>
        <v>13700000</v>
      </c>
      <c r="I55" s="113">
        <f t="shared" si="33"/>
        <v>4732466</v>
      </c>
      <c r="J55" s="112">
        <f t="shared" si="33"/>
        <v>36300000</v>
      </c>
      <c r="K55" s="113">
        <f t="shared" si="33"/>
        <v>36225847</v>
      </c>
      <c r="L55" s="112">
        <f t="shared" si="33"/>
        <v>0</v>
      </c>
      <c r="M55" s="113">
        <f t="shared" si="33"/>
        <v>24115599</v>
      </c>
      <c r="N55" s="112">
        <f t="shared" si="33"/>
        <v>30932000</v>
      </c>
      <c r="O55" s="113">
        <f t="shared" si="33"/>
        <v>34926089</v>
      </c>
      <c r="P55" s="112">
        <f t="shared" si="27"/>
        <v>80932000</v>
      </c>
      <c r="Q55" s="113">
        <f t="shared" si="28"/>
        <v>100000001</v>
      </c>
      <c r="R55" s="58">
        <f t="shared" si="29"/>
        <v>0</v>
      </c>
      <c r="S55" s="59">
        <f t="shared" si="30"/>
        <v>44.827789680861748</v>
      </c>
      <c r="T55" s="58">
        <f>IF((+$E45+$E47+$E49+$E50+$E53) =0,0,(P55   /(+$E45+$E47+$E49+$E50+$E53) )*100)</f>
        <v>80.932000000000002</v>
      </c>
      <c r="U55" s="60">
        <f>IF((+$E45+$E47+$E49+$E50+$E53) =0,0,(Q55   /(+$E45+$E47+$E49+$E50+$E53) )*100)</f>
        <v>100.000001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IF(($L57      =0),0,((($N57      -$L57      )/$L57      )*100))</f>
        <v>0</v>
      </c>
      <c r="S57" s="55">
        <f>IF(($M57      =0),0,((($O57      -$M57      )/$M57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IF(($L58      =0),0,((($N58      -$L58      )/$L58      )*100))</f>
        <v>0</v>
      </c>
      <c r="S58" s="55">
        <f>IF(($M58      =0),0,((($O58      -$M58      )/$M58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IF(($L59      =0),0,((($N59      -$L59      )/$L59      )*100))</f>
        <v>0</v>
      </c>
      <c r="S59" s="55">
        <f>IF(($M59      =0),0,((($O59      -$M59      )/$M59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IF(($L60      =0),0,((($N60      -$L60      )/$L60      )*100))</f>
        <v>0</v>
      </c>
      <c r="S60" s="55">
        <f>IF(($M60      =0),0,((($O60      -$M60      )/$M60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IF(($L61      =0),0,((($N61      -$L61      )/$L61      )*100))</f>
        <v>0</v>
      </c>
      <c r="S61" s="64">
        <f>IF(($M61      =0),0,((($O61      -$M61      )/$M61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IF(($L63      =0),0,((($N63      -$L63      )/$L63      )*100))</f>
        <v>0</v>
      </c>
      <c r="S63" s="55">
        <f t="shared" ref="S63:S69" si="39">IF(($M63      =0),0,((($O63      -$M63      )/$M63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108512000</v>
      </c>
      <c r="C69" s="120">
        <f>SUM(C9:C16,C19:C25,C28:C31,C34,C37:C41,C44:C54,C57:C60,C63:C67)</f>
        <v>0</v>
      </c>
      <c r="D69" s="120"/>
      <c r="E69" s="120">
        <f t="shared" si="35"/>
        <v>108512000</v>
      </c>
      <c r="F69" s="121">
        <f t="shared" ref="F69:O69" si="43">SUM(F9:F16,F19:F25,F28:F31,F34,F37:F41,F44:F54,F57:F60,F63:F67)</f>
        <v>108512000</v>
      </c>
      <c r="G69" s="122">
        <f t="shared" si="43"/>
        <v>105929000</v>
      </c>
      <c r="H69" s="121">
        <f t="shared" si="43"/>
        <v>14248000</v>
      </c>
      <c r="I69" s="122">
        <f t="shared" si="43"/>
        <v>5982601</v>
      </c>
      <c r="J69" s="121">
        <f t="shared" si="43"/>
        <v>38215000</v>
      </c>
      <c r="K69" s="122">
        <f t="shared" si="43"/>
        <v>37438825</v>
      </c>
      <c r="L69" s="121">
        <f t="shared" si="43"/>
        <v>1127000</v>
      </c>
      <c r="M69" s="122">
        <f t="shared" si="43"/>
        <v>25255767</v>
      </c>
      <c r="N69" s="121">
        <f t="shared" si="43"/>
        <v>32466000</v>
      </c>
      <c r="O69" s="122">
        <f t="shared" si="43"/>
        <v>37251696</v>
      </c>
      <c r="P69" s="121">
        <f t="shared" si="36"/>
        <v>86056000</v>
      </c>
      <c r="Q69" s="122">
        <f t="shared" si="37"/>
        <v>105928889</v>
      </c>
      <c r="R69" s="67">
        <f t="shared" si="38"/>
        <v>2780.7453416149069</v>
      </c>
      <c r="S69" s="68">
        <f t="shared" si="39"/>
        <v>47.497781397809064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81.239320677057265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99.999895212831234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116018000</v>
      </c>
      <c r="C71" s="108">
        <v>10000000</v>
      </c>
      <c r="D71" s="108"/>
      <c r="E71" s="108">
        <f>$B71      +$C71      +$D71</f>
        <v>126018000</v>
      </c>
      <c r="F71" s="109">
        <v>126018000</v>
      </c>
      <c r="G71" s="110">
        <v>126018000</v>
      </c>
      <c r="H71" s="109">
        <v>63600000</v>
      </c>
      <c r="I71" s="110">
        <v>65913811</v>
      </c>
      <c r="J71" s="109">
        <v>17983000</v>
      </c>
      <c r="K71" s="110">
        <v>17609576</v>
      </c>
      <c r="L71" s="109">
        <v>42598000</v>
      </c>
      <c r="M71" s="110">
        <v>13860094</v>
      </c>
      <c r="N71" s="109">
        <v>1837000</v>
      </c>
      <c r="O71" s="110">
        <v>28634506</v>
      </c>
      <c r="P71" s="109">
        <f>$H71      +$J71      +$L71      +$N71</f>
        <v>126018000</v>
      </c>
      <c r="Q71" s="110">
        <f>$I71      +$K71      +$M71      +$O71</f>
        <v>126017987</v>
      </c>
      <c r="R71" s="54">
        <f>IF(($L71      =0),0,((($N71      -$L71      )/$L71      )*100))</f>
        <v>-95.687590966712051</v>
      </c>
      <c r="S71" s="55">
        <f>IF(($M71      =0),0,((($O71      -$M71      )/$M71      )*100))</f>
        <v>106.596766226838</v>
      </c>
      <c r="T71" s="54">
        <f>IF(($E71      =0),0,(($P71      /$E71      )*100))</f>
        <v>100</v>
      </c>
      <c r="U71" s="56">
        <f>IF(($E71      =0),0,(($Q71      /$E71      )*100))</f>
        <v>99.999989684013386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IF(($L72      =0),0,((($N72      -$L72      )/$L72      )*100))</f>
        <v>0</v>
      </c>
      <c r="S72" s="55">
        <f>IF(($M72      =0),0,((($O72      -$M72      )/$M72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116018000</v>
      </c>
      <c r="C73" s="117">
        <f>SUM(C71:C72)</f>
        <v>10000000</v>
      </c>
      <c r="D73" s="117"/>
      <c r="E73" s="117">
        <f>$B73      +$C73      +$D73</f>
        <v>126018000</v>
      </c>
      <c r="F73" s="118">
        <f t="shared" ref="F73:O73" si="44">SUM(F71:F72)</f>
        <v>126018000</v>
      </c>
      <c r="G73" s="119">
        <f t="shared" si="44"/>
        <v>126018000</v>
      </c>
      <c r="H73" s="118">
        <f t="shared" si="44"/>
        <v>63600000</v>
      </c>
      <c r="I73" s="119">
        <f t="shared" si="44"/>
        <v>65913811</v>
      </c>
      <c r="J73" s="118">
        <f t="shared" si="44"/>
        <v>17983000</v>
      </c>
      <c r="K73" s="119">
        <f t="shared" si="44"/>
        <v>17609576</v>
      </c>
      <c r="L73" s="118">
        <f t="shared" si="44"/>
        <v>42598000</v>
      </c>
      <c r="M73" s="119">
        <f t="shared" si="44"/>
        <v>13860094</v>
      </c>
      <c r="N73" s="118">
        <f t="shared" si="44"/>
        <v>1837000</v>
      </c>
      <c r="O73" s="119">
        <f t="shared" si="44"/>
        <v>28634506</v>
      </c>
      <c r="P73" s="118">
        <f>$H73      +$J73      +$L73      +$N73</f>
        <v>126018000</v>
      </c>
      <c r="Q73" s="119">
        <f>$I73      +$K73      +$M73      +$O73</f>
        <v>126017987</v>
      </c>
      <c r="R73" s="63">
        <f>IF(($L73      =0),0,((($N73      -$L73      )/$L73      )*100))</f>
        <v>-95.687590966712051</v>
      </c>
      <c r="S73" s="64">
        <f>IF(($M73      =0),0,((($O73      -$M73      )/$M73      )*100))</f>
        <v>106.596766226838</v>
      </c>
      <c r="T73" s="63">
        <f>IF(($E71      =0),0,(($P71      /$E71      )*100))</f>
        <v>100</v>
      </c>
      <c r="U73" s="65">
        <f>IF($E71   =0,0,($Q71   /$E71 )*100)</f>
        <v>99.999989684013386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116018000</v>
      </c>
      <c r="C74" s="120">
        <f>SUM(C71:C72)</f>
        <v>10000000</v>
      </c>
      <c r="D74" s="120"/>
      <c r="E74" s="120">
        <f>$B74      +$C74      +$D74</f>
        <v>126018000</v>
      </c>
      <c r="F74" s="121">
        <f t="shared" ref="F74:O74" si="45">SUM(F71:F72)</f>
        <v>126018000</v>
      </c>
      <c r="G74" s="122">
        <f t="shared" si="45"/>
        <v>126018000</v>
      </c>
      <c r="H74" s="121">
        <f t="shared" si="45"/>
        <v>63600000</v>
      </c>
      <c r="I74" s="122">
        <f t="shared" si="45"/>
        <v>65913811</v>
      </c>
      <c r="J74" s="121">
        <f t="shared" si="45"/>
        <v>17983000</v>
      </c>
      <c r="K74" s="122">
        <f t="shared" si="45"/>
        <v>17609576</v>
      </c>
      <c r="L74" s="121">
        <f t="shared" si="45"/>
        <v>42598000</v>
      </c>
      <c r="M74" s="122">
        <f t="shared" si="45"/>
        <v>13860094</v>
      </c>
      <c r="N74" s="121">
        <f t="shared" si="45"/>
        <v>1837000</v>
      </c>
      <c r="O74" s="122">
        <f t="shared" si="45"/>
        <v>28634506</v>
      </c>
      <c r="P74" s="121">
        <f>$H74      +$J74      +$L74      +$N74</f>
        <v>126018000</v>
      </c>
      <c r="Q74" s="122">
        <f>$I74      +$K74      +$M74      +$O74</f>
        <v>126017987</v>
      </c>
      <c r="R74" s="67">
        <f>IF(($L74      =0),0,((($N74      -$L74      )/$L74      )*100))</f>
        <v>-95.687590966712051</v>
      </c>
      <c r="S74" s="68">
        <f>IF(($M74      =0),0,((($O74      -$M74      )/$M74      )*100))</f>
        <v>106.596766226838</v>
      </c>
      <c r="T74" s="67">
        <f>IF(($E71      =0),0,(($P71      /$E71      )*100))</f>
        <v>100</v>
      </c>
      <c r="U74" s="71">
        <f>IF($E71   =0,0,($Q71   /$E71 )*100)</f>
        <v>99.999989684013386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224530000</v>
      </c>
      <c r="C75" s="120">
        <f>SUM(C9:C16,C19:C25,C28:C31,C34,C37:C41,C44:C54,C57:C60,C63:C67,C71:C72)</f>
        <v>10000000</v>
      </c>
      <c r="D75" s="120"/>
      <c r="E75" s="120">
        <f>$B75      +$C75      +$D75</f>
        <v>234530000</v>
      </c>
      <c r="F75" s="121">
        <f t="shared" ref="F75:O75" si="46">SUM(F9:F16,F19:F25,F28:F31,F34,F37:F41,F44:F54,F57:F60,F63:F67,F71:F72)</f>
        <v>234530000</v>
      </c>
      <c r="G75" s="122">
        <f t="shared" si="46"/>
        <v>231947000</v>
      </c>
      <c r="H75" s="121">
        <f t="shared" si="46"/>
        <v>77848000</v>
      </c>
      <c r="I75" s="122">
        <f t="shared" si="46"/>
        <v>71896412</v>
      </c>
      <c r="J75" s="121">
        <f t="shared" si="46"/>
        <v>56198000</v>
      </c>
      <c r="K75" s="122">
        <f t="shared" si="46"/>
        <v>55048401</v>
      </c>
      <c r="L75" s="121">
        <f t="shared" si="46"/>
        <v>43725000</v>
      </c>
      <c r="M75" s="122">
        <f t="shared" si="46"/>
        <v>39115861</v>
      </c>
      <c r="N75" s="121">
        <f t="shared" si="46"/>
        <v>34303000</v>
      </c>
      <c r="O75" s="122">
        <f t="shared" si="46"/>
        <v>65886202</v>
      </c>
      <c r="P75" s="121">
        <f>$H75      +$J75      +$L75      +$N75</f>
        <v>212074000</v>
      </c>
      <c r="Q75" s="122">
        <f>$I75      +$K75      +$M75      +$O75</f>
        <v>231946876</v>
      </c>
      <c r="R75" s="67">
        <f>IF(($L75      =0),0,((($N75      -$L75      )/$L75      )*100))</f>
        <v>-21.548313321898227</v>
      </c>
      <c r="S75" s="68">
        <f>IF(($M75      =0),0,((($O75      -$M75      )/$M75      )*100))</f>
        <v>68.438583008565246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91.432094400876068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99.999946539511186</v>
      </c>
      <c r="V75" s="121" t="s">
        <v>36</v>
      </c>
      <c r="W75" s="122" t="s">
        <v>36</v>
      </c>
    </row>
    <row r="76" spans="1:23" ht="13" thickTop="1" x14ac:dyDescent="0.25">
      <c r="A76" s="72" t="s">
        <v>40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93</v>
      </c>
      <c r="B78" s="86" t="s">
        <v>94</v>
      </c>
      <c r="C78" s="86" t="s">
        <v>95</v>
      </c>
      <c r="D78" s="87" t="s">
        <v>17</v>
      </c>
      <c r="E78" s="86" t="s">
        <v>18</v>
      </c>
      <c r="F78" s="86" t="s">
        <v>19</v>
      </c>
      <c r="G78" s="86" t="s">
        <v>96</v>
      </c>
      <c r="H78" s="86" t="s">
        <v>97</v>
      </c>
      <c r="I78" s="88" t="s">
        <v>22</v>
      </c>
      <c r="J78" s="86" t="s">
        <v>98</v>
      </c>
      <c r="K78" s="88" t="s">
        <v>24</v>
      </c>
      <c r="L78" s="86" t="s">
        <v>99</v>
      </c>
      <c r="M78" s="88" t="s">
        <v>26</v>
      </c>
      <c r="N78" s="86" t="s">
        <v>100</v>
      </c>
      <c r="O78" s="88" t="s">
        <v>28</v>
      </c>
      <c r="P78" s="88" t="s">
        <v>101</v>
      </c>
      <c r="Q78" s="89" t="s">
        <v>30</v>
      </c>
      <c r="R78" s="90" t="s">
        <v>101</v>
      </c>
      <c r="S78" s="91" t="s">
        <v>30</v>
      </c>
      <c r="T78" s="90" t="s">
        <v>102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167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168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169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170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171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172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103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104</v>
      </c>
      <c r="B88" s="130"/>
      <c r="C88" s="130"/>
      <c r="D88" s="130"/>
      <c r="E88" s="130">
        <f t="shared" ref="E88:E96" si="49">$B88      +$C88      +$D88</f>
        <v>0</v>
      </c>
      <c r="F88" s="130">
        <v>0</v>
      </c>
      <c r="G88" s="130">
        <v>0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IF(($L88      =0),0,((($N88      -$L88      )/$L88      )*100))</f>
        <v>0</v>
      </c>
      <c r="S88" s="98">
        <f t="shared" ref="S88:S96" si="53">IF(($M88      =0),0,((($O88      -$M88      )/$M88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105</v>
      </c>
      <c r="B89" s="108"/>
      <c r="C89" s="108"/>
      <c r="D89" s="108"/>
      <c r="E89" s="108">
        <f t="shared" si="49"/>
        <v>0</v>
      </c>
      <c r="F89" s="108">
        <v>0</v>
      </c>
      <c r="G89" s="108">
        <v>0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106</v>
      </c>
      <c r="B90" s="108"/>
      <c r="C90" s="108"/>
      <c r="D90" s="108"/>
      <c r="E90" s="108">
        <f t="shared" si="49"/>
        <v>0</v>
      </c>
      <c r="F90" s="108">
        <v>0</v>
      </c>
      <c r="G90" s="108">
        <v>0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107</v>
      </c>
      <c r="B91" s="108"/>
      <c r="C91" s="108"/>
      <c r="D91" s="108"/>
      <c r="E91" s="108">
        <f t="shared" si="49"/>
        <v>0</v>
      </c>
      <c r="F91" s="108">
        <v>0</v>
      </c>
      <c r="G91" s="108">
        <v>0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108</v>
      </c>
      <c r="B92" s="108"/>
      <c r="C92" s="108"/>
      <c r="D92" s="108"/>
      <c r="E92" s="108">
        <f t="shared" si="49"/>
        <v>0</v>
      </c>
      <c r="F92" s="108">
        <v>0</v>
      </c>
      <c r="G92" s="108">
        <v>0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109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110</v>
      </c>
      <c r="B94" s="108"/>
      <c r="C94" s="108"/>
      <c r="D94" s="108"/>
      <c r="E94" s="108">
        <f t="shared" si="49"/>
        <v>0</v>
      </c>
      <c r="F94" s="108">
        <v>0</v>
      </c>
      <c r="G94" s="108">
        <v>0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111</v>
      </c>
      <c r="B95" s="108"/>
      <c r="C95" s="108"/>
      <c r="D95" s="108"/>
      <c r="E95" s="108">
        <f t="shared" si="49"/>
        <v>0</v>
      </c>
      <c r="F95" s="108">
        <v>0</v>
      </c>
      <c r="G95" s="108">
        <v>0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112</v>
      </c>
      <c r="B96" s="131"/>
      <c r="C96" s="131"/>
      <c r="D96" s="131"/>
      <c r="E96" s="131">
        <f t="shared" si="49"/>
        <v>0</v>
      </c>
      <c r="F96" s="131">
        <v>0</v>
      </c>
      <c r="G96" s="131">
        <v>0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173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174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175</v>
      </c>
    </row>
    <row r="118" spans="1:23" x14ac:dyDescent="0.25">
      <c r="A118" s="35" t="s">
        <v>176</v>
      </c>
    </row>
    <row r="119" spans="1:23" ht="13" x14ac:dyDescent="0.3">
      <c r="A119" s="35" t="s">
        <v>177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178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179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180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C7+a+EFhtS0E4z+VUXKXaUIxv4NawQ+I5TZ1lzPowz1gKexf2KYX8RXJT9eYYtkCPv0WMatuKYH1MYCD6a3Aag==" saltValue="ICkMC/9q4keoMvMV8qUO+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127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40</v>
      </c>
      <c r="B6" s="40" t="s">
        <v>40</v>
      </c>
      <c r="C6" s="40" t="s">
        <v>40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>
        <v>0</v>
      </c>
      <c r="G9" s="110">
        <v>0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IF(($L9       =0),0,((($N9       -$L9       )/$L9       )*100))</f>
        <v>0</v>
      </c>
      <c r="S9" s="55">
        <f>IF(($M9       =0),0,((($O9       -$M9       )/$M9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1800000</v>
      </c>
      <c r="C10" s="108"/>
      <c r="D10" s="108"/>
      <c r="E10" s="108">
        <f t="shared" ref="E10:E17" si="0">$B10      +$C10      +$D10</f>
        <v>1800000</v>
      </c>
      <c r="F10" s="109">
        <v>1800000</v>
      </c>
      <c r="G10" s="110">
        <v>1800000</v>
      </c>
      <c r="H10" s="109">
        <v>701000</v>
      </c>
      <c r="I10" s="110">
        <v>-6749999</v>
      </c>
      <c r="J10" s="109">
        <v>530000</v>
      </c>
      <c r="K10" s="110">
        <v>528901</v>
      </c>
      <c r="L10" s="109">
        <v>201000</v>
      </c>
      <c r="M10" s="110">
        <v>200001</v>
      </c>
      <c r="N10" s="109"/>
      <c r="O10" s="110">
        <v>371101</v>
      </c>
      <c r="P10" s="109">
        <f t="shared" ref="P10:P17" si="1">$H10      +$J10      +$L10      +$N10</f>
        <v>1432000</v>
      </c>
      <c r="Q10" s="110">
        <f t="shared" ref="Q10:Q17" si="2">$I10      +$K10      +$M10      +$O10</f>
        <v>-5649996</v>
      </c>
      <c r="R10" s="54">
        <f t="shared" ref="R10:R17" si="3">IF(($L10      =0),0,((($N10      -$L10      )/$L10      )*100))</f>
        <v>-100</v>
      </c>
      <c r="S10" s="55">
        <f t="shared" ref="S10:S17" si="4">IF(($M10      =0),0,((($O10      -$M10      )/$M10      )*100))</f>
        <v>85.549572252138745</v>
      </c>
      <c r="T10" s="54">
        <f t="shared" ref="T10:T16" si="5">IF(($E10      =0),0,(($P10      /$E10      )*100))</f>
        <v>79.555555555555557</v>
      </c>
      <c r="U10" s="56">
        <f t="shared" ref="U10:U16" si="6">IF(($E10      =0),0,(($Q10      /$E10      )*100))</f>
        <v>-313.88866666666667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1800000</v>
      </c>
      <c r="C17" s="111">
        <f>SUM(C9:C16)</f>
        <v>0</v>
      </c>
      <c r="D17" s="111"/>
      <c r="E17" s="111">
        <f t="shared" si="0"/>
        <v>1800000</v>
      </c>
      <c r="F17" s="112">
        <f t="shared" ref="F17:O17" si="7">SUM(F9:F16)</f>
        <v>1800000</v>
      </c>
      <c r="G17" s="113">
        <f t="shared" si="7"/>
        <v>1800000</v>
      </c>
      <c r="H17" s="112">
        <f t="shared" si="7"/>
        <v>701000</v>
      </c>
      <c r="I17" s="113">
        <f t="shared" si="7"/>
        <v>-6749999</v>
      </c>
      <c r="J17" s="112">
        <f t="shared" si="7"/>
        <v>530000</v>
      </c>
      <c r="K17" s="113">
        <f t="shared" si="7"/>
        <v>528901</v>
      </c>
      <c r="L17" s="112">
        <f t="shared" si="7"/>
        <v>201000</v>
      </c>
      <c r="M17" s="113">
        <f t="shared" si="7"/>
        <v>200001</v>
      </c>
      <c r="N17" s="112">
        <f t="shared" si="7"/>
        <v>0</v>
      </c>
      <c r="O17" s="113">
        <f t="shared" si="7"/>
        <v>371101</v>
      </c>
      <c r="P17" s="112">
        <f t="shared" si="1"/>
        <v>1432000</v>
      </c>
      <c r="Q17" s="113">
        <f t="shared" si="2"/>
        <v>-5649996</v>
      </c>
      <c r="R17" s="58">
        <f t="shared" si="3"/>
        <v>-100</v>
      </c>
      <c r="S17" s="59">
        <f t="shared" si="4"/>
        <v>85.549572252138745</v>
      </c>
      <c r="T17" s="58">
        <f>IF((SUM($E9:$E14))=0,0,(P17/(SUM($E9:$E14))*100))</f>
        <v>79.555555555555557</v>
      </c>
      <c r="U17" s="60">
        <f>IF((SUM($E9:$E14))=0,0,(Q17/(SUM($E9:$E14))*100))</f>
        <v>-313.88866666666667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IF(($L19      =0),0,((($N19      -$L19      )/$L19      )*100))</f>
        <v>0</v>
      </c>
      <c r="S19" s="55">
        <f t="shared" ref="S19:S26" si="12">IF(($M19      =0),0,((($O19      -$M19      )/$M19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>
        <v>0</v>
      </c>
      <c r="G21" s="110">
        <v>0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>
        <v>8858000</v>
      </c>
      <c r="C23" s="108"/>
      <c r="D23" s="108"/>
      <c r="E23" s="108">
        <f t="shared" si="8"/>
        <v>8858000</v>
      </c>
      <c r="F23" s="109">
        <v>8858000</v>
      </c>
      <c r="G23" s="110">
        <v>8858000</v>
      </c>
      <c r="H23" s="109">
        <v>372000</v>
      </c>
      <c r="I23" s="110"/>
      <c r="J23" s="109">
        <v>1610000</v>
      </c>
      <c r="K23" s="110"/>
      <c r="L23" s="109"/>
      <c r="M23" s="110"/>
      <c r="N23" s="109"/>
      <c r="O23" s="110"/>
      <c r="P23" s="109">
        <f t="shared" si="9"/>
        <v>1982000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22.375254007676677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8858000</v>
      </c>
      <c r="C26" s="111">
        <f>SUM(C19:C25)</f>
        <v>0</v>
      </c>
      <c r="D26" s="111"/>
      <c r="E26" s="111">
        <f t="shared" si="8"/>
        <v>8858000</v>
      </c>
      <c r="F26" s="112">
        <f t="shared" ref="F26:O26" si="15">SUM(F19:F25)</f>
        <v>8858000</v>
      </c>
      <c r="G26" s="113">
        <f t="shared" si="15"/>
        <v>8858000</v>
      </c>
      <c r="H26" s="112">
        <f t="shared" si="15"/>
        <v>372000</v>
      </c>
      <c r="I26" s="113">
        <f t="shared" si="15"/>
        <v>0</v>
      </c>
      <c r="J26" s="112">
        <f t="shared" si="15"/>
        <v>1610000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1982000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22.375254007676677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IF(($L28      =0),0,((($N28      -$L28      )/$L28      )*100))</f>
        <v>0</v>
      </c>
      <c r="S28" s="55">
        <f>IF(($M28      =0),0,((($O28      -$M28      )/$M28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IF(($L29      =0),0,((($N29      -$L29      )/$L29      )*100))</f>
        <v>0</v>
      </c>
      <c r="S29" s="55">
        <f>IF(($M29      =0),0,((($O29      -$M29      )/$M29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IF(($L30      =0),0,((($N30      -$L30      )/$L30      )*100))</f>
        <v>0</v>
      </c>
      <c r="S30" s="55">
        <f>IF(($M30      =0),0,((($O30      -$M30      )/$M30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IF(($L31      =0),0,((($N31      -$L31      )/$L31      )*100))</f>
        <v>0</v>
      </c>
      <c r="S31" s="55">
        <f>IF(($M31      =0),0,((($O31      -$M31      )/$M31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IF(($L32      =0),0,((($N32      -$L32      )/$L32      )*100))</f>
        <v>0</v>
      </c>
      <c r="S32" s="59">
        <f>IF(($M32      =0),0,((($O32      -$M32      )/$M32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2657000</v>
      </c>
      <c r="C34" s="108"/>
      <c r="D34" s="108"/>
      <c r="E34" s="108">
        <f>$B34      +$C34      +$D34</f>
        <v>2657000</v>
      </c>
      <c r="F34" s="109">
        <v>2657000</v>
      </c>
      <c r="G34" s="110">
        <v>2657000</v>
      </c>
      <c r="H34" s="109">
        <v>664000</v>
      </c>
      <c r="I34" s="110">
        <v>-9819628</v>
      </c>
      <c r="J34" s="109">
        <v>1468000</v>
      </c>
      <c r="K34" s="110">
        <v>807628</v>
      </c>
      <c r="L34" s="109"/>
      <c r="M34" s="110"/>
      <c r="N34" s="109"/>
      <c r="O34" s="110"/>
      <c r="P34" s="109">
        <f>$H34      +$J34      +$L34      +$N34</f>
        <v>2132000</v>
      </c>
      <c r="Q34" s="110">
        <f>$I34      +$K34      +$M34      +$O34</f>
        <v>-9012000</v>
      </c>
      <c r="R34" s="54">
        <f>IF(($L34      =0),0,((($N34      -$L34      )/$L34      )*100))</f>
        <v>0</v>
      </c>
      <c r="S34" s="55">
        <f>IF(($M34      =0),0,((($O34      -$M34      )/$M34      )*100))</f>
        <v>0</v>
      </c>
      <c r="T34" s="54">
        <f>IF(($E34      =0),0,(($P34      /$E34      )*100))</f>
        <v>80.240873165223931</v>
      </c>
      <c r="U34" s="56">
        <f>IF(($E34      =0),0,(($Q34      /$E34      )*100))</f>
        <v>-339.17952578095594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2657000</v>
      </c>
      <c r="C35" s="111">
        <f>C34</f>
        <v>0</v>
      </c>
      <c r="D35" s="111"/>
      <c r="E35" s="111">
        <f>$B35      +$C35      +$D35</f>
        <v>2657000</v>
      </c>
      <c r="F35" s="112">
        <f t="shared" ref="F35:O35" si="17">F34</f>
        <v>2657000</v>
      </c>
      <c r="G35" s="113">
        <f t="shared" si="17"/>
        <v>2657000</v>
      </c>
      <c r="H35" s="112">
        <f t="shared" si="17"/>
        <v>664000</v>
      </c>
      <c r="I35" s="113">
        <f t="shared" si="17"/>
        <v>-9819628</v>
      </c>
      <c r="J35" s="112">
        <f t="shared" si="17"/>
        <v>1468000</v>
      </c>
      <c r="K35" s="113">
        <f t="shared" si="17"/>
        <v>807628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2132000</v>
      </c>
      <c r="Q35" s="113">
        <f>$I35      +$K35      +$M35      +$O35</f>
        <v>-9012000</v>
      </c>
      <c r="R35" s="58">
        <f>IF(($L35      =0),0,((($N35      -$L35      )/$L35      )*100))</f>
        <v>0</v>
      </c>
      <c r="S35" s="59">
        <f>IF(($M35      =0),0,((($O35      -$M35      )/$M35      )*100))</f>
        <v>0</v>
      </c>
      <c r="T35" s="58">
        <f>IF($E35   =0,0,($P35   /$E35   )*100)</f>
        <v>80.240873165223931</v>
      </c>
      <c r="U35" s="60">
        <f>IF($E35   =0,0,($Q35   /$E35   )*100)</f>
        <v>-339.17952578095594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>
        <v>6701000</v>
      </c>
      <c r="C37" s="108"/>
      <c r="D37" s="108"/>
      <c r="E37" s="108">
        <f t="shared" ref="E37:E42" si="18">$B37      +$C37      +$D37</f>
        <v>6701000</v>
      </c>
      <c r="F37" s="109">
        <v>6701000</v>
      </c>
      <c r="G37" s="110">
        <v>6701000</v>
      </c>
      <c r="H37" s="109">
        <v>3000000</v>
      </c>
      <c r="I37" s="110">
        <v>-19980005</v>
      </c>
      <c r="J37" s="109">
        <v>743000</v>
      </c>
      <c r="K37" s="110">
        <v>3240261</v>
      </c>
      <c r="L37" s="109">
        <v>794000</v>
      </c>
      <c r="M37" s="110">
        <v>1143560</v>
      </c>
      <c r="N37" s="109">
        <v>44000</v>
      </c>
      <c r="O37" s="110">
        <v>197184</v>
      </c>
      <c r="P37" s="109">
        <f t="shared" ref="P37:P42" si="19">$H37      +$J37      +$L37      +$N37</f>
        <v>4581000</v>
      </c>
      <c r="Q37" s="110">
        <f t="shared" ref="Q37:Q42" si="20">$I37      +$K37      +$M37      +$O37</f>
        <v>-15399000</v>
      </c>
      <c r="R37" s="54">
        <f t="shared" ref="R37:R42" si="21">IF(($L37      =0),0,((($N37      -$L37      )/$L37      )*100))</f>
        <v>-94.458438287153655</v>
      </c>
      <c r="S37" s="55">
        <f t="shared" ref="S37:S42" si="22">IF(($M37      =0),0,((($O37      -$M37      )/$M37      )*100))</f>
        <v>-82.757004442267998</v>
      </c>
      <c r="T37" s="54">
        <f t="shared" ref="T37:T41" si="23">IF(($E37      =0),0,(($P37      /$E37      )*100))</f>
        <v>68.362930905834958</v>
      </c>
      <c r="U37" s="56">
        <f t="shared" ref="U37:U41" si="24">IF(($E37      =0),0,(($Q37      /$E37      )*100))</f>
        <v>-229.80152216087154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>
        <v>10737000</v>
      </c>
      <c r="C38" s="108">
        <v>13909000</v>
      </c>
      <c r="D38" s="108"/>
      <c r="E38" s="108">
        <f t="shared" si="18"/>
        <v>24646000</v>
      </c>
      <c r="F38" s="109">
        <v>10737000</v>
      </c>
      <c r="G38" s="110">
        <v>0</v>
      </c>
      <c r="H38" s="109"/>
      <c r="I38" s="110"/>
      <c r="J38" s="109"/>
      <c r="K38" s="110"/>
      <c r="L38" s="109"/>
      <c r="M38" s="110"/>
      <c r="N38" s="109">
        <v>6432000</v>
      </c>
      <c r="O38" s="110"/>
      <c r="P38" s="109">
        <f t="shared" si="19"/>
        <v>6432000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26.097541183153457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17438000</v>
      </c>
      <c r="C42" s="111">
        <f>SUM(C37:C41)</f>
        <v>13909000</v>
      </c>
      <c r="D42" s="111"/>
      <c r="E42" s="111">
        <f t="shared" si="18"/>
        <v>31347000</v>
      </c>
      <c r="F42" s="112">
        <f t="shared" ref="F42:O42" si="25">SUM(F37:F41)</f>
        <v>17438000</v>
      </c>
      <c r="G42" s="113">
        <f t="shared" si="25"/>
        <v>6701000</v>
      </c>
      <c r="H42" s="112">
        <f t="shared" si="25"/>
        <v>3000000</v>
      </c>
      <c r="I42" s="113">
        <f t="shared" si="25"/>
        <v>-19980005</v>
      </c>
      <c r="J42" s="112">
        <f t="shared" si="25"/>
        <v>743000</v>
      </c>
      <c r="K42" s="113">
        <f t="shared" si="25"/>
        <v>3240261</v>
      </c>
      <c r="L42" s="112">
        <f t="shared" si="25"/>
        <v>794000</v>
      </c>
      <c r="M42" s="113">
        <f t="shared" si="25"/>
        <v>1143560</v>
      </c>
      <c r="N42" s="112">
        <f t="shared" si="25"/>
        <v>6476000</v>
      </c>
      <c r="O42" s="113">
        <f t="shared" si="25"/>
        <v>197184</v>
      </c>
      <c r="P42" s="112">
        <f t="shared" si="19"/>
        <v>11013000</v>
      </c>
      <c r="Q42" s="113">
        <f t="shared" si="20"/>
        <v>-15399000</v>
      </c>
      <c r="R42" s="58">
        <f t="shared" si="21"/>
        <v>715.61712846347609</v>
      </c>
      <c r="S42" s="59">
        <f t="shared" si="22"/>
        <v>-82.757004442267998</v>
      </c>
      <c r="T42" s="58">
        <f>IF((+$E37+$E40) =0,0,(P42   /(+$E37+$E40) )*100)</f>
        <v>164.34860468586777</v>
      </c>
      <c r="U42" s="60">
        <f>IF((+$E37+$E40) =0,0,(Q42   /(+$E37+$E40) )*100)</f>
        <v>-229.80152216087154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IF(($L44      =0),0,((($N44      -$L44      )/$L44      )*100))</f>
        <v>0</v>
      </c>
      <c r="S44" s="55">
        <f t="shared" ref="S44:S55" si="30">IF(($M44      =0),0,((($O44      -$M44      )/$M44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IF(($L57      =0),0,((($N57      -$L57      )/$L57      )*100))</f>
        <v>0</v>
      </c>
      <c r="S57" s="55">
        <f>IF(($M57      =0),0,((($O57      -$M57      )/$M57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IF(($L58      =0),0,((($N58      -$L58      )/$L58      )*100))</f>
        <v>0</v>
      </c>
      <c r="S58" s="55">
        <f>IF(($M58      =0),0,((($O58      -$M58      )/$M58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IF(($L59      =0),0,((($N59      -$L59      )/$L59      )*100))</f>
        <v>0</v>
      </c>
      <c r="S59" s="55">
        <f>IF(($M59      =0),0,((($O59      -$M59      )/$M59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IF(($L60      =0),0,((($N60      -$L60      )/$L60      )*100))</f>
        <v>0</v>
      </c>
      <c r="S60" s="55">
        <f>IF(($M60      =0),0,((($O60      -$M60      )/$M60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IF(($L61      =0),0,((($N61      -$L61      )/$L61      )*100))</f>
        <v>0</v>
      </c>
      <c r="S61" s="64">
        <f>IF(($M61      =0),0,((($O61      -$M61      )/$M61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IF(($L63      =0),0,((($N63      -$L63      )/$L63      )*100))</f>
        <v>0</v>
      </c>
      <c r="S63" s="55">
        <f t="shared" ref="S63:S69" si="39">IF(($M63      =0),0,((($O63      -$M63      )/$M63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30753000</v>
      </c>
      <c r="C69" s="120">
        <f>SUM(C9:C16,C19:C25,C28:C31,C34,C37:C41,C44:C54,C57:C60,C63:C67)</f>
        <v>13909000</v>
      </c>
      <c r="D69" s="120"/>
      <c r="E69" s="120">
        <f t="shared" si="35"/>
        <v>44662000</v>
      </c>
      <c r="F69" s="121">
        <f t="shared" ref="F69:O69" si="43">SUM(F9:F16,F19:F25,F28:F31,F34,F37:F41,F44:F54,F57:F60,F63:F67)</f>
        <v>30753000</v>
      </c>
      <c r="G69" s="122">
        <f t="shared" si="43"/>
        <v>20016000</v>
      </c>
      <c r="H69" s="121">
        <f t="shared" si="43"/>
        <v>4737000</v>
      </c>
      <c r="I69" s="122">
        <f t="shared" si="43"/>
        <v>-36549632</v>
      </c>
      <c r="J69" s="121">
        <f t="shared" si="43"/>
        <v>4351000</v>
      </c>
      <c r="K69" s="122">
        <f t="shared" si="43"/>
        <v>4576790</v>
      </c>
      <c r="L69" s="121">
        <f t="shared" si="43"/>
        <v>995000</v>
      </c>
      <c r="M69" s="122">
        <f t="shared" si="43"/>
        <v>1343561</v>
      </c>
      <c r="N69" s="121">
        <f t="shared" si="43"/>
        <v>6476000</v>
      </c>
      <c r="O69" s="122">
        <f t="shared" si="43"/>
        <v>568285</v>
      </c>
      <c r="P69" s="121">
        <f t="shared" si="36"/>
        <v>16559000</v>
      </c>
      <c r="Q69" s="122">
        <f t="shared" si="37"/>
        <v>-30060996</v>
      </c>
      <c r="R69" s="67">
        <f t="shared" si="38"/>
        <v>550.8542713567839</v>
      </c>
      <c r="S69" s="68">
        <f t="shared" si="39"/>
        <v>-57.703074144009832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82.728816946442834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-150.18483213429258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42689000</v>
      </c>
      <c r="C71" s="108">
        <v>1500000</v>
      </c>
      <c r="D71" s="108"/>
      <c r="E71" s="108">
        <f>$B71      +$C71      +$D71</f>
        <v>44189000</v>
      </c>
      <c r="F71" s="109">
        <v>44189000</v>
      </c>
      <c r="G71" s="110">
        <v>44189000</v>
      </c>
      <c r="H71" s="109">
        <v>14195000</v>
      </c>
      <c r="I71" s="110">
        <v>-128460243</v>
      </c>
      <c r="J71" s="109">
        <v>15408000</v>
      </c>
      <c r="K71" s="110">
        <v>12444362</v>
      </c>
      <c r="L71" s="109">
        <v>14586000</v>
      </c>
      <c r="M71" s="110">
        <v>5674701</v>
      </c>
      <c r="N71" s="109"/>
      <c r="O71" s="110">
        <v>381180</v>
      </c>
      <c r="P71" s="109">
        <f>$H71      +$J71      +$L71      +$N71</f>
        <v>44189000</v>
      </c>
      <c r="Q71" s="110">
        <f>$I71      +$K71      +$M71      +$O71</f>
        <v>-109960000</v>
      </c>
      <c r="R71" s="54">
        <f>IF(($L71      =0),0,((($N71      -$L71      )/$L71      )*100))</f>
        <v>-100</v>
      </c>
      <c r="S71" s="55">
        <f>IF(($M71      =0),0,((($O71      -$M71      )/$M71      )*100))</f>
        <v>-93.282817896484772</v>
      </c>
      <c r="T71" s="54">
        <f>IF(($E71      =0),0,(($P71      /$E71      )*100))</f>
        <v>100</v>
      </c>
      <c r="U71" s="56">
        <f>IF(($E71      =0),0,(($Q71      /$E71      )*100))</f>
        <v>-248.84020910181266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IF(($L72      =0),0,((($N72      -$L72      )/$L72      )*100))</f>
        <v>0</v>
      </c>
      <c r="S72" s="55">
        <f>IF(($M72      =0),0,((($O72      -$M72      )/$M72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42689000</v>
      </c>
      <c r="C73" s="117">
        <f>SUM(C71:C72)</f>
        <v>1500000</v>
      </c>
      <c r="D73" s="117"/>
      <c r="E73" s="117">
        <f>$B73      +$C73      +$D73</f>
        <v>44189000</v>
      </c>
      <c r="F73" s="118">
        <f t="shared" ref="F73:O73" si="44">SUM(F71:F72)</f>
        <v>44189000</v>
      </c>
      <c r="G73" s="119">
        <f t="shared" si="44"/>
        <v>44189000</v>
      </c>
      <c r="H73" s="118">
        <f t="shared" si="44"/>
        <v>14195000</v>
      </c>
      <c r="I73" s="119">
        <f t="shared" si="44"/>
        <v>-128460243</v>
      </c>
      <c r="J73" s="118">
        <f t="shared" si="44"/>
        <v>15408000</v>
      </c>
      <c r="K73" s="119">
        <f t="shared" si="44"/>
        <v>12444362</v>
      </c>
      <c r="L73" s="118">
        <f t="shared" si="44"/>
        <v>14586000</v>
      </c>
      <c r="M73" s="119">
        <f t="shared" si="44"/>
        <v>5674701</v>
      </c>
      <c r="N73" s="118">
        <f t="shared" si="44"/>
        <v>0</v>
      </c>
      <c r="O73" s="119">
        <f t="shared" si="44"/>
        <v>381180</v>
      </c>
      <c r="P73" s="118">
        <f>$H73      +$J73      +$L73      +$N73</f>
        <v>44189000</v>
      </c>
      <c r="Q73" s="119">
        <f>$I73      +$K73      +$M73      +$O73</f>
        <v>-109960000</v>
      </c>
      <c r="R73" s="63">
        <f>IF(($L73      =0),0,((($N73      -$L73      )/$L73      )*100))</f>
        <v>-100</v>
      </c>
      <c r="S73" s="64">
        <f>IF(($M73      =0),0,((($O73      -$M73      )/$M73      )*100))</f>
        <v>-93.282817896484772</v>
      </c>
      <c r="T73" s="63">
        <f>IF(($E71      =0),0,(($P71      /$E71      )*100))</f>
        <v>100</v>
      </c>
      <c r="U73" s="65">
        <f>IF($E71   =0,0,($Q71   /$E71 )*100)</f>
        <v>-248.84020910181266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42689000</v>
      </c>
      <c r="C74" s="120">
        <f>SUM(C71:C72)</f>
        <v>1500000</v>
      </c>
      <c r="D74" s="120"/>
      <c r="E74" s="120">
        <f>$B74      +$C74      +$D74</f>
        <v>44189000</v>
      </c>
      <c r="F74" s="121">
        <f t="shared" ref="F74:O74" si="45">SUM(F71:F72)</f>
        <v>44189000</v>
      </c>
      <c r="G74" s="122">
        <f t="shared" si="45"/>
        <v>44189000</v>
      </c>
      <c r="H74" s="121">
        <f t="shared" si="45"/>
        <v>14195000</v>
      </c>
      <c r="I74" s="122">
        <f t="shared" si="45"/>
        <v>-128460243</v>
      </c>
      <c r="J74" s="121">
        <f t="shared" si="45"/>
        <v>15408000</v>
      </c>
      <c r="K74" s="122">
        <f t="shared" si="45"/>
        <v>12444362</v>
      </c>
      <c r="L74" s="121">
        <f t="shared" si="45"/>
        <v>14586000</v>
      </c>
      <c r="M74" s="122">
        <f t="shared" si="45"/>
        <v>5674701</v>
      </c>
      <c r="N74" s="121">
        <f t="shared" si="45"/>
        <v>0</v>
      </c>
      <c r="O74" s="122">
        <f t="shared" si="45"/>
        <v>381180</v>
      </c>
      <c r="P74" s="121">
        <f>$H74      +$J74      +$L74      +$N74</f>
        <v>44189000</v>
      </c>
      <c r="Q74" s="122">
        <f>$I74      +$K74      +$M74      +$O74</f>
        <v>-109960000</v>
      </c>
      <c r="R74" s="67">
        <f>IF(($L74      =0),0,((($N74      -$L74      )/$L74      )*100))</f>
        <v>-100</v>
      </c>
      <c r="S74" s="68">
        <f>IF(($M74      =0),0,((($O74      -$M74      )/$M74      )*100))</f>
        <v>-93.282817896484772</v>
      </c>
      <c r="T74" s="67">
        <f>IF(($E71      =0),0,(($P71      /$E71      )*100))</f>
        <v>100</v>
      </c>
      <c r="U74" s="71">
        <f>IF($E71   =0,0,($Q71   /$E71 )*100)</f>
        <v>-248.84020910181266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73442000</v>
      </c>
      <c r="C75" s="120">
        <f>SUM(C9:C16,C19:C25,C28:C31,C34,C37:C41,C44:C54,C57:C60,C63:C67,C71:C72)</f>
        <v>15409000</v>
      </c>
      <c r="D75" s="120"/>
      <c r="E75" s="120">
        <f>$B75      +$C75      +$D75</f>
        <v>88851000</v>
      </c>
      <c r="F75" s="121">
        <f t="shared" ref="F75:O75" si="46">SUM(F9:F16,F19:F25,F28:F31,F34,F37:F41,F44:F54,F57:F60,F63:F67,F71:F72)</f>
        <v>74942000</v>
      </c>
      <c r="G75" s="122">
        <f t="shared" si="46"/>
        <v>64205000</v>
      </c>
      <c r="H75" s="121">
        <f t="shared" si="46"/>
        <v>18932000</v>
      </c>
      <c r="I75" s="122">
        <f t="shared" si="46"/>
        <v>-165009875</v>
      </c>
      <c r="J75" s="121">
        <f t="shared" si="46"/>
        <v>19759000</v>
      </c>
      <c r="K75" s="122">
        <f t="shared" si="46"/>
        <v>17021152</v>
      </c>
      <c r="L75" s="121">
        <f t="shared" si="46"/>
        <v>15581000</v>
      </c>
      <c r="M75" s="122">
        <f t="shared" si="46"/>
        <v>7018262</v>
      </c>
      <c r="N75" s="121">
        <f t="shared" si="46"/>
        <v>6476000</v>
      </c>
      <c r="O75" s="122">
        <f t="shared" si="46"/>
        <v>949465</v>
      </c>
      <c r="P75" s="121">
        <f>$H75      +$J75      +$L75      +$N75</f>
        <v>60748000</v>
      </c>
      <c r="Q75" s="122">
        <f>$I75      +$K75      +$M75      +$O75</f>
        <v>-140020996</v>
      </c>
      <c r="R75" s="67">
        <f>IF(($L75      =0),0,((($N75      -$L75      )/$L75      )*100))</f>
        <v>-58.436557345484886</v>
      </c>
      <c r="S75" s="68">
        <f>IF(($M75      =0),0,((($O75      -$M75      )/$M75      )*100))</f>
        <v>-86.471508188209555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94.615684136749479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-218.08425512031775</v>
      </c>
      <c r="V75" s="121" t="s">
        <v>36</v>
      </c>
      <c r="W75" s="122" t="s">
        <v>36</v>
      </c>
    </row>
    <row r="76" spans="1:23" ht="13" thickTop="1" x14ac:dyDescent="0.25">
      <c r="A76" s="72" t="s">
        <v>40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93</v>
      </c>
      <c r="B78" s="86" t="s">
        <v>94</v>
      </c>
      <c r="C78" s="86" t="s">
        <v>95</v>
      </c>
      <c r="D78" s="87" t="s">
        <v>17</v>
      </c>
      <c r="E78" s="86" t="s">
        <v>18</v>
      </c>
      <c r="F78" s="86" t="s">
        <v>19</v>
      </c>
      <c r="G78" s="86" t="s">
        <v>96</v>
      </c>
      <c r="H78" s="86" t="s">
        <v>97</v>
      </c>
      <c r="I78" s="88" t="s">
        <v>22</v>
      </c>
      <c r="J78" s="86" t="s">
        <v>98</v>
      </c>
      <c r="K78" s="88" t="s">
        <v>24</v>
      </c>
      <c r="L78" s="86" t="s">
        <v>99</v>
      </c>
      <c r="M78" s="88" t="s">
        <v>26</v>
      </c>
      <c r="N78" s="86" t="s">
        <v>100</v>
      </c>
      <c r="O78" s="88" t="s">
        <v>28</v>
      </c>
      <c r="P78" s="88" t="s">
        <v>101</v>
      </c>
      <c r="Q78" s="89" t="s">
        <v>30</v>
      </c>
      <c r="R78" s="90" t="s">
        <v>101</v>
      </c>
      <c r="S78" s="91" t="s">
        <v>30</v>
      </c>
      <c r="T78" s="90" t="s">
        <v>102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167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168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169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170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171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172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103</v>
      </c>
      <c r="B87" s="128">
        <f t="shared" ref="B87:S87" si="48">+B88+B89+B90+B91+B92+B93+B94+B95+B96</f>
        <v>7923000</v>
      </c>
      <c r="C87" s="128">
        <f t="shared" si="48"/>
        <v>0</v>
      </c>
      <c r="D87" s="128">
        <f t="shared" si="48"/>
        <v>0</v>
      </c>
      <c r="E87" s="128">
        <f t="shared" si="48"/>
        <v>7923000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3325000</v>
      </c>
      <c r="I87" s="128">
        <f t="shared" si="48"/>
        <v>0</v>
      </c>
      <c r="J87" s="128">
        <f t="shared" si="48"/>
        <v>2000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3327000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41.99166982203711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104</v>
      </c>
      <c r="B88" s="130"/>
      <c r="C88" s="130"/>
      <c r="D88" s="130"/>
      <c r="E88" s="130">
        <f t="shared" ref="E88:E96" si="49">$B88      +$C88      +$D88</f>
        <v>0</v>
      </c>
      <c r="F88" s="130">
        <v>0</v>
      </c>
      <c r="G88" s="130">
        <v>0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IF(($L88      =0),0,((($N88      -$L88      )/$L88      )*100))</f>
        <v>0</v>
      </c>
      <c r="S88" s="98">
        <f t="shared" ref="S88:S96" si="53">IF(($M88      =0),0,((($O88      -$M88      )/$M88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105</v>
      </c>
      <c r="B89" s="108"/>
      <c r="C89" s="108"/>
      <c r="D89" s="108"/>
      <c r="E89" s="108">
        <f t="shared" si="49"/>
        <v>0</v>
      </c>
      <c r="F89" s="108">
        <v>0</v>
      </c>
      <c r="G89" s="108">
        <v>0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106</v>
      </c>
      <c r="B90" s="108"/>
      <c r="C90" s="108"/>
      <c r="D90" s="108"/>
      <c r="E90" s="108">
        <f t="shared" si="49"/>
        <v>0</v>
      </c>
      <c r="F90" s="108">
        <v>0</v>
      </c>
      <c r="G90" s="108">
        <v>0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107</v>
      </c>
      <c r="B91" s="108">
        <v>7923000</v>
      </c>
      <c r="C91" s="108"/>
      <c r="D91" s="108"/>
      <c r="E91" s="108">
        <f t="shared" si="49"/>
        <v>7923000</v>
      </c>
      <c r="F91" s="108">
        <v>0</v>
      </c>
      <c r="G91" s="108">
        <v>0</v>
      </c>
      <c r="H91" s="108">
        <v>3325000</v>
      </c>
      <c r="I91" s="108"/>
      <c r="J91" s="108">
        <v>2000</v>
      </c>
      <c r="K91" s="108"/>
      <c r="L91" s="108"/>
      <c r="M91" s="108"/>
      <c r="N91" s="108"/>
      <c r="O91" s="108"/>
      <c r="P91" s="108">
        <f t="shared" si="50"/>
        <v>3327000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41.99166982203711</v>
      </c>
      <c r="U91" s="99">
        <f t="shared" si="55"/>
        <v>0</v>
      </c>
      <c r="V91" s="100"/>
      <c r="W91" s="101"/>
    </row>
    <row r="92" spans="1:23" ht="13" x14ac:dyDescent="0.3">
      <c r="A92" s="102" t="s">
        <v>108</v>
      </c>
      <c r="B92" s="108"/>
      <c r="C92" s="108"/>
      <c r="D92" s="108"/>
      <c r="E92" s="108">
        <f t="shared" si="49"/>
        <v>0</v>
      </c>
      <c r="F92" s="108">
        <v>0</v>
      </c>
      <c r="G92" s="108">
        <v>0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109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110</v>
      </c>
      <c r="B94" s="108"/>
      <c r="C94" s="108"/>
      <c r="D94" s="108"/>
      <c r="E94" s="108">
        <f t="shared" si="49"/>
        <v>0</v>
      </c>
      <c r="F94" s="108">
        <v>0</v>
      </c>
      <c r="G94" s="108">
        <v>0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111</v>
      </c>
      <c r="B95" s="108"/>
      <c r="C95" s="108"/>
      <c r="D95" s="108"/>
      <c r="E95" s="108">
        <f t="shared" si="49"/>
        <v>0</v>
      </c>
      <c r="F95" s="108">
        <v>0</v>
      </c>
      <c r="G95" s="108">
        <v>0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112</v>
      </c>
      <c r="B96" s="131"/>
      <c r="C96" s="131"/>
      <c r="D96" s="131"/>
      <c r="E96" s="131">
        <f t="shared" si="49"/>
        <v>0</v>
      </c>
      <c r="F96" s="131">
        <v>0</v>
      </c>
      <c r="G96" s="131">
        <v>0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173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7923000</v>
      </c>
      <c r="C114" s="137">
        <f t="shared" si="62"/>
        <v>0</v>
      </c>
      <c r="D114" s="137">
        <f t="shared" si="62"/>
        <v>0</v>
      </c>
      <c r="E114" s="137">
        <f t="shared" si="62"/>
        <v>7923000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3325000</v>
      </c>
      <c r="I114" s="137">
        <f t="shared" si="62"/>
        <v>0</v>
      </c>
      <c r="J114" s="137">
        <f t="shared" si="62"/>
        <v>2000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3327000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>
        <f t="shared" si="58"/>
        <v>0.41991669822037109</v>
      </c>
      <c r="U114" s="30">
        <f t="shared" si="59"/>
        <v>0</v>
      </c>
      <c r="V114" s="27"/>
      <c r="W114" s="28"/>
    </row>
    <row r="115" spans="1:23" hidden="1" x14ac:dyDescent="0.25">
      <c r="A115" s="31" t="s">
        <v>174</v>
      </c>
      <c r="B115" s="139">
        <f>B87</f>
        <v>7923000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7923000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3325000</v>
      </c>
      <c r="I115" s="139">
        <f t="shared" si="63"/>
        <v>0</v>
      </c>
      <c r="J115" s="139">
        <f t="shared" si="63"/>
        <v>2000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3327000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>
        <f t="shared" si="58"/>
        <v>0.41991669822037109</v>
      </c>
      <c r="U115" s="30">
        <f t="shared" si="59"/>
        <v>0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175</v>
      </c>
    </row>
    <row r="118" spans="1:23" x14ac:dyDescent="0.25">
      <c r="A118" s="35" t="s">
        <v>176</v>
      </c>
    </row>
    <row r="119" spans="1:23" ht="13" x14ac:dyDescent="0.3">
      <c r="A119" s="35" t="s">
        <v>177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178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179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180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5zTaDrUlUpTfMkiYDeMNJm+5Mf/kDvu4Gk8E16wEGpIFyaPlrLFzmGA1a7o4IAtHpGI2hixMTnPZU/iXrKRYJQ==" saltValue="EzifGekJQVk+SgmzC2wmw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128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40</v>
      </c>
      <c r="B6" s="40" t="s">
        <v>40</v>
      </c>
      <c r="C6" s="40" t="s">
        <v>40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>
        <v>0</v>
      </c>
      <c r="G9" s="110">
        <v>0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IF(($L9       =0),0,((($N9       -$L9       )/$L9       )*100))</f>
        <v>0</v>
      </c>
      <c r="S9" s="55">
        <f>IF(($M9       =0),0,((($O9       -$M9       )/$M9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3500000</v>
      </c>
      <c r="C10" s="108"/>
      <c r="D10" s="108"/>
      <c r="E10" s="108">
        <f t="shared" ref="E10:E17" si="0">$B10      +$C10      +$D10</f>
        <v>3500000</v>
      </c>
      <c r="F10" s="109">
        <v>3500000</v>
      </c>
      <c r="G10" s="110">
        <v>3500000</v>
      </c>
      <c r="H10" s="109">
        <v>89000</v>
      </c>
      <c r="I10" s="110">
        <v>209184</v>
      </c>
      <c r="J10" s="109">
        <v>2183000</v>
      </c>
      <c r="K10" s="110">
        <v>2183274</v>
      </c>
      <c r="L10" s="109">
        <v>1070000</v>
      </c>
      <c r="M10" s="110">
        <v>272406</v>
      </c>
      <c r="N10" s="109"/>
      <c r="O10" s="110">
        <v>950511</v>
      </c>
      <c r="P10" s="109">
        <f t="shared" ref="P10:P17" si="1">$H10      +$J10      +$L10      +$N10</f>
        <v>3342000</v>
      </c>
      <c r="Q10" s="110">
        <f t="shared" ref="Q10:Q17" si="2">$I10      +$K10      +$M10      +$O10</f>
        <v>3615375</v>
      </c>
      <c r="R10" s="54">
        <f t="shared" ref="R10:R17" si="3">IF(($L10      =0),0,((($N10      -$L10      )/$L10      )*100))</f>
        <v>-100</v>
      </c>
      <c r="S10" s="55">
        <f t="shared" ref="S10:S17" si="4">IF(($M10      =0),0,((($O10      -$M10      )/$M10      )*100))</f>
        <v>248.93174159159491</v>
      </c>
      <c r="T10" s="54">
        <f t="shared" ref="T10:T16" si="5">IF(($E10      =0),0,(($P10      /$E10      )*100))</f>
        <v>95.48571428571428</v>
      </c>
      <c r="U10" s="56">
        <f t="shared" ref="U10:U16" si="6">IF(($E10      =0),0,(($Q10      /$E10      )*100))</f>
        <v>103.29642857142858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3500000</v>
      </c>
      <c r="C17" s="111">
        <f>SUM(C9:C16)</f>
        <v>0</v>
      </c>
      <c r="D17" s="111"/>
      <c r="E17" s="111">
        <f t="shared" si="0"/>
        <v>3500000</v>
      </c>
      <c r="F17" s="112">
        <f t="shared" ref="F17:O17" si="7">SUM(F9:F16)</f>
        <v>3500000</v>
      </c>
      <c r="G17" s="113">
        <f t="shared" si="7"/>
        <v>3500000</v>
      </c>
      <c r="H17" s="112">
        <f t="shared" si="7"/>
        <v>89000</v>
      </c>
      <c r="I17" s="113">
        <f t="shared" si="7"/>
        <v>209184</v>
      </c>
      <c r="J17" s="112">
        <f t="shared" si="7"/>
        <v>2183000</v>
      </c>
      <c r="K17" s="113">
        <f t="shared" si="7"/>
        <v>2183274</v>
      </c>
      <c r="L17" s="112">
        <f t="shared" si="7"/>
        <v>1070000</v>
      </c>
      <c r="M17" s="113">
        <f t="shared" si="7"/>
        <v>272406</v>
      </c>
      <c r="N17" s="112">
        <f t="shared" si="7"/>
        <v>0</v>
      </c>
      <c r="O17" s="113">
        <f t="shared" si="7"/>
        <v>950511</v>
      </c>
      <c r="P17" s="112">
        <f t="shared" si="1"/>
        <v>3342000</v>
      </c>
      <c r="Q17" s="113">
        <f t="shared" si="2"/>
        <v>3615375</v>
      </c>
      <c r="R17" s="58">
        <f t="shared" si="3"/>
        <v>-100</v>
      </c>
      <c r="S17" s="59">
        <f t="shared" si="4"/>
        <v>248.93174159159491</v>
      </c>
      <c r="T17" s="58">
        <f>IF((SUM($E9:$E14))=0,0,(P17/(SUM($E9:$E14))*100))</f>
        <v>95.48571428571428</v>
      </c>
      <c r="U17" s="60">
        <f>IF((SUM($E9:$E14))=0,0,(Q17/(SUM($E9:$E14))*100))</f>
        <v>103.29642857142858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IF(($L19      =0),0,((($N19      -$L19      )/$L19      )*100))</f>
        <v>0</v>
      </c>
      <c r="S19" s="55">
        <f t="shared" ref="S19:S26" si="12">IF(($M19      =0),0,((($O19      -$M19      )/$M19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>
        <v>0</v>
      </c>
      <c r="G21" s="110">
        <v>0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>
        <v>5643000</v>
      </c>
      <c r="W23" s="110">
        <v>5643000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0</v>
      </c>
      <c r="D26" s="111"/>
      <c r="E26" s="111">
        <f t="shared" si="8"/>
        <v>0</v>
      </c>
      <c r="F26" s="112">
        <f t="shared" ref="F26:O26" si="15">SUM(F19:F25)</f>
        <v>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>
        <f>SUM(V19:V25)</f>
        <v>5643000</v>
      </c>
      <c r="W26" s="113">
        <f>SUM(W19:W25)</f>
        <v>5643000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IF(($L28      =0),0,((($N28      -$L28      )/$L28      )*100))</f>
        <v>0</v>
      </c>
      <c r="S28" s="55">
        <f>IF(($M28      =0),0,((($O28      -$M28      )/$M28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IF(($L29      =0),0,((($N29      -$L29      )/$L29      )*100))</f>
        <v>0</v>
      </c>
      <c r="S29" s="55">
        <f>IF(($M29      =0),0,((($O29      -$M29      )/$M29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IF(($L30      =0),0,((($N30      -$L30      )/$L30      )*100))</f>
        <v>0</v>
      </c>
      <c r="S30" s="55">
        <f>IF(($M30      =0),0,((($O30      -$M30      )/$M30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IF(($L31      =0),0,((($N31      -$L31      )/$L31      )*100))</f>
        <v>0</v>
      </c>
      <c r="S31" s="55">
        <f>IF(($M31      =0),0,((($O31      -$M31      )/$M31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IF(($L32      =0),0,((($N32      -$L32      )/$L32      )*100))</f>
        <v>0</v>
      </c>
      <c r="S32" s="59">
        <f>IF(($M32      =0),0,((($O32      -$M32      )/$M32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1807000</v>
      </c>
      <c r="C34" s="108"/>
      <c r="D34" s="108"/>
      <c r="E34" s="108">
        <f>$B34      +$C34      +$D34</f>
        <v>1807000</v>
      </c>
      <c r="F34" s="109">
        <v>1807000</v>
      </c>
      <c r="G34" s="110">
        <v>1807000</v>
      </c>
      <c r="H34" s="109">
        <v>452000</v>
      </c>
      <c r="I34" s="110">
        <v>4811502</v>
      </c>
      <c r="J34" s="109">
        <v>498000</v>
      </c>
      <c r="K34" s="110">
        <v>-3004502</v>
      </c>
      <c r="L34" s="109">
        <v>520000</v>
      </c>
      <c r="M34" s="110">
        <v>8265844</v>
      </c>
      <c r="N34" s="109">
        <v>275000</v>
      </c>
      <c r="O34" s="110">
        <v>-8265844</v>
      </c>
      <c r="P34" s="109">
        <f>$H34      +$J34      +$L34      +$N34</f>
        <v>1745000</v>
      </c>
      <c r="Q34" s="110">
        <f>$I34      +$K34      +$M34      +$O34</f>
        <v>1807000</v>
      </c>
      <c r="R34" s="54">
        <f>IF(($L34      =0),0,((($N34      -$L34      )/$L34      )*100))</f>
        <v>-47.115384615384613</v>
      </c>
      <c r="S34" s="55">
        <f>IF(($M34      =0),0,((($O34      -$M34      )/$M34      )*100))</f>
        <v>-200</v>
      </c>
      <c r="T34" s="54">
        <f>IF(($E34      =0),0,(($P34      /$E34      )*100))</f>
        <v>96.568898727172098</v>
      </c>
      <c r="U34" s="56">
        <f>IF(($E34      =0),0,(($Q34      /$E34      )*100))</f>
        <v>100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1807000</v>
      </c>
      <c r="C35" s="111">
        <f>C34</f>
        <v>0</v>
      </c>
      <c r="D35" s="111"/>
      <c r="E35" s="111">
        <f>$B35      +$C35      +$D35</f>
        <v>1807000</v>
      </c>
      <c r="F35" s="112">
        <f t="shared" ref="F35:O35" si="17">F34</f>
        <v>1807000</v>
      </c>
      <c r="G35" s="113">
        <f t="shared" si="17"/>
        <v>1807000</v>
      </c>
      <c r="H35" s="112">
        <f t="shared" si="17"/>
        <v>452000</v>
      </c>
      <c r="I35" s="113">
        <f t="shared" si="17"/>
        <v>4811502</v>
      </c>
      <c r="J35" s="112">
        <f t="shared" si="17"/>
        <v>498000</v>
      </c>
      <c r="K35" s="113">
        <f t="shared" si="17"/>
        <v>-3004502</v>
      </c>
      <c r="L35" s="112">
        <f t="shared" si="17"/>
        <v>520000</v>
      </c>
      <c r="M35" s="113">
        <f t="shared" si="17"/>
        <v>8265844</v>
      </c>
      <c r="N35" s="112">
        <f t="shared" si="17"/>
        <v>275000</v>
      </c>
      <c r="O35" s="113">
        <f t="shared" si="17"/>
        <v>-8265844</v>
      </c>
      <c r="P35" s="112">
        <f>$H35      +$J35      +$L35      +$N35</f>
        <v>1745000</v>
      </c>
      <c r="Q35" s="113">
        <f>$I35      +$K35      +$M35      +$O35</f>
        <v>1807000</v>
      </c>
      <c r="R35" s="58">
        <f>IF(($L35      =0),0,((($N35      -$L35      )/$L35      )*100))</f>
        <v>-47.115384615384613</v>
      </c>
      <c r="S35" s="59">
        <f>IF(($M35      =0),0,((($O35      -$M35      )/$M35      )*100))</f>
        <v>-200</v>
      </c>
      <c r="T35" s="58">
        <f>IF($E35   =0,0,($P35   /$E35   )*100)</f>
        <v>96.568898727172098</v>
      </c>
      <c r="U35" s="60">
        <f>IF($E35   =0,0,($Q35   /$E35   )*100)</f>
        <v>100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>
        <v>11851000</v>
      </c>
      <c r="C37" s="108"/>
      <c r="D37" s="108"/>
      <c r="E37" s="108">
        <f t="shared" ref="E37:E42" si="18">$B37      +$C37      +$D37</f>
        <v>11851000</v>
      </c>
      <c r="F37" s="109">
        <v>11851000</v>
      </c>
      <c r="G37" s="110">
        <v>11851000</v>
      </c>
      <c r="H37" s="109"/>
      <c r="I37" s="110"/>
      <c r="J37" s="109"/>
      <c r="K37" s="110">
        <v>8194115</v>
      </c>
      <c r="L37" s="109"/>
      <c r="M37" s="110"/>
      <c r="N37" s="109"/>
      <c r="O37" s="110">
        <v>3555241</v>
      </c>
      <c r="P37" s="109">
        <f t="shared" ref="P37:P42" si="19">$H37      +$J37      +$L37      +$N37</f>
        <v>0</v>
      </c>
      <c r="Q37" s="110">
        <f t="shared" ref="Q37:Q42" si="20">$I37      +$K37      +$M37      +$O37</f>
        <v>11749356</v>
      </c>
      <c r="R37" s="54">
        <f t="shared" ref="R37:R42" si="21">IF(($L37      =0),0,((($N37      -$L37      )/$L37      )*100))</f>
        <v>0</v>
      </c>
      <c r="S37" s="55">
        <f t="shared" ref="S37:S42" si="22">IF(($M37      =0),0,((($O37      -$M37      )/$M37      )*100))</f>
        <v>0</v>
      </c>
      <c r="T37" s="54">
        <f t="shared" ref="T37:T41" si="23">IF(($E37      =0),0,(($P37      /$E37      )*100))</f>
        <v>0</v>
      </c>
      <c r="U37" s="56">
        <f t="shared" ref="U37:U41" si="24">IF(($E37      =0),0,(($Q37      /$E37      )*100))</f>
        <v>99.142317104041851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>
        <v>10279000</v>
      </c>
      <c r="C38" s="108">
        <v>7576000</v>
      </c>
      <c r="D38" s="108"/>
      <c r="E38" s="108">
        <f t="shared" si="18"/>
        <v>17855000</v>
      </c>
      <c r="F38" s="109">
        <v>10279000</v>
      </c>
      <c r="G38" s="110">
        <v>0</v>
      </c>
      <c r="H38" s="109"/>
      <c r="I38" s="110"/>
      <c r="J38" s="109"/>
      <c r="K38" s="110"/>
      <c r="L38" s="109"/>
      <c r="M38" s="110"/>
      <c r="N38" s="109">
        <v>3372000</v>
      </c>
      <c r="O38" s="110"/>
      <c r="P38" s="109">
        <f t="shared" si="19"/>
        <v>3372000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18.885466255950714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>
        <v>498000</v>
      </c>
      <c r="W40" s="110">
        <v>0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22130000</v>
      </c>
      <c r="C42" s="111">
        <f>SUM(C37:C41)</f>
        <v>7576000</v>
      </c>
      <c r="D42" s="111"/>
      <c r="E42" s="111">
        <f t="shared" si="18"/>
        <v>29706000</v>
      </c>
      <c r="F42" s="112">
        <f t="shared" ref="F42:O42" si="25">SUM(F37:F41)</f>
        <v>22130000</v>
      </c>
      <c r="G42" s="113">
        <f t="shared" si="25"/>
        <v>11851000</v>
      </c>
      <c r="H42" s="112">
        <f t="shared" si="25"/>
        <v>0</v>
      </c>
      <c r="I42" s="113">
        <f t="shared" si="25"/>
        <v>0</v>
      </c>
      <c r="J42" s="112">
        <f t="shared" si="25"/>
        <v>0</v>
      </c>
      <c r="K42" s="113">
        <f t="shared" si="25"/>
        <v>8194115</v>
      </c>
      <c r="L42" s="112">
        <f t="shared" si="25"/>
        <v>0</v>
      </c>
      <c r="M42" s="113">
        <f t="shared" si="25"/>
        <v>0</v>
      </c>
      <c r="N42" s="112">
        <f t="shared" si="25"/>
        <v>3372000</v>
      </c>
      <c r="O42" s="113">
        <f t="shared" si="25"/>
        <v>3555241</v>
      </c>
      <c r="P42" s="112">
        <f t="shared" si="19"/>
        <v>3372000</v>
      </c>
      <c r="Q42" s="113">
        <f t="shared" si="20"/>
        <v>11749356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28.453295080583917</v>
      </c>
      <c r="U42" s="60">
        <f>IF((+$E37+$E40) =0,0,(Q42   /(+$E37+$E40) )*100)</f>
        <v>99.142317104041851</v>
      </c>
      <c r="V42" s="112">
        <f>SUM(V37:V41)</f>
        <v>498000</v>
      </c>
      <c r="W42" s="113">
        <f>SUM(W37:W41)</f>
        <v>0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IF(($L44      =0),0,((($N44      -$L44      )/$L44      )*100))</f>
        <v>0</v>
      </c>
      <c r="S44" s="55">
        <f t="shared" ref="S44:S55" si="30">IF(($M44      =0),0,((($O44      -$M44      )/$M44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IF(($L57      =0),0,((($N57      -$L57      )/$L57      )*100))</f>
        <v>0</v>
      </c>
      <c r="S57" s="55">
        <f>IF(($M57      =0),0,((($O57      -$M57      )/$M57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IF(($L58      =0),0,((($N58      -$L58      )/$L58      )*100))</f>
        <v>0</v>
      </c>
      <c r="S58" s="55">
        <f>IF(($M58      =0),0,((($O58      -$M58      )/$M58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IF(($L59      =0),0,((($N59      -$L59      )/$L59      )*100))</f>
        <v>0</v>
      </c>
      <c r="S59" s="55">
        <f>IF(($M59      =0),0,((($O59      -$M59      )/$M59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IF(($L60      =0),0,((($N60      -$L60      )/$L60      )*100))</f>
        <v>0</v>
      </c>
      <c r="S60" s="55">
        <f>IF(($M60      =0),0,((($O60      -$M60      )/$M60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IF(($L61      =0),0,((($N61      -$L61      )/$L61      )*100))</f>
        <v>0</v>
      </c>
      <c r="S61" s="64">
        <f>IF(($M61      =0),0,((($O61      -$M61      )/$M61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IF(($L63      =0),0,((($N63      -$L63      )/$L63      )*100))</f>
        <v>0</v>
      </c>
      <c r="S63" s="55">
        <f t="shared" ref="S63:S69" si="39">IF(($M63      =0),0,((($O63      -$M63      )/$M63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27437000</v>
      </c>
      <c r="C69" s="120">
        <f>SUM(C9:C16,C19:C25,C28:C31,C34,C37:C41,C44:C54,C57:C60,C63:C67)</f>
        <v>7576000</v>
      </c>
      <c r="D69" s="120"/>
      <c r="E69" s="120">
        <f t="shared" si="35"/>
        <v>35013000</v>
      </c>
      <c r="F69" s="121">
        <f t="shared" ref="F69:O69" si="43">SUM(F9:F16,F19:F25,F28:F31,F34,F37:F41,F44:F54,F57:F60,F63:F67)</f>
        <v>27437000</v>
      </c>
      <c r="G69" s="122">
        <f t="shared" si="43"/>
        <v>17158000</v>
      </c>
      <c r="H69" s="121">
        <f t="shared" si="43"/>
        <v>541000</v>
      </c>
      <c r="I69" s="122">
        <f t="shared" si="43"/>
        <v>5020686</v>
      </c>
      <c r="J69" s="121">
        <f t="shared" si="43"/>
        <v>2681000</v>
      </c>
      <c r="K69" s="122">
        <f t="shared" si="43"/>
        <v>7372887</v>
      </c>
      <c r="L69" s="121">
        <f t="shared" si="43"/>
        <v>1590000</v>
      </c>
      <c r="M69" s="122">
        <f t="shared" si="43"/>
        <v>8538250</v>
      </c>
      <c r="N69" s="121">
        <f t="shared" si="43"/>
        <v>3647000</v>
      </c>
      <c r="O69" s="122">
        <f t="shared" si="43"/>
        <v>-3760092</v>
      </c>
      <c r="P69" s="121">
        <f t="shared" si="36"/>
        <v>8459000</v>
      </c>
      <c r="Q69" s="122">
        <f t="shared" si="37"/>
        <v>17171731</v>
      </c>
      <c r="R69" s="67">
        <f t="shared" si="38"/>
        <v>129.37106918238993</v>
      </c>
      <c r="S69" s="68">
        <f t="shared" si="39"/>
        <v>-144.03820455011274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49.300617787620936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100.08002680965147</v>
      </c>
      <c r="V69" s="121">
        <f>SUM(V9:V16,V19:V25,V28:V31,V34,V37:V41,V44:V54,V57:V60,V63:V67)</f>
        <v>6141000</v>
      </c>
      <c r="W69" s="122">
        <f>SUM(W9:W16,W19:W25,W28:W31,W34,W37:W41,W44:W54,W57:W60,W63:W67)</f>
        <v>5643000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43819000</v>
      </c>
      <c r="C71" s="108"/>
      <c r="D71" s="108"/>
      <c r="E71" s="108">
        <f>$B71      +$C71      +$D71</f>
        <v>43819000</v>
      </c>
      <c r="F71" s="109">
        <v>43819000</v>
      </c>
      <c r="G71" s="110">
        <v>43819000</v>
      </c>
      <c r="H71" s="109">
        <v>1614000</v>
      </c>
      <c r="I71" s="110">
        <v>8798979</v>
      </c>
      <c r="J71" s="109">
        <v>17344000</v>
      </c>
      <c r="K71" s="110">
        <v>12773894</v>
      </c>
      <c r="L71" s="109">
        <v>24861000</v>
      </c>
      <c r="M71" s="110">
        <v>14267605</v>
      </c>
      <c r="N71" s="109"/>
      <c r="O71" s="110">
        <v>12827835</v>
      </c>
      <c r="P71" s="109">
        <f>$H71      +$J71      +$L71      +$N71</f>
        <v>43819000</v>
      </c>
      <c r="Q71" s="110">
        <f>$I71      +$K71      +$M71      +$O71</f>
        <v>48668313</v>
      </c>
      <c r="R71" s="54">
        <f>IF(($L71      =0),0,((($N71      -$L71      )/$L71      )*100))</f>
        <v>-100</v>
      </c>
      <c r="S71" s="55">
        <f>IF(($M71      =0),0,((($O71      -$M71      )/$M71      )*100))</f>
        <v>-10.091182086972552</v>
      </c>
      <c r="T71" s="54">
        <f>IF(($E71      =0),0,(($P71      /$E71      )*100))</f>
        <v>100</v>
      </c>
      <c r="U71" s="56">
        <f>IF(($E71      =0),0,(($Q71      /$E71      )*100))</f>
        <v>111.06669024852233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IF(($L72      =0),0,((($N72      -$L72      )/$L72      )*100))</f>
        <v>0</v>
      </c>
      <c r="S72" s="55">
        <f>IF(($M72      =0),0,((($O72      -$M72      )/$M72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43819000</v>
      </c>
      <c r="C73" s="117">
        <f>SUM(C71:C72)</f>
        <v>0</v>
      </c>
      <c r="D73" s="117"/>
      <c r="E73" s="117">
        <f>$B73      +$C73      +$D73</f>
        <v>43819000</v>
      </c>
      <c r="F73" s="118">
        <f t="shared" ref="F73:O73" si="44">SUM(F71:F72)</f>
        <v>43819000</v>
      </c>
      <c r="G73" s="119">
        <f t="shared" si="44"/>
        <v>43819000</v>
      </c>
      <c r="H73" s="118">
        <f t="shared" si="44"/>
        <v>1614000</v>
      </c>
      <c r="I73" s="119">
        <f t="shared" si="44"/>
        <v>8798979</v>
      </c>
      <c r="J73" s="118">
        <f t="shared" si="44"/>
        <v>17344000</v>
      </c>
      <c r="K73" s="119">
        <f t="shared" si="44"/>
        <v>12773894</v>
      </c>
      <c r="L73" s="118">
        <f t="shared" si="44"/>
        <v>24861000</v>
      </c>
      <c r="M73" s="119">
        <f t="shared" si="44"/>
        <v>14267605</v>
      </c>
      <c r="N73" s="118">
        <f t="shared" si="44"/>
        <v>0</v>
      </c>
      <c r="O73" s="119">
        <f t="shared" si="44"/>
        <v>12827835</v>
      </c>
      <c r="P73" s="118">
        <f>$H73      +$J73      +$L73      +$N73</f>
        <v>43819000</v>
      </c>
      <c r="Q73" s="119">
        <f>$I73      +$K73      +$M73      +$O73</f>
        <v>48668313</v>
      </c>
      <c r="R73" s="63">
        <f>IF(($L73      =0),0,((($N73      -$L73      )/$L73      )*100))</f>
        <v>-100</v>
      </c>
      <c r="S73" s="64">
        <f>IF(($M73      =0),0,((($O73      -$M73      )/$M73      )*100))</f>
        <v>-10.091182086972552</v>
      </c>
      <c r="T73" s="63">
        <f>IF(($E71      =0),0,(($P71      /$E71      )*100))</f>
        <v>100</v>
      </c>
      <c r="U73" s="65">
        <f>IF($E71   =0,0,($Q71   /$E71 )*100)</f>
        <v>111.06669024852233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43819000</v>
      </c>
      <c r="C74" s="120">
        <f>SUM(C71:C72)</f>
        <v>0</v>
      </c>
      <c r="D74" s="120"/>
      <c r="E74" s="120">
        <f>$B74      +$C74      +$D74</f>
        <v>43819000</v>
      </c>
      <c r="F74" s="121">
        <f t="shared" ref="F74:O74" si="45">SUM(F71:F72)</f>
        <v>43819000</v>
      </c>
      <c r="G74" s="122">
        <f t="shared" si="45"/>
        <v>43819000</v>
      </c>
      <c r="H74" s="121">
        <f t="shared" si="45"/>
        <v>1614000</v>
      </c>
      <c r="I74" s="122">
        <f t="shared" si="45"/>
        <v>8798979</v>
      </c>
      <c r="J74" s="121">
        <f t="shared" si="45"/>
        <v>17344000</v>
      </c>
      <c r="K74" s="122">
        <f t="shared" si="45"/>
        <v>12773894</v>
      </c>
      <c r="L74" s="121">
        <f t="shared" si="45"/>
        <v>24861000</v>
      </c>
      <c r="M74" s="122">
        <f t="shared" si="45"/>
        <v>14267605</v>
      </c>
      <c r="N74" s="121">
        <f t="shared" si="45"/>
        <v>0</v>
      </c>
      <c r="O74" s="122">
        <f t="shared" si="45"/>
        <v>12827835</v>
      </c>
      <c r="P74" s="121">
        <f>$H74      +$J74      +$L74      +$N74</f>
        <v>43819000</v>
      </c>
      <c r="Q74" s="122">
        <f>$I74      +$K74      +$M74      +$O74</f>
        <v>48668313</v>
      </c>
      <c r="R74" s="67">
        <f>IF(($L74      =0),0,((($N74      -$L74      )/$L74      )*100))</f>
        <v>-100</v>
      </c>
      <c r="S74" s="68">
        <f>IF(($M74      =0),0,((($O74      -$M74      )/$M74      )*100))</f>
        <v>-10.091182086972552</v>
      </c>
      <c r="T74" s="67">
        <f>IF(($E71      =0),0,(($P71      /$E71      )*100))</f>
        <v>100</v>
      </c>
      <c r="U74" s="71">
        <f>IF($E71   =0,0,($Q71   /$E71 )*100)</f>
        <v>111.06669024852233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71256000</v>
      </c>
      <c r="C75" s="120">
        <f>SUM(C9:C16,C19:C25,C28:C31,C34,C37:C41,C44:C54,C57:C60,C63:C67,C71:C72)</f>
        <v>7576000</v>
      </c>
      <c r="D75" s="120"/>
      <c r="E75" s="120">
        <f>$B75      +$C75      +$D75</f>
        <v>78832000</v>
      </c>
      <c r="F75" s="121">
        <f t="shared" ref="F75:O75" si="46">SUM(F9:F16,F19:F25,F28:F31,F34,F37:F41,F44:F54,F57:F60,F63:F67,F71:F72)</f>
        <v>71256000</v>
      </c>
      <c r="G75" s="122">
        <f t="shared" si="46"/>
        <v>60977000</v>
      </c>
      <c r="H75" s="121">
        <f t="shared" si="46"/>
        <v>2155000</v>
      </c>
      <c r="I75" s="122">
        <f t="shared" si="46"/>
        <v>13819665</v>
      </c>
      <c r="J75" s="121">
        <f t="shared" si="46"/>
        <v>20025000</v>
      </c>
      <c r="K75" s="122">
        <f t="shared" si="46"/>
        <v>20146781</v>
      </c>
      <c r="L75" s="121">
        <f t="shared" si="46"/>
        <v>26451000</v>
      </c>
      <c r="M75" s="122">
        <f t="shared" si="46"/>
        <v>22805855</v>
      </c>
      <c r="N75" s="121">
        <f t="shared" si="46"/>
        <v>3647000</v>
      </c>
      <c r="O75" s="122">
        <f t="shared" si="46"/>
        <v>9067743</v>
      </c>
      <c r="P75" s="121">
        <f>$H75      +$J75      +$L75      +$N75</f>
        <v>52278000</v>
      </c>
      <c r="Q75" s="122">
        <f>$I75      +$K75      +$M75      +$O75</f>
        <v>65840044</v>
      </c>
      <c r="R75" s="67">
        <f>IF(($L75      =0),0,((($N75      -$L75      )/$L75      )*100))</f>
        <v>-86.21224150315679</v>
      </c>
      <c r="S75" s="68">
        <f>IF(($M75      =0),0,((($O75      -$M75      )/$M75      )*100))</f>
        <v>-60.239407818737774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85.733965265591948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107.97521032520459</v>
      </c>
      <c r="V75" s="121">
        <f>SUM(V9:V16,V19:V25,V28:V31,V34,V37:V41,V44:V54,V57:V60,V63:V67,V71:V72)</f>
        <v>6141000</v>
      </c>
      <c r="W75" s="122">
        <f>SUM(W9:W16,W19:W25,W28:W31,W34,W37:W41,W44:W54,W57:W60,W63:W67,W71:W72)</f>
        <v>5643000</v>
      </c>
    </row>
    <row r="76" spans="1:23" ht="13" thickTop="1" x14ac:dyDescent="0.25">
      <c r="A76" s="72" t="s">
        <v>40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93</v>
      </c>
      <c r="B78" s="86" t="s">
        <v>94</v>
      </c>
      <c r="C78" s="86" t="s">
        <v>95</v>
      </c>
      <c r="D78" s="87" t="s">
        <v>17</v>
      </c>
      <c r="E78" s="86" t="s">
        <v>18</v>
      </c>
      <c r="F78" s="86" t="s">
        <v>19</v>
      </c>
      <c r="G78" s="86" t="s">
        <v>96</v>
      </c>
      <c r="H78" s="86" t="s">
        <v>97</v>
      </c>
      <c r="I78" s="88" t="s">
        <v>22</v>
      </c>
      <c r="J78" s="86" t="s">
        <v>98</v>
      </c>
      <c r="K78" s="88" t="s">
        <v>24</v>
      </c>
      <c r="L78" s="86" t="s">
        <v>99</v>
      </c>
      <c r="M78" s="88" t="s">
        <v>26</v>
      </c>
      <c r="N78" s="86" t="s">
        <v>100</v>
      </c>
      <c r="O78" s="88" t="s">
        <v>28</v>
      </c>
      <c r="P78" s="88" t="s">
        <v>101</v>
      </c>
      <c r="Q78" s="89" t="s">
        <v>30</v>
      </c>
      <c r="R78" s="90" t="s">
        <v>101</v>
      </c>
      <c r="S78" s="91" t="s">
        <v>30</v>
      </c>
      <c r="T78" s="90" t="s">
        <v>102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167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168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169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170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171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172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103</v>
      </c>
      <c r="B87" s="128">
        <f t="shared" ref="B87:S87" si="48">+B88+B89+B90+B91+B92+B93+B94+B95+B96</f>
        <v>25644000</v>
      </c>
      <c r="C87" s="128">
        <f t="shared" si="48"/>
        <v>2885000</v>
      </c>
      <c r="D87" s="128">
        <f t="shared" si="48"/>
        <v>0</v>
      </c>
      <c r="E87" s="128">
        <f t="shared" si="48"/>
        <v>28529000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26707000</v>
      </c>
      <c r="I87" s="128">
        <f t="shared" si="48"/>
        <v>0</v>
      </c>
      <c r="J87" s="128">
        <f t="shared" si="48"/>
        <v>2557000</v>
      </c>
      <c r="K87" s="128">
        <f t="shared" si="48"/>
        <v>0</v>
      </c>
      <c r="L87" s="128">
        <f t="shared" si="48"/>
        <v>600000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29864000</v>
      </c>
      <c r="Q87" s="129">
        <f t="shared" si="48"/>
        <v>0</v>
      </c>
      <c r="R87" s="94">
        <f t="shared" si="48"/>
        <v>-100</v>
      </c>
      <c r="S87" s="94">
        <f t="shared" si="48"/>
        <v>0</v>
      </c>
      <c r="T87" s="95">
        <f>IF(SUM($E88:$E96) =0,0,(P87   /SUM($E88:$E96) )*100)</f>
        <v>104.67944898173789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104</v>
      </c>
      <c r="B88" s="130"/>
      <c r="C88" s="130"/>
      <c r="D88" s="130"/>
      <c r="E88" s="130">
        <f t="shared" ref="E88:E96" si="49">$B88      +$C88      +$D88</f>
        <v>0</v>
      </c>
      <c r="F88" s="130">
        <v>0</v>
      </c>
      <c r="G88" s="130">
        <v>0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IF(($L88      =0),0,((($N88      -$L88      )/$L88      )*100))</f>
        <v>0</v>
      </c>
      <c r="S88" s="98">
        <f t="shared" ref="S88:S96" si="53">IF(($M88      =0),0,((($O88      -$M88      )/$M88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105</v>
      </c>
      <c r="B89" s="108"/>
      <c r="C89" s="108"/>
      <c r="D89" s="108"/>
      <c r="E89" s="108">
        <f t="shared" si="49"/>
        <v>0</v>
      </c>
      <c r="F89" s="108">
        <v>0</v>
      </c>
      <c r="G89" s="108">
        <v>0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106</v>
      </c>
      <c r="B90" s="108"/>
      <c r="C90" s="108"/>
      <c r="D90" s="108"/>
      <c r="E90" s="108">
        <f t="shared" si="49"/>
        <v>0</v>
      </c>
      <c r="F90" s="108">
        <v>0</v>
      </c>
      <c r="G90" s="108">
        <v>0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107</v>
      </c>
      <c r="B91" s="108">
        <v>25644000</v>
      </c>
      <c r="C91" s="108">
        <v>2285000</v>
      </c>
      <c r="D91" s="108"/>
      <c r="E91" s="108">
        <f t="shared" si="49"/>
        <v>27929000</v>
      </c>
      <c r="F91" s="108">
        <v>0</v>
      </c>
      <c r="G91" s="108">
        <v>0</v>
      </c>
      <c r="H91" s="108">
        <v>26707000</v>
      </c>
      <c r="I91" s="108"/>
      <c r="J91" s="108">
        <v>2557000</v>
      </c>
      <c r="K91" s="108"/>
      <c r="L91" s="108"/>
      <c r="M91" s="108"/>
      <c r="N91" s="108"/>
      <c r="O91" s="108"/>
      <c r="P91" s="108">
        <f t="shared" si="50"/>
        <v>29264000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104.77997780085215</v>
      </c>
      <c r="U91" s="99">
        <f t="shared" si="55"/>
        <v>0</v>
      </c>
      <c r="V91" s="100"/>
      <c r="W91" s="101"/>
    </row>
    <row r="92" spans="1:23" ht="13" x14ac:dyDescent="0.3">
      <c r="A92" s="102" t="s">
        <v>108</v>
      </c>
      <c r="B92" s="108"/>
      <c r="C92" s="108"/>
      <c r="D92" s="108"/>
      <c r="E92" s="108">
        <f t="shared" si="49"/>
        <v>0</v>
      </c>
      <c r="F92" s="108">
        <v>0</v>
      </c>
      <c r="G92" s="108">
        <v>0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109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110</v>
      </c>
      <c r="B94" s="108"/>
      <c r="C94" s="108"/>
      <c r="D94" s="108"/>
      <c r="E94" s="108">
        <f t="shared" si="49"/>
        <v>0</v>
      </c>
      <c r="F94" s="108">
        <v>0</v>
      </c>
      <c r="G94" s="108">
        <v>0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111</v>
      </c>
      <c r="B95" s="108"/>
      <c r="C95" s="108"/>
      <c r="D95" s="108"/>
      <c r="E95" s="108">
        <f t="shared" si="49"/>
        <v>0</v>
      </c>
      <c r="F95" s="108">
        <v>0</v>
      </c>
      <c r="G95" s="108">
        <v>0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112</v>
      </c>
      <c r="B96" s="131"/>
      <c r="C96" s="131">
        <v>600000</v>
      </c>
      <c r="D96" s="131"/>
      <c r="E96" s="131">
        <f t="shared" si="49"/>
        <v>600000</v>
      </c>
      <c r="F96" s="131">
        <v>0</v>
      </c>
      <c r="G96" s="131">
        <v>0</v>
      </c>
      <c r="H96" s="131"/>
      <c r="I96" s="131"/>
      <c r="J96" s="131"/>
      <c r="K96" s="131"/>
      <c r="L96" s="131">
        <v>600000</v>
      </c>
      <c r="M96" s="131"/>
      <c r="N96" s="131"/>
      <c r="O96" s="131"/>
      <c r="P96" s="131">
        <f t="shared" si="50"/>
        <v>600000</v>
      </c>
      <c r="Q96" s="131">
        <f t="shared" si="51"/>
        <v>0</v>
      </c>
      <c r="R96" s="104">
        <f t="shared" si="52"/>
        <v>-100</v>
      </c>
      <c r="S96" s="104">
        <f t="shared" si="53"/>
        <v>0</v>
      </c>
      <c r="T96" s="104">
        <f t="shared" si="54"/>
        <v>100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173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25644000</v>
      </c>
      <c r="C114" s="137">
        <f t="shared" si="62"/>
        <v>2885000</v>
      </c>
      <c r="D114" s="137">
        <f t="shared" si="62"/>
        <v>0</v>
      </c>
      <c r="E114" s="137">
        <f t="shared" si="62"/>
        <v>28529000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26707000</v>
      </c>
      <c r="I114" s="137">
        <f t="shared" si="62"/>
        <v>0</v>
      </c>
      <c r="J114" s="137">
        <f t="shared" si="62"/>
        <v>2557000</v>
      </c>
      <c r="K114" s="137">
        <f t="shared" si="62"/>
        <v>0</v>
      </c>
      <c r="L114" s="137">
        <f t="shared" si="62"/>
        <v>600000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29864000</v>
      </c>
      <c r="Q114" s="137">
        <f t="shared" si="62"/>
        <v>0</v>
      </c>
      <c r="R114" s="29">
        <f t="shared" si="61"/>
        <v>-1</v>
      </c>
      <c r="S114" s="30" t="str">
        <f t="shared" si="61"/>
        <v xml:space="preserve"> </v>
      </c>
      <c r="T114" s="29">
        <f t="shared" si="58"/>
        <v>1.0467944898173789</v>
      </c>
      <c r="U114" s="30">
        <f t="shared" si="59"/>
        <v>0</v>
      </c>
      <c r="V114" s="27"/>
      <c r="W114" s="28"/>
    </row>
    <row r="115" spans="1:23" hidden="1" x14ac:dyDescent="0.25">
      <c r="A115" s="31" t="s">
        <v>174</v>
      </c>
      <c r="B115" s="139">
        <f>B87</f>
        <v>25644000</v>
      </c>
      <c r="C115" s="139">
        <f t="shared" ref="C115:Q115" si="63">C87</f>
        <v>2885000</v>
      </c>
      <c r="D115" s="139">
        <f t="shared" si="63"/>
        <v>0</v>
      </c>
      <c r="E115" s="139">
        <f t="shared" si="63"/>
        <v>28529000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26707000</v>
      </c>
      <c r="I115" s="139">
        <f t="shared" si="63"/>
        <v>0</v>
      </c>
      <c r="J115" s="139">
        <f t="shared" si="63"/>
        <v>2557000</v>
      </c>
      <c r="K115" s="139">
        <f t="shared" si="63"/>
        <v>0</v>
      </c>
      <c r="L115" s="139">
        <f t="shared" si="63"/>
        <v>600000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29864000</v>
      </c>
      <c r="Q115" s="139">
        <f t="shared" si="63"/>
        <v>0</v>
      </c>
      <c r="R115" s="29">
        <f t="shared" si="61"/>
        <v>-1</v>
      </c>
      <c r="S115" s="30" t="str">
        <f t="shared" si="61"/>
        <v xml:space="preserve"> </v>
      </c>
      <c r="T115" s="29">
        <f t="shared" si="58"/>
        <v>1.0467944898173789</v>
      </c>
      <c r="U115" s="30">
        <f t="shared" si="59"/>
        <v>0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175</v>
      </c>
    </row>
    <row r="118" spans="1:23" x14ac:dyDescent="0.25">
      <c r="A118" s="35" t="s">
        <v>176</v>
      </c>
    </row>
    <row r="119" spans="1:23" ht="13" x14ac:dyDescent="0.3">
      <c r="A119" s="35" t="s">
        <v>177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178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179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180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y06f6fHtwmBxRHmgtjc/plQS7qA9QTYJ5d5OioX4nSBQx+v0mItsWEwyMxU8gvUkMFUR1sRqFHWew4hzMsBjeA==" saltValue="29ocvHcHwjXMc/+uBVO6P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129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40</v>
      </c>
      <c r="B6" s="40" t="s">
        <v>40</v>
      </c>
      <c r="C6" s="40" t="s">
        <v>40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>
        <v>0</v>
      </c>
      <c r="G9" s="110">
        <v>0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IF(($L9       =0),0,((($N9       -$L9       )/$L9       )*100))</f>
        <v>0</v>
      </c>
      <c r="S9" s="55">
        <f>IF(($M9       =0),0,((($O9       -$M9       )/$M9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2000000</v>
      </c>
      <c r="C10" s="108"/>
      <c r="D10" s="108"/>
      <c r="E10" s="108">
        <f t="shared" ref="E10:E17" si="0">$B10      +$C10      +$D10</f>
        <v>2000000</v>
      </c>
      <c r="F10" s="109">
        <v>2000000</v>
      </c>
      <c r="G10" s="110">
        <v>2000000</v>
      </c>
      <c r="H10" s="109">
        <v>239000</v>
      </c>
      <c r="I10" s="110">
        <v>234210</v>
      </c>
      <c r="J10" s="109">
        <v>220000</v>
      </c>
      <c r="K10" s="110">
        <v>209226</v>
      </c>
      <c r="L10" s="109">
        <v>1181000</v>
      </c>
      <c r="M10" s="110">
        <v>1272699</v>
      </c>
      <c r="N10" s="109"/>
      <c r="O10" s="110">
        <v>324296</v>
      </c>
      <c r="P10" s="109">
        <f t="shared" ref="P10:P17" si="1">$H10      +$J10      +$L10      +$N10</f>
        <v>1640000</v>
      </c>
      <c r="Q10" s="110">
        <f t="shared" ref="Q10:Q17" si="2">$I10      +$K10      +$M10      +$O10</f>
        <v>2040431</v>
      </c>
      <c r="R10" s="54">
        <f t="shared" ref="R10:R17" si="3">IF(($L10      =0),0,((($N10      -$L10      )/$L10      )*100))</f>
        <v>-100</v>
      </c>
      <c r="S10" s="55">
        <f t="shared" ref="S10:S17" si="4">IF(($M10      =0),0,((($O10      -$M10      )/$M10      )*100))</f>
        <v>-74.519033958540078</v>
      </c>
      <c r="T10" s="54">
        <f t="shared" ref="T10:T16" si="5">IF(($E10      =0),0,(($P10      /$E10      )*100))</f>
        <v>82</v>
      </c>
      <c r="U10" s="56">
        <f t="shared" ref="U10:U16" si="6">IF(($E10      =0),0,(($Q10      /$E10      )*100))</f>
        <v>102.02154999999999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>
        <v>4000000</v>
      </c>
      <c r="C11" s="108"/>
      <c r="D11" s="108"/>
      <c r="E11" s="108">
        <f t="shared" si="0"/>
        <v>4000000</v>
      </c>
      <c r="F11" s="109">
        <v>4000000</v>
      </c>
      <c r="G11" s="110">
        <v>4000000</v>
      </c>
      <c r="H11" s="109">
        <v>875000</v>
      </c>
      <c r="I11" s="110">
        <v>876255</v>
      </c>
      <c r="J11" s="109">
        <v>1125000</v>
      </c>
      <c r="K11" s="110">
        <v>1317434</v>
      </c>
      <c r="L11" s="109">
        <v>1168000</v>
      </c>
      <c r="M11" s="110">
        <v>948065</v>
      </c>
      <c r="N11" s="109">
        <v>795000</v>
      </c>
      <c r="O11" s="110">
        <v>951696</v>
      </c>
      <c r="P11" s="109">
        <f t="shared" si="1"/>
        <v>3963000</v>
      </c>
      <c r="Q11" s="110">
        <f t="shared" si="2"/>
        <v>4093450</v>
      </c>
      <c r="R11" s="54">
        <f t="shared" si="3"/>
        <v>-31.934931506849317</v>
      </c>
      <c r="S11" s="55">
        <f t="shared" si="4"/>
        <v>0.38299061773190657</v>
      </c>
      <c r="T11" s="54">
        <f t="shared" si="5"/>
        <v>99.075000000000003</v>
      </c>
      <c r="U11" s="56">
        <f t="shared" si="6"/>
        <v>102.33624999999999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>
        <v>2000000</v>
      </c>
      <c r="C14" s="108"/>
      <c r="D14" s="108"/>
      <c r="E14" s="108">
        <f t="shared" si="0"/>
        <v>2000000</v>
      </c>
      <c r="F14" s="109">
        <v>2000000</v>
      </c>
      <c r="G14" s="110">
        <v>2000000</v>
      </c>
      <c r="H14" s="109"/>
      <c r="I14" s="110"/>
      <c r="J14" s="109"/>
      <c r="K14" s="110"/>
      <c r="L14" s="109"/>
      <c r="M14" s="110"/>
      <c r="N14" s="109">
        <v>1998000</v>
      </c>
      <c r="O14" s="110">
        <v>1998437</v>
      </c>
      <c r="P14" s="109">
        <f t="shared" si="1"/>
        <v>1998000</v>
      </c>
      <c r="Q14" s="110">
        <f t="shared" si="2"/>
        <v>1998437</v>
      </c>
      <c r="R14" s="54">
        <f t="shared" si="3"/>
        <v>0</v>
      </c>
      <c r="S14" s="55">
        <f t="shared" si="4"/>
        <v>0</v>
      </c>
      <c r="T14" s="54">
        <f t="shared" si="5"/>
        <v>99.9</v>
      </c>
      <c r="U14" s="56">
        <f t="shared" si="6"/>
        <v>99.921850000000006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>
        <v>2000000</v>
      </c>
      <c r="C15" s="108">
        <v>-404000</v>
      </c>
      <c r="D15" s="108"/>
      <c r="E15" s="108">
        <f t="shared" si="0"/>
        <v>1596000</v>
      </c>
      <c r="F15" s="109">
        <v>1596000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10000000</v>
      </c>
      <c r="C17" s="111">
        <f>SUM(C9:C16)</f>
        <v>-404000</v>
      </c>
      <c r="D17" s="111"/>
      <c r="E17" s="111">
        <f t="shared" si="0"/>
        <v>9596000</v>
      </c>
      <c r="F17" s="112">
        <f t="shared" ref="F17:O17" si="7">SUM(F9:F16)</f>
        <v>9596000</v>
      </c>
      <c r="G17" s="113">
        <f t="shared" si="7"/>
        <v>8000000</v>
      </c>
      <c r="H17" s="112">
        <f t="shared" si="7"/>
        <v>1114000</v>
      </c>
      <c r="I17" s="113">
        <f t="shared" si="7"/>
        <v>1110465</v>
      </c>
      <c r="J17" s="112">
        <f t="shared" si="7"/>
        <v>1345000</v>
      </c>
      <c r="K17" s="113">
        <f t="shared" si="7"/>
        <v>1526660</v>
      </c>
      <c r="L17" s="112">
        <f t="shared" si="7"/>
        <v>2349000</v>
      </c>
      <c r="M17" s="113">
        <f t="shared" si="7"/>
        <v>2220764</v>
      </c>
      <c r="N17" s="112">
        <f t="shared" si="7"/>
        <v>2793000</v>
      </c>
      <c r="O17" s="113">
        <f t="shared" si="7"/>
        <v>3274429</v>
      </c>
      <c r="P17" s="112">
        <f t="shared" si="1"/>
        <v>7601000</v>
      </c>
      <c r="Q17" s="113">
        <f t="shared" si="2"/>
        <v>8132318</v>
      </c>
      <c r="R17" s="58">
        <f t="shared" si="3"/>
        <v>18.901660280970624</v>
      </c>
      <c r="S17" s="59">
        <f t="shared" si="4"/>
        <v>47.446059103984034</v>
      </c>
      <c r="T17" s="58">
        <f>IF((SUM($E9:$E14))=0,0,(P17/(SUM($E9:$E14))*100))</f>
        <v>95.012500000000003</v>
      </c>
      <c r="U17" s="60">
        <f>IF((SUM($E9:$E14))=0,0,(Q17/(SUM($E9:$E14))*100))</f>
        <v>101.653975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IF(($L19      =0),0,((($N19      -$L19      )/$L19      )*100))</f>
        <v>0</v>
      </c>
      <c r="S19" s="55">
        <f t="shared" ref="S19:S26" si="12">IF(($M19      =0),0,((($O19      -$M19      )/$M19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>
        <v>0</v>
      </c>
      <c r="G21" s="110">
        <v>0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>
        <v>4666000</v>
      </c>
      <c r="W22" s="110" t="s">
        <v>36</v>
      </c>
    </row>
    <row r="23" spans="1:23" ht="13" customHeight="1" x14ac:dyDescent="0.3">
      <c r="A23" s="53" t="s">
        <v>50</v>
      </c>
      <c r="B23" s="108"/>
      <c r="C23" s="108">
        <v>50740000</v>
      </c>
      <c r="D23" s="108"/>
      <c r="E23" s="108">
        <f t="shared" si="8"/>
        <v>50740000</v>
      </c>
      <c r="F23" s="109">
        <v>50740000</v>
      </c>
      <c r="G23" s="110">
        <v>50740000</v>
      </c>
      <c r="H23" s="109"/>
      <c r="I23" s="110"/>
      <c r="J23" s="109"/>
      <c r="K23" s="110"/>
      <c r="L23" s="109"/>
      <c r="M23" s="110"/>
      <c r="N23" s="109"/>
      <c r="O23" s="110">
        <v>4854368</v>
      </c>
      <c r="P23" s="109">
        <f t="shared" si="9"/>
        <v>0</v>
      </c>
      <c r="Q23" s="110">
        <f t="shared" si="10"/>
        <v>4854368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9.5671422940480877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50740000</v>
      </c>
      <c r="D26" s="111"/>
      <c r="E26" s="111">
        <f t="shared" si="8"/>
        <v>50740000</v>
      </c>
      <c r="F26" s="112">
        <f t="shared" ref="F26:O26" si="15">SUM(F19:F25)</f>
        <v>50740000</v>
      </c>
      <c r="G26" s="113">
        <f t="shared" si="15"/>
        <v>50740000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4854368</v>
      </c>
      <c r="P26" s="112">
        <f t="shared" si="9"/>
        <v>0</v>
      </c>
      <c r="Q26" s="113">
        <f t="shared" si="10"/>
        <v>4854368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9.5671422940480877</v>
      </c>
      <c r="V26" s="112">
        <f>SUM(V19:V25)</f>
        <v>4666000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IF(($L28      =0),0,((($N28      -$L28      )/$L28      )*100))</f>
        <v>0</v>
      </c>
      <c r="S28" s="55">
        <f>IF(($M28      =0),0,((($O28      -$M28      )/$M28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IF(($L29      =0),0,((($N29      -$L29      )/$L29      )*100))</f>
        <v>0</v>
      </c>
      <c r="S29" s="55">
        <f>IF(($M29      =0),0,((($O29      -$M29      )/$M29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IF(($L30      =0),0,((($N30      -$L30      )/$L30      )*100))</f>
        <v>0</v>
      </c>
      <c r="S30" s="55">
        <f>IF(($M30      =0),0,((($O30      -$M30      )/$M30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IF(($L31      =0),0,((($N31      -$L31      )/$L31      )*100))</f>
        <v>0</v>
      </c>
      <c r="S31" s="55">
        <f>IF(($M31      =0),0,((($O31      -$M31      )/$M31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IF(($L32      =0),0,((($N32      -$L32      )/$L32      )*100))</f>
        <v>0</v>
      </c>
      <c r="S32" s="59">
        <f>IF(($M32      =0),0,((($O32      -$M32      )/$M32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2471000</v>
      </c>
      <c r="C34" s="108"/>
      <c r="D34" s="108"/>
      <c r="E34" s="108">
        <f>$B34      +$C34      +$D34</f>
        <v>2471000</v>
      </c>
      <c r="F34" s="109">
        <v>2471000</v>
      </c>
      <c r="G34" s="110">
        <v>2471000</v>
      </c>
      <c r="H34" s="109">
        <v>617000</v>
      </c>
      <c r="I34" s="110">
        <v>1285241</v>
      </c>
      <c r="J34" s="109">
        <v>463000</v>
      </c>
      <c r="K34" s="110">
        <v>2360623</v>
      </c>
      <c r="L34" s="109"/>
      <c r="M34" s="110">
        <v>-780870</v>
      </c>
      <c r="N34" s="109"/>
      <c r="O34" s="110">
        <v>-413422</v>
      </c>
      <c r="P34" s="109">
        <f>$H34      +$J34      +$L34      +$N34</f>
        <v>1080000</v>
      </c>
      <c r="Q34" s="110">
        <f>$I34      +$K34      +$M34      +$O34</f>
        <v>2451572</v>
      </c>
      <c r="R34" s="54">
        <f>IF(($L34      =0),0,((($N34      -$L34      )/$L34      )*100))</f>
        <v>0</v>
      </c>
      <c r="S34" s="55">
        <f>IF(($M34      =0),0,((($O34      -$M34      )/$M34      )*100))</f>
        <v>-47.056232151318397</v>
      </c>
      <c r="T34" s="54">
        <f>IF(($E34      =0),0,(($P34      /$E34      )*100))</f>
        <v>43.70700121408337</v>
      </c>
      <c r="U34" s="56">
        <f>IF(($E34      =0),0,(($Q34      /$E34      )*100))</f>
        <v>99.21375961149333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2471000</v>
      </c>
      <c r="C35" s="111">
        <f>C34</f>
        <v>0</v>
      </c>
      <c r="D35" s="111"/>
      <c r="E35" s="111">
        <f>$B35      +$C35      +$D35</f>
        <v>2471000</v>
      </c>
      <c r="F35" s="112">
        <f t="shared" ref="F35:O35" si="17">F34</f>
        <v>2471000</v>
      </c>
      <c r="G35" s="113">
        <f t="shared" si="17"/>
        <v>2471000</v>
      </c>
      <c r="H35" s="112">
        <f t="shared" si="17"/>
        <v>617000</v>
      </c>
      <c r="I35" s="113">
        <f t="shared" si="17"/>
        <v>1285241</v>
      </c>
      <c r="J35" s="112">
        <f t="shared" si="17"/>
        <v>463000</v>
      </c>
      <c r="K35" s="113">
        <f t="shared" si="17"/>
        <v>2360623</v>
      </c>
      <c r="L35" s="112">
        <f t="shared" si="17"/>
        <v>0</v>
      </c>
      <c r="M35" s="113">
        <f t="shared" si="17"/>
        <v>-780870</v>
      </c>
      <c r="N35" s="112">
        <f t="shared" si="17"/>
        <v>0</v>
      </c>
      <c r="O35" s="113">
        <f t="shared" si="17"/>
        <v>-413422</v>
      </c>
      <c r="P35" s="112">
        <f>$H35      +$J35      +$L35      +$N35</f>
        <v>1080000</v>
      </c>
      <c r="Q35" s="113">
        <f>$I35      +$K35      +$M35      +$O35</f>
        <v>2451572</v>
      </c>
      <c r="R35" s="58">
        <f>IF(($L35      =0),0,((($N35      -$L35      )/$L35      )*100))</f>
        <v>0</v>
      </c>
      <c r="S35" s="59">
        <f>IF(($M35      =0),0,((($O35      -$M35      )/$M35      )*100))</f>
        <v>-47.056232151318397</v>
      </c>
      <c r="T35" s="58">
        <f>IF($E35   =0,0,($P35   /$E35   )*100)</f>
        <v>43.70700121408337</v>
      </c>
      <c r="U35" s="60">
        <f>IF($E35   =0,0,($Q35   /$E35   )*100)</f>
        <v>99.21375961149333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>
        <v>15556000</v>
      </c>
      <c r="C37" s="108">
        <v>-4556000</v>
      </c>
      <c r="D37" s="108"/>
      <c r="E37" s="108">
        <f t="shared" ref="E37:E42" si="18">$B37      +$C37      +$D37</f>
        <v>11000000</v>
      </c>
      <c r="F37" s="109">
        <v>11000000</v>
      </c>
      <c r="G37" s="110">
        <v>11000000</v>
      </c>
      <c r="H37" s="109"/>
      <c r="I37" s="110"/>
      <c r="J37" s="109"/>
      <c r="K37" s="110">
        <v>4730291</v>
      </c>
      <c r="L37" s="109"/>
      <c r="M37" s="110">
        <v>-4329610</v>
      </c>
      <c r="N37" s="109">
        <v>10411000</v>
      </c>
      <c r="O37" s="110">
        <v>-400681</v>
      </c>
      <c r="P37" s="109">
        <f t="shared" ref="P37:P42" si="19">$H37      +$J37      +$L37      +$N37</f>
        <v>10411000</v>
      </c>
      <c r="Q37" s="110">
        <f t="shared" ref="Q37:Q42" si="20">$I37      +$K37      +$M37      +$O37</f>
        <v>0</v>
      </c>
      <c r="R37" s="54">
        <f t="shared" ref="R37:R42" si="21">IF(($L37      =0),0,((($N37      -$L37      )/$L37      )*100))</f>
        <v>0</v>
      </c>
      <c r="S37" s="55">
        <f t="shared" ref="S37:S42" si="22">IF(($M37      =0),0,((($O37      -$M37      )/$M37      )*100))</f>
        <v>-90.745563688184376</v>
      </c>
      <c r="T37" s="54">
        <f t="shared" ref="T37:T41" si="23">IF(($E37      =0),0,(($P37      /$E37      )*100))</f>
        <v>94.645454545454541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>
        <v>17480000</v>
      </c>
      <c r="C38" s="108">
        <v>-11252000</v>
      </c>
      <c r="D38" s="108"/>
      <c r="E38" s="108">
        <f t="shared" si="18"/>
        <v>6228000</v>
      </c>
      <c r="F38" s="109">
        <v>17480000</v>
      </c>
      <c r="G38" s="110">
        <v>0</v>
      </c>
      <c r="H38" s="109"/>
      <c r="I38" s="110"/>
      <c r="J38" s="109"/>
      <c r="K38" s="110"/>
      <c r="L38" s="109"/>
      <c r="M38" s="110"/>
      <c r="N38" s="109">
        <v>191000</v>
      </c>
      <c r="O38" s="110"/>
      <c r="P38" s="109">
        <f t="shared" si="19"/>
        <v>191000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3.0667951188182401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33036000</v>
      </c>
      <c r="C42" s="111">
        <f>SUM(C37:C41)</f>
        <v>-15808000</v>
      </c>
      <c r="D42" s="111"/>
      <c r="E42" s="111">
        <f t="shared" si="18"/>
        <v>17228000</v>
      </c>
      <c r="F42" s="112">
        <f t="shared" ref="F42:O42" si="25">SUM(F37:F41)</f>
        <v>28480000</v>
      </c>
      <c r="G42" s="113">
        <f t="shared" si="25"/>
        <v>11000000</v>
      </c>
      <c r="H42" s="112">
        <f t="shared" si="25"/>
        <v>0</v>
      </c>
      <c r="I42" s="113">
        <f t="shared" si="25"/>
        <v>0</v>
      </c>
      <c r="J42" s="112">
        <f t="shared" si="25"/>
        <v>0</v>
      </c>
      <c r="K42" s="113">
        <f t="shared" si="25"/>
        <v>4730291</v>
      </c>
      <c r="L42" s="112">
        <f t="shared" si="25"/>
        <v>0</v>
      </c>
      <c r="M42" s="113">
        <f t="shared" si="25"/>
        <v>-4329610</v>
      </c>
      <c r="N42" s="112">
        <f t="shared" si="25"/>
        <v>10602000</v>
      </c>
      <c r="O42" s="113">
        <f t="shared" si="25"/>
        <v>-400681</v>
      </c>
      <c r="P42" s="112">
        <f t="shared" si="19"/>
        <v>10602000</v>
      </c>
      <c r="Q42" s="113">
        <f t="shared" si="20"/>
        <v>0</v>
      </c>
      <c r="R42" s="58">
        <f t="shared" si="21"/>
        <v>0</v>
      </c>
      <c r="S42" s="59">
        <f t="shared" si="22"/>
        <v>-90.745563688184376</v>
      </c>
      <c r="T42" s="58">
        <f>IF((+$E37+$E40) =0,0,(P42   /(+$E37+$E40) )*100)</f>
        <v>96.381818181818176</v>
      </c>
      <c r="U42" s="60">
        <f>IF((+$E37+$E40) =0,0,(Q42   /(+$E37+$E40) )*100)</f>
        <v>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IF(($L44      =0),0,((($N44      -$L44      )/$L44      )*100))</f>
        <v>0</v>
      </c>
      <c r="S44" s="55">
        <f t="shared" ref="S44:S55" si="30">IF(($M44      =0),0,((($O44      -$M44      )/$M44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IF(($L57      =0),0,((($N57      -$L57      )/$L57      )*100))</f>
        <v>0</v>
      </c>
      <c r="S57" s="55">
        <f>IF(($M57      =0),0,((($O57      -$M57      )/$M57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IF(($L58      =0),0,((($N58      -$L58      )/$L58      )*100))</f>
        <v>0</v>
      </c>
      <c r="S58" s="55">
        <f>IF(($M58      =0),0,((($O58      -$M58      )/$M58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IF(($L59      =0),0,((($N59      -$L59      )/$L59      )*100))</f>
        <v>0</v>
      </c>
      <c r="S59" s="55">
        <f>IF(($M59      =0),0,((($O59      -$M59      )/$M59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IF(($L60      =0),0,((($N60      -$L60      )/$L60      )*100))</f>
        <v>0</v>
      </c>
      <c r="S60" s="55">
        <f>IF(($M60      =0),0,((($O60      -$M60      )/$M60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IF(($L61      =0),0,((($N61      -$L61      )/$L61      )*100))</f>
        <v>0</v>
      </c>
      <c r="S61" s="64">
        <f>IF(($M61      =0),0,((($O61      -$M61      )/$M61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IF(($L63      =0),0,((($N63      -$L63      )/$L63      )*100))</f>
        <v>0</v>
      </c>
      <c r="S63" s="55">
        <f t="shared" ref="S63:S69" si="39">IF(($M63      =0),0,((($O63      -$M63      )/$M63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45507000</v>
      </c>
      <c r="C69" s="120">
        <f>SUM(C9:C16,C19:C25,C28:C31,C34,C37:C41,C44:C54,C57:C60,C63:C67)</f>
        <v>34528000</v>
      </c>
      <c r="D69" s="120"/>
      <c r="E69" s="120">
        <f t="shared" si="35"/>
        <v>80035000</v>
      </c>
      <c r="F69" s="121">
        <f t="shared" ref="F69:O69" si="43">SUM(F9:F16,F19:F25,F28:F31,F34,F37:F41,F44:F54,F57:F60,F63:F67)</f>
        <v>91287000</v>
      </c>
      <c r="G69" s="122">
        <f t="shared" si="43"/>
        <v>72211000</v>
      </c>
      <c r="H69" s="121">
        <f t="shared" si="43"/>
        <v>1731000</v>
      </c>
      <c r="I69" s="122">
        <f t="shared" si="43"/>
        <v>2395706</v>
      </c>
      <c r="J69" s="121">
        <f t="shared" si="43"/>
        <v>1808000</v>
      </c>
      <c r="K69" s="122">
        <f t="shared" si="43"/>
        <v>8617574</v>
      </c>
      <c r="L69" s="121">
        <f t="shared" si="43"/>
        <v>2349000</v>
      </c>
      <c r="M69" s="122">
        <f t="shared" si="43"/>
        <v>-2889716</v>
      </c>
      <c r="N69" s="121">
        <f t="shared" si="43"/>
        <v>13395000</v>
      </c>
      <c r="O69" s="122">
        <f t="shared" si="43"/>
        <v>7314694</v>
      </c>
      <c r="P69" s="121">
        <f t="shared" si="36"/>
        <v>19283000</v>
      </c>
      <c r="Q69" s="122">
        <f t="shared" si="37"/>
        <v>15438258</v>
      </c>
      <c r="R69" s="67">
        <f t="shared" si="38"/>
        <v>470.24265644955301</v>
      </c>
      <c r="S69" s="68">
        <f t="shared" si="39"/>
        <v>-353.12847352473392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26.703687803797205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21.379371563889158</v>
      </c>
      <c r="V69" s="121">
        <f>SUM(V9:V16,V19:V25,V28:V31,V34,V37:V41,V44:V54,V57:V60,V63:V67)</f>
        <v>4666000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82415000</v>
      </c>
      <c r="C71" s="108"/>
      <c r="D71" s="108"/>
      <c r="E71" s="108">
        <f>$B71      +$C71      +$D71</f>
        <v>82415000</v>
      </c>
      <c r="F71" s="109">
        <v>82415000</v>
      </c>
      <c r="G71" s="110">
        <v>82415000</v>
      </c>
      <c r="H71" s="109">
        <v>21577000</v>
      </c>
      <c r="I71" s="110">
        <v>22394276</v>
      </c>
      <c r="J71" s="109">
        <v>25383000</v>
      </c>
      <c r="K71" s="110">
        <v>27393324</v>
      </c>
      <c r="L71" s="109">
        <v>24513000</v>
      </c>
      <c r="M71" s="110">
        <v>10464852</v>
      </c>
      <c r="N71" s="109">
        <v>10942000</v>
      </c>
      <c r="O71" s="110">
        <v>19920786</v>
      </c>
      <c r="P71" s="109">
        <f>$H71      +$J71      +$L71      +$N71</f>
        <v>82415000</v>
      </c>
      <c r="Q71" s="110">
        <f>$I71      +$K71      +$M71      +$O71</f>
        <v>80173238</v>
      </c>
      <c r="R71" s="54">
        <f>IF(($L71      =0),0,((($N71      -$L71      )/$L71      )*100))</f>
        <v>-55.362460735120145</v>
      </c>
      <c r="S71" s="55">
        <f>IF(($M71      =0),0,((($O71      -$M71      )/$M71      )*100))</f>
        <v>90.358984532222721</v>
      </c>
      <c r="T71" s="54">
        <f>IF(($E71      =0),0,(($P71      /$E71      )*100))</f>
        <v>100</v>
      </c>
      <c r="U71" s="56">
        <f>IF(($E71      =0),0,(($Q71      /$E71      )*100))</f>
        <v>97.27991021051993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IF(($L72      =0),0,((($N72      -$L72      )/$L72      )*100))</f>
        <v>0</v>
      </c>
      <c r="S72" s="55">
        <f>IF(($M72      =0),0,((($O72      -$M72      )/$M72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82415000</v>
      </c>
      <c r="C73" s="117">
        <f>SUM(C71:C72)</f>
        <v>0</v>
      </c>
      <c r="D73" s="117"/>
      <c r="E73" s="117">
        <f>$B73      +$C73      +$D73</f>
        <v>82415000</v>
      </c>
      <c r="F73" s="118">
        <f t="shared" ref="F73:O73" si="44">SUM(F71:F72)</f>
        <v>82415000</v>
      </c>
      <c r="G73" s="119">
        <f t="shared" si="44"/>
        <v>82415000</v>
      </c>
      <c r="H73" s="118">
        <f t="shared" si="44"/>
        <v>21577000</v>
      </c>
      <c r="I73" s="119">
        <f t="shared" si="44"/>
        <v>22394276</v>
      </c>
      <c r="J73" s="118">
        <f t="shared" si="44"/>
        <v>25383000</v>
      </c>
      <c r="K73" s="119">
        <f t="shared" si="44"/>
        <v>27393324</v>
      </c>
      <c r="L73" s="118">
        <f t="shared" si="44"/>
        <v>24513000</v>
      </c>
      <c r="M73" s="119">
        <f t="shared" si="44"/>
        <v>10464852</v>
      </c>
      <c r="N73" s="118">
        <f t="shared" si="44"/>
        <v>10942000</v>
      </c>
      <c r="O73" s="119">
        <f t="shared" si="44"/>
        <v>19920786</v>
      </c>
      <c r="P73" s="118">
        <f>$H73      +$J73      +$L73      +$N73</f>
        <v>82415000</v>
      </c>
      <c r="Q73" s="119">
        <f>$I73      +$K73      +$M73      +$O73</f>
        <v>80173238</v>
      </c>
      <c r="R73" s="63">
        <f>IF(($L73      =0),0,((($N73      -$L73      )/$L73      )*100))</f>
        <v>-55.362460735120145</v>
      </c>
      <c r="S73" s="64">
        <f>IF(($M73      =0),0,((($O73      -$M73      )/$M73      )*100))</f>
        <v>90.358984532222721</v>
      </c>
      <c r="T73" s="63">
        <f>IF(($E71      =0),0,(($P71      /$E71      )*100))</f>
        <v>100</v>
      </c>
      <c r="U73" s="65">
        <f>IF($E71   =0,0,($Q71   /$E71 )*100)</f>
        <v>97.27991021051993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82415000</v>
      </c>
      <c r="C74" s="120">
        <f>SUM(C71:C72)</f>
        <v>0</v>
      </c>
      <c r="D74" s="120"/>
      <c r="E74" s="120">
        <f>$B74      +$C74      +$D74</f>
        <v>82415000</v>
      </c>
      <c r="F74" s="121">
        <f t="shared" ref="F74:O74" si="45">SUM(F71:F72)</f>
        <v>82415000</v>
      </c>
      <c r="G74" s="122">
        <f t="shared" si="45"/>
        <v>82415000</v>
      </c>
      <c r="H74" s="121">
        <f t="shared" si="45"/>
        <v>21577000</v>
      </c>
      <c r="I74" s="122">
        <f t="shared" si="45"/>
        <v>22394276</v>
      </c>
      <c r="J74" s="121">
        <f t="shared" si="45"/>
        <v>25383000</v>
      </c>
      <c r="K74" s="122">
        <f t="shared" si="45"/>
        <v>27393324</v>
      </c>
      <c r="L74" s="121">
        <f t="shared" si="45"/>
        <v>24513000</v>
      </c>
      <c r="M74" s="122">
        <f t="shared" si="45"/>
        <v>10464852</v>
      </c>
      <c r="N74" s="121">
        <f t="shared" si="45"/>
        <v>10942000</v>
      </c>
      <c r="O74" s="122">
        <f t="shared" si="45"/>
        <v>19920786</v>
      </c>
      <c r="P74" s="121">
        <f>$H74      +$J74      +$L74      +$N74</f>
        <v>82415000</v>
      </c>
      <c r="Q74" s="122">
        <f>$I74      +$K74      +$M74      +$O74</f>
        <v>80173238</v>
      </c>
      <c r="R74" s="67">
        <f>IF(($L74      =0),0,((($N74      -$L74      )/$L74      )*100))</f>
        <v>-55.362460735120145</v>
      </c>
      <c r="S74" s="68">
        <f>IF(($M74      =0),0,((($O74      -$M74      )/$M74      )*100))</f>
        <v>90.358984532222721</v>
      </c>
      <c r="T74" s="67">
        <f>IF(($E71      =0),0,(($P71      /$E71      )*100))</f>
        <v>100</v>
      </c>
      <c r="U74" s="71">
        <f>IF($E71   =0,0,($Q71   /$E71 )*100)</f>
        <v>97.27991021051993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127922000</v>
      </c>
      <c r="C75" s="120">
        <f>SUM(C9:C16,C19:C25,C28:C31,C34,C37:C41,C44:C54,C57:C60,C63:C67,C71:C72)</f>
        <v>34528000</v>
      </c>
      <c r="D75" s="120"/>
      <c r="E75" s="120">
        <f>$B75      +$C75      +$D75</f>
        <v>162450000</v>
      </c>
      <c r="F75" s="121">
        <f t="shared" ref="F75:O75" si="46">SUM(F9:F16,F19:F25,F28:F31,F34,F37:F41,F44:F54,F57:F60,F63:F67,F71:F72)</f>
        <v>173702000</v>
      </c>
      <c r="G75" s="122">
        <f t="shared" si="46"/>
        <v>154626000</v>
      </c>
      <c r="H75" s="121">
        <f t="shared" si="46"/>
        <v>23308000</v>
      </c>
      <c r="I75" s="122">
        <f t="shared" si="46"/>
        <v>24789982</v>
      </c>
      <c r="J75" s="121">
        <f t="shared" si="46"/>
        <v>27191000</v>
      </c>
      <c r="K75" s="122">
        <f t="shared" si="46"/>
        <v>36010898</v>
      </c>
      <c r="L75" s="121">
        <f t="shared" si="46"/>
        <v>26862000</v>
      </c>
      <c r="M75" s="122">
        <f t="shared" si="46"/>
        <v>7575136</v>
      </c>
      <c r="N75" s="121">
        <f t="shared" si="46"/>
        <v>24337000</v>
      </c>
      <c r="O75" s="122">
        <f t="shared" si="46"/>
        <v>27235480</v>
      </c>
      <c r="P75" s="121">
        <f>$H75      +$J75      +$L75      +$N75</f>
        <v>101698000</v>
      </c>
      <c r="Q75" s="122">
        <f>$I75      +$K75      +$M75      +$O75</f>
        <v>95611496</v>
      </c>
      <c r="R75" s="67">
        <f>IF(($L75      =0),0,((($N75      -$L75      )/$L75      )*100))</f>
        <v>-9.3998957635321272</v>
      </c>
      <c r="S75" s="68">
        <f>IF(($M75      =0),0,((($O75      -$M75      )/$M75      )*100))</f>
        <v>259.53783536031563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65.77031029710399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61.834035673172686</v>
      </c>
      <c r="V75" s="121">
        <f>SUM(V9:V16,V19:V25,V28:V31,V34,V37:V41,V44:V54,V57:V60,V63:V67,V71:V72)</f>
        <v>4666000</v>
      </c>
      <c r="W75" s="122" t="s">
        <v>36</v>
      </c>
    </row>
    <row r="76" spans="1:23" ht="13" thickTop="1" x14ac:dyDescent="0.25">
      <c r="A76" s="72" t="s">
        <v>40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93</v>
      </c>
      <c r="B78" s="86" t="s">
        <v>94</v>
      </c>
      <c r="C78" s="86" t="s">
        <v>95</v>
      </c>
      <c r="D78" s="87" t="s">
        <v>17</v>
      </c>
      <c r="E78" s="86" t="s">
        <v>18</v>
      </c>
      <c r="F78" s="86" t="s">
        <v>19</v>
      </c>
      <c r="G78" s="86" t="s">
        <v>96</v>
      </c>
      <c r="H78" s="86" t="s">
        <v>97</v>
      </c>
      <c r="I78" s="88" t="s">
        <v>22</v>
      </c>
      <c r="J78" s="86" t="s">
        <v>98</v>
      </c>
      <c r="K78" s="88" t="s">
        <v>24</v>
      </c>
      <c r="L78" s="86" t="s">
        <v>99</v>
      </c>
      <c r="M78" s="88" t="s">
        <v>26</v>
      </c>
      <c r="N78" s="86" t="s">
        <v>100</v>
      </c>
      <c r="O78" s="88" t="s">
        <v>28</v>
      </c>
      <c r="P78" s="88" t="s">
        <v>101</v>
      </c>
      <c r="Q78" s="89" t="s">
        <v>30</v>
      </c>
      <c r="R78" s="90" t="s">
        <v>101</v>
      </c>
      <c r="S78" s="91" t="s">
        <v>30</v>
      </c>
      <c r="T78" s="90" t="s">
        <v>102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167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168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169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170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171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172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103</v>
      </c>
      <c r="B87" s="128">
        <f t="shared" ref="B87:S87" si="48">+B88+B89+B90+B91+B92+B93+B94+B95+B96</f>
        <v>29770000</v>
      </c>
      <c r="C87" s="128">
        <f t="shared" si="48"/>
        <v>19123000</v>
      </c>
      <c r="D87" s="128">
        <f t="shared" si="48"/>
        <v>0</v>
      </c>
      <c r="E87" s="128">
        <f t="shared" si="48"/>
        <v>48893000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34580000</v>
      </c>
      <c r="I87" s="128">
        <f t="shared" si="48"/>
        <v>0</v>
      </c>
      <c r="J87" s="128">
        <f t="shared" si="48"/>
        <v>15490000</v>
      </c>
      <c r="K87" s="128">
        <f t="shared" si="48"/>
        <v>0</v>
      </c>
      <c r="L87" s="128">
        <f t="shared" si="48"/>
        <v>1786000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51856000</v>
      </c>
      <c r="Q87" s="129">
        <f t="shared" si="48"/>
        <v>0</v>
      </c>
      <c r="R87" s="94">
        <f t="shared" si="48"/>
        <v>-200</v>
      </c>
      <c r="S87" s="94">
        <f t="shared" si="48"/>
        <v>0</v>
      </c>
      <c r="T87" s="95">
        <f>IF(SUM($E88:$E96) =0,0,(P87   /SUM($E88:$E96) )*100)</f>
        <v>106.0601722127912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104</v>
      </c>
      <c r="B88" s="130"/>
      <c r="C88" s="130"/>
      <c r="D88" s="130"/>
      <c r="E88" s="130">
        <f t="shared" ref="E88:E96" si="49">$B88      +$C88      +$D88</f>
        <v>0</v>
      </c>
      <c r="F88" s="130">
        <v>0</v>
      </c>
      <c r="G88" s="130">
        <v>0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IF(($L88      =0),0,((($N88      -$L88      )/$L88      )*100))</f>
        <v>0</v>
      </c>
      <c r="S88" s="98">
        <f t="shared" ref="S88:S96" si="53">IF(($M88      =0),0,((($O88      -$M88      )/$M88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105</v>
      </c>
      <c r="B89" s="108"/>
      <c r="C89" s="108"/>
      <c r="D89" s="108"/>
      <c r="E89" s="108">
        <f t="shared" si="49"/>
        <v>0</v>
      </c>
      <c r="F89" s="108">
        <v>0</v>
      </c>
      <c r="G89" s="108">
        <v>0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106</v>
      </c>
      <c r="B90" s="108"/>
      <c r="C90" s="108"/>
      <c r="D90" s="108"/>
      <c r="E90" s="108">
        <f t="shared" si="49"/>
        <v>0</v>
      </c>
      <c r="F90" s="108">
        <v>0</v>
      </c>
      <c r="G90" s="108">
        <v>0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107</v>
      </c>
      <c r="B91" s="108">
        <v>27998000</v>
      </c>
      <c r="C91" s="108">
        <v>16723000</v>
      </c>
      <c r="D91" s="108"/>
      <c r="E91" s="108">
        <f t="shared" si="49"/>
        <v>44721000</v>
      </c>
      <c r="F91" s="108">
        <v>0</v>
      </c>
      <c r="G91" s="108">
        <v>0</v>
      </c>
      <c r="H91" s="108">
        <v>31689000</v>
      </c>
      <c r="I91" s="108"/>
      <c r="J91" s="108">
        <v>15490000</v>
      </c>
      <c r="K91" s="108"/>
      <c r="L91" s="108"/>
      <c r="M91" s="108"/>
      <c r="N91" s="108"/>
      <c r="O91" s="108"/>
      <c r="P91" s="108">
        <f t="shared" si="50"/>
        <v>47179000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105.49629927774424</v>
      </c>
      <c r="U91" s="99">
        <f t="shared" si="55"/>
        <v>0</v>
      </c>
      <c r="V91" s="100"/>
      <c r="W91" s="101"/>
    </row>
    <row r="92" spans="1:23" ht="13" x14ac:dyDescent="0.3">
      <c r="A92" s="102" t="s">
        <v>108</v>
      </c>
      <c r="B92" s="108"/>
      <c r="C92" s="108"/>
      <c r="D92" s="108"/>
      <c r="E92" s="108">
        <f t="shared" si="49"/>
        <v>0</v>
      </c>
      <c r="F92" s="108">
        <v>0</v>
      </c>
      <c r="G92" s="108">
        <v>0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109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110</v>
      </c>
      <c r="B94" s="108">
        <v>1772000</v>
      </c>
      <c r="C94" s="108">
        <v>2000000</v>
      </c>
      <c r="D94" s="108"/>
      <c r="E94" s="108">
        <f t="shared" si="49"/>
        <v>3772000</v>
      </c>
      <c r="F94" s="108">
        <v>0</v>
      </c>
      <c r="G94" s="108">
        <v>0</v>
      </c>
      <c r="H94" s="108">
        <v>2891000</v>
      </c>
      <c r="I94" s="108"/>
      <c r="J94" s="108"/>
      <c r="K94" s="108"/>
      <c r="L94" s="108">
        <v>886000</v>
      </c>
      <c r="M94" s="108"/>
      <c r="N94" s="108"/>
      <c r="O94" s="108"/>
      <c r="P94" s="108">
        <f t="shared" si="50"/>
        <v>3777000</v>
      </c>
      <c r="Q94" s="108">
        <f t="shared" si="51"/>
        <v>0</v>
      </c>
      <c r="R94" s="98">
        <f t="shared" si="52"/>
        <v>-100</v>
      </c>
      <c r="S94" s="98">
        <f t="shared" si="53"/>
        <v>0</v>
      </c>
      <c r="T94" s="98">
        <f t="shared" si="54"/>
        <v>100.13255567338281</v>
      </c>
      <c r="U94" s="99">
        <f t="shared" si="55"/>
        <v>0</v>
      </c>
      <c r="V94" s="100"/>
      <c r="W94" s="101"/>
    </row>
    <row r="95" spans="1:23" ht="13" x14ac:dyDescent="0.3">
      <c r="A95" s="102" t="s">
        <v>111</v>
      </c>
      <c r="B95" s="108"/>
      <c r="C95" s="108"/>
      <c r="D95" s="108"/>
      <c r="E95" s="108">
        <f t="shared" si="49"/>
        <v>0</v>
      </c>
      <c r="F95" s="108">
        <v>0</v>
      </c>
      <c r="G95" s="108">
        <v>0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112</v>
      </c>
      <c r="B96" s="131"/>
      <c r="C96" s="131">
        <v>400000</v>
      </c>
      <c r="D96" s="131"/>
      <c r="E96" s="131">
        <f t="shared" si="49"/>
        <v>400000</v>
      </c>
      <c r="F96" s="131">
        <v>0</v>
      </c>
      <c r="G96" s="131">
        <v>0</v>
      </c>
      <c r="H96" s="131"/>
      <c r="I96" s="131"/>
      <c r="J96" s="131"/>
      <c r="K96" s="131"/>
      <c r="L96" s="131">
        <v>900000</v>
      </c>
      <c r="M96" s="131"/>
      <c r="N96" s="131"/>
      <c r="O96" s="131"/>
      <c r="P96" s="131">
        <f t="shared" si="50"/>
        <v>900000</v>
      </c>
      <c r="Q96" s="131">
        <f t="shared" si="51"/>
        <v>0</v>
      </c>
      <c r="R96" s="104">
        <f t="shared" si="52"/>
        <v>-100</v>
      </c>
      <c r="S96" s="104">
        <f t="shared" si="53"/>
        <v>0</v>
      </c>
      <c r="T96" s="104">
        <f t="shared" si="54"/>
        <v>225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173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29770000</v>
      </c>
      <c r="C114" s="137">
        <f t="shared" si="62"/>
        <v>19123000</v>
      </c>
      <c r="D114" s="137">
        <f t="shared" si="62"/>
        <v>0</v>
      </c>
      <c r="E114" s="137">
        <f t="shared" si="62"/>
        <v>48893000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34580000</v>
      </c>
      <c r="I114" s="137">
        <f t="shared" si="62"/>
        <v>0</v>
      </c>
      <c r="J114" s="137">
        <f t="shared" si="62"/>
        <v>15490000</v>
      </c>
      <c r="K114" s="137">
        <f t="shared" si="62"/>
        <v>0</v>
      </c>
      <c r="L114" s="137">
        <f t="shared" si="62"/>
        <v>1786000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51856000</v>
      </c>
      <c r="Q114" s="137">
        <f t="shared" si="62"/>
        <v>0</v>
      </c>
      <c r="R114" s="29">
        <f t="shared" si="61"/>
        <v>-1</v>
      </c>
      <c r="S114" s="30" t="str">
        <f t="shared" si="61"/>
        <v xml:space="preserve"> </v>
      </c>
      <c r="T114" s="29">
        <f t="shared" si="58"/>
        <v>1.060601722127912</v>
      </c>
      <c r="U114" s="30">
        <f t="shared" si="59"/>
        <v>0</v>
      </c>
      <c r="V114" s="27"/>
      <c r="W114" s="28"/>
    </row>
    <row r="115" spans="1:23" hidden="1" x14ac:dyDescent="0.25">
      <c r="A115" s="31" t="s">
        <v>174</v>
      </c>
      <c r="B115" s="139">
        <f>B87</f>
        <v>29770000</v>
      </c>
      <c r="C115" s="139">
        <f t="shared" ref="C115:Q115" si="63">C87</f>
        <v>19123000</v>
      </c>
      <c r="D115" s="139">
        <f t="shared" si="63"/>
        <v>0</v>
      </c>
      <c r="E115" s="139">
        <f t="shared" si="63"/>
        <v>48893000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34580000</v>
      </c>
      <c r="I115" s="139">
        <f t="shared" si="63"/>
        <v>0</v>
      </c>
      <c r="J115" s="139">
        <f t="shared" si="63"/>
        <v>15490000</v>
      </c>
      <c r="K115" s="139">
        <f t="shared" si="63"/>
        <v>0</v>
      </c>
      <c r="L115" s="139">
        <f t="shared" si="63"/>
        <v>1786000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51856000</v>
      </c>
      <c r="Q115" s="139">
        <f t="shared" si="63"/>
        <v>0</v>
      </c>
      <c r="R115" s="29">
        <f t="shared" si="61"/>
        <v>-1</v>
      </c>
      <c r="S115" s="30" t="str">
        <f t="shared" si="61"/>
        <v xml:space="preserve"> </v>
      </c>
      <c r="T115" s="29">
        <f t="shared" si="58"/>
        <v>1.060601722127912</v>
      </c>
      <c r="U115" s="30">
        <f t="shared" si="59"/>
        <v>0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175</v>
      </c>
    </row>
    <row r="118" spans="1:23" x14ac:dyDescent="0.25">
      <c r="A118" s="35" t="s">
        <v>176</v>
      </c>
    </row>
    <row r="119" spans="1:23" ht="13" x14ac:dyDescent="0.3">
      <c r="A119" s="35" t="s">
        <v>177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178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179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180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EYX9l7T30XWYiHuy4gR2c9FrWlVkiCJVWy8byifIB6WRQ26icS1EZq3hU07KCDIQzsmfkshcuytX3mey9jV9Fg==" saltValue="F9y99wFvoa/gKzq/sBu4f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130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40</v>
      </c>
      <c r="B6" s="40" t="s">
        <v>40</v>
      </c>
      <c r="C6" s="40" t="s">
        <v>40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>
        <v>0</v>
      </c>
      <c r="G9" s="110">
        <v>0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IF(($L9       =0),0,((($N9       -$L9       )/$L9       )*100))</f>
        <v>0</v>
      </c>
      <c r="S9" s="55">
        <f>IF(($M9       =0),0,((($O9       -$M9       )/$M9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2000000</v>
      </c>
      <c r="C10" s="108"/>
      <c r="D10" s="108"/>
      <c r="E10" s="108">
        <f t="shared" ref="E10:E17" si="0">$B10      +$C10      +$D10</f>
        <v>2000000</v>
      </c>
      <c r="F10" s="109">
        <v>2000000</v>
      </c>
      <c r="G10" s="110">
        <v>2000000</v>
      </c>
      <c r="H10" s="109">
        <v>131000</v>
      </c>
      <c r="I10" s="110"/>
      <c r="J10" s="109">
        <v>138000</v>
      </c>
      <c r="K10" s="110"/>
      <c r="L10" s="109">
        <v>191000</v>
      </c>
      <c r="M10" s="110"/>
      <c r="N10" s="109"/>
      <c r="O10" s="110">
        <v>903377</v>
      </c>
      <c r="P10" s="109">
        <f t="shared" ref="P10:P17" si="1">$H10      +$J10      +$L10      +$N10</f>
        <v>460000</v>
      </c>
      <c r="Q10" s="110">
        <f t="shared" ref="Q10:Q17" si="2">$I10      +$K10      +$M10      +$O10</f>
        <v>903377</v>
      </c>
      <c r="R10" s="54">
        <f t="shared" ref="R10:R17" si="3">IF(($L10      =0),0,((($N10      -$L10      )/$L10      )*100))</f>
        <v>-100</v>
      </c>
      <c r="S10" s="55">
        <f t="shared" ref="S10:S17" si="4">IF(($M10      =0),0,((($O10      -$M10      )/$M10      )*100))</f>
        <v>0</v>
      </c>
      <c r="T10" s="54">
        <f t="shared" ref="T10:T16" si="5">IF(($E10      =0),0,(($P10      /$E10      )*100))</f>
        <v>23</v>
      </c>
      <c r="U10" s="56">
        <f t="shared" ref="U10:U16" si="6">IF(($E10      =0),0,(($Q10      /$E10      )*100))</f>
        <v>45.168849999999999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2000000</v>
      </c>
      <c r="C17" s="111">
        <f>SUM(C9:C16)</f>
        <v>0</v>
      </c>
      <c r="D17" s="111"/>
      <c r="E17" s="111">
        <f t="shared" si="0"/>
        <v>2000000</v>
      </c>
      <c r="F17" s="112">
        <f t="shared" ref="F17:O17" si="7">SUM(F9:F16)</f>
        <v>2000000</v>
      </c>
      <c r="G17" s="113">
        <f t="shared" si="7"/>
        <v>2000000</v>
      </c>
      <c r="H17" s="112">
        <f t="shared" si="7"/>
        <v>131000</v>
      </c>
      <c r="I17" s="113">
        <f t="shared" si="7"/>
        <v>0</v>
      </c>
      <c r="J17" s="112">
        <f t="shared" si="7"/>
        <v>138000</v>
      </c>
      <c r="K17" s="113">
        <f t="shared" si="7"/>
        <v>0</v>
      </c>
      <c r="L17" s="112">
        <f t="shared" si="7"/>
        <v>191000</v>
      </c>
      <c r="M17" s="113">
        <f t="shared" si="7"/>
        <v>0</v>
      </c>
      <c r="N17" s="112">
        <f t="shared" si="7"/>
        <v>0</v>
      </c>
      <c r="O17" s="113">
        <f t="shared" si="7"/>
        <v>903377</v>
      </c>
      <c r="P17" s="112">
        <f t="shared" si="1"/>
        <v>460000</v>
      </c>
      <c r="Q17" s="113">
        <f t="shared" si="2"/>
        <v>903377</v>
      </c>
      <c r="R17" s="58">
        <f t="shared" si="3"/>
        <v>-100</v>
      </c>
      <c r="S17" s="59">
        <f t="shared" si="4"/>
        <v>0</v>
      </c>
      <c r="T17" s="58">
        <f>IF((SUM($E9:$E14))=0,0,(P17/(SUM($E9:$E14))*100))</f>
        <v>23</v>
      </c>
      <c r="U17" s="60">
        <f>IF((SUM($E9:$E14))=0,0,(Q17/(SUM($E9:$E14))*100))</f>
        <v>45.168849999999999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IF(($L19      =0),0,((($N19      -$L19      )/$L19      )*100))</f>
        <v>0</v>
      </c>
      <c r="S19" s="55">
        <f t="shared" ref="S19:S26" si="12">IF(($M19      =0),0,((($O19      -$M19      )/$M19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>
        <v>2583000</v>
      </c>
      <c r="C21" s="108"/>
      <c r="D21" s="108"/>
      <c r="E21" s="108">
        <f t="shared" si="8"/>
        <v>2583000</v>
      </c>
      <c r="F21" s="109">
        <v>2583000</v>
      </c>
      <c r="G21" s="110">
        <v>0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>
        <v>6900000</v>
      </c>
      <c r="D22" s="108"/>
      <c r="E22" s="108">
        <f t="shared" si="8"/>
        <v>6900000</v>
      </c>
      <c r="F22" s="109">
        <v>6900000</v>
      </c>
      <c r="G22" s="110">
        <v>6900000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2583000</v>
      </c>
      <c r="C26" s="111">
        <f>SUM(C19:C25)</f>
        <v>6900000</v>
      </c>
      <c r="D26" s="111"/>
      <c r="E26" s="111">
        <f t="shared" si="8"/>
        <v>9483000</v>
      </c>
      <c r="F26" s="112">
        <f t="shared" ref="F26:O26" si="15">SUM(F19:F25)</f>
        <v>9483000</v>
      </c>
      <c r="G26" s="113">
        <f t="shared" si="15"/>
        <v>6900000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IF(($L28      =0),0,((($N28      -$L28      )/$L28      )*100))</f>
        <v>0</v>
      </c>
      <c r="S28" s="55">
        <f>IF(($M28      =0),0,((($O28      -$M28      )/$M28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IF(($L29      =0),0,((($N29      -$L29      )/$L29      )*100))</f>
        <v>0</v>
      </c>
      <c r="S29" s="55">
        <f>IF(($M29      =0),0,((($O29      -$M29      )/$M29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IF(($L30      =0),0,((($N30      -$L30      )/$L30      )*100))</f>
        <v>0</v>
      </c>
      <c r="S30" s="55">
        <f>IF(($M30      =0),0,((($O30      -$M30      )/$M30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>
        <v>2792000</v>
      </c>
      <c r="C31" s="108"/>
      <c r="D31" s="108"/>
      <c r="E31" s="108">
        <f>$B31      +$C31      +$D31</f>
        <v>2792000</v>
      </c>
      <c r="F31" s="109">
        <v>2792000</v>
      </c>
      <c r="G31" s="110">
        <v>2792000</v>
      </c>
      <c r="H31" s="109"/>
      <c r="I31" s="110"/>
      <c r="J31" s="109">
        <v>1140000</v>
      </c>
      <c r="K31" s="110"/>
      <c r="L31" s="109">
        <v>710000</v>
      </c>
      <c r="M31" s="110"/>
      <c r="N31" s="109">
        <v>384000</v>
      </c>
      <c r="O31" s="110">
        <v>2070652</v>
      </c>
      <c r="P31" s="109">
        <f>$H31      +$J31      +$L31      +$N31</f>
        <v>2234000</v>
      </c>
      <c r="Q31" s="110">
        <f>$I31      +$K31      +$M31      +$O31</f>
        <v>2070652</v>
      </c>
      <c r="R31" s="54">
        <f>IF(($L31      =0),0,((($N31      -$L31      )/$L31      )*100))</f>
        <v>-45.91549295774648</v>
      </c>
      <c r="S31" s="55">
        <f>IF(($M31      =0),0,((($O31      -$M31      )/$M31      )*100))</f>
        <v>0</v>
      </c>
      <c r="T31" s="54">
        <f>IF(($E31      =0),0,(($P31      /$E31      )*100))</f>
        <v>80.014326647564474</v>
      </c>
      <c r="U31" s="56">
        <f>IF(($E31      =0),0,(($Q31      /$E31      )*100))</f>
        <v>74.163753581661894</v>
      </c>
      <c r="V31" s="109">
        <v>99000</v>
      </c>
      <c r="W31" s="110">
        <v>99000</v>
      </c>
    </row>
    <row r="32" spans="1:23" ht="13" customHeight="1" x14ac:dyDescent="0.3">
      <c r="A32" s="57" t="s">
        <v>44</v>
      </c>
      <c r="B32" s="111">
        <f>SUM(B28:B31)</f>
        <v>2792000</v>
      </c>
      <c r="C32" s="111">
        <f>SUM(C28:C31)</f>
        <v>0</v>
      </c>
      <c r="D32" s="111"/>
      <c r="E32" s="111">
        <f>$B32      +$C32      +$D32</f>
        <v>2792000</v>
      </c>
      <c r="F32" s="112">
        <f t="shared" ref="F32:O32" si="16">SUM(F28:F31)</f>
        <v>2792000</v>
      </c>
      <c r="G32" s="113">
        <f t="shared" si="16"/>
        <v>2792000</v>
      </c>
      <c r="H32" s="112">
        <f t="shared" si="16"/>
        <v>0</v>
      </c>
      <c r="I32" s="113">
        <f t="shared" si="16"/>
        <v>0</v>
      </c>
      <c r="J32" s="112">
        <f t="shared" si="16"/>
        <v>1140000</v>
      </c>
      <c r="K32" s="113">
        <f t="shared" si="16"/>
        <v>0</v>
      </c>
      <c r="L32" s="112">
        <f t="shared" si="16"/>
        <v>710000</v>
      </c>
      <c r="M32" s="113">
        <f t="shared" si="16"/>
        <v>0</v>
      </c>
      <c r="N32" s="112">
        <f t="shared" si="16"/>
        <v>384000</v>
      </c>
      <c r="O32" s="113">
        <f t="shared" si="16"/>
        <v>2070652</v>
      </c>
      <c r="P32" s="112">
        <f>$H32      +$J32      +$L32      +$N32</f>
        <v>2234000</v>
      </c>
      <c r="Q32" s="113">
        <f>$I32      +$K32      +$M32      +$O32</f>
        <v>2070652</v>
      </c>
      <c r="R32" s="58">
        <f>IF(($L32      =0),0,((($N32      -$L32      )/$L32      )*100))</f>
        <v>-45.91549295774648</v>
      </c>
      <c r="S32" s="59">
        <f>IF(($M32      =0),0,((($O32      -$M32      )/$M32      )*100))</f>
        <v>0</v>
      </c>
      <c r="T32" s="58">
        <f>IF($E32   =0,0,($P32   /$E32   )*100)</f>
        <v>80.014326647564474</v>
      </c>
      <c r="U32" s="60">
        <f>IF($E32   =0,0,($Q32   /$E32   )*100)</f>
        <v>74.163753581661894</v>
      </c>
      <c r="V32" s="112">
        <f>SUM(V28:V31)</f>
        <v>99000</v>
      </c>
      <c r="W32" s="113">
        <f>SUM(W28:W31)</f>
        <v>99000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1685000</v>
      </c>
      <c r="C34" s="108"/>
      <c r="D34" s="108"/>
      <c r="E34" s="108">
        <f>$B34      +$C34      +$D34</f>
        <v>1685000</v>
      </c>
      <c r="F34" s="109">
        <v>1685000</v>
      </c>
      <c r="G34" s="110">
        <v>1685000</v>
      </c>
      <c r="H34" s="109">
        <v>122000</v>
      </c>
      <c r="I34" s="110"/>
      <c r="J34" s="109">
        <v>581000</v>
      </c>
      <c r="K34" s="110"/>
      <c r="L34" s="109">
        <v>421000</v>
      </c>
      <c r="M34" s="110"/>
      <c r="N34" s="109">
        <v>284000</v>
      </c>
      <c r="O34" s="110">
        <v>1685000</v>
      </c>
      <c r="P34" s="109">
        <f>$H34      +$J34      +$L34      +$N34</f>
        <v>1408000</v>
      </c>
      <c r="Q34" s="110">
        <f>$I34      +$K34      +$M34      +$O34</f>
        <v>1685000</v>
      </c>
      <c r="R34" s="54">
        <f>IF(($L34      =0),0,((($N34      -$L34      )/$L34      )*100))</f>
        <v>-32.541567695961994</v>
      </c>
      <c r="S34" s="55">
        <f>IF(($M34      =0),0,((($O34      -$M34      )/$M34      )*100))</f>
        <v>0</v>
      </c>
      <c r="T34" s="54">
        <f>IF(($E34      =0),0,(($P34      /$E34      )*100))</f>
        <v>83.560830860534125</v>
      </c>
      <c r="U34" s="56">
        <f>IF(($E34      =0),0,(($Q34      /$E34      )*100))</f>
        <v>100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1685000</v>
      </c>
      <c r="C35" s="111">
        <f>C34</f>
        <v>0</v>
      </c>
      <c r="D35" s="111"/>
      <c r="E35" s="111">
        <f>$B35      +$C35      +$D35</f>
        <v>1685000</v>
      </c>
      <c r="F35" s="112">
        <f t="shared" ref="F35:O35" si="17">F34</f>
        <v>1685000</v>
      </c>
      <c r="G35" s="113">
        <f t="shared" si="17"/>
        <v>1685000</v>
      </c>
      <c r="H35" s="112">
        <f t="shared" si="17"/>
        <v>122000</v>
      </c>
      <c r="I35" s="113">
        <f t="shared" si="17"/>
        <v>0</v>
      </c>
      <c r="J35" s="112">
        <f t="shared" si="17"/>
        <v>581000</v>
      </c>
      <c r="K35" s="113">
        <f t="shared" si="17"/>
        <v>0</v>
      </c>
      <c r="L35" s="112">
        <f t="shared" si="17"/>
        <v>421000</v>
      </c>
      <c r="M35" s="113">
        <f t="shared" si="17"/>
        <v>0</v>
      </c>
      <c r="N35" s="112">
        <f t="shared" si="17"/>
        <v>284000</v>
      </c>
      <c r="O35" s="113">
        <f t="shared" si="17"/>
        <v>1685000</v>
      </c>
      <c r="P35" s="112">
        <f>$H35      +$J35      +$L35      +$N35</f>
        <v>1408000</v>
      </c>
      <c r="Q35" s="113">
        <f>$I35      +$K35      +$M35      +$O35</f>
        <v>1685000</v>
      </c>
      <c r="R35" s="58">
        <f>IF(($L35      =0),0,((($N35      -$L35      )/$L35      )*100))</f>
        <v>-32.541567695961994</v>
      </c>
      <c r="S35" s="59">
        <f>IF(($M35      =0),0,((($O35      -$M35      )/$M35      )*100))</f>
        <v>0</v>
      </c>
      <c r="T35" s="58">
        <f>IF($E35   =0,0,($P35   /$E35   )*100)</f>
        <v>83.560830860534125</v>
      </c>
      <c r="U35" s="60">
        <f>IF($E35   =0,0,($Q35   /$E35   )*100)</f>
        <v>100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/>
      <c r="C37" s="108"/>
      <c r="D37" s="108"/>
      <c r="E37" s="108">
        <f t="shared" ref="E37:E42" si="18">$B37      +$C37      +$D37</f>
        <v>0</v>
      </c>
      <c r="F37" s="109">
        <v>0</v>
      </c>
      <c r="G37" s="110">
        <v>0</v>
      </c>
      <c r="H37" s="109"/>
      <c r="I37" s="110"/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0</v>
      </c>
      <c r="Q37" s="110">
        <f t="shared" ref="Q37:Q42" si="20">$I37      +$K37      +$M37      +$O37</f>
        <v>0</v>
      </c>
      <c r="R37" s="54">
        <f t="shared" ref="R37:R42" si="21">IF(($L37      =0),0,((($N37      -$L37      )/$L37      )*100))</f>
        <v>0</v>
      </c>
      <c r="S37" s="55">
        <f t="shared" ref="S37:S42" si="22">IF(($M37      =0),0,((($O37      -$M37      )/$M37      )*100))</f>
        <v>0</v>
      </c>
      <c r="T37" s="54">
        <f t="shared" ref="T37:T41" si="23">IF(($E37      =0),0,(($P37      /$E37      )*100))</f>
        <v>0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/>
      <c r="C38" s="108"/>
      <c r="D38" s="108"/>
      <c r="E38" s="108">
        <f t="shared" si="18"/>
        <v>0</v>
      </c>
      <c r="F38" s="109">
        <v>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0</v>
      </c>
      <c r="C42" s="111">
        <f>SUM(C37:C41)</f>
        <v>0</v>
      </c>
      <c r="D42" s="111"/>
      <c r="E42" s="111">
        <f t="shared" si="18"/>
        <v>0</v>
      </c>
      <c r="F42" s="112">
        <f t="shared" ref="F42:O42" si="25">SUM(F37:F41)</f>
        <v>0</v>
      </c>
      <c r="G42" s="113">
        <f t="shared" si="25"/>
        <v>0</v>
      </c>
      <c r="H42" s="112">
        <f t="shared" si="25"/>
        <v>0</v>
      </c>
      <c r="I42" s="113">
        <f t="shared" si="25"/>
        <v>0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0</v>
      </c>
      <c r="Q42" s="113">
        <f t="shared" si="20"/>
        <v>0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0</v>
      </c>
      <c r="U42" s="60">
        <f>IF((+$E37+$E40) =0,0,(Q42   /(+$E37+$E40) )*100)</f>
        <v>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IF(($L44      =0),0,((($N44      -$L44      )/$L44      )*100))</f>
        <v>0</v>
      </c>
      <c r="S44" s="55">
        <f t="shared" ref="S44:S55" si="30">IF(($M44      =0),0,((($O44      -$M44      )/$M44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>
        <v>100000000</v>
      </c>
      <c r="C53" s="108"/>
      <c r="D53" s="108"/>
      <c r="E53" s="108">
        <f t="shared" si="26"/>
        <v>100000000</v>
      </c>
      <c r="F53" s="109">
        <v>100000000</v>
      </c>
      <c r="G53" s="110">
        <v>100000000</v>
      </c>
      <c r="H53" s="109">
        <v>29522000</v>
      </c>
      <c r="I53" s="110"/>
      <c r="J53" s="109">
        <v>17507000</v>
      </c>
      <c r="K53" s="110"/>
      <c r="L53" s="109">
        <v>2971000</v>
      </c>
      <c r="M53" s="110"/>
      <c r="N53" s="109">
        <v>29832000</v>
      </c>
      <c r="O53" s="110">
        <v>57489290</v>
      </c>
      <c r="P53" s="109">
        <f t="shared" si="27"/>
        <v>79832000</v>
      </c>
      <c r="Q53" s="110">
        <f t="shared" si="28"/>
        <v>57489290</v>
      </c>
      <c r="R53" s="54">
        <f t="shared" si="29"/>
        <v>904.10636149444622</v>
      </c>
      <c r="S53" s="55">
        <f t="shared" si="30"/>
        <v>0</v>
      </c>
      <c r="T53" s="54">
        <f t="shared" si="31"/>
        <v>79.832000000000008</v>
      </c>
      <c r="U53" s="56">
        <f t="shared" si="32"/>
        <v>57.489290000000004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100000000</v>
      </c>
      <c r="C55" s="111">
        <f>SUM(C44:C54)</f>
        <v>0</v>
      </c>
      <c r="D55" s="111"/>
      <c r="E55" s="111">
        <f t="shared" si="26"/>
        <v>100000000</v>
      </c>
      <c r="F55" s="112">
        <f t="shared" ref="F55:O55" si="33">SUM(F44:F54)</f>
        <v>100000000</v>
      </c>
      <c r="G55" s="113">
        <f t="shared" si="33"/>
        <v>100000000</v>
      </c>
      <c r="H55" s="112">
        <f t="shared" si="33"/>
        <v>29522000</v>
      </c>
      <c r="I55" s="113">
        <f t="shared" si="33"/>
        <v>0</v>
      </c>
      <c r="J55" s="112">
        <f t="shared" si="33"/>
        <v>17507000</v>
      </c>
      <c r="K55" s="113">
        <f t="shared" si="33"/>
        <v>0</v>
      </c>
      <c r="L55" s="112">
        <f t="shared" si="33"/>
        <v>2971000</v>
      </c>
      <c r="M55" s="113">
        <f t="shared" si="33"/>
        <v>0</v>
      </c>
      <c r="N55" s="112">
        <f t="shared" si="33"/>
        <v>29832000</v>
      </c>
      <c r="O55" s="113">
        <f t="shared" si="33"/>
        <v>57489290</v>
      </c>
      <c r="P55" s="112">
        <f t="shared" si="27"/>
        <v>79832000</v>
      </c>
      <c r="Q55" s="113">
        <f t="shared" si="28"/>
        <v>57489290</v>
      </c>
      <c r="R55" s="58">
        <f t="shared" si="29"/>
        <v>904.10636149444622</v>
      </c>
      <c r="S55" s="59">
        <f t="shared" si="30"/>
        <v>0</v>
      </c>
      <c r="T55" s="58">
        <f>IF((+$E45+$E47+$E49+$E50+$E53) =0,0,(P55   /(+$E45+$E47+$E49+$E50+$E53) )*100)</f>
        <v>79.832000000000008</v>
      </c>
      <c r="U55" s="60">
        <f>IF((+$E45+$E47+$E49+$E50+$E53) =0,0,(Q55   /(+$E45+$E47+$E49+$E50+$E53) )*100)</f>
        <v>57.489290000000004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IF(($L57      =0),0,((($N57      -$L57      )/$L57      )*100))</f>
        <v>0</v>
      </c>
      <c r="S57" s="55">
        <f>IF(($M57      =0),0,((($O57      -$M57      )/$M57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IF(($L58      =0),0,((($N58      -$L58      )/$L58      )*100))</f>
        <v>0</v>
      </c>
      <c r="S58" s="55">
        <f>IF(($M58      =0),0,((($O58      -$M58      )/$M58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IF(($L59      =0),0,((($N59      -$L59      )/$L59      )*100))</f>
        <v>0</v>
      </c>
      <c r="S59" s="55">
        <f>IF(($M59      =0),0,((($O59      -$M59      )/$M59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IF(($L60      =0),0,((($N60      -$L60      )/$L60      )*100))</f>
        <v>0</v>
      </c>
      <c r="S60" s="55">
        <f>IF(($M60      =0),0,((($O60      -$M60      )/$M60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IF(($L61      =0),0,((($N61      -$L61      )/$L61      )*100))</f>
        <v>0</v>
      </c>
      <c r="S61" s="64">
        <f>IF(($M61      =0),0,((($O61      -$M61      )/$M61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IF(($L63      =0),0,((($N63      -$L63      )/$L63      )*100))</f>
        <v>0</v>
      </c>
      <c r="S63" s="55">
        <f t="shared" ref="S63:S69" si="39">IF(($M63      =0),0,((($O63      -$M63      )/$M63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109060000</v>
      </c>
      <c r="C69" s="120">
        <f>SUM(C9:C16,C19:C25,C28:C31,C34,C37:C41,C44:C54,C57:C60,C63:C67)</f>
        <v>6900000</v>
      </c>
      <c r="D69" s="120"/>
      <c r="E69" s="120">
        <f t="shared" si="35"/>
        <v>115960000</v>
      </c>
      <c r="F69" s="121">
        <f t="shared" ref="F69:O69" si="43">SUM(F9:F16,F19:F25,F28:F31,F34,F37:F41,F44:F54,F57:F60,F63:F67)</f>
        <v>115960000</v>
      </c>
      <c r="G69" s="122">
        <f t="shared" si="43"/>
        <v>113377000</v>
      </c>
      <c r="H69" s="121">
        <f t="shared" si="43"/>
        <v>29775000</v>
      </c>
      <c r="I69" s="122">
        <f t="shared" si="43"/>
        <v>0</v>
      </c>
      <c r="J69" s="121">
        <f t="shared" si="43"/>
        <v>19366000</v>
      </c>
      <c r="K69" s="122">
        <f t="shared" si="43"/>
        <v>0</v>
      </c>
      <c r="L69" s="121">
        <f t="shared" si="43"/>
        <v>4293000</v>
      </c>
      <c r="M69" s="122">
        <f t="shared" si="43"/>
        <v>0</v>
      </c>
      <c r="N69" s="121">
        <f t="shared" si="43"/>
        <v>30500000</v>
      </c>
      <c r="O69" s="122">
        <f t="shared" si="43"/>
        <v>62148319</v>
      </c>
      <c r="P69" s="121">
        <f t="shared" si="36"/>
        <v>83934000</v>
      </c>
      <c r="Q69" s="122">
        <f t="shared" si="37"/>
        <v>62148319</v>
      </c>
      <c r="R69" s="67">
        <f t="shared" si="38"/>
        <v>610.45888655951558</v>
      </c>
      <c r="S69" s="68">
        <f t="shared" si="39"/>
        <v>0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74.030888098997153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54.815631918290308</v>
      </c>
      <c r="V69" s="121">
        <f>SUM(V9:V16,V19:V25,V28:V31,V34,V37:V41,V44:V54,V57:V60,V63:V67)</f>
        <v>99000</v>
      </c>
      <c r="W69" s="122">
        <f>SUM(W9:W16,W19:W25,W28:W31,W34,W37:W41,W44:W54,W57:W60,W63:W67)</f>
        <v>99000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189400000</v>
      </c>
      <c r="C71" s="108">
        <v>-5727000</v>
      </c>
      <c r="D71" s="108"/>
      <c r="E71" s="108">
        <f>$B71      +$C71      +$D71</f>
        <v>183673000</v>
      </c>
      <c r="F71" s="109">
        <v>183673000</v>
      </c>
      <c r="G71" s="110">
        <v>183673000</v>
      </c>
      <c r="H71" s="109">
        <v>21792000</v>
      </c>
      <c r="I71" s="110"/>
      <c r="J71" s="109">
        <v>57711000</v>
      </c>
      <c r="K71" s="110"/>
      <c r="L71" s="109">
        <v>47602000</v>
      </c>
      <c r="M71" s="110"/>
      <c r="N71" s="109">
        <v>56568000</v>
      </c>
      <c r="O71" s="110">
        <v>128983085</v>
      </c>
      <c r="P71" s="109">
        <f>$H71      +$J71      +$L71      +$N71</f>
        <v>183673000</v>
      </c>
      <c r="Q71" s="110">
        <f>$I71      +$K71      +$M71      +$O71</f>
        <v>128983085</v>
      </c>
      <c r="R71" s="54">
        <f>IF(($L71      =0),0,((($N71      -$L71      )/$L71      )*100))</f>
        <v>18.835343052812906</v>
      </c>
      <c r="S71" s="55">
        <f>IF(($M71      =0),0,((($O71      -$M71      )/$M71      )*100))</f>
        <v>0</v>
      </c>
      <c r="T71" s="54">
        <f>IF(($E71      =0),0,(($P71      /$E71      )*100))</f>
        <v>100</v>
      </c>
      <c r="U71" s="56">
        <f>IF(($E71      =0),0,(($Q71      /$E71      )*100))</f>
        <v>70.224303517664538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>
        <v>20000000</v>
      </c>
      <c r="C72" s="108"/>
      <c r="D72" s="108"/>
      <c r="E72" s="108">
        <f>$B72      +$C72      +$D72</f>
        <v>20000000</v>
      </c>
      <c r="F72" s="109">
        <v>20000000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IF(($L72      =0),0,((($N72      -$L72      )/$L72      )*100))</f>
        <v>0</v>
      </c>
      <c r="S72" s="55">
        <f>IF(($M72      =0),0,((($O72      -$M72      )/$M72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209400000</v>
      </c>
      <c r="C73" s="117">
        <f>SUM(C71:C72)</f>
        <v>-5727000</v>
      </c>
      <c r="D73" s="117"/>
      <c r="E73" s="117">
        <f>$B73      +$C73      +$D73</f>
        <v>203673000</v>
      </c>
      <c r="F73" s="118">
        <f t="shared" ref="F73:O73" si="44">SUM(F71:F72)</f>
        <v>203673000</v>
      </c>
      <c r="G73" s="119">
        <f t="shared" si="44"/>
        <v>183673000</v>
      </c>
      <c r="H73" s="118">
        <f t="shared" si="44"/>
        <v>21792000</v>
      </c>
      <c r="I73" s="119">
        <f t="shared" si="44"/>
        <v>0</v>
      </c>
      <c r="J73" s="118">
        <f t="shared" si="44"/>
        <v>57711000</v>
      </c>
      <c r="K73" s="119">
        <f t="shared" si="44"/>
        <v>0</v>
      </c>
      <c r="L73" s="118">
        <f t="shared" si="44"/>
        <v>47602000</v>
      </c>
      <c r="M73" s="119">
        <f t="shared" si="44"/>
        <v>0</v>
      </c>
      <c r="N73" s="118">
        <f t="shared" si="44"/>
        <v>56568000</v>
      </c>
      <c r="O73" s="119">
        <f t="shared" si="44"/>
        <v>128983085</v>
      </c>
      <c r="P73" s="118">
        <f>$H73      +$J73      +$L73      +$N73</f>
        <v>183673000</v>
      </c>
      <c r="Q73" s="119">
        <f>$I73      +$K73      +$M73      +$O73</f>
        <v>128983085</v>
      </c>
      <c r="R73" s="63">
        <f>IF(($L73      =0),0,((($N73      -$L73      )/$L73      )*100))</f>
        <v>18.835343052812906</v>
      </c>
      <c r="S73" s="64">
        <f>IF(($M73      =0),0,((($O73      -$M73      )/$M73      )*100))</f>
        <v>0</v>
      </c>
      <c r="T73" s="63">
        <f>IF(($E71      =0),0,(($P71      /$E71      )*100))</f>
        <v>100</v>
      </c>
      <c r="U73" s="65">
        <f>IF($E71   =0,0,($Q71   /$E71 )*100)</f>
        <v>70.224303517664538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209400000</v>
      </c>
      <c r="C74" s="120">
        <f>SUM(C71:C72)</f>
        <v>-5727000</v>
      </c>
      <c r="D74" s="120"/>
      <c r="E74" s="120">
        <f>$B74      +$C74      +$D74</f>
        <v>203673000</v>
      </c>
      <c r="F74" s="121">
        <f t="shared" ref="F74:O74" si="45">SUM(F71:F72)</f>
        <v>203673000</v>
      </c>
      <c r="G74" s="122">
        <f t="shared" si="45"/>
        <v>183673000</v>
      </c>
      <c r="H74" s="121">
        <f t="shared" si="45"/>
        <v>21792000</v>
      </c>
      <c r="I74" s="122">
        <f t="shared" si="45"/>
        <v>0</v>
      </c>
      <c r="J74" s="121">
        <f t="shared" si="45"/>
        <v>57711000</v>
      </c>
      <c r="K74" s="122">
        <f t="shared" si="45"/>
        <v>0</v>
      </c>
      <c r="L74" s="121">
        <f t="shared" si="45"/>
        <v>47602000</v>
      </c>
      <c r="M74" s="122">
        <f t="shared" si="45"/>
        <v>0</v>
      </c>
      <c r="N74" s="121">
        <f t="shared" si="45"/>
        <v>56568000</v>
      </c>
      <c r="O74" s="122">
        <f t="shared" si="45"/>
        <v>128983085</v>
      </c>
      <c r="P74" s="121">
        <f>$H74      +$J74      +$L74      +$N74</f>
        <v>183673000</v>
      </c>
      <c r="Q74" s="122">
        <f>$I74      +$K74      +$M74      +$O74</f>
        <v>128983085</v>
      </c>
      <c r="R74" s="67">
        <f>IF(($L74      =0),0,((($N74      -$L74      )/$L74      )*100))</f>
        <v>18.835343052812906</v>
      </c>
      <c r="S74" s="68">
        <f>IF(($M74      =0),0,((($O74      -$M74      )/$M74      )*100))</f>
        <v>0</v>
      </c>
      <c r="T74" s="67">
        <f>IF(($E71      =0),0,(($P71      /$E71      )*100))</f>
        <v>100</v>
      </c>
      <c r="U74" s="71">
        <f>IF($E71   =0,0,($Q71   /$E71 )*100)</f>
        <v>70.224303517664538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318460000</v>
      </c>
      <c r="C75" s="120">
        <f>SUM(C9:C16,C19:C25,C28:C31,C34,C37:C41,C44:C54,C57:C60,C63:C67,C71:C72)</f>
        <v>1173000</v>
      </c>
      <c r="D75" s="120"/>
      <c r="E75" s="120">
        <f>$B75      +$C75      +$D75</f>
        <v>319633000</v>
      </c>
      <c r="F75" s="121">
        <f t="shared" ref="F75:O75" si="46">SUM(F9:F16,F19:F25,F28:F31,F34,F37:F41,F44:F54,F57:F60,F63:F67,F71:F72)</f>
        <v>319633000</v>
      </c>
      <c r="G75" s="122">
        <f t="shared" si="46"/>
        <v>297050000</v>
      </c>
      <c r="H75" s="121">
        <f t="shared" si="46"/>
        <v>51567000</v>
      </c>
      <c r="I75" s="122">
        <f t="shared" si="46"/>
        <v>0</v>
      </c>
      <c r="J75" s="121">
        <f t="shared" si="46"/>
        <v>77077000</v>
      </c>
      <c r="K75" s="122">
        <f t="shared" si="46"/>
        <v>0</v>
      </c>
      <c r="L75" s="121">
        <f t="shared" si="46"/>
        <v>51895000</v>
      </c>
      <c r="M75" s="122">
        <f t="shared" si="46"/>
        <v>0</v>
      </c>
      <c r="N75" s="121">
        <f t="shared" si="46"/>
        <v>87068000</v>
      </c>
      <c r="O75" s="122">
        <f t="shared" si="46"/>
        <v>191131404</v>
      </c>
      <c r="P75" s="121">
        <f>$H75      +$J75      +$L75      +$N75</f>
        <v>267607000</v>
      </c>
      <c r="Q75" s="122">
        <f>$I75      +$K75      +$M75      +$O75</f>
        <v>191131404</v>
      </c>
      <c r="R75" s="67">
        <f>IF(($L75      =0),0,((($N75      -$L75      )/$L75      )*100))</f>
        <v>67.777242508912224</v>
      </c>
      <c r="S75" s="68">
        <f>IF(($M75      =0),0,((($O75      -$M75      )/$M75      )*100))</f>
        <v>0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90.088200639622968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64.343175896313753</v>
      </c>
      <c r="V75" s="121">
        <f>SUM(V9:V16,V19:V25,V28:V31,V34,V37:V41,V44:V54,V57:V60,V63:V67,V71:V72)</f>
        <v>99000</v>
      </c>
      <c r="W75" s="122">
        <f>SUM(W9:W16,W19:W25,W28:W31,W34,W37:W41,W44:W54,W57:W60,W63:W67,W71:W72)</f>
        <v>99000</v>
      </c>
    </row>
    <row r="76" spans="1:23" ht="13" thickTop="1" x14ac:dyDescent="0.25">
      <c r="A76" s="72" t="s">
        <v>40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93</v>
      </c>
      <c r="B78" s="86" t="s">
        <v>94</v>
      </c>
      <c r="C78" s="86" t="s">
        <v>95</v>
      </c>
      <c r="D78" s="87" t="s">
        <v>17</v>
      </c>
      <c r="E78" s="86" t="s">
        <v>18</v>
      </c>
      <c r="F78" s="86" t="s">
        <v>19</v>
      </c>
      <c r="G78" s="86" t="s">
        <v>96</v>
      </c>
      <c r="H78" s="86" t="s">
        <v>97</v>
      </c>
      <c r="I78" s="88" t="s">
        <v>22</v>
      </c>
      <c r="J78" s="86" t="s">
        <v>98</v>
      </c>
      <c r="K78" s="88" t="s">
        <v>24</v>
      </c>
      <c r="L78" s="86" t="s">
        <v>99</v>
      </c>
      <c r="M78" s="88" t="s">
        <v>26</v>
      </c>
      <c r="N78" s="86" t="s">
        <v>100</v>
      </c>
      <c r="O78" s="88" t="s">
        <v>28</v>
      </c>
      <c r="P78" s="88" t="s">
        <v>101</v>
      </c>
      <c r="Q78" s="89" t="s">
        <v>30</v>
      </c>
      <c r="R78" s="90" t="s">
        <v>101</v>
      </c>
      <c r="S78" s="91" t="s">
        <v>30</v>
      </c>
      <c r="T78" s="90" t="s">
        <v>102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167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168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169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170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171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172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103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104</v>
      </c>
      <c r="B88" s="130"/>
      <c r="C88" s="130"/>
      <c r="D88" s="130"/>
      <c r="E88" s="130">
        <f t="shared" ref="E88:E96" si="49">$B88      +$C88      +$D88</f>
        <v>0</v>
      </c>
      <c r="F88" s="130">
        <v>0</v>
      </c>
      <c r="G88" s="130">
        <v>0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IF(($L88      =0),0,((($N88      -$L88      )/$L88      )*100))</f>
        <v>0</v>
      </c>
      <c r="S88" s="98">
        <f t="shared" ref="S88:S96" si="53">IF(($M88      =0),0,((($O88      -$M88      )/$M88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105</v>
      </c>
      <c r="B89" s="108"/>
      <c r="C89" s="108"/>
      <c r="D89" s="108"/>
      <c r="E89" s="108">
        <f t="shared" si="49"/>
        <v>0</v>
      </c>
      <c r="F89" s="108">
        <v>0</v>
      </c>
      <c r="G89" s="108">
        <v>0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106</v>
      </c>
      <c r="B90" s="108"/>
      <c r="C90" s="108"/>
      <c r="D90" s="108"/>
      <c r="E90" s="108">
        <f t="shared" si="49"/>
        <v>0</v>
      </c>
      <c r="F90" s="108">
        <v>0</v>
      </c>
      <c r="G90" s="108">
        <v>0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107</v>
      </c>
      <c r="B91" s="108"/>
      <c r="C91" s="108"/>
      <c r="D91" s="108"/>
      <c r="E91" s="108">
        <f t="shared" si="49"/>
        <v>0</v>
      </c>
      <c r="F91" s="108">
        <v>0</v>
      </c>
      <c r="G91" s="108">
        <v>0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108</v>
      </c>
      <c r="B92" s="108"/>
      <c r="C92" s="108"/>
      <c r="D92" s="108"/>
      <c r="E92" s="108">
        <f t="shared" si="49"/>
        <v>0</v>
      </c>
      <c r="F92" s="108">
        <v>0</v>
      </c>
      <c r="G92" s="108">
        <v>0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109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110</v>
      </c>
      <c r="B94" s="108"/>
      <c r="C94" s="108"/>
      <c r="D94" s="108"/>
      <c r="E94" s="108">
        <f t="shared" si="49"/>
        <v>0</v>
      </c>
      <c r="F94" s="108">
        <v>0</v>
      </c>
      <c r="G94" s="108">
        <v>0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111</v>
      </c>
      <c r="B95" s="108"/>
      <c r="C95" s="108"/>
      <c r="D95" s="108"/>
      <c r="E95" s="108">
        <f t="shared" si="49"/>
        <v>0</v>
      </c>
      <c r="F95" s="108">
        <v>0</v>
      </c>
      <c r="G95" s="108">
        <v>0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112</v>
      </c>
      <c r="B96" s="131"/>
      <c r="C96" s="131"/>
      <c r="D96" s="131"/>
      <c r="E96" s="131">
        <f t="shared" si="49"/>
        <v>0</v>
      </c>
      <c r="F96" s="131">
        <v>0</v>
      </c>
      <c r="G96" s="131">
        <v>0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173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174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175</v>
      </c>
    </row>
    <row r="118" spans="1:23" x14ac:dyDescent="0.25">
      <c r="A118" s="35" t="s">
        <v>176</v>
      </c>
    </row>
    <row r="119" spans="1:23" ht="13" x14ac:dyDescent="0.3">
      <c r="A119" s="35" t="s">
        <v>177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178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179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180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kqwckqmP2/v5UQlLtkGUwr+8hj3y49e/H06F6BNoQ/HEWhol0A+h04MIT1OQHDsNIqaJbrV5cichJzKbjPlDTA==" saltValue="bLIoG0bqiuCbQ/Qg21/V2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113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40</v>
      </c>
      <c r="B6" s="40" t="s">
        <v>40</v>
      </c>
      <c r="C6" s="40" t="s">
        <v>40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>
        <v>40000000</v>
      </c>
      <c r="C9" s="108"/>
      <c r="D9" s="108"/>
      <c r="E9" s="108">
        <f>$B9       +$C9       +$D9</f>
        <v>40000000</v>
      </c>
      <c r="F9" s="109">
        <v>40000000</v>
      </c>
      <c r="G9" s="110">
        <v>40000000</v>
      </c>
      <c r="H9" s="109">
        <v>159000</v>
      </c>
      <c r="I9" s="110">
        <v>295964</v>
      </c>
      <c r="J9" s="109">
        <v>134000</v>
      </c>
      <c r="K9" s="110">
        <v>570950</v>
      </c>
      <c r="L9" s="109"/>
      <c r="M9" s="110">
        <v>4563096</v>
      </c>
      <c r="N9" s="109">
        <v>2984000</v>
      </c>
      <c r="O9" s="110">
        <v>11594619</v>
      </c>
      <c r="P9" s="109">
        <f>$H9       +$J9       +$L9       +$N9</f>
        <v>3277000</v>
      </c>
      <c r="Q9" s="110">
        <f>$I9       +$K9       +$M9       +$O9</f>
        <v>17024629</v>
      </c>
      <c r="R9" s="54">
        <f>IF(($L9       =0),0,((($N9       -$L9       )/$L9       )*100))</f>
        <v>0</v>
      </c>
      <c r="S9" s="55">
        <f>IF(($M9       =0),0,((($O9       -$M9       )/$M9       )*100))</f>
        <v>154.09544309389941</v>
      </c>
      <c r="T9" s="54">
        <f>IF(($E9       =0),0,(($P9       /$E9       )*100))</f>
        <v>8.192499999999999</v>
      </c>
      <c r="U9" s="56">
        <f>IF(($E9       =0),0,(($Q9       /$E9       )*100))</f>
        <v>42.561572499999997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1000000</v>
      </c>
      <c r="C10" s="108"/>
      <c r="D10" s="108"/>
      <c r="E10" s="108">
        <f t="shared" ref="E10:E17" si="0">$B10      +$C10      +$D10</f>
        <v>1000000</v>
      </c>
      <c r="F10" s="109">
        <v>1000000</v>
      </c>
      <c r="G10" s="110">
        <v>1000000</v>
      </c>
      <c r="H10" s="109">
        <v>564000</v>
      </c>
      <c r="I10" s="110">
        <v>103845</v>
      </c>
      <c r="J10" s="109">
        <v>188000</v>
      </c>
      <c r="K10" s="110">
        <v>183150</v>
      </c>
      <c r="L10" s="109">
        <v>234000</v>
      </c>
      <c r="M10" s="110">
        <v>440150</v>
      </c>
      <c r="N10" s="109"/>
      <c r="O10" s="110">
        <v>185854</v>
      </c>
      <c r="P10" s="109">
        <f t="shared" ref="P10:P17" si="1">$H10      +$J10      +$L10      +$N10</f>
        <v>986000</v>
      </c>
      <c r="Q10" s="110">
        <f t="shared" ref="Q10:Q17" si="2">$I10      +$K10      +$M10      +$O10</f>
        <v>912999</v>
      </c>
      <c r="R10" s="54">
        <f t="shared" ref="R10:R17" si="3">IF(($L10      =0),0,((($N10      -$L10      )/$L10      )*100))</f>
        <v>-100</v>
      </c>
      <c r="S10" s="55">
        <f t="shared" ref="S10:S17" si="4">IF(($M10      =0),0,((($O10      -$M10      )/$M10      )*100))</f>
        <v>-57.774849483130751</v>
      </c>
      <c r="T10" s="54">
        <f t="shared" ref="T10:T16" si="5">IF(($E10      =0),0,(($P10      /$E10      )*100))</f>
        <v>98.6</v>
      </c>
      <c r="U10" s="56">
        <f t="shared" ref="U10:U16" si="6">IF(($E10      =0),0,(($Q10      /$E10      )*100))</f>
        <v>91.299899999999994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>
        <v>25500000</v>
      </c>
      <c r="C11" s="108"/>
      <c r="D11" s="108"/>
      <c r="E11" s="108">
        <f t="shared" si="0"/>
        <v>25500000</v>
      </c>
      <c r="F11" s="109">
        <v>25500000</v>
      </c>
      <c r="G11" s="110">
        <v>25500000</v>
      </c>
      <c r="H11" s="109">
        <v>7721000</v>
      </c>
      <c r="I11" s="110">
        <v>11587020</v>
      </c>
      <c r="J11" s="109">
        <v>6553000</v>
      </c>
      <c r="K11" s="110">
        <v>2591580</v>
      </c>
      <c r="L11" s="109">
        <v>5978000</v>
      </c>
      <c r="M11" s="110">
        <v>9093152</v>
      </c>
      <c r="N11" s="109">
        <v>5248000</v>
      </c>
      <c r="O11" s="110">
        <v>2265888</v>
      </c>
      <c r="P11" s="109">
        <f t="shared" si="1"/>
        <v>25500000</v>
      </c>
      <c r="Q11" s="110">
        <f t="shared" si="2"/>
        <v>25537640</v>
      </c>
      <c r="R11" s="54">
        <f t="shared" si="3"/>
        <v>-12.211441953830713</v>
      </c>
      <c r="S11" s="55">
        <f t="shared" si="4"/>
        <v>-75.081379921945654</v>
      </c>
      <c r="T11" s="54">
        <f t="shared" si="5"/>
        <v>100</v>
      </c>
      <c r="U11" s="56">
        <f t="shared" si="6"/>
        <v>100.14760784313725</v>
      </c>
      <c r="V11" s="109">
        <v>1115000</v>
      </c>
      <c r="W11" s="110">
        <v>756000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>
        <v>152635000</v>
      </c>
      <c r="C14" s="108">
        <v>-8000000</v>
      </c>
      <c r="D14" s="108"/>
      <c r="E14" s="108">
        <f t="shared" si="0"/>
        <v>144635000</v>
      </c>
      <c r="F14" s="109">
        <v>144635000</v>
      </c>
      <c r="G14" s="110">
        <v>144635000</v>
      </c>
      <c r="H14" s="109">
        <v>6167000</v>
      </c>
      <c r="I14" s="110">
        <v>4012301</v>
      </c>
      <c r="J14" s="109">
        <v>9075000</v>
      </c>
      <c r="K14" s="110">
        <v>10183022</v>
      </c>
      <c r="L14" s="109">
        <v>19431000</v>
      </c>
      <c r="M14" s="110">
        <v>53521294</v>
      </c>
      <c r="N14" s="109">
        <v>46380000</v>
      </c>
      <c r="O14" s="110">
        <v>67809238</v>
      </c>
      <c r="P14" s="109">
        <f t="shared" si="1"/>
        <v>81053000</v>
      </c>
      <c r="Q14" s="110">
        <f t="shared" si="2"/>
        <v>135525855</v>
      </c>
      <c r="R14" s="54">
        <f t="shared" si="3"/>
        <v>138.69075189130771</v>
      </c>
      <c r="S14" s="55">
        <f t="shared" si="4"/>
        <v>26.695811951033921</v>
      </c>
      <c r="T14" s="54">
        <f t="shared" si="5"/>
        <v>56.039686106405782</v>
      </c>
      <c r="U14" s="56">
        <f t="shared" si="6"/>
        <v>93.701977391364466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>
        <v>1500000</v>
      </c>
      <c r="C15" s="108">
        <v>-1400000</v>
      </c>
      <c r="D15" s="108"/>
      <c r="E15" s="108">
        <f t="shared" si="0"/>
        <v>100000</v>
      </c>
      <c r="F15" s="109">
        <v>100000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220635000</v>
      </c>
      <c r="C17" s="111">
        <f>SUM(C9:C16)</f>
        <v>-9400000</v>
      </c>
      <c r="D17" s="111"/>
      <c r="E17" s="111">
        <f t="shared" si="0"/>
        <v>211235000</v>
      </c>
      <c r="F17" s="112">
        <f t="shared" ref="F17:O17" si="7">SUM(F9:F16)</f>
        <v>211235000</v>
      </c>
      <c r="G17" s="113">
        <f t="shared" si="7"/>
        <v>211135000</v>
      </c>
      <c r="H17" s="112">
        <f t="shared" si="7"/>
        <v>14611000</v>
      </c>
      <c r="I17" s="113">
        <f t="shared" si="7"/>
        <v>15999130</v>
      </c>
      <c r="J17" s="112">
        <f t="shared" si="7"/>
        <v>15950000</v>
      </c>
      <c r="K17" s="113">
        <f t="shared" si="7"/>
        <v>13528702</v>
      </c>
      <c r="L17" s="112">
        <f t="shared" si="7"/>
        <v>25643000</v>
      </c>
      <c r="M17" s="113">
        <f t="shared" si="7"/>
        <v>67617692</v>
      </c>
      <c r="N17" s="112">
        <f t="shared" si="7"/>
        <v>54612000</v>
      </c>
      <c r="O17" s="113">
        <f t="shared" si="7"/>
        <v>81855599</v>
      </c>
      <c r="P17" s="112">
        <f t="shared" si="1"/>
        <v>110816000</v>
      </c>
      <c r="Q17" s="113">
        <f t="shared" si="2"/>
        <v>179001123</v>
      </c>
      <c r="R17" s="58">
        <f t="shared" si="3"/>
        <v>112.97040127910152</v>
      </c>
      <c r="S17" s="59">
        <f t="shared" si="4"/>
        <v>21.056481785861607</v>
      </c>
      <c r="T17" s="58">
        <f>IF((SUM($E9:$E14))=0,0,(P17/(SUM($E9:$E14))*100))</f>
        <v>52.485850285362446</v>
      </c>
      <c r="U17" s="60">
        <f>IF((SUM($E9:$E14))=0,0,(Q17/(SUM($E9:$E14))*100))</f>
        <v>84.780412058635463</v>
      </c>
      <c r="V17" s="112">
        <f>SUM(V9:V16)</f>
        <v>1115000</v>
      </c>
      <c r="W17" s="113">
        <f>SUM(W9:W16)</f>
        <v>756000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IF(($L19      =0),0,((($N19      -$L19      )/$L19      )*100))</f>
        <v>0</v>
      </c>
      <c r="S19" s="55">
        <f t="shared" ref="S19:S26" si="12">IF(($M19      =0),0,((($O19      -$M19      )/$M19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>
        <v>10710000</v>
      </c>
      <c r="C21" s="108"/>
      <c r="D21" s="108"/>
      <c r="E21" s="108">
        <f t="shared" si="8"/>
        <v>10710000</v>
      </c>
      <c r="F21" s="109">
        <v>10710000</v>
      </c>
      <c r="G21" s="110">
        <v>0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>
        <v>8015000</v>
      </c>
      <c r="D22" s="108"/>
      <c r="E22" s="108">
        <f t="shared" si="8"/>
        <v>8015000</v>
      </c>
      <c r="F22" s="109">
        <v>8015000</v>
      </c>
      <c r="G22" s="110">
        <v>8015000</v>
      </c>
      <c r="H22" s="109"/>
      <c r="I22" s="110"/>
      <c r="J22" s="109"/>
      <c r="K22" s="110"/>
      <c r="L22" s="109"/>
      <c r="M22" s="110"/>
      <c r="N22" s="109">
        <v>4335000</v>
      </c>
      <c r="O22" s="110"/>
      <c r="P22" s="109">
        <f t="shared" si="9"/>
        <v>4335000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54.08608858390518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10710000</v>
      </c>
      <c r="C26" s="111">
        <f>SUM(C19:C25)</f>
        <v>8015000</v>
      </c>
      <c r="D26" s="111"/>
      <c r="E26" s="111">
        <f t="shared" si="8"/>
        <v>18725000</v>
      </c>
      <c r="F26" s="112">
        <f t="shared" ref="F26:O26" si="15">SUM(F19:F25)</f>
        <v>18725000</v>
      </c>
      <c r="G26" s="113">
        <f t="shared" si="15"/>
        <v>8015000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4335000</v>
      </c>
      <c r="O26" s="113">
        <f t="shared" si="15"/>
        <v>0</v>
      </c>
      <c r="P26" s="112">
        <f t="shared" si="9"/>
        <v>4335000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54.08608858390518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IF(($L28      =0),0,((($N28      -$L28      )/$L28      )*100))</f>
        <v>0</v>
      </c>
      <c r="S28" s="55">
        <f>IF(($M28      =0),0,((($O28      -$M28      )/$M28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IF(($L29      =0),0,((($N29      -$L29      )/$L29      )*100))</f>
        <v>0</v>
      </c>
      <c r="S29" s="55">
        <f>IF(($M29      =0),0,((($O29      -$M29      )/$M29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>
        <v>921411000</v>
      </c>
      <c r="C30" s="108">
        <v>-670000000</v>
      </c>
      <c r="D30" s="108"/>
      <c r="E30" s="108">
        <f>$B30      +$C30      +$D30</f>
        <v>251411000</v>
      </c>
      <c r="F30" s="109">
        <v>251411000</v>
      </c>
      <c r="G30" s="110">
        <v>251411000</v>
      </c>
      <c r="H30" s="109">
        <v>111748000</v>
      </c>
      <c r="I30" s="110">
        <v>95355519</v>
      </c>
      <c r="J30" s="109">
        <v>38252000</v>
      </c>
      <c r="K30" s="110">
        <v>54644481</v>
      </c>
      <c r="L30" s="109">
        <v>101411000</v>
      </c>
      <c r="M30" s="110"/>
      <c r="N30" s="109"/>
      <c r="O30" s="110"/>
      <c r="P30" s="109">
        <f>$H30      +$J30      +$L30      +$N30</f>
        <v>251411000</v>
      </c>
      <c r="Q30" s="110">
        <f>$I30      +$K30      +$M30      +$O30</f>
        <v>150000000</v>
      </c>
      <c r="R30" s="54">
        <f>IF(($L30      =0),0,((($N30      -$L30      )/$L30      )*100))</f>
        <v>-100</v>
      </c>
      <c r="S30" s="55">
        <f>IF(($M30      =0),0,((($O30      -$M30      )/$M30      )*100))</f>
        <v>0</v>
      </c>
      <c r="T30" s="54">
        <f>IF(($E30      =0),0,(($P30      /$E30      )*100))</f>
        <v>100</v>
      </c>
      <c r="U30" s="56">
        <f>IF(($E30      =0),0,(($Q30      /$E30      )*100))</f>
        <v>59.663260557413956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IF(($L31      =0),0,((($N31      -$L31      )/$L31      )*100))</f>
        <v>0</v>
      </c>
      <c r="S31" s="55">
        <f>IF(($M31      =0),0,((($O31      -$M31      )/$M31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921411000</v>
      </c>
      <c r="C32" s="111">
        <f>SUM(C28:C31)</f>
        <v>-670000000</v>
      </c>
      <c r="D32" s="111"/>
      <c r="E32" s="111">
        <f>$B32      +$C32      +$D32</f>
        <v>251411000</v>
      </c>
      <c r="F32" s="112">
        <f t="shared" ref="F32:O32" si="16">SUM(F28:F31)</f>
        <v>251411000</v>
      </c>
      <c r="G32" s="113">
        <f t="shared" si="16"/>
        <v>251411000</v>
      </c>
      <c r="H32" s="112">
        <f t="shared" si="16"/>
        <v>111748000</v>
      </c>
      <c r="I32" s="113">
        <f t="shared" si="16"/>
        <v>95355519</v>
      </c>
      <c r="J32" s="112">
        <f t="shared" si="16"/>
        <v>38252000</v>
      </c>
      <c r="K32" s="113">
        <f t="shared" si="16"/>
        <v>54644481</v>
      </c>
      <c r="L32" s="112">
        <f t="shared" si="16"/>
        <v>101411000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251411000</v>
      </c>
      <c r="Q32" s="113">
        <f>$I32      +$K32      +$M32      +$O32</f>
        <v>150000000</v>
      </c>
      <c r="R32" s="58">
        <f>IF(($L32      =0),0,((($N32      -$L32      )/$L32      )*100))</f>
        <v>-100</v>
      </c>
      <c r="S32" s="59">
        <f>IF(($M32      =0),0,((($O32      -$M32      )/$M32      )*100))</f>
        <v>0</v>
      </c>
      <c r="T32" s="58">
        <f>IF($E32   =0,0,($P32   /$E32   )*100)</f>
        <v>100</v>
      </c>
      <c r="U32" s="60">
        <f>IF($E32   =0,0,($Q32   /$E32   )*100)</f>
        <v>59.663260557413956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18790000</v>
      </c>
      <c r="C34" s="108"/>
      <c r="D34" s="108"/>
      <c r="E34" s="108">
        <f>$B34      +$C34      +$D34</f>
        <v>18790000</v>
      </c>
      <c r="F34" s="109">
        <v>18790000</v>
      </c>
      <c r="G34" s="110">
        <v>18790000</v>
      </c>
      <c r="H34" s="109">
        <v>18790000</v>
      </c>
      <c r="I34" s="110"/>
      <c r="J34" s="109"/>
      <c r="K34" s="110">
        <v>14091000</v>
      </c>
      <c r="L34" s="109"/>
      <c r="M34" s="110">
        <v>4699000</v>
      </c>
      <c r="N34" s="109"/>
      <c r="O34" s="110"/>
      <c r="P34" s="109">
        <f>$H34      +$J34      +$L34      +$N34</f>
        <v>18790000</v>
      </c>
      <c r="Q34" s="110">
        <f>$I34      +$K34      +$M34      +$O34</f>
        <v>18790000</v>
      </c>
      <c r="R34" s="54">
        <f>IF(($L34      =0),0,((($N34      -$L34      )/$L34      )*100))</f>
        <v>0</v>
      </c>
      <c r="S34" s="55">
        <f>IF(($M34      =0),0,((($O34      -$M34      )/$M34      )*100))</f>
        <v>-100</v>
      </c>
      <c r="T34" s="54">
        <f>IF(($E34      =0),0,(($P34      /$E34      )*100))</f>
        <v>100</v>
      </c>
      <c r="U34" s="56">
        <f>IF(($E34      =0),0,(($Q34      /$E34      )*100))</f>
        <v>100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18790000</v>
      </c>
      <c r="C35" s="111">
        <f>C34</f>
        <v>0</v>
      </c>
      <c r="D35" s="111"/>
      <c r="E35" s="111">
        <f>$B35      +$C35      +$D35</f>
        <v>18790000</v>
      </c>
      <c r="F35" s="112">
        <f t="shared" ref="F35:O35" si="17">F34</f>
        <v>18790000</v>
      </c>
      <c r="G35" s="113">
        <f t="shared" si="17"/>
        <v>18790000</v>
      </c>
      <c r="H35" s="112">
        <f t="shared" si="17"/>
        <v>18790000</v>
      </c>
      <c r="I35" s="113">
        <f t="shared" si="17"/>
        <v>0</v>
      </c>
      <c r="J35" s="112">
        <f t="shared" si="17"/>
        <v>0</v>
      </c>
      <c r="K35" s="113">
        <f t="shared" si="17"/>
        <v>14091000</v>
      </c>
      <c r="L35" s="112">
        <f t="shared" si="17"/>
        <v>0</v>
      </c>
      <c r="M35" s="113">
        <f t="shared" si="17"/>
        <v>4699000</v>
      </c>
      <c r="N35" s="112">
        <f t="shared" si="17"/>
        <v>0</v>
      </c>
      <c r="O35" s="113">
        <f t="shared" si="17"/>
        <v>0</v>
      </c>
      <c r="P35" s="112">
        <f>$H35      +$J35      +$L35      +$N35</f>
        <v>18790000</v>
      </c>
      <c r="Q35" s="113">
        <f>$I35      +$K35      +$M35      +$O35</f>
        <v>18790000</v>
      </c>
      <c r="R35" s="58">
        <f>IF(($L35      =0),0,((($N35      -$L35      )/$L35      )*100))</f>
        <v>0</v>
      </c>
      <c r="S35" s="59">
        <f>IF(($M35      =0),0,((($O35      -$M35      )/$M35      )*100))</f>
        <v>-100</v>
      </c>
      <c r="T35" s="58">
        <f>IF($E35   =0,0,($P35   /$E35   )*100)</f>
        <v>100</v>
      </c>
      <c r="U35" s="60">
        <f>IF($E35   =0,0,($Q35   /$E35   )*100)</f>
        <v>100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/>
      <c r="C37" s="108"/>
      <c r="D37" s="108"/>
      <c r="E37" s="108">
        <f t="shared" ref="E37:E42" si="18">$B37      +$C37      +$D37</f>
        <v>0</v>
      </c>
      <c r="F37" s="109">
        <v>0</v>
      </c>
      <c r="G37" s="110">
        <v>0</v>
      </c>
      <c r="H37" s="109"/>
      <c r="I37" s="110"/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0</v>
      </c>
      <c r="Q37" s="110">
        <f t="shared" ref="Q37:Q42" si="20">$I37      +$K37      +$M37      +$O37</f>
        <v>0</v>
      </c>
      <c r="R37" s="54">
        <f t="shared" ref="R37:R42" si="21">IF(($L37      =0),0,((($N37      -$L37      )/$L37      )*100))</f>
        <v>0</v>
      </c>
      <c r="S37" s="55">
        <f t="shared" ref="S37:S42" si="22">IF(($M37      =0),0,((($O37      -$M37      )/$M37      )*100))</f>
        <v>0</v>
      </c>
      <c r="T37" s="54">
        <f t="shared" ref="T37:T41" si="23">IF(($E37      =0),0,(($P37      /$E37      )*100))</f>
        <v>0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>
        <v>300000</v>
      </c>
      <c r="C38" s="108">
        <v>-300000</v>
      </c>
      <c r="D38" s="108"/>
      <c r="E38" s="108">
        <f t="shared" si="18"/>
        <v>0</v>
      </c>
      <c r="F38" s="109">
        <v>300000</v>
      </c>
      <c r="G38" s="110">
        <v>0</v>
      </c>
      <c r="H38" s="109"/>
      <c r="I38" s="110"/>
      <c r="J38" s="109"/>
      <c r="K38" s="110"/>
      <c r="L38" s="109"/>
      <c r="M38" s="110"/>
      <c r="N38" s="109">
        <v>2000</v>
      </c>
      <c r="O38" s="110"/>
      <c r="P38" s="109">
        <f t="shared" si="19"/>
        <v>2000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>
        <v>7000000</v>
      </c>
      <c r="C40" s="108"/>
      <c r="D40" s="108"/>
      <c r="E40" s="108">
        <f t="shared" si="18"/>
        <v>7000000</v>
      </c>
      <c r="F40" s="109">
        <v>7000000</v>
      </c>
      <c r="G40" s="110">
        <v>7000000</v>
      </c>
      <c r="H40" s="109"/>
      <c r="I40" s="110"/>
      <c r="J40" s="109">
        <v>1878000</v>
      </c>
      <c r="K40" s="110">
        <v>1743596</v>
      </c>
      <c r="L40" s="109">
        <v>4751000</v>
      </c>
      <c r="M40" s="110">
        <v>3978299</v>
      </c>
      <c r="N40" s="109">
        <v>371000</v>
      </c>
      <c r="O40" s="110">
        <v>1027376</v>
      </c>
      <c r="P40" s="109">
        <f t="shared" si="19"/>
        <v>7000000</v>
      </c>
      <c r="Q40" s="110">
        <f t="shared" si="20"/>
        <v>6749271</v>
      </c>
      <c r="R40" s="54">
        <f t="shared" si="21"/>
        <v>-92.19111765944011</v>
      </c>
      <c r="S40" s="55">
        <f t="shared" si="22"/>
        <v>-74.175495607544832</v>
      </c>
      <c r="T40" s="54">
        <f t="shared" si="23"/>
        <v>100</v>
      </c>
      <c r="U40" s="56">
        <f t="shared" si="24"/>
        <v>96.41815714285714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7300000</v>
      </c>
      <c r="C42" s="111">
        <f>SUM(C37:C41)</f>
        <v>-300000</v>
      </c>
      <c r="D42" s="111"/>
      <c r="E42" s="111">
        <f t="shared" si="18"/>
        <v>7000000</v>
      </c>
      <c r="F42" s="112">
        <f t="shared" ref="F42:O42" si="25">SUM(F37:F41)</f>
        <v>7300000</v>
      </c>
      <c r="G42" s="113">
        <f t="shared" si="25"/>
        <v>7000000</v>
      </c>
      <c r="H42" s="112">
        <f t="shared" si="25"/>
        <v>0</v>
      </c>
      <c r="I42" s="113">
        <f t="shared" si="25"/>
        <v>0</v>
      </c>
      <c r="J42" s="112">
        <f t="shared" si="25"/>
        <v>1878000</v>
      </c>
      <c r="K42" s="113">
        <f t="shared" si="25"/>
        <v>1743596</v>
      </c>
      <c r="L42" s="112">
        <f t="shared" si="25"/>
        <v>4751000</v>
      </c>
      <c r="M42" s="113">
        <f t="shared" si="25"/>
        <v>3978299</v>
      </c>
      <c r="N42" s="112">
        <f t="shared" si="25"/>
        <v>373000</v>
      </c>
      <c r="O42" s="113">
        <f t="shared" si="25"/>
        <v>1027376</v>
      </c>
      <c r="P42" s="112">
        <f t="shared" si="19"/>
        <v>7002000</v>
      </c>
      <c r="Q42" s="113">
        <f t="shared" si="20"/>
        <v>6749271</v>
      </c>
      <c r="R42" s="58">
        <f t="shared" si="21"/>
        <v>-92.149021258682382</v>
      </c>
      <c r="S42" s="59">
        <f t="shared" si="22"/>
        <v>-74.175495607544832</v>
      </c>
      <c r="T42" s="58">
        <f>IF((+$E37+$E40) =0,0,(P42   /(+$E37+$E40) )*100)</f>
        <v>100.02857142857142</v>
      </c>
      <c r="U42" s="60">
        <f>IF((+$E37+$E40) =0,0,(Q42   /(+$E37+$E40) )*100)</f>
        <v>96.41815714285714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IF(($L44      =0),0,((($N44      -$L44      )/$L44      )*100))</f>
        <v>0</v>
      </c>
      <c r="S44" s="55">
        <f t="shared" ref="S44:S55" si="30">IF(($M44      =0),0,((($O44      -$M44      )/$M44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IF(($L57      =0),0,((($N57      -$L57      )/$L57      )*100))</f>
        <v>0</v>
      </c>
      <c r="S57" s="55">
        <f>IF(($M57      =0),0,((($O57      -$M57      )/$M57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IF(($L58      =0),0,((($N58      -$L58      )/$L58      )*100))</f>
        <v>0</v>
      </c>
      <c r="S58" s="55">
        <f>IF(($M58      =0),0,((($O58      -$M58      )/$M58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IF(($L59      =0),0,((($N59      -$L59      )/$L59      )*100))</f>
        <v>0</v>
      </c>
      <c r="S59" s="55">
        <f>IF(($M59      =0),0,((($O59      -$M59      )/$M59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IF(($L60      =0),0,((($N60      -$L60      )/$L60      )*100))</f>
        <v>0</v>
      </c>
      <c r="S60" s="55">
        <f>IF(($M60      =0),0,((($O60      -$M60      )/$M60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IF(($L61      =0),0,((($N61      -$L61      )/$L61      )*100))</f>
        <v>0</v>
      </c>
      <c r="S61" s="64">
        <f>IF(($M61      =0),0,((($O61      -$M61      )/$M61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IF(($L63      =0),0,((($N63      -$L63      )/$L63      )*100))</f>
        <v>0</v>
      </c>
      <c r="S63" s="55">
        <f t="shared" ref="S63:S69" si="39">IF(($M63      =0),0,((($O63      -$M63      )/$M63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>
        <v>785485000</v>
      </c>
      <c r="C67" s="108">
        <v>134359000</v>
      </c>
      <c r="D67" s="108"/>
      <c r="E67" s="108">
        <f t="shared" si="35"/>
        <v>919844000</v>
      </c>
      <c r="F67" s="109">
        <v>919844000</v>
      </c>
      <c r="G67" s="110">
        <v>919844000</v>
      </c>
      <c r="H67" s="109">
        <v>114566000</v>
      </c>
      <c r="I67" s="110">
        <v>92477000</v>
      </c>
      <c r="J67" s="109">
        <v>250294000</v>
      </c>
      <c r="K67" s="110">
        <v>141887000</v>
      </c>
      <c r="L67" s="109">
        <v>129269000</v>
      </c>
      <c r="M67" s="110">
        <v>175738683</v>
      </c>
      <c r="N67" s="109">
        <v>296221000</v>
      </c>
      <c r="O67" s="110">
        <v>281948000</v>
      </c>
      <c r="P67" s="109">
        <f t="shared" si="36"/>
        <v>790350000</v>
      </c>
      <c r="Q67" s="110">
        <f t="shared" si="37"/>
        <v>692050683</v>
      </c>
      <c r="R67" s="54">
        <f t="shared" si="38"/>
        <v>129.15084049540107</v>
      </c>
      <c r="S67" s="55">
        <f t="shared" si="39"/>
        <v>60.435935439438794</v>
      </c>
      <c r="T67" s="54">
        <f t="shared" si="40"/>
        <v>85.922178108461864</v>
      </c>
      <c r="U67" s="56">
        <f t="shared" si="41"/>
        <v>75.235657676736494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785485000</v>
      </c>
      <c r="C68" s="111">
        <f>SUM(C63:C67)</f>
        <v>134359000</v>
      </c>
      <c r="D68" s="111"/>
      <c r="E68" s="111">
        <f t="shared" si="35"/>
        <v>919844000</v>
      </c>
      <c r="F68" s="112">
        <f t="shared" ref="F68:O68" si="42">SUM(F63:F67)</f>
        <v>919844000</v>
      </c>
      <c r="G68" s="113">
        <f t="shared" si="42"/>
        <v>919844000</v>
      </c>
      <c r="H68" s="112">
        <f t="shared" si="42"/>
        <v>114566000</v>
      </c>
      <c r="I68" s="113">
        <f t="shared" si="42"/>
        <v>92477000</v>
      </c>
      <c r="J68" s="112">
        <f t="shared" si="42"/>
        <v>250294000</v>
      </c>
      <c r="K68" s="113">
        <f t="shared" si="42"/>
        <v>141887000</v>
      </c>
      <c r="L68" s="112">
        <f t="shared" si="42"/>
        <v>129269000</v>
      </c>
      <c r="M68" s="113">
        <f t="shared" si="42"/>
        <v>175738683</v>
      </c>
      <c r="N68" s="112">
        <f t="shared" si="42"/>
        <v>296221000</v>
      </c>
      <c r="O68" s="113">
        <f t="shared" si="42"/>
        <v>281948000</v>
      </c>
      <c r="P68" s="112">
        <f t="shared" si="36"/>
        <v>790350000</v>
      </c>
      <c r="Q68" s="113">
        <f t="shared" si="37"/>
        <v>692050683</v>
      </c>
      <c r="R68" s="58">
        <f t="shared" si="38"/>
        <v>129.15084049540107</v>
      </c>
      <c r="S68" s="59">
        <f t="shared" si="39"/>
        <v>60.435935439438794</v>
      </c>
      <c r="T68" s="58">
        <f>IF((+$E63+$E65+$E66++$E67) =0,0,(P68   /(+$E63+$E65+$E66+$E67) )*100)</f>
        <v>85.922178108461864</v>
      </c>
      <c r="U68" s="60">
        <f>IF((+$E63+$E65+$E67) =0,0,(Q68  /(+$E63+$E65+$E67) )*100)</f>
        <v>75.235657676736494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1964331000</v>
      </c>
      <c r="C69" s="120">
        <f>SUM(C9:C16,C19:C25,C28:C31,C34,C37:C41,C44:C54,C57:C60,C63:C67)</f>
        <v>-537326000</v>
      </c>
      <c r="D69" s="120"/>
      <c r="E69" s="120">
        <f t="shared" si="35"/>
        <v>1427005000</v>
      </c>
      <c r="F69" s="121">
        <f t="shared" ref="F69:O69" si="43">SUM(F9:F16,F19:F25,F28:F31,F34,F37:F41,F44:F54,F57:F60,F63:F67)</f>
        <v>1427305000</v>
      </c>
      <c r="G69" s="122">
        <f t="shared" si="43"/>
        <v>1416195000</v>
      </c>
      <c r="H69" s="121">
        <f t="shared" si="43"/>
        <v>259715000</v>
      </c>
      <c r="I69" s="122">
        <f t="shared" si="43"/>
        <v>203831649</v>
      </c>
      <c r="J69" s="121">
        <f t="shared" si="43"/>
        <v>306374000</v>
      </c>
      <c r="K69" s="122">
        <f t="shared" si="43"/>
        <v>225894779</v>
      </c>
      <c r="L69" s="121">
        <f t="shared" si="43"/>
        <v>261074000</v>
      </c>
      <c r="M69" s="122">
        <f t="shared" si="43"/>
        <v>252033674</v>
      </c>
      <c r="N69" s="121">
        <f t="shared" si="43"/>
        <v>355541000</v>
      </c>
      <c r="O69" s="122">
        <f t="shared" si="43"/>
        <v>364830975</v>
      </c>
      <c r="P69" s="121">
        <f t="shared" si="36"/>
        <v>1182704000</v>
      </c>
      <c r="Q69" s="122">
        <f t="shared" si="37"/>
        <v>1046591077</v>
      </c>
      <c r="R69" s="67">
        <f t="shared" si="38"/>
        <v>36.183993810184084</v>
      </c>
      <c r="S69" s="68">
        <f t="shared" si="39"/>
        <v>44.754853274090664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83.512793082873472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73.901622093002729</v>
      </c>
      <c r="V69" s="121">
        <f>SUM(V9:V16,V19:V25,V28:V31,V34,V37:V41,V44:V54,V57:V60,V63:V67)</f>
        <v>1115000</v>
      </c>
      <c r="W69" s="122">
        <f>SUM(W9:W16,W19:W25,W28:W31,W34,W37:W41,W44:W54,W57:W60,W63:W67)</f>
        <v>756000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/>
      <c r="C71" s="108"/>
      <c r="D71" s="108"/>
      <c r="E71" s="108">
        <f>$B71      +$C71      +$D71</f>
        <v>0</v>
      </c>
      <c r="F71" s="109">
        <v>0</v>
      </c>
      <c r="G71" s="110">
        <v>0</v>
      </c>
      <c r="H71" s="109"/>
      <c r="I71" s="110"/>
      <c r="J71" s="109"/>
      <c r="K71" s="110"/>
      <c r="L71" s="109"/>
      <c r="M71" s="110"/>
      <c r="N71" s="109"/>
      <c r="O71" s="110"/>
      <c r="P71" s="109">
        <f>$H71      +$J71      +$L71      +$N71</f>
        <v>0</v>
      </c>
      <c r="Q71" s="110">
        <f>$I71      +$K71      +$M71      +$O71</f>
        <v>0</v>
      </c>
      <c r="R71" s="54">
        <f>IF(($L71      =0),0,((($N71      -$L71      )/$L71      )*100))</f>
        <v>0</v>
      </c>
      <c r="S71" s="55">
        <f>IF(($M71      =0),0,((($O71      -$M71      )/$M71      )*100))</f>
        <v>0</v>
      </c>
      <c r="T71" s="54">
        <f>IF(($E71      =0),0,(($P71      /$E71      )*100))</f>
        <v>0</v>
      </c>
      <c r="U71" s="56">
        <f>IF(($E71      =0),0,(($Q71      /$E71      )*100))</f>
        <v>0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IF(($L72      =0),0,((($N72      -$L72      )/$L72      )*100))</f>
        <v>0</v>
      </c>
      <c r="S72" s="55">
        <f>IF(($M72      =0),0,((($O72      -$M72      )/$M72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0</v>
      </c>
      <c r="C73" s="117">
        <f>SUM(C71:C72)</f>
        <v>0</v>
      </c>
      <c r="D73" s="117"/>
      <c r="E73" s="117">
        <f>$B73      +$C73      +$D73</f>
        <v>0</v>
      </c>
      <c r="F73" s="118">
        <f t="shared" ref="F73:O73" si="44">SUM(F71:F72)</f>
        <v>0</v>
      </c>
      <c r="G73" s="119">
        <f t="shared" si="44"/>
        <v>0</v>
      </c>
      <c r="H73" s="118">
        <f t="shared" si="44"/>
        <v>0</v>
      </c>
      <c r="I73" s="119">
        <f t="shared" si="44"/>
        <v>0</v>
      </c>
      <c r="J73" s="118">
        <f t="shared" si="44"/>
        <v>0</v>
      </c>
      <c r="K73" s="119">
        <f t="shared" si="44"/>
        <v>0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0</v>
      </c>
      <c r="Q73" s="119">
        <f>$I73      +$K73      +$M73      +$O73</f>
        <v>0</v>
      </c>
      <c r="R73" s="63">
        <f>IF(($L73      =0),0,((($N73      -$L73      )/$L73      )*100))</f>
        <v>0</v>
      </c>
      <c r="S73" s="64">
        <f>IF(($M73      =0),0,((($O73      -$M73      )/$M73      )*100))</f>
        <v>0</v>
      </c>
      <c r="T73" s="63">
        <f>IF(($E71      =0),0,(($P71      /$E71      )*100))</f>
        <v>0</v>
      </c>
      <c r="U73" s="65">
        <f>IF($E71   =0,0,($Q71   /$E71 )*100)</f>
        <v>0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0</v>
      </c>
      <c r="C74" s="120">
        <f>SUM(C71:C72)</f>
        <v>0</v>
      </c>
      <c r="D74" s="120"/>
      <c r="E74" s="120">
        <f>$B74      +$C74      +$D74</f>
        <v>0</v>
      </c>
      <c r="F74" s="121">
        <f t="shared" ref="F74:O74" si="45">SUM(F71:F72)</f>
        <v>0</v>
      </c>
      <c r="G74" s="122">
        <f t="shared" si="45"/>
        <v>0</v>
      </c>
      <c r="H74" s="121">
        <f t="shared" si="45"/>
        <v>0</v>
      </c>
      <c r="I74" s="122">
        <f t="shared" si="45"/>
        <v>0</v>
      </c>
      <c r="J74" s="121">
        <f t="shared" si="45"/>
        <v>0</v>
      </c>
      <c r="K74" s="122">
        <f t="shared" si="45"/>
        <v>0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0</v>
      </c>
      <c r="Q74" s="122">
        <f>$I74      +$K74      +$M74      +$O74</f>
        <v>0</v>
      </c>
      <c r="R74" s="67">
        <f>IF(($L74      =0),0,((($N74      -$L74      )/$L74      )*100))</f>
        <v>0</v>
      </c>
      <c r="S74" s="68">
        <f>IF(($M74      =0),0,((($O74      -$M74      )/$M74      )*100))</f>
        <v>0</v>
      </c>
      <c r="T74" s="67">
        <f>IF(($E71      =0),0,(($P71      /$E71      )*100))</f>
        <v>0</v>
      </c>
      <c r="U74" s="71">
        <f>IF($E71   =0,0,($Q71   /$E71 )*100)</f>
        <v>0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1964331000</v>
      </c>
      <c r="C75" s="120">
        <f>SUM(C9:C16,C19:C25,C28:C31,C34,C37:C41,C44:C54,C57:C60,C63:C67,C71:C72)</f>
        <v>-537326000</v>
      </c>
      <c r="D75" s="120"/>
      <c r="E75" s="120">
        <f>$B75      +$C75      +$D75</f>
        <v>1427005000</v>
      </c>
      <c r="F75" s="121">
        <f t="shared" ref="F75:O75" si="46">SUM(F9:F16,F19:F25,F28:F31,F34,F37:F41,F44:F54,F57:F60,F63:F67,F71:F72)</f>
        <v>1427305000</v>
      </c>
      <c r="G75" s="122">
        <f t="shared" si="46"/>
        <v>1416195000</v>
      </c>
      <c r="H75" s="121">
        <f t="shared" si="46"/>
        <v>259715000</v>
      </c>
      <c r="I75" s="122">
        <f t="shared" si="46"/>
        <v>203831649</v>
      </c>
      <c r="J75" s="121">
        <f t="shared" si="46"/>
        <v>306374000</v>
      </c>
      <c r="K75" s="122">
        <f t="shared" si="46"/>
        <v>225894779</v>
      </c>
      <c r="L75" s="121">
        <f t="shared" si="46"/>
        <v>261074000</v>
      </c>
      <c r="M75" s="122">
        <f t="shared" si="46"/>
        <v>252033674</v>
      </c>
      <c r="N75" s="121">
        <f t="shared" si="46"/>
        <v>355541000</v>
      </c>
      <c r="O75" s="122">
        <f t="shared" si="46"/>
        <v>364830975</v>
      </c>
      <c r="P75" s="121">
        <f>$H75      +$J75      +$L75      +$N75</f>
        <v>1182704000</v>
      </c>
      <c r="Q75" s="122">
        <f>$I75      +$K75      +$M75      +$O75</f>
        <v>1046591077</v>
      </c>
      <c r="R75" s="67">
        <f>IF(($L75      =0),0,((($N75      -$L75      )/$L75      )*100))</f>
        <v>36.183993810184084</v>
      </c>
      <c r="S75" s="68">
        <f>IF(($M75      =0),0,((($O75      -$M75      )/$M75      )*100))</f>
        <v>44.754853274090664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83.512793082873472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73.901622093002729</v>
      </c>
      <c r="V75" s="121">
        <f>SUM(V9:V16,V19:V25,V28:V31,V34,V37:V41,V44:V54,V57:V60,V63:V67,V71:V72)</f>
        <v>1115000</v>
      </c>
      <c r="W75" s="122">
        <f>SUM(W9:W16,W19:W25,W28:W31,W34,W37:W41,W44:W54,W57:W60,W63:W67,W71:W72)</f>
        <v>756000</v>
      </c>
    </row>
    <row r="76" spans="1:23" ht="13" thickTop="1" x14ac:dyDescent="0.25">
      <c r="A76" s="72" t="s">
        <v>40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93</v>
      </c>
      <c r="B78" s="86" t="s">
        <v>94</v>
      </c>
      <c r="C78" s="86" t="s">
        <v>95</v>
      </c>
      <c r="D78" s="87" t="s">
        <v>17</v>
      </c>
      <c r="E78" s="86" t="s">
        <v>18</v>
      </c>
      <c r="F78" s="86" t="s">
        <v>19</v>
      </c>
      <c r="G78" s="86" t="s">
        <v>96</v>
      </c>
      <c r="H78" s="86" t="s">
        <v>97</v>
      </c>
      <c r="I78" s="88" t="s">
        <v>22</v>
      </c>
      <c r="J78" s="86" t="s">
        <v>98</v>
      </c>
      <c r="K78" s="88" t="s">
        <v>24</v>
      </c>
      <c r="L78" s="86" t="s">
        <v>99</v>
      </c>
      <c r="M78" s="88" t="s">
        <v>26</v>
      </c>
      <c r="N78" s="86" t="s">
        <v>100</v>
      </c>
      <c r="O78" s="88" t="s">
        <v>28</v>
      </c>
      <c r="P78" s="88" t="s">
        <v>101</v>
      </c>
      <c r="Q78" s="89" t="s">
        <v>30</v>
      </c>
      <c r="R78" s="90" t="s">
        <v>101</v>
      </c>
      <c r="S78" s="91" t="s">
        <v>30</v>
      </c>
      <c r="T78" s="90" t="s">
        <v>102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167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168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169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170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171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172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103</v>
      </c>
      <c r="B87" s="128">
        <f t="shared" ref="B87:S87" si="48">+B88+B89+B90+B91+B92+B93+B94+B95+B96</f>
        <v>615617000</v>
      </c>
      <c r="C87" s="128">
        <f t="shared" si="48"/>
        <v>113559000</v>
      </c>
      <c r="D87" s="128">
        <f t="shared" si="48"/>
        <v>0</v>
      </c>
      <c r="E87" s="128">
        <f t="shared" si="48"/>
        <v>729176000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293378000</v>
      </c>
      <c r="I87" s="128">
        <f t="shared" si="48"/>
        <v>0</v>
      </c>
      <c r="J87" s="128">
        <f t="shared" si="48"/>
        <v>216039000</v>
      </c>
      <c r="K87" s="128">
        <f t="shared" si="48"/>
        <v>0</v>
      </c>
      <c r="L87" s="128">
        <f t="shared" si="48"/>
        <v>196374000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705791000</v>
      </c>
      <c r="Q87" s="129">
        <f t="shared" si="48"/>
        <v>0</v>
      </c>
      <c r="R87" s="94">
        <f t="shared" si="48"/>
        <v>-300</v>
      </c>
      <c r="S87" s="94">
        <f t="shared" si="48"/>
        <v>0</v>
      </c>
      <c r="T87" s="95">
        <f>IF(SUM($E88:$E96) =0,0,(P87   /SUM($E88:$E96) )*100)</f>
        <v>96.792955335885992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104</v>
      </c>
      <c r="B88" s="130"/>
      <c r="C88" s="130"/>
      <c r="D88" s="130"/>
      <c r="E88" s="130">
        <f t="shared" ref="E88:E96" si="49">$B88      +$C88      +$D88</f>
        <v>0</v>
      </c>
      <c r="F88" s="130">
        <v>0</v>
      </c>
      <c r="G88" s="130">
        <v>0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IF(($L88      =0),0,((($N88      -$L88      )/$L88      )*100))</f>
        <v>0</v>
      </c>
      <c r="S88" s="98">
        <f t="shared" ref="S88:S96" si="53">IF(($M88      =0),0,((($O88      -$M88      )/$M88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105</v>
      </c>
      <c r="B89" s="108">
        <v>286945000</v>
      </c>
      <c r="C89" s="108">
        <v>-594000</v>
      </c>
      <c r="D89" s="108"/>
      <c r="E89" s="108">
        <f t="shared" si="49"/>
        <v>286351000</v>
      </c>
      <c r="F89" s="108">
        <v>0</v>
      </c>
      <c r="G89" s="108">
        <v>0</v>
      </c>
      <c r="H89" s="108">
        <v>2643000</v>
      </c>
      <c r="I89" s="108"/>
      <c r="J89" s="108">
        <v>83740000</v>
      </c>
      <c r="K89" s="108"/>
      <c r="L89" s="108">
        <v>183136000</v>
      </c>
      <c r="M89" s="108"/>
      <c r="N89" s="108"/>
      <c r="O89" s="108"/>
      <c r="P89" s="108">
        <f t="shared" si="50"/>
        <v>269519000</v>
      </c>
      <c r="Q89" s="108">
        <f t="shared" si="51"/>
        <v>0</v>
      </c>
      <c r="R89" s="98">
        <f t="shared" si="52"/>
        <v>-100</v>
      </c>
      <c r="S89" s="98">
        <f t="shared" si="53"/>
        <v>0</v>
      </c>
      <c r="T89" s="98">
        <f t="shared" si="54"/>
        <v>94.12189934730452</v>
      </c>
      <c r="U89" s="99">
        <f t="shared" si="55"/>
        <v>0</v>
      </c>
      <c r="V89" s="100"/>
      <c r="W89" s="101"/>
    </row>
    <row r="90" spans="1:23" ht="13" x14ac:dyDescent="0.3">
      <c r="A90" s="102" t="s">
        <v>106</v>
      </c>
      <c r="B90" s="108"/>
      <c r="C90" s="108"/>
      <c r="D90" s="108"/>
      <c r="E90" s="108">
        <f t="shared" si="49"/>
        <v>0</v>
      </c>
      <c r="F90" s="108">
        <v>0</v>
      </c>
      <c r="G90" s="108">
        <v>0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107</v>
      </c>
      <c r="B91" s="108">
        <v>315442000</v>
      </c>
      <c r="C91" s="108">
        <v>112654000</v>
      </c>
      <c r="D91" s="108"/>
      <c r="E91" s="108">
        <f t="shared" si="49"/>
        <v>428096000</v>
      </c>
      <c r="F91" s="108">
        <v>0</v>
      </c>
      <c r="G91" s="108">
        <v>0</v>
      </c>
      <c r="H91" s="108">
        <v>285929000</v>
      </c>
      <c r="I91" s="108"/>
      <c r="J91" s="108">
        <v>130428000</v>
      </c>
      <c r="K91" s="108"/>
      <c r="L91" s="108">
        <v>10986000</v>
      </c>
      <c r="M91" s="108"/>
      <c r="N91" s="108"/>
      <c r="O91" s="108"/>
      <c r="P91" s="108">
        <f t="shared" si="50"/>
        <v>427343000</v>
      </c>
      <c r="Q91" s="108">
        <f t="shared" si="51"/>
        <v>0</v>
      </c>
      <c r="R91" s="98">
        <f t="shared" si="52"/>
        <v>-100</v>
      </c>
      <c r="S91" s="98">
        <f t="shared" si="53"/>
        <v>0</v>
      </c>
      <c r="T91" s="98">
        <f t="shared" si="54"/>
        <v>99.824104873673193</v>
      </c>
      <c r="U91" s="99">
        <f t="shared" si="55"/>
        <v>0</v>
      </c>
      <c r="V91" s="100"/>
      <c r="W91" s="101"/>
    </row>
    <row r="92" spans="1:23" ht="13" x14ac:dyDescent="0.3">
      <c r="A92" s="102" t="s">
        <v>108</v>
      </c>
      <c r="B92" s="108"/>
      <c r="C92" s="108"/>
      <c r="D92" s="108"/>
      <c r="E92" s="108">
        <f t="shared" si="49"/>
        <v>0</v>
      </c>
      <c r="F92" s="108">
        <v>0</v>
      </c>
      <c r="G92" s="108">
        <v>0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109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110</v>
      </c>
      <c r="B94" s="108">
        <v>13230000</v>
      </c>
      <c r="C94" s="108">
        <v>1499000</v>
      </c>
      <c r="D94" s="108"/>
      <c r="E94" s="108">
        <f t="shared" si="49"/>
        <v>14729000</v>
      </c>
      <c r="F94" s="108">
        <v>0</v>
      </c>
      <c r="G94" s="108">
        <v>0</v>
      </c>
      <c r="H94" s="108">
        <v>4806000</v>
      </c>
      <c r="I94" s="108"/>
      <c r="J94" s="108">
        <v>1871000</v>
      </c>
      <c r="K94" s="108"/>
      <c r="L94" s="108">
        <v>2252000</v>
      </c>
      <c r="M94" s="108"/>
      <c r="N94" s="108"/>
      <c r="O94" s="108"/>
      <c r="P94" s="108">
        <f t="shared" si="50"/>
        <v>8929000</v>
      </c>
      <c r="Q94" s="108">
        <f t="shared" si="51"/>
        <v>0</v>
      </c>
      <c r="R94" s="98">
        <f t="shared" si="52"/>
        <v>-100</v>
      </c>
      <c r="S94" s="98">
        <f t="shared" si="53"/>
        <v>0</v>
      </c>
      <c r="T94" s="98">
        <f t="shared" si="54"/>
        <v>60.621902369475187</v>
      </c>
      <c r="U94" s="99">
        <f t="shared" si="55"/>
        <v>0</v>
      </c>
      <c r="V94" s="100"/>
      <c r="W94" s="101"/>
    </row>
    <row r="95" spans="1:23" ht="13" x14ac:dyDescent="0.3">
      <c r="A95" s="102" t="s">
        <v>111</v>
      </c>
      <c r="B95" s="108"/>
      <c r="C95" s="108"/>
      <c r="D95" s="108"/>
      <c r="E95" s="108">
        <f t="shared" si="49"/>
        <v>0</v>
      </c>
      <c r="F95" s="108">
        <v>0</v>
      </c>
      <c r="G95" s="108">
        <v>0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112</v>
      </c>
      <c r="B96" s="131"/>
      <c r="C96" s="131"/>
      <c r="D96" s="131"/>
      <c r="E96" s="131">
        <f t="shared" si="49"/>
        <v>0</v>
      </c>
      <c r="F96" s="131">
        <v>0</v>
      </c>
      <c r="G96" s="131">
        <v>0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173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615617000</v>
      </c>
      <c r="C114" s="137">
        <f t="shared" si="62"/>
        <v>113559000</v>
      </c>
      <c r="D114" s="137">
        <f t="shared" si="62"/>
        <v>0</v>
      </c>
      <c r="E114" s="137">
        <f t="shared" si="62"/>
        <v>729176000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293378000</v>
      </c>
      <c r="I114" s="137">
        <f t="shared" si="62"/>
        <v>0</v>
      </c>
      <c r="J114" s="137">
        <f t="shared" si="62"/>
        <v>216039000</v>
      </c>
      <c r="K114" s="137">
        <f t="shared" si="62"/>
        <v>0</v>
      </c>
      <c r="L114" s="137">
        <f t="shared" si="62"/>
        <v>196374000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705791000</v>
      </c>
      <c r="Q114" s="137">
        <f t="shared" si="62"/>
        <v>0</v>
      </c>
      <c r="R114" s="29">
        <f t="shared" si="61"/>
        <v>-1</v>
      </c>
      <c r="S114" s="30" t="str">
        <f t="shared" si="61"/>
        <v xml:space="preserve"> </v>
      </c>
      <c r="T114" s="29">
        <f t="shared" si="58"/>
        <v>0.96792955335885988</v>
      </c>
      <c r="U114" s="30">
        <f t="shared" si="59"/>
        <v>0</v>
      </c>
      <c r="V114" s="27"/>
      <c r="W114" s="28"/>
    </row>
    <row r="115" spans="1:23" hidden="1" x14ac:dyDescent="0.25">
      <c r="A115" s="31" t="s">
        <v>174</v>
      </c>
      <c r="B115" s="139">
        <f>B87</f>
        <v>615617000</v>
      </c>
      <c r="C115" s="139">
        <f t="shared" ref="C115:Q115" si="63">C87</f>
        <v>113559000</v>
      </c>
      <c r="D115" s="139">
        <f t="shared" si="63"/>
        <v>0</v>
      </c>
      <c r="E115" s="139">
        <f t="shared" si="63"/>
        <v>729176000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293378000</v>
      </c>
      <c r="I115" s="139">
        <f t="shared" si="63"/>
        <v>0</v>
      </c>
      <c r="J115" s="139">
        <f t="shared" si="63"/>
        <v>216039000</v>
      </c>
      <c r="K115" s="139">
        <f t="shared" si="63"/>
        <v>0</v>
      </c>
      <c r="L115" s="139">
        <f t="shared" si="63"/>
        <v>196374000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705791000</v>
      </c>
      <c r="Q115" s="139">
        <f t="shared" si="63"/>
        <v>0</v>
      </c>
      <c r="R115" s="29">
        <f t="shared" si="61"/>
        <v>-1</v>
      </c>
      <c r="S115" s="30" t="str">
        <f t="shared" si="61"/>
        <v xml:space="preserve"> </v>
      </c>
      <c r="T115" s="29">
        <f t="shared" si="58"/>
        <v>0.96792955335885988</v>
      </c>
      <c r="U115" s="30">
        <f t="shared" si="59"/>
        <v>0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175</v>
      </c>
    </row>
    <row r="118" spans="1:23" x14ac:dyDescent="0.25">
      <c r="A118" s="35" t="s">
        <v>176</v>
      </c>
    </row>
    <row r="119" spans="1:23" ht="13" x14ac:dyDescent="0.3">
      <c r="A119" s="35" t="s">
        <v>177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178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179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180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zUUvEkFd4KDGMXTVcGImDMwBCqlPkDso0RaQ4Bd796BI33c9gJCwmL8B5Z+YdwwuQBZL79SP/0um7PdYjyw6ag==" saltValue="6K0WEHuEZ0s4E1hF+w93Y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131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40</v>
      </c>
      <c r="B6" s="40" t="s">
        <v>40</v>
      </c>
      <c r="C6" s="40" t="s">
        <v>40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>
        <v>0</v>
      </c>
      <c r="G9" s="110">
        <v>0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IF(($L9       =0),0,((($N9       -$L9       )/$L9       )*100))</f>
        <v>0</v>
      </c>
      <c r="S9" s="55">
        <f>IF(($M9       =0),0,((($O9       -$M9       )/$M9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2000000</v>
      </c>
      <c r="C10" s="108"/>
      <c r="D10" s="108"/>
      <c r="E10" s="108">
        <f t="shared" ref="E10:E17" si="0">$B10      +$C10      +$D10</f>
        <v>2000000</v>
      </c>
      <c r="F10" s="109">
        <v>2000000</v>
      </c>
      <c r="G10" s="110">
        <v>2000000</v>
      </c>
      <c r="H10" s="109">
        <v>539000</v>
      </c>
      <c r="I10" s="110"/>
      <c r="J10" s="109">
        <v>632000</v>
      </c>
      <c r="K10" s="110"/>
      <c r="L10" s="109">
        <v>464000</v>
      </c>
      <c r="M10" s="110"/>
      <c r="N10" s="109"/>
      <c r="O10" s="110"/>
      <c r="P10" s="109">
        <f t="shared" ref="P10:P17" si="1">$H10      +$J10      +$L10      +$N10</f>
        <v>1635000</v>
      </c>
      <c r="Q10" s="110">
        <f t="shared" ref="Q10:Q17" si="2">$I10      +$K10      +$M10      +$O10</f>
        <v>0</v>
      </c>
      <c r="R10" s="54">
        <f t="shared" ref="R10:R17" si="3">IF(($L10      =0),0,((($N10      -$L10      )/$L10      )*100))</f>
        <v>-100</v>
      </c>
      <c r="S10" s="55">
        <f t="shared" ref="S10:S17" si="4">IF(($M10      =0),0,((($O10      -$M10      )/$M10      )*100))</f>
        <v>0</v>
      </c>
      <c r="T10" s="54">
        <f t="shared" ref="T10:T16" si="5">IF(($E10      =0),0,(($P10      /$E10      )*100))</f>
        <v>81.75</v>
      </c>
      <c r="U10" s="56">
        <f t="shared" ref="U10:U16" si="6">IF(($E10      =0),0,(($Q10      /$E10      )*100))</f>
        <v>0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2000000</v>
      </c>
      <c r="C17" s="111">
        <f>SUM(C9:C16)</f>
        <v>0</v>
      </c>
      <c r="D17" s="111"/>
      <c r="E17" s="111">
        <f t="shared" si="0"/>
        <v>2000000</v>
      </c>
      <c r="F17" s="112">
        <f t="shared" ref="F17:O17" si="7">SUM(F9:F16)</f>
        <v>2000000</v>
      </c>
      <c r="G17" s="113">
        <f t="shared" si="7"/>
        <v>2000000</v>
      </c>
      <c r="H17" s="112">
        <f t="shared" si="7"/>
        <v>539000</v>
      </c>
      <c r="I17" s="113">
        <f t="shared" si="7"/>
        <v>0</v>
      </c>
      <c r="J17" s="112">
        <f t="shared" si="7"/>
        <v>632000</v>
      </c>
      <c r="K17" s="113">
        <f t="shared" si="7"/>
        <v>0</v>
      </c>
      <c r="L17" s="112">
        <f t="shared" si="7"/>
        <v>464000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1635000</v>
      </c>
      <c r="Q17" s="113">
        <f t="shared" si="2"/>
        <v>0</v>
      </c>
      <c r="R17" s="58">
        <f t="shared" si="3"/>
        <v>-100</v>
      </c>
      <c r="S17" s="59">
        <f t="shared" si="4"/>
        <v>0</v>
      </c>
      <c r="T17" s="58">
        <f>IF((SUM($E9:$E14))=0,0,(P17/(SUM($E9:$E14))*100))</f>
        <v>81.75</v>
      </c>
      <c r="U17" s="60">
        <f>IF((SUM($E9:$E14))=0,0,(Q17/(SUM($E9:$E14))*100))</f>
        <v>0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IF(($L19      =0),0,((($N19      -$L19      )/$L19      )*100))</f>
        <v>0</v>
      </c>
      <c r="S19" s="55">
        <f t="shared" ref="S19:S26" si="12">IF(($M19      =0),0,((($O19      -$M19      )/$M19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>
        <v>0</v>
      </c>
      <c r="G21" s="110">
        <v>0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>
        <v>6407000</v>
      </c>
      <c r="C23" s="108"/>
      <c r="D23" s="108"/>
      <c r="E23" s="108">
        <f t="shared" si="8"/>
        <v>6407000</v>
      </c>
      <c r="F23" s="109">
        <v>6407000</v>
      </c>
      <c r="G23" s="110">
        <v>6407000</v>
      </c>
      <c r="H23" s="109"/>
      <c r="I23" s="110"/>
      <c r="J23" s="109"/>
      <c r="K23" s="110"/>
      <c r="L23" s="109">
        <v>1078000</v>
      </c>
      <c r="M23" s="110"/>
      <c r="N23" s="109">
        <v>4347000</v>
      </c>
      <c r="O23" s="110">
        <v>6419329</v>
      </c>
      <c r="P23" s="109">
        <f t="shared" si="9"/>
        <v>5425000</v>
      </c>
      <c r="Q23" s="110">
        <f t="shared" si="10"/>
        <v>6419329</v>
      </c>
      <c r="R23" s="54">
        <f t="shared" si="11"/>
        <v>303.24675324675326</v>
      </c>
      <c r="S23" s="55">
        <f t="shared" si="12"/>
        <v>0</v>
      </c>
      <c r="T23" s="54">
        <f t="shared" si="13"/>
        <v>84.673013891056655</v>
      </c>
      <c r="U23" s="56">
        <f t="shared" si="14"/>
        <v>100.19243015451849</v>
      </c>
      <c r="V23" s="109">
        <v>6400000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6407000</v>
      </c>
      <c r="C26" s="111">
        <f>SUM(C19:C25)</f>
        <v>0</v>
      </c>
      <c r="D26" s="111"/>
      <c r="E26" s="111">
        <f t="shared" si="8"/>
        <v>6407000</v>
      </c>
      <c r="F26" s="112">
        <f t="shared" ref="F26:O26" si="15">SUM(F19:F25)</f>
        <v>6407000</v>
      </c>
      <c r="G26" s="113">
        <f t="shared" si="15"/>
        <v>6407000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1078000</v>
      </c>
      <c r="M26" s="113">
        <f t="shared" si="15"/>
        <v>0</v>
      </c>
      <c r="N26" s="112">
        <f t="shared" si="15"/>
        <v>4347000</v>
      </c>
      <c r="O26" s="113">
        <f t="shared" si="15"/>
        <v>6419329</v>
      </c>
      <c r="P26" s="112">
        <f t="shared" si="9"/>
        <v>5425000</v>
      </c>
      <c r="Q26" s="113">
        <f t="shared" si="10"/>
        <v>6419329</v>
      </c>
      <c r="R26" s="58">
        <f t="shared" si="11"/>
        <v>303.24675324675326</v>
      </c>
      <c r="S26" s="59">
        <f t="shared" si="12"/>
        <v>0</v>
      </c>
      <c r="T26" s="58">
        <f>IF(($E26-$E21-$E25)   =0,0,($P26   /($E26-$E21-$E25)   )*100)</f>
        <v>84.673013891056655</v>
      </c>
      <c r="U26" s="60">
        <f>IF(($E26-$E21-$E25)   =0,0,($Q26   /($E26-$E21-$E25)   )*100)</f>
        <v>100.19243015451849</v>
      </c>
      <c r="V26" s="112">
        <f>SUM(V19:V25)</f>
        <v>6400000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IF(($L28      =0),0,((($N28      -$L28      )/$L28      )*100))</f>
        <v>0</v>
      </c>
      <c r="S28" s="55">
        <f>IF(($M28      =0),0,((($O28      -$M28      )/$M28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IF(($L29      =0),0,((($N29      -$L29      )/$L29      )*100))</f>
        <v>0</v>
      </c>
      <c r="S29" s="55">
        <f>IF(($M29      =0),0,((($O29      -$M29      )/$M29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IF(($L30      =0),0,((($N30      -$L30      )/$L30      )*100))</f>
        <v>0</v>
      </c>
      <c r="S30" s="55">
        <f>IF(($M30      =0),0,((($O30      -$M30      )/$M30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IF(($L31      =0),0,((($N31      -$L31      )/$L31      )*100))</f>
        <v>0</v>
      </c>
      <c r="S31" s="55">
        <f>IF(($M31      =0),0,((($O31      -$M31      )/$M31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IF(($L32      =0),0,((($N32      -$L32      )/$L32      )*100))</f>
        <v>0</v>
      </c>
      <c r="S32" s="59">
        <f>IF(($M32      =0),0,((($O32      -$M32      )/$M32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1561000</v>
      </c>
      <c r="C34" s="108"/>
      <c r="D34" s="108"/>
      <c r="E34" s="108">
        <f>$B34      +$C34      +$D34</f>
        <v>1561000</v>
      </c>
      <c r="F34" s="109">
        <v>1561000</v>
      </c>
      <c r="G34" s="110">
        <v>1561000</v>
      </c>
      <c r="H34" s="109">
        <v>219000</v>
      </c>
      <c r="I34" s="110"/>
      <c r="J34" s="109">
        <v>539000</v>
      </c>
      <c r="K34" s="110"/>
      <c r="L34" s="109">
        <v>390000</v>
      </c>
      <c r="M34" s="110"/>
      <c r="N34" s="109">
        <v>413000</v>
      </c>
      <c r="O34" s="110"/>
      <c r="P34" s="109">
        <f>$H34      +$J34      +$L34      +$N34</f>
        <v>1561000</v>
      </c>
      <c r="Q34" s="110">
        <f>$I34      +$K34      +$M34      +$O34</f>
        <v>0</v>
      </c>
      <c r="R34" s="54">
        <f>IF(($L34      =0),0,((($N34      -$L34      )/$L34      )*100))</f>
        <v>5.8974358974358969</v>
      </c>
      <c r="S34" s="55">
        <f>IF(($M34      =0),0,((($O34      -$M34      )/$M34      )*100))</f>
        <v>0</v>
      </c>
      <c r="T34" s="54">
        <f>IF(($E34      =0),0,(($P34      /$E34      )*100))</f>
        <v>100</v>
      </c>
      <c r="U34" s="56">
        <f>IF(($E34      =0),0,(($Q34      /$E34      )*100))</f>
        <v>0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1561000</v>
      </c>
      <c r="C35" s="111">
        <f>C34</f>
        <v>0</v>
      </c>
      <c r="D35" s="111"/>
      <c r="E35" s="111">
        <f>$B35      +$C35      +$D35</f>
        <v>1561000</v>
      </c>
      <c r="F35" s="112">
        <f t="shared" ref="F35:O35" si="17">F34</f>
        <v>1561000</v>
      </c>
      <c r="G35" s="113">
        <f t="shared" si="17"/>
        <v>1561000</v>
      </c>
      <c r="H35" s="112">
        <f t="shared" si="17"/>
        <v>219000</v>
      </c>
      <c r="I35" s="113">
        <f t="shared" si="17"/>
        <v>0</v>
      </c>
      <c r="J35" s="112">
        <f t="shared" si="17"/>
        <v>539000</v>
      </c>
      <c r="K35" s="113">
        <f t="shared" si="17"/>
        <v>0</v>
      </c>
      <c r="L35" s="112">
        <f t="shared" si="17"/>
        <v>390000</v>
      </c>
      <c r="M35" s="113">
        <f t="shared" si="17"/>
        <v>0</v>
      </c>
      <c r="N35" s="112">
        <f t="shared" si="17"/>
        <v>413000</v>
      </c>
      <c r="O35" s="113">
        <f t="shared" si="17"/>
        <v>0</v>
      </c>
      <c r="P35" s="112">
        <f>$H35      +$J35      +$L35      +$N35</f>
        <v>1561000</v>
      </c>
      <c r="Q35" s="113">
        <f>$I35      +$K35      +$M35      +$O35</f>
        <v>0</v>
      </c>
      <c r="R35" s="58">
        <f>IF(($L35      =0),0,((($N35      -$L35      )/$L35      )*100))</f>
        <v>5.8974358974358969</v>
      </c>
      <c r="S35" s="59">
        <f>IF(($M35      =0),0,((($O35      -$M35      )/$M35      )*100))</f>
        <v>0</v>
      </c>
      <c r="T35" s="58">
        <f>IF($E35   =0,0,($P35   /$E35   )*100)</f>
        <v>100</v>
      </c>
      <c r="U35" s="60">
        <f>IF($E35   =0,0,($Q35   /$E35   )*100)</f>
        <v>0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>
        <v>9559000</v>
      </c>
      <c r="C37" s="108"/>
      <c r="D37" s="108"/>
      <c r="E37" s="108">
        <f t="shared" ref="E37:E42" si="18">$B37      +$C37      +$D37</f>
        <v>9559000</v>
      </c>
      <c r="F37" s="109">
        <v>9559000</v>
      </c>
      <c r="G37" s="110">
        <v>9559000</v>
      </c>
      <c r="H37" s="109">
        <v>446000</v>
      </c>
      <c r="I37" s="110"/>
      <c r="J37" s="109"/>
      <c r="K37" s="110"/>
      <c r="L37" s="109">
        <v>2876000</v>
      </c>
      <c r="M37" s="110"/>
      <c r="N37" s="109"/>
      <c r="O37" s="110"/>
      <c r="P37" s="109">
        <f t="shared" ref="P37:P42" si="19">$H37      +$J37      +$L37      +$N37</f>
        <v>3322000</v>
      </c>
      <c r="Q37" s="110">
        <f t="shared" ref="Q37:Q42" si="20">$I37      +$K37      +$M37      +$O37</f>
        <v>0</v>
      </c>
      <c r="R37" s="54">
        <f t="shared" ref="R37:R42" si="21">IF(($L37      =0),0,((($N37      -$L37      )/$L37      )*100))</f>
        <v>-100</v>
      </c>
      <c r="S37" s="55">
        <f t="shared" ref="S37:S42" si="22">IF(($M37      =0),0,((($O37      -$M37      )/$M37      )*100))</f>
        <v>0</v>
      </c>
      <c r="T37" s="54">
        <f t="shared" ref="T37:T41" si="23">IF(($E37      =0),0,(($P37      /$E37      )*100))</f>
        <v>34.752589182968933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/>
      <c r="C38" s="108"/>
      <c r="D38" s="108"/>
      <c r="E38" s="108">
        <f t="shared" si="18"/>
        <v>0</v>
      </c>
      <c r="F38" s="109">
        <v>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>
        <v>4000000</v>
      </c>
      <c r="C40" s="108"/>
      <c r="D40" s="108"/>
      <c r="E40" s="108">
        <f t="shared" si="18"/>
        <v>4000000</v>
      </c>
      <c r="F40" s="109">
        <v>4000000</v>
      </c>
      <c r="G40" s="110">
        <v>4000000</v>
      </c>
      <c r="H40" s="109"/>
      <c r="I40" s="110"/>
      <c r="J40" s="109">
        <v>891000</v>
      </c>
      <c r="K40" s="110"/>
      <c r="L40" s="109">
        <v>2248000</v>
      </c>
      <c r="M40" s="110"/>
      <c r="N40" s="109">
        <v>861000</v>
      </c>
      <c r="O40" s="110"/>
      <c r="P40" s="109">
        <f t="shared" si="19"/>
        <v>4000000</v>
      </c>
      <c r="Q40" s="110">
        <f t="shared" si="20"/>
        <v>0</v>
      </c>
      <c r="R40" s="54">
        <f t="shared" si="21"/>
        <v>-61.69928825622776</v>
      </c>
      <c r="S40" s="55">
        <f t="shared" si="22"/>
        <v>0</v>
      </c>
      <c r="T40" s="54">
        <f t="shared" si="23"/>
        <v>100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13559000</v>
      </c>
      <c r="C42" s="111">
        <f>SUM(C37:C41)</f>
        <v>0</v>
      </c>
      <c r="D42" s="111"/>
      <c r="E42" s="111">
        <f t="shared" si="18"/>
        <v>13559000</v>
      </c>
      <c r="F42" s="112">
        <f t="shared" ref="F42:O42" si="25">SUM(F37:F41)</f>
        <v>13559000</v>
      </c>
      <c r="G42" s="113">
        <f t="shared" si="25"/>
        <v>13559000</v>
      </c>
      <c r="H42" s="112">
        <f t="shared" si="25"/>
        <v>446000</v>
      </c>
      <c r="I42" s="113">
        <f t="shared" si="25"/>
        <v>0</v>
      </c>
      <c r="J42" s="112">
        <f t="shared" si="25"/>
        <v>891000</v>
      </c>
      <c r="K42" s="113">
        <f t="shared" si="25"/>
        <v>0</v>
      </c>
      <c r="L42" s="112">
        <f t="shared" si="25"/>
        <v>5124000</v>
      </c>
      <c r="M42" s="113">
        <f t="shared" si="25"/>
        <v>0</v>
      </c>
      <c r="N42" s="112">
        <f t="shared" si="25"/>
        <v>861000</v>
      </c>
      <c r="O42" s="113">
        <f t="shared" si="25"/>
        <v>0</v>
      </c>
      <c r="P42" s="112">
        <f t="shared" si="19"/>
        <v>7322000</v>
      </c>
      <c r="Q42" s="113">
        <f t="shared" si="20"/>
        <v>0</v>
      </c>
      <c r="R42" s="58">
        <f t="shared" si="21"/>
        <v>-83.196721311475414</v>
      </c>
      <c r="S42" s="59">
        <f t="shared" si="22"/>
        <v>0</v>
      </c>
      <c r="T42" s="58">
        <f>IF((+$E37+$E40) =0,0,(P42   /(+$E37+$E40) )*100)</f>
        <v>54.001032524522451</v>
      </c>
      <c r="U42" s="60">
        <f>IF((+$E37+$E40) =0,0,(Q42   /(+$E37+$E40) )*100)</f>
        <v>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IF(($L44      =0),0,((($N44      -$L44      )/$L44      )*100))</f>
        <v>0</v>
      </c>
      <c r="S44" s="55">
        <f t="shared" ref="S44:S55" si="30">IF(($M44      =0),0,((($O44      -$M44      )/$M44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IF(($L57      =0),0,((($N57      -$L57      )/$L57      )*100))</f>
        <v>0</v>
      </c>
      <c r="S57" s="55">
        <f>IF(($M57      =0),0,((($O57      -$M57      )/$M57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IF(($L58      =0),0,((($N58      -$L58      )/$L58      )*100))</f>
        <v>0</v>
      </c>
      <c r="S58" s="55">
        <f>IF(($M58      =0),0,((($O58      -$M58      )/$M58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IF(($L59      =0),0,((($N59      -$L59      )/$L59      )*100))</f>
        <v>0</v>
      </c>
      <c r="S59" s="55">
        <f>IF(($M59      =0),0,((($O59      -$M59      )/$M59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IF(($L60      =0),0,((($N60      -$L60      )/$L60      )*100))</f>
        <v>0</v>
      </c>
      <c r="S60" s="55">
        <f>IF(($M60      =0),0,((($O60      -$M60      )/$M60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IF(($L61      =0),0,((($N61      -$L61      )/$L61      )*100))</f>
        <v>0</v>
      </c>
      <c r="S61" s="64">
        <f>IF(($M61      =0),0,((($O61      -$M61      )/$M61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IF(($L63      =0),0,((($N63      -$L63      )/$L63      )*100))</f>
        <v>0</v>
      </c>
      <c r="S63" s="55">
        <f t="shared" ref="S63:S69" si="39">IF(($M63      =0),0,((($O63      -$M63      )/$M63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23527000</v>
      </c>
      <c r="C69" s="120">
        <f>SUM(C9:C16,C19:C25,C28:C31,C34,C37:C41,C44:C54,C57:C60,C63:C67)</f>
        <v>0</v>
      </c>
      <c r="D69" s="120"/>
      <c r="E69" s="120">
        <f t="shared" si="35"/>
        <v>23527000</v>
      </c>
      <c r="F69" s="121">
        <f t="shared" ref="F69:O69" si="43">SUM(F9:F16,F19:F25,F28:F31,F34,F37:F41,F44:F54,F57:F60,F63:F67)</f>
        <v>23527000</v>
      </c>
      <c r="G69" s="122">
        <f t="shared" si="43"/>
        <v>23527000</v>
      </c>
      <c r="H69" s="121">
        <f t="shared" si="43"/>
        <v>1204000</v>
      </c>
      <c r="I69" s="122">
        <f t="shared" si="43"/>
        <v>0</v>
      </c>
      <c r="J69" s="121">
        <f t="shared" si="43"/>
        <v>2062000</v>
      </c>
      <c r="K69" s="122">
        <f t="shared" si="43"/>
        <v>0</v>
      </c>
      <c r="L69" s="121">
        <f t="shared" si="43"/>
        <v>7056000</v>
      </c>
      <c r="M69" s="122">
        <f t="shared" si="43"/>
        <v>0</v>
      </c>
      <c r="N69" s="121">
        <f t="shared" si="43"/>
        <v>5621000</v>
      </c>
      <c r="O69" s="122">
        <f t="shared" si="43"/>
        <v>6419329</v>
      </c>
      <c r="P69" s="121">
        <f t="shared" si="36"/>
        <v>15943000</v>
      </c>
      <c r="Q69" s="122">
        <f t="shared" si="37"/>
        <v>6419329</v>
      </c>
      <c r="R69" s="67">
        <f t="shared" si="38"/>
        <v>-20.337301587301589</v>
      </c>
      <c r="S69" s="68">
        <f t="shared" si="39"/>
        <v>0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67.764695881327839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27.284944956858077</v>
      </c>
      <c r="V69" s="121">
        <f>SUM(V9:V16,V19:V25,V28:V31,V34,V37:V41,V44:V54,V57:V60,V63:V67)</f>
        <v>6400000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17155000</v>
      </c>
      <c r="C71" s="108"/>
      <c r="D71" s="108"/>
      <c r="E71" s="108">
        <f>$B71      +$C71      +$D71</f>
        <v>17155000</v>
      </c>
      <c r="F71" s="109">
        <v>17155000</v>
      </c>
      <c r="G71" s="110">
        <v>17155000</v>
      </c>
      <c r="H71" s="109">
        <v>3576000</v>
      </c>
      <c r="I71" s="110"/>
      <c r="J71" s="109">
        <v>4448000</v>
      </c>
      <c r="K71" s="110"/>
      <c r="L71" s="109">
        <v>6863000</v>
      </c>
      <c r="M71" s="110"/>
      <c r="N71" s="109">
        <v>2268000</v>
      </c>
      <c r="O71" s="110"/>
      <c r="P71" s="109">
        <f>$H71      +$J71      +$L71      +$N71</f>
        <v>17155000</v>
      </c>
      <c r="Q71" s="110">
        <f>$I71      +$K71      +$M71      +$O71</f>
        <v>0</v>
      </c>
      <c r="R71" s="54">
        <f>IF(($L71      =0),0,((($N71      -$L71      )/$L71      )*100))</f>
        <v>-66.953227451551797</v>
      </c>
      <c r="S71" s="55">
        <f>IF(($M71      =0),0,((($O71      -$M71      )/$M71      )*100))</f>
        <v>0</v>
      </c>
      <c r="T71" s="54">
        <f>IF(($E71      =0),0,(($P71      /$E71      )*100))</f>
        <v>100</v>
      </c>
      <c r="U71" s="56">
        <f>IF(($E71      =0),0,(($Q71      /$E71      )*100))</f>
        <v>0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IF(($L72      =0),0,((($N72      -$L72      )/$L72      )*100))</f>
        <v>0</v>
      </c>
      <c r="S72" s="55">
        <f>IF(($M72      =0),0,((($O72      -$M72      )/$M72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17155000</v>
      </c>
      <c r="C73" s="117">
        <f>SUM(C71:C72)</f>
        <v>0</v>
      </c>
      <c r="D73" s="117"/>
      <c r="E73" s="117">
        <f>$B73      +$C73      +$D73</f>
        <v>17155000</v>
      </c>
      <c r="F73" s="118">
        <f t="shared" ref="F73:O73" si="44">SUM(F71:F72)</f>
        <v>17155000</v>
      </c>
      <c r="G73" s="119">
        <f t="shared" si="44"/>
        <v>17155000</v>
      </c>
      <c r="H73" s="118">
        <f t="shared" si="44"/>
        <v>3576000</v>
      </c>
      <c r="I73" s="119">
        <f t="shared" si="44"/>
        <v>0</v>
      </c>
      <c r="J73" s="118">
        <f t="shared" si="44"/>
        <v>4448000</v>
      </c>
      <c r="K73" s="119">
        <f t="shared" si="44"/>
        <v>0</v>
      </c>
      <c r="L73" s="118">
        <f t="shared" si="44"/>
        <v>6863000</v>
      </c>
      <c r="M73" s="119">
        <f t="shared" si="44"/>
        <v>0</v>
      </c>
      <c r="N73" s="118">
        <f t="shared" si="44"/>
        <v>2268000</v>
      </c>
      <c r="O73" s="119">
        <f t="shared" si="44"/>
        <v>0</v>
      </c>
      <c r="P73" s="118">
        <f>$H73      +$J73      +$L73      +$N73</f>
        <v>17155000</v>
      </c>
      <c r="Q73" s="119">
        <f>$I73      +$K73      +$M73      +$O73</f>
        <v>0</v>
      </c>
      <c r="R73" s="63">
        <f>IF(($L73      =0),0,((($N73      -$L73      )/$L73      )*100))</f>
        <v>-66.953227451551797</v>
      </c>
      <c r="S73" s="64">
        <f>IF(($M73      =0),0,((($O73      -$M73      )/$M73      )*100))</f>
        <v>0</v>
      </c>
      <c r="T73" s="63">
        <f>IF(($E71      =0),0,(($P71      /$E71      )*100))</f>
        <v>100</v>
      </c>
      <c r="U73" s="65">
        <f>IF($E71   =0,0,($Q71   /$E71 )*100)</f>
        <v>0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17155000</v>
      </c>
      <c r="C74" s="120">
        <f>SUM(C71:C72)</f>
        <v>0</v>
      </c>
      <c r="D74" s="120"/>
      <c r="E74" s="120">
        <f>$B74      +$C74      +$D74</f>
        <v>17155000</v>
      </c>
      <c r="F74" s="121">
        <f t="shared" ref="F74:O74" si="45">SUM(F71:F72)</f>
        <v>17155000</v>
      </c>
      <c r="G74" s="122">
        <f t="shared" si="45"/>
        <v>17155000</v>
      </c>
      <c r="H74" s="121">
        <f t="shared" si="45"/>
        <v>3576000</v>
      </c>
      <c r="I74" s="122">
        <f t="shared" si="45"/>
        <v>0</v>
      </c>
      <c r="J74" s="121">
        <f t="shared" si="45"/>
        <v>4448000</v>
      </c>
      <c r="K74" s="122">
        <f t="shared" si="45"/>
        <v>0</v>
      </c>
      <c r="L74" s="121">
        <f t="shared" si="45"/>
        <v>6863000</v>
      </c>
      <c r="M74" s="122">
        <f t="shared" si="45"/>
        <v>0</v>
      </c>
      <c r="N74" s="121">
        <f t="shared" si="45"/>
        <v>2268000</v>
      </c>
      <c r="O74" s="122">
        <f t="shared" si="45"/>
        <v>0</v>
      </c>
      <c r="P74" s="121">
        <f>$H74      +$J74      +$L74      +$N74</f>
        <v>17155000</v>
      </c>
      <c r="Q74" s="122">
        <f>$I74      +$K74      +$M74      +$O74</f>
        <v>0</v>
      </c>
      <c r="R74" s="67">
        <f>IF(($L74      =0),0,((($N74      -$L74      )/$L74      )*100))</f>
        <v>-66.953227451551797</v>
      </c>
      <c r="S74" s="68">
        <f>IF(($M74      =0),0,((($O74      -$M74      )/$M74      )*100))</f>
        <v>0</v>
      </c>
      <c r="T74" s="67">
        <f>IF(($E71      =0),0,(($P71      /$E71      )*100))</f>
        <v>100</v>
      </c>
      <c r="U74" s="71">
        <f>IF($E71   =0,0,($Q71   /$E71 )*100)</f>
        <v>0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40682000</v>
      </c>
      <c r="C75" s="120">
        <f>SUM(C9:C16,C19:C25,C28:C31,C34,C37:C41,C44:C54,C57:C60,C63:C67,C71:C72)</f>
        <v>0</v>
      </c>
      <c r="D75" s="120"/>
      <c r="E75" s="120">
        <f>$B75      +$C75      +$D75</f>
        <v>40682000</v>
      </c>
      <c r="F75" s="121">
        <f t="shared" ref="F75:O75" si="46">SUM(F9:F16,F19:F25,F28:F31,F34,F37:F41,F44:F54,F57:F60,F63:F67,F71:F72)</f>
        <v>40682000</v>
      </c>
      <c r="G75" s="122">
        <f t="shared" si="46"/>
        <v>40682000</v>
      </c>
      <c r="H75" s="121">
        <f t="shared" si="46"/>
        <v>4780000</v>
      </c>
      <c r="I75" s="122">
        <f t="shared" si="46"/>
        <v>0</v>
      </c>
      <c r="J75" s="121">
        <f t="shared" si="46"/>
        <v>6510000</v>
      </c>
      <c r="K75" s="122">
        <f t="shared" si="46"/>
        <v>0</v>
      </c>
      <c r="L75" s="121">
        <f t="shared" si="46"/>
        <v>13919000</v>
      </c>
      <c r="M75" s="122">
        <f t="shared" si="46"/>
        <v>0</v>
      </c>
      <c r="N75" s="121">
        <f t="shared" si="46"/>
        <v>7889000</v>
      </c>
      <c r="O75" s="122">
        <f t="shared" si="46"/>
        <v>6419329</v>
      </c>
      <c r="P75" s="121">
        <f>$H75      +$J75      +$L75      +$N75</f>
        <v>33098000</v>
      </c>
      <c r="Q75" s="122">
        <f>$I75      +$K75      +$M75      +$O75</f>
        <v>6419329</v>
      </c>
      <c r="R75" s="67">
        <f>IF(($L75      =0),0,((($N75      -$L75      )/$L75      )*100))</f>
        <v>-43.322077735469499</v>
      </c>
      <c r="S75" s="68">
        <f>IF(($M75      =0),0,((($O75      -$M75      )/$M75      )*100))</f>
        <v>0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81.357848680005901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15.779285679170149</v>
      </c>
      <c r="V75" s="121">
        <f>SUM(V9:V16,V19:V25,V28:V31,V34,V37:V41,V44:V54,V57:V60,V63:V67,V71:V72)</f>
        <v>6400000</v>
      </c>
      <c r="W75" s="122" t="s">
        <v>36</v>
      </c>
    </row>
    <row r="76" spans="1:23" ht="13" thickTop="1" x14ac:dyDescent="0.25">
      <c r="A76" s="72" t="s">
        <v>40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93</v>
      </c>
      <c r="B78" s="86" t="s">
        <v>94</v>
      </c>
      <c r="C78" s="86" t="s">
        <v>95</v>
      </c>
      <c r="D78" s="87" t="s">
        <v>17</v>
      </c>
      <c r="E78" s="86" t="s">
        <v>18</v>
      </c>
      <c r="F78" s="86" t="s">
        <v>19</v>
      </c>
      <c r="G78" s="86" t="s">
        <v>96</v>
      </c>
      <c r="H78" s="86" t="s">
        <v>97</v>
      </c>
      <c r="I78" s="88" t="s">
        <v>22</v>
      </c>
      <c r="J78" s="86" t="s">
        <v>98</v>
      </c>
      <c r="K78" s="88" t="s">
        <v>24</v>
      </c>
      <c r="L78" s="86" t="s">
        <v>99</v>
      </c>
      <c r="M78" s="88" t="s">
        <v>26</v>
      </c>
      <c r="N78" s="86" t="s">
        <v>100</v>
      </c>
      <c r="O78" s="88" t="s">
        <v>28</v>
      </c>
      <c r="P78" s="88" t="s">
        <v>101</v>
      </c>
      <c r="Q78" s="89" t="s">
        <v>30</v>
      </c>
      <c r="R78" s="90" t="s">
        <v>101</v>
      </c>
      <c r="S78" s="91" t="s">
        <v>30</v>
      </c>
      <c r="T78" s="90" t="s">
        <v>102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167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168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169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170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171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172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103</v>
      </c>
      <c r="B87" s="128">
        <f t="shared" ref="B87:S87" si="48">+B88+B89+B90+B91+B92+B93+B94+B95+B96</f>
        <v>12346000</v>
      </c>
      <c r="C87" s="128">
        <f t="shared" si="48"/>
        <v>2357000</v>
      </c>
      <c r="D87" s="128">
        <f t="shared" si="48"/>
        <v>0</v>
      </c>
      <c r="E87" s="128">
        <f t="shared" si="48"/>
        <v>14703000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11469000</v>
      </c>
      <c r="I87" s="128">
        <f t="shared" si="48"/>
        <v>0</v>
      </c>
      <c r="J87" s="128">
        <f t="shared" si="48"/>
        <v>6480000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17949000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122.07712711691492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104</v>
      </c>
      <c r="B88" s="130"/>
      <c r="C88" s="130"/>
      <c r="D88" s="130"/>
      <c r="E88" s="130">
        <f t="shared" ref="E88:E96" si="49">$B88      +$C88      +$D88</f>
        <v>0</v>
      </c>
      <c r="F88" s="130">
        <v>0</v>
      </c>
      <c r="G88" s="130">
        <v>0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IF(($L88      =0),0,((($N88      -$L88      )/$L88      )*100))</f>
        <v>0</v>
      </c>
      <c r="S88" s="98">
        <f t="shared" ref="S88:S96" si="53">IF(($M88      =0),0,((($O88      -$M88      )/$M88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105</v>
      </c>
      <c r="B89" s="108"/>
      <c r="C89" s="108"/>
      <c r="D89" s="108"/>
      <c r="E89" s="108">
        <f t="shared" si="49"/>
        <v>0</v>
      </c>
      <c r="F89" s="108">
        <v>0</v>
      </c>
      <c r="G89" s="108">
        <v>0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106</v>
      </c>
      <c r="B90" s="108"/>
      <c r="C90" s="108"/>
      <c r="D90" s="108"/>
      <c r="E90" s="108">
        <f t="shared" si="49"/>
        <v>0</v>
      </c>
      <c r="F90" s="108">
        <v>0</v>
      </c>
      <c r="G90" s="108">
        <v>0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107</v>
      </c>
      <c r="B91" s="108">
        <v>12346000</v>
      </c>
      <c r="C91" s="108">
        <v>2357000</v>
      </c>
      <c r="D91" s="108"/>
      <c r="E91" s="108">
        <f t="shared" si="49"/>
        <v>14703000</v>
      </c>
      <c r="F91" s="108">
        <v>0</v>
      </c>
      <c r="G91" s="108">
        <v>0</v>
      </c>
      <c r="H91" s="108">
        <v>11469000</v>
      </c>
      <c r="I91" s="108"/>
      <c r="J91" s="108">
        <v>6480000</v>
      </c>
      <c r="K91" s="108"/>
      <c r="L91" s="108"/>
      <c r="M91" s="108"/>
      <c r="N91" s="108"/>
      <c r="O91" s="108"/>
      <c r="P91" s="108">
        <f t="shared" si="50"/>
        <v>17949000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122.07712711691492</v>
      </c>
      <c r="U91" s="99">
        <f t="shared" si="55"/>
        <v>0</v>
      </c>
      <c r="V91" s="100"/>
      <c r="W91" s="101"/>
    </row>
    <row r="92" spans="1:23" ht="13" x14ac:dyDescent="0.3">
      <c r="A92" s="102" t="s">
        <v>108</v>
      </c>
      <c r="B92" s="108"/>
      <c r="C92" s="108"/>
      <c r="D92" s="108"/>
      <c r="E92" s="108">
        <f t="shared" si="49"/>
        <v>0</v>
      </c>
      <c r="F92" s="108">
        <v>0</v>
      </c>
      <c r="G92" s="108">
        <v>0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109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110</v>
      </c>
      <c r="B94" s="108"/>
      <c r="C94" s="108"/>
      <c r="D94" s="108"/>
      <c r="E94" s="108">
        <f t="shared" si="49"/>
        <v>0</v>
      </c>
      <c r="F94" s="108">
        <v>0</v>
      </c>
      <c r="G94" s="108">
        <v>0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111</v>
      </c>
      <c r="B95" s="108"/>
      <c r="C95" s="108"/>
      <c r="D95" s="108"/>
      <c r="E95" s="108">
        <f t="shared" si="49"/>
        <v>0</v>
      </c>
      <c r="F95" s="108">
        <v>0</v>
      </c>
      <c r="G95" s="108">
        <v>0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112</v>
      </c>
      <c r="B96" s="131"/>
      <c r="C96" s="131"/>
      <c r="D96" s="131"/>
      <c r="E96" s="131">
        <f t="shared" si="49"/>
        <v>0</v>
      </c>
      <c r="F96" s="131">
        <v>0</v>
      </c>
      <c r="G96" s="131">
        <v>0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173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12346000</v>
      </c>
      <c r="C114" s="137">
        <f t="shared" si="62"/>
        <v>2357000</v>
      </c>
      <c r="D114" s="137">
        <f t="shared" si="62"/>
        <v>0</v>
      </c>
      <c r="E114" s="137">
        <f t="shared" si="62"/>
        <v>14703000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11469000</v>
      </c>
      <c r="I114" s="137">
        <f t="shared" si="62"/>
        <v>0</v>
      </c>
      <c r="J114" s="137">
        <f t="shared" si="62"/>
        <v>6480000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17949000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>
        <f t="shared" si="58"/>
        <v>1.2207712711691492</v>
      </c>
      <c r="U114" s="30">
        <f t="shared" si="59"/>
        <v>0</v>
      </c>
      <c r="V114" s="27"/>
      <c r="W114" s="28"/>
    </row>
    <row r="115" spans="1:23" hidden="1" x14ac:dyDescent="0.25">
      <c r="A115" s="31" t="s">
        <v>174</v>
      </c>
      <c r="B115" s="139">
        <f>B87</f>
        <v>12346000</v>
      </c>
      <c r="C115" s="139">
        <f t="shared" ref="C115:Q115" si="63">C87</f>
        <v>2357000</v>
      </c>
      <c r="D115" s="139">
        <f t="shared" si="63"/>
        <v>0</v>
      </c>
      <c r="E115" s="139">
        <f t="shared" si="63"/>
        <v>14703000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11469000</v>
      </c>
      <c r="I115" s="139">
        <f t="shared" si="63"/>
        <v>0</v>
      </c>
      <c r="J115" s="139">
        <f t="shared" si="63"/>
        <v>6480000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17949000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>
        <f t="shared" si="58"/>
        <v>1.2207712711691492</v>
      </c>
      <c r="U115" s="30">
        <f t="shared" si="59"/>
        <v>0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175</v>
      </c>
    </row>
    <row r="118" spans="1:23" x14ac:dyDescent="0.25">
      <c r="A118" s="35" t="s">
        <v>176</v>
      </c>
    </row>
    <row r="119" spans="1:23" ht="13" x14ac:dyDescent="0.3">
      <c r="A119" s="35" t="s">
        <v>177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178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179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180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gsegxSt+GP6z7jp3TePVizFwpbdIqc9/C3Hso69rK+kMYuYp3uKkUa+DD6q//GlH02BluuXKnwpboLtw+4Ukew==" saltValue="WHD9fcfHsX6c6BW20jT+O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132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40</v>
      </c>
      <c r="B6" s="40" t="s">
        <v>40</v>
      </c>
      <c r="C6" s="40" t="s">
        <v>40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>
        <v>0</v>
      </c>
      <c r="G9" s="110">
        <v>0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IF(($L9       =0),0,((($N9       -$L9       )/$L9       )*100))</f>
        <v>0</v>
      </c>
      <c r="S9" s="55">
        <f>IF(($M9       =0),0,((($O9       -$M9       )/$M9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1800000</v>
      </c>
      <c r="C10" s="108"/>
      <c r="D10" s="108"/>
      <c r="E10" s="108">
        <f t="shared" ref="E10:E17" si="0">$B10      +$C10      +$D10</f>
        <v>1800000</v>
      </c>
      <c r="F10" s="109">
        <v>1800000</v>
      </c>
      <c r="G10" s="110">
        <v>1800000</v>
      </c>
      <c r="H10" s="109">
        <v>206000</v>
      </c>
      <c r="I10" s="110">
        <v>205557</v>
      </c>
      <c r="J10" s="109">
        <v>549000</v>
      </c>
      <c r="K10" s="110">
        <v>549234</v>
      </c>
      <c r="L10" s="109"/>
      <c r="M10" s="110">
        <v>271582</v>
      </c>
      <c r="N10" s="109"/>
      <c r="O10" s="110">
        <v>773628</v>
      </c>
      <c r="P10" s="109">
        <f t="shared" ref="P10:P17" si="1">$H10      +$J10      +$L10      +$N10</f>
        <v>755000</v>
      </c>
      <c r="Q10" s="110">
        <f t="shared" ref="Q10:Q17" si="2">$I10      +$K10      +$M10      +$O10</f>
        <v>1800001</v>
      </c>
      <c r="R10" s="54">
        <f t="shared" ref="R10:R17" si="3">IF(($L10      =0),0,((($N10      -$L10      )/$L10      )*100))</f>
        <v>0</v>
      </c>
      <c r="S10" s="55">
        <f t="shared" ref="S10:S17" si="4">IF(($M10      =0),0,((($O10      -$M10      )/$M10      )*100))</f>
        <v>184.85982134309342</v>
      </c>
      <c r="T10" s="54">
        <f t="shared" ref="T10:T16" si="5">IF(($E10      =0),0,(($P10      /$E10      )*100))</f>
        <v>41.944444444444443</v>
      </c>
      <c r="U10" s="56">
        <f t="shared" ref="U10:U16" si="6">IF(($E10      =0),0,(($Q10      /$E10      )*100))</f>
        <v>100.00005555555556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1800000</v>
      </c>
      <c r="C17" s="111">
        <f>SUM(C9:C16)</f>
        <v>0</v>
      </c>
      <c r="D17" s="111"/>
      <c r="E17" s="111">
        <f t="shared" si="0"/>
        <v>1800000</v>
      </c>
      <c r="F17" s="112">
        <f t="shared" ref="F17:O17" si="7">SUM(F9:F16)</f>
        <v>1800000</v>
      </c>
      <c r="G17" s="113">
        <f t="shared" si="7"/>
        <v>1800000</v>
      </c>
      <c r="H17" s="112">
        <f t="shared" si="7"/>
        <v>206000</v>
      </c>
      <c r="I17" s="113">
        <f t="shared" si="7"/>
        <v>205557</v>
      </c>
      <c r="J17" s="112">
        <f t="shared" si="7"/>
        <v>549000</v>
      </c>
      <c r="K17" s="113">
        <f t="shared" si="7"/>
        <v>549234</v>
      </c>
      <c r="L17" s="112">
        <f t="shared" si="7"/>
        <v>0</v>
      </c>
      <c r="M17" s="113">
        <f t="shared" si="7"/>
        <v>271582</v>
      </c>
      <c r="N17" s="112">
        <f t="shared" si="7"/>
        <v>0</v>
      </c>
      <c r="O17" s="113">
        <f t="shared" si="7"/>
        <v>773628</v>
      </c>
      <c r="P17" s="112">
        <f t="shared" si="1"/>
        <v>755000</v>
      </c>
      <c r="Q17" s="113">
        <f t="shared" si="2"/>
        <v>1800001</v>
      </c>
      <c r="R17" s="58">
        <f t="shared" si="3"/>
        <v>0</v>
      </c>
      <c r="S17" s="59">
        <f t="shared" si="4"/>
        <v>184.85982134309342</v>
      </c>
      <c r="T17" s="58">
        <f>IF((SUM($E9:$E14))=0,0,(P17/(SUM($E9:$E14))*100))</f>
        <v>41.944444444444443</v>
      </c>
      <c r="U17" s="60">
        <f>IF((SUM($E9:$E14))=0,0,(Q17/(SUM($E9:$E14))*100))</f>
        <v>100.00005555555556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IF(($L19      =0),0,((($N19      -$L19      )/$L19      )*100))</f>
        <v>0</v>
      </c>
      <c r="S19" s="55">
        <f t="shared" ref="S19:S26" si="12">IF(($M19      =0),0,((($O19      -$M19      )/$M19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>
        <v>0</v>
      </c>
      <c r="G21" s="110">
        <v>0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>
        <v>5100000</v>
      </c>
      <c r="D22" s="108"/>
      <c r="E22" s="108">
        <f t="shared" si="8"/>
        <v>5100000</v>
      </c>
      <c r="F22" s="109">
        <v>5100000</v>
      </c>
      <c r="G22" s="110">
        <v>5100000</v>
      </c>
      <c r="H22" s="109"/>
      <c r="I22" s="110"/>
      <c r="J22" s="109"/>
      <c r="K22" s="110"/>
      <c r="L22" s="109"/>
      <c r="M22" s="110"/>
      <c r="N22" s="109">
        <v>3273000</v>
      </c>
      <c r="O22" s="110">
        <v>3273841</v>
      </c>
      <c r="P22" s="109">
        <f t="shared" si="9"/>
        <v>3273000</v>
      </c>
      <c r="Q22" s="110">
        <f t="shared" si="10"/>
        <v>3273841</v>
      </c>
      <c r="R22" s="54">
        <f t="shared" si="11"/>
        <v>0</v>
      </c>
      <c r="S22" s="55">
        <f t="shared" si="12"/>
        <v>0</v>
      </c>
      <c r="T22" s="54">
        <f t="shared" si="13"/>
        <v>64.17647058823529</v>
      </c>
      <c r="U22" s="56">
        <f t="shared" si="14"/>
        <v>64.192960784313726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5100000</v>
      </c>
      <c r="D26" s="111"/>
      <c r="E26" s="111">
        <f t="shared" si="8"/>
        <v>5100000</v>
      </c>
      <c r="F26" s="112">
        <f t="shared" ref="F26:O26" si="15">SUM(F19:F25)</f>
        <v>5100000</v>
      </c>
      <c r="G26" s="113">
        <f t="shared" si="15"/>
        <v>5100000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3273000</v>
      </c>
      <c r="O26" s="113">
        <f t="shared" si="15"/>
        <v>3273841</v>
      </c>
      <c r="P26" s="112">
        <f t="shared" si="9"/>
        <v>3273000</v>
      </c>
      <c r="Q26" s="113">
        <f t="shared" si="10"/>
        <v>3273841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64.17647058823529</v>
      </c>
      <c r="U26" s="60">
        <f>IF(($E26-$E21-$E25)   =0,0,($Q26   /($E26-$E21-$E25)   )*100)</f>
        <v>64.192960784313726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IF(($L28      =0),0,((($N28      -$L28      )/$L28      )*100))</f>
        <v>0</v>
      </c>
      <c r="S28" s="55">
        <f>IF(($M28      =0),0,((($O28      -$M28      )/$M28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IF(($L29      =0),0,((($N29      -$L29      )/$L29      )*100))</f>
        <v>0</v>
      </c>
      <c r="S29" s="55">
        <f>IF(($M29      =0),0,((($O29      -$M29      )/$M29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IF(($L30      =0),0,((($N30      -$L30      )/$L30      )*100))</f>
        <v>0</v>
      </c>
      <c r="S30" s="55">
        <f>IF(($M30      =0),0,((($O30      -$M30      )/$M30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IF(($L31      =0),0,((($N31      -$L31      )/$L31      )*100))</f>
        <v>0</v>
      </c>
      <c r="S31" s="55">
        <f>IF(($M31      =0),0,((($O31      -$M31      )/$M31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IF(($L32      =0),0,((($N32      -$L32      )/$L32      )*100))</f>
        <v>0</v>
      </c>
      <c r="S32" s="59">
        <f>IF(($M32      =0),0,((($O32      -$M32      )/$M32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1478000</v>
      </c>
      <c r="C34" s="108"/>
      <c r="D34" s="108"/>
      <c r="E34" s="108">
        <f>$B34      +$C34      +$D34</f>
        <v>1478000</v>
      </c>
      <c r="F34" s="109">
        <v>1478000</v>
      </c>
      <c r="G34" s="110">
        <v>1478000</v>
      </c>
      <c r="H34" s="109">
        <v>370000</v>
      </c>
      <c r="I34" s="110">
        <v>524860</v>
      </c>
      <c r="J34" s="109">
        <v>679000</v>
      </c>
      <c r="K34" s="110">
        <v>801780</v>
      </c>
      <c r="L34" s="109"/>
      <c r="M34" s="110">
        <v>151364</v>
      </c>
      <c r="N34" s="109"/>
      <c r="O34" s="110"/>
      <c r="P34" s="109">
        <f>$H34      +$J34      +$L34      +$N34</f>
        <v>1049000</v>
      </c>
      <c r="Q34" s="110">
        <f>$I34      +$K34      +$M34      +$O34</f>
        <v>1478004</v>
      </c>
      <c r="R34" s="54">
        <f>IF(($L34      =0),0,((($N34      -$L34      )/$L34      )*100))</f>
        <v>0</v>
      </c>
      <c r="S34" s="55">
        <f>IF(($M34      =0),0,((($O34      -$M34      )/$M34      )*100))</f>
        <v>-100</v>
      </c>
      <c r="T34" s="54">
        <f>IF(($E34      =0),0,(($P34      /$E34      )*100))</f>
        <v>70.97428958051421</v>
      </c>
      <c r="U34" s="56">
        <f>IF(($E34      =0),0,(($Q34      /$E34      )*100))</f>
        <v>100.0002706359946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1478000</v>
      </c>
      <c r="C35" s="111">
        <f>C34</f>
        <v>0</v>
      </c>
      <c r="D35" s="111"/>
      <c r="E35" s="111">
        <f>$B35      +$C35      +$D35</f>
        <v>1478000</v>
      </c>
      <c r="F35" s="112">
        <f t="shared" ref="F35:O35" si="17">F34</f>
        <v>1478000</v>
      </c>
      <c r="G35" s="113">
        <f t="shared" si="17"/>
        <v>1478000</v>
      </c>
      <c r="H35" s="112">
        <f t="shared" si="17"/>
        <v>370000</v>
      </c>
      <c r="I35" s="113">
        <f t="shared" si="17"/>
        <v>524860</v>
      </c>
      <c r="J35" s="112">
        <f t="shared" si="17"/>
        <v>679000</v>
      </c>
      <c r="K35" s="113">
        <f t="shared" si="17"/>
        <v>801780</v>
      </c>
      <c r="L35" s="112">
        <f t="shared" si="17"/>
        <v>0</v>
      </c>
      <c r="M35" s="113">
        <f t="shared" si="17"/>
        <v>151364</v>
      </c>
      <c r="N35" s="112">
        <f t="shared" si="17"/>
        <v>0</v>
      </c>
      <c r="O35" s="113">
        <f t="shared" si="17"/>
        <v>0</v>
      </c>
      <c r="P35" s="112">
        <f>$H35      +$J35      +$L35      +$N35</f>
        <v>1049000</v>
      </c>
      <c r="Q35" s="113">
        <f>$I35      +$K35      +$M35      +$O35</f>
        <v>1478004</v>
      </c>
      <c r="R35" s="58">
        <f>IF(($L35      =0),0,((($N35      -$L35      )/$L35      )*100))</f>
        <v>0</v>
      </c>
      <c r="S35" s="59">
        <f>IF(($M35      =0),0,((($O35      -$M35      )/$M35      )*100))</f>
        <v>-100</v>
      </c>
      <c r="T35" s="58">
        <f>IF($E35   =0,0,($P35   /$E35   )*100)</f>
        <v>70.97428958051421</v>
      </c>
      <c r="U35" s="60">
        <f>IF($E35   =0,0,($Q35   /$E35   )*100)</f>
        <v>100.0002706359946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>
        <v>16474000</v>
      </c>
      <c r="C37" s="108"/>
      <c r="D37" s="108"/>
      <c r="E37" s="108">
        <f t="shared" ref="E37:E42" si="18">$B37      +$C37      +$D37</f>
        <v>16474000</v>
      </c>
      <c r="F37" s="109">
        <v>16474000</v>
      </c>
      <c r="G37" s="110">
        <v>16474000</v>
      </c>
      <c r="H37" s="109"/>
      <c r="I37" s="110">
        <v>3542160</v>
      </c>
      <c r="J37" s="109">
        <v>9042000</v>
      </c>
      <c r="K37" s="110">
        <v>5683750</v>
      </c>
      <c r="L37" s="109"/>
      <c r="M37" s="110"/>
      <c r="N37" s="109"/>
      <c r="O37" s="110">
        <v>9185138</v>
      </c>
      <c r="P37" s="109">
        <f t="shared" ref="P37:P42" si="19">$H37      +$J37      +$L37      +$N37</f>
        <v>9042000</v>
      </c>
      <c r="Q37" s="110">
        <f t="shared" ref="Q37:Q42" si="20">$I37      +$K37      +$M37      +$O37</f>
        <v>18411048</v>
      </c>
      <c r="R37" s="54">
        <f t="shared" ref="R37:R42" si="21">IF(($L37      =0),0,((($N37      -$L37      )/$L37      )*100))</f>
        <v>0</v>
      </c>
      <c r="S37" s="55">
        <f t="shared" ref="S37:S42" si="22">IF(($M37      =0),0,((($O37      -$M37      )/$M37      )*100))</f>
        <v>0</v>
      </c>
      <c r="T37" s="54">
        <f t="shared" ref="T37:T41" si="23">IF(($E37      =0),0,(($P37      /$E37      )*100))</f>
        <v>54.886487798955926</v>
      </c>
      <c r="U37" s="56">
        <f t="shared" ref="U37:U41" si="24">IF(($E37      =0),0,(($Q37      /$E37      )*100))</f>
        <v>111.75821294160495</v>
      </c>
      <c r="V37" s="109">
        <v>2670000</v>
      </c>
      <c r="W37" s="110">
        <v>2670000</v>
      </c>
    </row>
    <row r="38" spans="1:23" ht="13" customHeight="1" x14ac:dyDescent="0.3">
      <c r="A38" s="53" t="s">
        <v>62</v>
      </c>
      <c r="B38" s="108"/>
      <c r="C38" s="108"/>
      <c r="D38" s="108"/>
      <c r="E38" s="108">
        <f t="shared" si="18"/>
        <v>0</v>
      </c>
      <c r="F38" s="109">
        <v>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16474000</v>
      </c>
      <c r="C42" s="111">
        <f>SUM(C37:C41)</f>
        <v>0</v>
      </c>
      <c r="D42" s="111"/>
      <c r="E42" s="111">
        <f t="shared" si="18"/>
        <v>16474000</v>
      </c>
      <c r="F42" s="112">
        <f t="shared" ref="F42:O42" si="25">SUM(F37:F41)</f>
        <v>16474000</v>
      </c>
      <c r="G42" s="113">
        <f t="shared" si="25"/>
        <v>16474000</v>
      </c>
      <c r="H42" s="112">
        <f t="shared" si="25"/>
        <v>0</v>
      </c>
      <c r="I42" s="113">
        <f t="shared" si="25"/>
        <v>3542160</v>
      </c>
      <c r="J42" s="112">
        <f t="shared" si="25"/>
        <v>9042000</v>
      </c>
      <c r="K42" s="113">
        <f t="shared" si="25"/>
        <v>5683750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9185138</v>
      </c>
      <c r="P42" s="112">
        <f t="shared" si="19"/>
        <v>9042000</v>
      </c>
      <c r="Q42" s="113">
        <f t="shared" si="20"/>
        <v>18411048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54.886487798955926</v>
      </c>
      <c r="U42" s="60">
        <f>IF((+$E37+$E40) =0,0,(Q42   /(+$E37+$E40) )*100)</f>
        <v>111.75821294160495</v>
      </c>
      <c r="V42" s="112">
        <f>SUM(V37:V41)</f>
        <v>2670000</v>
      </c>
      <c r="W42" s="113">
        <f>SUM(W37:W41)</f>
        <v>2670000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IF(($L44      =0),0,((($N44      -$L44      )/$L44      )*100))</f>
        <v>0</v>
      </c>
      <c r="S44" s="55">
        <f t="shared" ref="S44:S55" si="30">IF(($M44      =0),0,((($O44      -$M44      )/$M44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IF(($L57      =0),0,((($N57      -$L57      )/$L57      )*100))</f>
        <v>0</v>
      </c>
      <c r="S57" s="55">
        <f>IF(($M57      =0),0,((($O57      -$M57      )/$M57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IF(($L58      =0),0,((($N58      -$L58      )/$L58      )*100))</f>
        <v>0</v>
      </c>
      <c r="S58" s="55">
        <f>IF(($M58      =0),0,((($O58      -$M58      )/$M58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IF(($L59      =0),0,((($N59      -$L59      )/$L59      )*100))</f>
        <v>0</v>
      </c>
      <c r="S59" s="55">
        <f>IF(($M59      =0),0,((($O59      -$M59      )/$M59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IF(($L60      =0),0,((($N60      -$L60      )/$L60      )*100))</f>
        <v>0</v>
      </c>
      <c r="S60" s="55">
        <f>IF(($M60      =0),0,((($O60      -$M60      )/$M60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IF(($L61      =0),0,((($N61      -$L61      )/$L61      )*100))</f>
        <v>0</v>
      </c>
      <c r="S61" s="64">
        <f>IF(($M61      =0),0,((($O61      -$M61      )/$M61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IF(($L63      =0),0,((($N63      -$L63      )/$L63      )*100))</f>
        <v>0</v>
      </c>
      <c r="S63" s="55">
        <f t="shared" ref="S63:S69" si="39">IF(($M63      =0),0,((($O63      -$M63      )/$M63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19752000</v>
      </c>
      <c r="C69" s="120">
        <f>SUM(C9:C16,C19:C25,C28:C31,C34,C37:C41,C44:C54,C57:C60,C63:C67)</f>
        <v>5100000</v>
      </c>
      <c r="D69" s="120"/>
      <c r="E69" s="120">
        <f t="shared" si="35"/>
        <v>24852000</v>
      </c>
      <c r="F69" s="121">
        <f t="shared" ref="F69:O69" si="43">SUM(F9:F16,F19:F25,F28:F31,F34,F37:F41,F44:F54,F57:F60,F63:F67)</f>
        <v>24852000</v>
      </c>
      <c r="G69" s="122">
        <f t="shared" si="43"/>
        <v>24852000</v>
      </c>
      <c r="H69" s="121">
        <f t="shared" si="43"/>
        <v>576000</v>
      </c>
      <c r="I69" s="122">
        <f t="shared" si="43"/>
        <v>4272577</v>
      </c>
      <c r="J69" s="121">
        <f t="shared" si="43"/>
        <v>10270000</v>
      </c>
      <c r="K69" s="122">
        <f t="shared" si="43"/>
        <v>7034764</v>
      </c>
      <c r="L69" s="121">
        <f t="shared" si="43"/>
        <v>0</v>
      </c>
      <c r="M69" s="122">
        <f t="shared" si="43"/>
        <v>422946</v>
      </c>
      <c r="N69" s="121">
        <f t="shared" si="43"/>
        <v>3273000</v>
      </c>
      <c r="O69" s="122">
        <f t="shared" si="43"/>
        <v>13232607</v>
      </c>
      <c r="P69" s="121">
        <f t="shared" si="36"/>
        <v>14119000</v>
      </c>
      <c r="Q69" s="122">
        <f t="shared" si="37"/>
        <v>24962894</v>
      </c>
      <c r="R69" s="67">
        <f t="shared" si="38"/>
        <v>0</v>
      </c>
      <c r="S69" s="68">
        <f t="shared" si="39"/>
        <v>3028.6752918812331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56.812328987606634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100.4462176082408</v>
      </c>
      <c r="V69" s="121">
        <f>SUM(V9:V16,V19:V25,V28:V31,V34,V37:V41,V44:V54,V57:V60,V63:V67)</f>
        <v>2670000</v>
      </c>
      <c r="W69" s="122">
        <f>SUM(W9:W16,W19:W25,W28:W31,W34,W37:W41,W44:W54,W57:W60,W63:W67)</f>
        <v>2670000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46128000</v>
      </c>
      <c r="C71" s="108"/>
      <c r="D71" s="108"/>
      <c r="E71" s="108">
        <f>$B71      +$C71      +$D71</f>
        <v>46128000</v>
      </c>
      <c r="F71" s="109">
        <v>46128000</v>
      </c>
      <c r="G71" s="110">
        <v>46128000</v>
      </c>
      <c r="H71" s="109">
        <v>9761000</v>
      </c>
      <c r="I71" s="110">
        <v>7183347</v>
      </c>
      <c r="J71" s="109">
        <v>11314000</v>
      </c>
      <c r="K71" s="110">
        <v>11509239</v>
      </c>
      <c r="L71" s="109">
        <v>13668000</v>
      </c>
      <c r="M71" s="110">
        <v>6671753</v>
      </c>
      <c r="N71" s="109">
        <v>10807000</v>
      </c>
      <c r="O71" s="110">
        <v>19983265</v>
      </c>
      <c r="P71" s="109">
        <f>$H71      +$J71      +$L71      +$N71</f>
        <v>45550000</v>
      </c>
      <c r="Q71" s="110">
        <f>$I71      +$K71      +$M71      +$O71</f>
        <v>45347604</v>
      </c>
      <c r="R71" s="54">
        <f>IF(($L71      =0),0,((($N71      -$L71      )/$L71      )*100))</f>
        <v>-20.932104184957563</v>
      </c>
      <c r="S71" s="55">
        <f>IF(($M71      =0),0,((($O71      -$M71      )/$M71      )*100))</f>
        <v>199.52045586819537</v>
      </c>
      <c r="T71" s="54">
        <f>IF(($E71      =0),0,(($P71      /$E71      )*100))</f>
        <v>98.746964967048214</v>
      </c>
      <c r="U71" s="56">
        <f>IF(($E71      =0),0,(($Q71      /$E71      )*100))</f>
        <v>98.308194588969826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IF(($L72      =0),0,((($N72      -$L72      )/$L72      )*100))</f>
        <v>0</v>
      </c>
      <c r="S72" s="55">
        <f>IF(($M72      =0),0,((($O72      -$M72      )/$M72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46128000</v>
      </c>
      <c r="C73" s="117">
        <f>SUM(C71:C72)</f>
        <v>0</v>
      </c>
      <c r="D73" s="117"/>
      <c r="E73" s="117">
        <f>$B73      +$C73      +$D73</f>
        <v>46128000</v>
      </c>
      <c r="F73" s="118">
        <f t="shared" ref="F73:O73" si="44">SUM(F71:F72)</f>
        <v>46128000</v>
      </c>
      <c r="G73" s="119">
        <f t="shared" si="44"/>
        <v>46128000</v>
      </c>
      <c r="H73" s="118">
        <f t="shared" si="44"/>
        <v>9761000</v>
      </c>
      <c r="I73" s="119">
        <f t="shared" si="44"/>
        <v>7183347</v>
      </c>
      <c r="J73" s="118">
        <f t="shared" si="44"/>
        <v>11314000</v>
      </c>
      <c r="K73" s="119">
        <f t="shared" si="44"/>
        <v>11509239</v>
      </c>
      <c r="L73" s="118">
        <f t="shared" si="44"/>
        <v>13668000</v>
      </c>
      <c r="M73" s="119">
        <f t="shared" si="44"/>
        <v>6671753</v>
      </c>
      <c r="N73" s="118">
        <f t="shared" si="44"/>
        <v>10807000</v>
      </c>
      <c r="O73" s="119">
        <f t="shared" si="44"/>
        <v>19983265</v>
      </c>
      <c r="P73" s="118">
        <f>$H73      +$J73      +$L73      +$N73</f>
        <v>45550000</v>
      </c>
      <c r="Q73" s="119">
        <f>$I73      +$K73      +$M73      +$O73</f>
        <v>45347604</v>
      </c>
      <c r="R73" s="63">
        <f>IF(($L73      =0),0,((($N73      -$L73      )/$L73      )*100))</f>
        <v>-20.932104184957563</v>
      </c>
      <c r="S73" s="64">
        <f>IF(($M73      =0),0,((($O73      -$M73      )/$M73      )*100))</f>
        <v>199.52045586819537</v>
      </c>
      <c r="T73" s="63">
        <f>IF(($E71      =0),0,(($P71      /$E71      )*100))</f>
        <v>98.746964967048214</v>
      </c>
      <c r="U73" s="65">
        <f>IF($E71   =0,0,($Q71   /$E71 )*100)</f>
        <v>98.308194588969826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46128000</v>
      </c>
      <c r="C74" s="120">
        <f>SUM(C71:C72)</f>
        <v>0</v>
      </c>
      <c r="D74" s="120"/>
      <c r="E74" s="120">
        <f>$B74      +$C74      +$D74</f>
        <v>46128000</v>
      </c>
      <c r="F74" s="121">
        <f t="shared" ref="F74:O74" si="45">SUM(F71:F72)</f>
        <v>46128000</v>
      </c>
      <c r="G74" s="122">
        <f t="shared" si="45"/>
        <v>46128000</v>
      </c>
      <c r="H74" s="121">
        <f t="shared" si="45"/>
        <v>9761000</v>
      </c>
      <c r="I74" s="122">
        <f t="shared" si="45"/>
        <v>7183347</v>
      </c>
      <c r="J74" s="121">
        <f t="shared" si="45"/>
        <v>11314000</v>
      </c>
      <c r="K74" s="122">
        <f t="shared" si="45"/>
        <v>11509239</v>
      </c>
      <c r="L74" s="121">
        <f t="shared" si="45"/>
        <v>13668000</v>
      </c>
      <c r="M74" s="122">
        <f t="shared" si="45"/>
        <v>6671753</v>
      </c>
      <c r="N74" s="121">
        <f t="shared" si="45"/>
        <v>10807000</v>
      </c>
      <c r="O74" s="122">
        <f t="shared" si="45"/>
        <v>19983265</v>
      </c>
      <c r="P74" s="121">
        <f>$H74      +$J74      +$L74      +$N74</f>
        <v>45550000</v>
      </c>
      <c r="Q74" s="122">
        <f>$I74      +$K74      +$M74      +$O74</f>
        <v>45347604</v>
      </c>
      <c r="R74" s="67">
        <f>IF(($L74      =0),0,((($N74      -$L74      )/$L74      )*100))</f>
        <v>-20.932104184957563</v>
      </c>
      <c r="S74" s="68">
        <f>IF(($M74      =0),0,((($O74      -$M74      )/$M74      )*100))</f>
        <v>199.52045586819537</v>
      </c>
      <c r="T74" s="67">
        <f>IF(($E71      =0),0,(($P71      /$E71      )*100))</f>
        <v>98.746964967048214</v>
      </c>
      <c r="U74" s="71">
        <f>IF($E71   =0,0,($Q71   /$E71 )*100)</f>
        <v>98.308194588969826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65880000</v>
      </c>
      <c r="C75" s="120">
        <f>SUM(C9:C16,C19:C25,C28:C31,C34,C37:C41,C44:C54,C57:C60,C63:C67,C71:C72)</f>
        <v>5100000</v>
      </c>
      <c r="D75" s="120"/>
      <c r="E75" s="120">
        <f>$B75      +$C75      +$D75</f>
        <v>70980000</v>
      </c>
      <c r="F75" s="121">
        <f t="shared" ref="F75:O75" si="46">SUM(F9:F16,F19:F25,F28:F31,F34,F37:F41,F44:F54,F57:F60,F63:F67,F71:F72)</f>
        <v>70980000</v>
      </c>
      <c r="G75" s="122">
        <f t="shared" si="46"/>
        <v>70980000</v>
      </c>
      <c r="H75" s="121">
        <f t="shared" si="46"/>
        <v>10337000</v>
      </c>
      <c r="I75" s="122">
        <f t="shared" si="46"/>
        <v>11455924</v>
      </c>
      <c r="J75" s="121">
        <f t="shared" si="46"/>
        <v>21584000</v>
      </c>
      <c r="K75" s="122">
        <f t="shared" si="46"/>
        <v>18544003</v>
      </c>
      <c r="L75" s="121">
        <f t="shared" si="46"/>
        <v>13668000</v>
      </c>
      <c r="M75" s="122">
        <f t="shared" si="46"/>
        <v>7094699</v>
      </c>
      <c r="N75" s="121">
        <f t="shared" si="46"/>
        <v>14080000</v>
      </c>
      <c r="O75" s="122">
        <f t="shared" si="46"/>
        <v>33215872</v>
      </c>
      <c r="P75" s="121">
        <f>$H75      +$J75      +$L75      +$N75</f>
        <v>59669000</v>
      </c>
      <c r="Q75" s="122">
        <f>$I75      +$K75      +$M75      +$O75</f>
        <v>70310498</v>
      </c>
      <c r="R75" s="67">
        <f>IF(($L75      =0),0,((($N75      -$L75      )/$L75      )*100))</f>
        <v>3.0143400643839624</v>
      </c>
      <c r="S75" s="68">
        <f>IF(($M75      =0),0,((($O75      -$M75      )/$M75      )*100))</f>
        <v>368.17873457351749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84.064525218371372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99.056773739081422</v>
      </c>
      <c r="V75" s="121">
        <f>SUM(V9:V16,V19:V25,V28:V31,V34,V37:V41,V44:V54,V57:V60,V63:V67,V71:V72)</f>
        <v>2670000</v>
      </c>
      <c r="W75" s="122">
        <f>SUM(W9:W16,W19:W25,W28:W31,W34,W37:W41,W44:W54,W57:W60,W63:W67,W71:W72)</f>
        <v>2670000</v>
      </c>
    </row>
    <row r="76" spans="1:23" ht="13" thickTop="1" x14ac:dyDescent="0.25">
      <c r="A76" s="72" t="s">
        <v>40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93</v>
      </c>
      <c r="B78" s="86" t="s">
        <v>94</v>
      </c>
      <c r="C78" s="86" t="s">
        <v>95</v>
      </c>
      <c r="D78" s="87" t="s">
        <v>17</v>
      </c>
      <c r="E78" s="86" t="s">
        <v>18</v>
      </c>
      <c r="F78" s="86" t="s">
        <v>19</v>
      </c>
      <c r="G78" s="86" t="s">
        <v>96</v>
      </c>
      <c r="H78" s="86" t="s">
        <v>97</v>
      </c>
      <c r="I78" s="88" t="s">
        <v>22</v>
      </c>
      <c r="J78" s="86" t="s">
        <v>98</v>
      </c>
      <c r="K78" s="88" t="s">
        <v>24</v>
      </c>
      <c r="L78" s="86" t="s">
        <v>99</v>
      </c>
      <c r="M78" s="88" t="s">
        <v>26</v>
      </c>
      <c r="N78" s="86" t="s">
        <v>100</v>
      </c>
      <c r="O78" s="88" t="s">
        <v>28</v>
      </c>
      <c r="P78" s="88" t="s">
        <v>101</v>
      </c>
      <c r="Q78" s="89" t="s">
        <v>30</v>
      </c>
      <c r="R78" s="90" t="s">
        <v>101</v>
      </c>
      <c r="S78" s="91" t="s">
        <v>30</v>
      </c>
      <c r="T78" s="90" t="s">
        <v>102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167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168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169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170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171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172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103</v>
      </c>
      <c r="B87" s="128">
        <f t="shared" ref="B87:S87" si="48">+B88+B89+B90+B91+B92+B93+B94+B95+B96</f>
        <v>13308000</v>
      </c>
      <c r="C87" s="128">
        <f t="shared" si="48"/>
        <v>7938000</v>
      </c>
      <c r="D87" s="128">
        <f t="shared" si="48"/>
        <v>0</v>
      </c>
      <c r="E87" s="128">
        <f t="shared" si="48"/>
        <v>21246000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13307000</v>
      </c>
      <c r="I87" s="128">
        <f t="shared" si="48"/>
        <v>0</v>
      </c>
      <c r="J87" s="128">
        <f t="shared" si="48"/>
        <v>8732000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22039000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103.73246728796008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104</v>
      </c>
      <c r="B88" s="130"/>
      <c r="C88" s="130"/>
      <c r="D88" s="130"/>
      <c r="E88" s="130">
        <f t="shared" ref="E88:E96" si="49">$B88      +$C88      +$D88</f>
        <v>0</v>
      </c>
      <c r="F88" s="130">
        <v>0</v>
      </c>
      <c r="G88" s="130">
        <v>0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IF(($L88      =0),0,((($N88      -$L88      )/$L88      )*100))</f>
        <v>0</v>
      </c>
      <c r="S88" s="98">
        <f t="shared" ref="S88:S96" si="53">IF(($M88      =0),0,((($O88      -$M88      )/$M88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105</v>
      </c>
      <c r="B89" s="108"/>
      <c r="C89" s="108"/>
      <c r="D89" s="108"/>
      <c r="E89" s="108">
        <f t="shared" si="49"/>
        <v>0</v>
      </c>
      <c r="F89" s="108">
        <v>0</v>
      </c>
      <c r="G89" s="108">
        <v>0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106</v>
      </c>
      <c r="B90" s="108"/>
      <c r="C90" s="108"/>
      <c r="D90" s="108"/>
      <c r="E90" s="108">
        <f t="shared" si="49"/>
        <v>0</v>
      </c>
      <c r="F90" s="108">
        <v>0</v>
      </c>
      <c r="G90" s="108">
        <v>0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107</v>
      </c>
      <c r="B91" s="108">
        <v>13308000</v>
      </c>
      <c r="C91" s="108">
        <v>7938000</v>
      </c>
      <c r="D91" s="108"/>
      <c r="E91" s="108">
        <f t="shared" si="49"/>
        <v>21246000</v>
      </c>
      <c r="F91" s="108">
        <v>0</v>
      </c>
      <c r="G91" s="108">
        <v>0</v>
      </c>
      <c r="H91" s="108">
        <v>13307000</v>
      </c>
      <c r="I91" s="108"/>
      <c r="J91" s="108">
        <v>8732000</v>
      </c>
      <c r="K91" s="108"/>
      <c r="L91" s="108"/>
      <c r="M91" s="108"/>
      <c r="N91" s="108"/>
      <c r="O91" s="108"/>
      <c r="P91" s="108">
        <f t="shared" si="50"/>
        <v>22039000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103.73246728796008</v>
      </c>
      <c r="U91" s="99">
        <f t="shared" si="55"/>
        <v>0</v>
      </c>
      <c r="V91" s="100"/>
      <c r="W91" s="101"/>
    </row>
    <row r="92" spans="1:23" ht="13" x14ac:dyDescent="0.3">
      <c r="A92" s="102" t="s">
        <v>108</v>
      </c>
      <c r="B92" s="108"/>
      <c r="C92" s="108"/>
      <c r="D92" s="108"/>
      <c r="E92" s="108">
        <f t="shared" si="49"/>
        <v>0</v>
      </c>
      <c r="F92" s="108">
        <v>0</v>
      </c>
      <c r="G92" s="108">
        <v>0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109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110</v>
      </c>
      <c r="B94" s="108"/>
      <c r="C94" s="108"/>
      <c r="D94" s="108"/>
      <c r="E94" s="108">
        <f t="shared" si="49"/>
        <v>0</v>
      </c>
      <c r="F94" s="108">
        <v>0</v>
      </c>
      <c r="G94" s="108">
        <v>0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111</v>
      </c>
      <c r="B95" s="108"/>
      <c r="C95" s="108"/>
      <c r="D95" s="108"/>
      <c r="E95" s="108">
        <f t="shared" si="49"/>
        <v>0</v>
      </c>
      <c r="F95" s="108">
        <v>0</v>
      </c>
      <c r="G95" s="108">
        <v>0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112</v>
      </c>
      <c r="B96" s="131"/>
      <c r="C96" s="131"/>
      <c r="D96" s="131"/>
      <c r="E96" s="131">
        <f t="shared" si="49"/>
        <v>0</v>
      </c>
      <c r="F96" s="131">
        <v>0</v>
      </c>
      <c r="G96" s="131">
        <v>0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173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13308000</v>
      </c>
      <c r="C114" s="137">
        <f t="shared" si="62"/>
        <v>7938000</v>
      </c>
      <c r="D114" s="137">
        <f t="shared" si="62"/>
        <v>0</v>
      </c>
      <c r="E114" s="137">
        <f t="shared" si="62"/>
        <v>21246000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13307000</v>
      </c>
      <c r="I114" s="137">
        <f t="shared" si="62"/>
        <v>0</v>
      </c>
      <c r="J114" s="137">
        <f t="shared" si="62"/>
        <v>8732000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22039000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>
        <f t="shared" si="58"/>
        <v>1.0373246728796008</v>
      </c>
      <c r="U114" s="30">
        <f t="shared" si="59"/>
        <v>0</v>
      </c>
      <c r="V114" s="27"/>
      <c r="W114" s="28"/>
    </row>
    <row r="115" spans="1:23" hidden="1" x14ac:dyDescent="0.25">
      <c r="A115" s="31" t="s">
        <v>174</v>
      </c>
      <c r="B115" s="139">
        <f>B87</f>
        <v>13308000</v>
      </c>
      <c r="C115" s="139">
        <f t="shared" ref="C115:Q115" si="63">C87</f>
        <v>7938000</v>
      </c>
      <c r="D115" s="139">
        <f t="shared" si="63"/>
        <v>0</v>
      </c>
      <c r="E115" s="139">
        <f t="shared" si="63"/>
        <v>21246000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13307000</v>
      </c>
      <c r="I115" s="139">
        <f t="shared" si="63"/>
        <v>0</v>
      </c>
      <c r="J115" s="139">
        <f t="shared" si="63"/>
        <v>8732000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22039000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>
        <f t="shared" si="58"/>
        <v>1.0373246728796008</v>
      </c>
      <c r="U115" s="30">
        <f t="shared" si="59"/>
        <v>0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175</v>
      </c>
    </row>
    <row r="118" spans="1:23" x14ac:dyDescent="0.25">
      <c r="A118" s="35" t="s">
        <v>176</v>
      </c>
    </row>
    <row r="119" spans="1:23" ht="13" x14ac:dyDescent="0.3">
      <c r="A119" s="35" t="s">
        <v>177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178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179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180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d/tYHVlVoMzTt9cn2/j6S/7UXNWV7OXrf29+Wz/RToK8u0n1PoIz3E9/OOOGbQoOiSXKt9V30jLULMlzlCNSMw==" saltValue="v3qrKqGk0L+MduZvG5LxG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133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40</v>
      </c>
      <c r="B6" s="40" t="s">
        <v>40</v>
      </c>
      <c r="C6" s="40" t="s">
        <v>40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>
        <v>0</v>
      </c>
      <c r="G9" s="110">
        <v>0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IF(($L9       =0),0,((($N9       -$L9       )/$L9       )*100))</f>
        <v>0</v>
      </c>
      <c r="S9" s="55">
        <f>IF(($M9       =0),0,((($O9       -$M9       )/$M9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1800000</v>
      </c>
      <c r="C10" s="108"/>
      <c r="D10" s="108"/>
      <c r="E10" s="108">
        <f t="shared" ref="E10:E17" si="0">$B10      +$C10      +$D10</f>
        <v>1800000</v>
      </c>
      <c r="F10" s="109">
        <v>1800000</v>
      </c>
      <c r="G10" s="110">
        <v>1800000</v>
      </c>
      <c r="H10" s="109">
        <v>223000</v>
      </c>
      <c r="I10" s="110">
        <v>28000</v>
      </c>
      <c r="J10" s="109">
        <v>20000</v>
      </c>
      <c r="K10" s="110">
        <v>20000</v>
      </c>
      <c r="L10" s="109">
        <v>66000</v>
      </c>
      <c r="M10" s="110">
        <v>1071171</v>
      </c>
      <c r="N10" s="109"/>
      <c r="O10" s="110">
        <v>34000</v>
      </c>
      <c r="P10" s="109">
        <f t="shared" ref="P10:P17" si="1">$H10      +$J10      +$L10      +$N10</f>
        <v>309000</v>
      </c>
      <c r="Q10" s="110">
        <f t="shared" ref="Q10:Q17" si="2">$I10      +$K10      +$M10      +$O10</f>
        <v>1153171</v>
      </c>
      <c r="R10" s="54">
        <f t="shared" ref="R10:R17" si="3">IF(($L10      =0),0,((($N10      -$L10      )/$L10      )*100))</f>
        <v>-100</v>
      </c>
      <c r="S10" s="55">
        <f t="shared" ref="S10:S17" si="4">IF(($M10      =0),0,((($O10      -$M10      )/$M10      )*100))</f>
        <v>-96.825903613895449</v>
      </c>
      <c r="T10" s="54">
        <f t="shared" ref="T10:T16" si="5">IF(($E10      =0),0,(($P10      /$E10      )*100))</f>
        <v>17.166666666666668</v>
      </c>
      <c r="U10" s="56">
        <f t="shared" ref="U10:U16" si="6">IF(($E10      =0),0,(($Q10      /$E10      )*100))</f>
        <v>64.065055555555546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1800000</v>
      </c>
      <c r="C17" s="111">
        <f>SUM(C9:C16)</f>
        <v>0</v>
      </c>
      <c r="D17" s="111"/>
      <c r="E17" s="111">
        <f t="shared" si="0"/>
        <v>1800000</v>
      </c>
      <c r="F17" s="112">
        <f t="shared" ref="F17:O17" si="7">SUM(F9:F16)</f>
        <v>1800000</v>
      </c>
      <c r="G17" s="113">
        <f t="shared" si="7"/>
        <v>1800000</v>
      </c>
      <c r="H17" s="112">
        <f t="shared" si="7"/>
        <v>223000</v>
      </c>
      <c r="I17" s="113">
        <f t="shared" si="7"/>
        <v>28000</v>
      </c>
      <c r="J17" s="112">
        <f t="shared" si="7"/>
        <v>20000</v>
      </c>
      <c r="K17" s="113">
        <f t="shared" si="7"/>
        <v>20000</v>
      </c>
      <c r="L17" s="112">
        <f t="shared" si="7"/>
        <v>66000</v>
      </c>
      <c r="M17" s="113">
        <f t="shared" si="7"/>
        <v>1071171</v>
      </c>
      <c r="N17" s="112">
        <f t="shared" si="7"/>
        <v>0</v>
      </c>
      <c r="O17" s="113">
        <f t="shared" si="7"/>
        <v>34000</v>
      </c>
      <c r="P17" s="112">
        <f t="shared" si="1"/>
        <v>309000</v>
      </c>
      <c r="Q17" s="113">
        <f t="shared" si="2"/>
        <v>1153171</v>
      </c>
      <c r="R17" s="58">
        <f t="shared" si="3"/>
        <v>-100</v>
      </c>
      <c r="S17" s="59">
        <f t="shared" si="4"/>
        <v>-96.825903613895449</v>
      </c>
      <c r="T17" s="58">
        <f>IF((SUM($E9:$E14))=0,0,(P17/(SUM($E9:$E14))*100))</f>
        <v>17.166666666666668</v>
      </c>
      <c r="U17" s="60">
        <f>IF((SUM($E9:$E14))=0,0,(Q17/(SUM($E9:$E14))*100))</f>
        <v>64.065055555555546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IF(($L19      =0),0,((($N19      -$L19      )/$L19      )*100))</f>
        <v>0</v>
      </c>
      <c r="S19" s="55">
        <f t="shared" ref="S19:S26" si="12">IF(($M19      =0),0,((($O19      -$M19      )/$M19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>
        <v>0</v>
      </c>
      <c r="G21" s="110">
        <v>0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>
        <v>3203000</v>
      </c>
      <c r="D22" s="108"/>
      <c r="E22" s="108">
        <f t="shared" si="8"/>
        <v>3203000</v>
      </c>
      <c r="F22" s="109">
        <v>3203000</v>
      </c>
      <c r="G22" s="110">
        <v>3203000</v>
      </c>
      <c r="H22" s="109"/>
      <c r="I22" s="110"/>
      <c r="J22" s="109"/>
      <c r="K22" s="110"/>
      <c r="L22" s="109"/>
      <c r="M22" s="110"/>
      <c r="N22" s="109">
        <v>2459000</v>
      </c>
      <c r="O22" s="110">
        <v>2687502</v>
      </c>
      <c r="P22" s="109">
        <f t="shared" si="9"/>
        <v>2459000</v>
      </c>
      <c r="Q22" s="110">
        <f t="shared" si="10"/>
        <v>2687502</v>
      </c>
      <c r="R22" s="54">
        <f t="shared" si="11"/>
        <v>0</v>
      </c>
      <c r="S22" s="55">
        <f t="shared" si="12"/>
        <v>0</v>
      </c>
      <c r="T22" s="54">
        <f t="shared" si="13"/>
        <v>76.771776459569153</v>
      </c>
      <c r="U22" s="56">
        <f t="shared" si="14"/>
        <v>83.905775835154543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>
        <v>6015000</v>
      </c>
      <c r="C23" s="108"/>
      <c r="D23" s="108"/>
      <c r="E23" s="108">
        <f t="shared" si="8"/>
        <v>6015000</v>
      </c>
      <c r="F23" s="109">
        <v>6015000</v>
      </c>
      <c r="G23" s="110">
        <v>6015000</v>
      </c>
      <c r="H23" s="109"/>
      <c r="I23" s="110">
        <v>2087249</v>
      </c>
      <c r="J23" s="109">
        <v>557000</v>
      </c>
      <c r="K23" s="110">
        <v>4003217</v>
      </c>
      <c r="L23" s="109">
        <v>1488000</v>
      </c>
      <c r="M23" s="110">
        <v>353000</v>
      </c>
      <c r="N23" s="109">
        <v>3102000</v>
      </c>
      <c r="O23" s="110">
        <v>4275287</v>
      </c>
      <c r="P23" s="109">
        <f t="shared" si="9"/>
        <v>5147000</v>
      </c>
      <c r="Q23" s="110">
        <f t="shared" si="10"/>
        <v>10718753</v>
      </c>
      <c r="R23" s="54">
        <f t="shared" si="11"/>
        <v>108.46774193548387</v>
      </c>
      <c r="S23" s="55">
        <f t="shared" si="12"/>
        <v>1111.129461756374</v>
      </c>
      <c r="T23" s="54">
        <f t="shared" si="13"/>
        <v>85.569409808811301</v>
      </c>
      <c r="U23" s="56">
        <f t="shared" si="14"/>
        <v>178.20038237738987</v>
      </c>
      <c r="V23" s="109">
        <v>5490000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6015000</v>
      </c>
      <c r="C26" s="111">
        <f>SUM(C19:C25)</f>
        <v>3203000</v>
      </c>
      <c r="D26" s="111"/>
      <c r="E26" s="111">
        <f t="shared" si="8"/>
        <v>9218000</v>
      </c>
      <c r="F26" s="112">
        <f t="shared" ref="F26:O26" si="15">SUM(F19:F25)</f>
        <v>9218000</v>
      </c>
      <c r="G26" s="113">
        <f t="shared" si="15"/>
        <v>9218000</v>
      </c>
      <c r="H26" s="112">
        <f t="shared" si="15"/>
        <v>0</v>
      </c>
      <c r="I26" s="113">
        <f t="shared" si="15"/>
        <v>2087249</v>
      </c>
      <c r="J26" s="112">
        <f t="shared" si="15"/>
        <v>557000</v>
      </c>
      <c r="K26" s="113">
        <f t="shared" si="15"/>
        <v>4003217</v>
      </c>
      <c r="L26" s="112">
        <f t="shared" si="15"/>
        <v>1488000</v>
      </c>
      <c r="M26" s="113">
        <f t="shared" si="15"/>
        <v>353000</v>
      </c>
      <c r="N26" s="112">
        <f t="shared" si="15"/>
        <v>5561000</v>
      </c>
      <c r="O26" s="113">
        <f t="shared" si="15"/>
        <v>6962789</v>
      </c>
      <c r="P26" s="112">
        <f t="shared" si="9"/>
        <v>7606000</v>
      </c>
      <c r="Q26" s="113">
        <f t="shared" si="10"/>
        <v>13406255</v>
      </c>
      <c r="R26" s="58">
        <f t="shared" si="11"/>
        <v>273.72311827956992</v>
      </c>
      <c r="S26" s="59">
        <f t="shared" si="12"/>
        <v>1872.4614730878188</v>
      </c>
      <c r="T26" s="58">
        <f>IF(($E26-$E21-$E25)   =0,0,($P26   /($E26-$E21-$E25)   )*100)</f>
        <v>82.512475591234548</v>
      </c>
      <c r="U26" s="60">
        <f>IF(($E26-$E21-$E25)   =0,0,($Q26   /($E26-$E21-$E25)   )*100)</f>
        <v>145.43561510088955</v>
      </c>
      <c r="V26" s="112">
        <f>SUM(V19:V25)</f>
        <v>5490000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IF(($L28      =0),0,((($N28      -$L28      )/$L28      )*100))</f>
        <v>0</v>
      </c>
      <c r="S28" s="55">
        <f>IF(($M28      =0),0,((($O28      -$M28      )/$M28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IF(($L29      =0),0,((($N29      -$L29      )/$L29      )*100))</f>
        <v>0</v>
      </c>
      <c r="S29" s="55">
        <f>IF(($M29      =0),0,((($O29      -$M29      )/$M29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IF(($L30      =0),0,((($N30      -$L30      )/$L30      )*100))</f>
        <v>0</v>
      </c>
      <c r="S30" s="55">
        <f>IF(($M30      =0),0,((($O30      -$M30      )/$M30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IF(($L31      =0),0,((($N31      -$L31      )/$L31      )*100))</f>
        <v>0</v>
      </c>
      <c r="S31" s="55">
        <f>IF(($M31      =0),0,((($O31      -$M31      )/$M31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IF(($L32      =0),0,((($N32      -$L32      )/$L32      )*100))</f>
        <v>0</v>
      </c>
      <c r="S32" s="59">
        <f>IF(($M32      =0),0,((($O32      -$M32      )/$M32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3287000</v>
      </c>
      <c r="C34" s="108"/>
      <c r="D34" s="108"/>
      <c r="E34" s="108">
        <f>$B34      +$C34      +$D34</f>
        <v>3287000</v>
      </c>
      <c r="F34" s="109">
        <v>3287000</v>
      </c>
      <c r="G34" s="110">
        <v>3287000</v>
      </c>
      <c r="H34" s="109">
        <v>821000</v>
      </c>
      <c r="I34" s="110">
        <v>712424</v>
      </c>
      <c r="J34" s="109">
        <v>1833000</v>
      </c>
      <c r="K34" s="110">
        <v>1096648</v>
      </c>
      <c r="L34" s="109"/>
      <c r="M34" s="110">
        <v>473752</v>
      </c>
      <c r="N34" s="109"/>
      <c r="O34" s="110">
        <v>1845456</v>
      </c>
      <c r="P34" s="109">
        <f>$H34      +$J34      +$L34      +$N34</f>
        <v>2654000</v>
      </c>
      <c r="Q34" s="110">
        <f>$I34      +$K34      +$M34      +$O34</f>
        <v>4128280</v>
      </c>
      <c r="R34" s="54">
        <f>IF(($L34      =0),0,((($N34      -$L34      )/$L34      )*100))</f>
        <v>0</v>
      </c>
      <c r="S34" s="55">
        <f>IF(($M34      =0),0,((($O34      -$M34      )/$M34      )*100))</f>
        <v>289.54051909015686</v>
      </c>
      <c r="T34" s="54">
        <f>IF(($E34      =0),0,(($P34      /$E34      )*100))</f>
        <v>80.742318223303926</v>
      </c>
      <c r="U34" s="56">
        <f>IF(($E34      =0),0,(($Q34      /$E34      )*100))</f>
        <v>125.59415880742317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3287000</v>
      </c>
      <c r="C35" s="111">
        <f>C34</f>
        <v>0</v>
      </c>
      <c r="D35" s="111"/>
      <c r="E35" s="111">
        <f>$B35      +$C35      +$D35</f>
        <v>3287000</v>
      </c>
      <c r="F35" s="112">
        <f t="shared" ref="F35:O35" si="17">F34</f>
        <v>3287000</v>
      </c>
      <c r="G35" s="113">
        <f t="shared" si="17"/>
        <v>3287000</v>
      </c>
      <c r="H35" s="112">
        <f t="shared" si="17"/>
        <v>821000</v>
      </c>
      <c r="I35" s="113">
        <f t="shared" si="17"/>
        <v>712424</v>
      </c>
      <c r="J35" s="112">
        <f t="shared" si="17"/>
        <v>1833000</v>
      </c>
      <c r="K35" s="113">
        <f t="shared" si="17"/>
        <v>1096648</v>
      </c>
      <c r="L35" s="112">
        <f t="shared" si="17"/>
        <v>0</v>
      </c>
      <c r="M35" s="113">
        <f t="shared" si="17"/>
        <v>473752</v>
      </c>
      <c r="N35" s="112">
        <f t="shared" si="17"/>
        <v>0</v>
      </c>
      <c r="O35" s="113">
        <f t="shared" si="17"/>
        <v>1845456</v>
      </c>
      <c r="P35" s="112">
        <f>$H35      +$J35      +$L35      +$N35</f>
        <v>2654000</v>
      </c>
      <c r="Q35" s="113">
        <f>$I35      +$K35      +$M35      +$O35</f>
        <v>4128280</v>
      </c>
      <c r="R35" s="58">
        <f>IF(($L35      =0),0,((($N35      -$L35      )/$L35      )*100))</f>
        <v>0</v>
      </c>
      <c r="S35" s="59">
        <f>IF(($M35      =0),0,((($O35      -$M35      )/$M35      )*100))</f>
        <v>289.54051909015686</v>
      </c>
      <c r="T35" s="58">
        <f>IF($E35   =0,0,($P35   /$E35   )*100)</f>
        <v>80.742318223303926</v>
      </c>
      <c r="U35" s="60">
        <f>IF($E35   =0,0,($Q35   /$E35   )*100)</f>
        <v>125.59415880742317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>
        <v>18629000</v>
      </c>
      <c r="C37" s="108"/>
      <c r="D37" s="108"/>
      <c r="E37" s="108">
        <f t="shared" ref="E37:E42" si="18">$B37      +$C37      +$D37</f>
        <v>18629000</v>
      </c>
      <c r="F37" s="109">
        <v>18629000</v>
      </c>
      <c r="G37" s="110">
        <v>18629000</v>
      </c>
      <c r="H37" s="109">
        <v>1072000</v>
      </c>
      <c r="I37" s="110">
        <v>730477</v>
      </c>
      <c r="J37" s="109">
        <v>5733000</v>
      </c>
      <c r="K37" s="110">
        <v>8921883</v>
      </c>
      <c r="L37" s="109">
        <v>11824000</v>
      </c>
      <c r="M37" s="110">
        <v>4635253</v>
      </c>
      <c r="N37" s="109"/>
      <c r="O37" s="110">
        <v>5388790</v>
      </c>
      <c r="P37" s="109">
        <f t="shared" ref="P37:P42" si="19">$H37      +$J37      +$L37      +$N37</f>
        <v>18629000</v>
      </c>
      <c r="Q37" s="110">
        <f t="shared" ref="Q37:Q42" si="20">$I37      +$K37      +$M37      +$O37</f>
        <v>19676403</v>
      </c>
      <c r="R37" s="54">
        <f t="shared" ref="R37:R42" si="21">IF(($L37      =0),0,((($N37      -$L37      )/$L37      )*100))</f>
        <v>-100</v>
      </c>
      <c r="S37" s="55">
        <f t="shared" ref="S37:S42" si="22">IF(($M37      =0),0,((($O37      -$M37      )/$M37      )*100))</f>
        <v>16.256653088838949</v>
      </c>
      <c r="T37" s="54">
        <f t="shared" ref="T37:T41" si="23">IF(($E37      =0),0,(($P37      /$E37      )*100))</f>
        <v>100</v>
      </c>
      <c r="U37" s="56">
        <f t="shared" ref="U37:U41" si="24">IF(($E37      =0),0,(($Q37      /$E37      )*100))</f>
        <v>105.62243276611734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>
        <v>3831000</v>
      </c>
      <c r="C38" s="108">
        <v>99000</v>
      </c>
      <c r="D38" s="108"/>
      <c r="E38" s="108">
        <f t="shared" si="18"/>
        <v>3930000</v>
      </c>
      <c r="F38" s="109">
        <v>3831000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22460000</v>
      </c>
      <c r="C42" s="111">
        <f>SUM(C37:C41)</f>
        <v>99000</v>
      </c>
      <c r="D42" s="111"/>
      <c r="E42" s="111">
        <f t="shared" si="18"/>
        <v>22559000</v>
      </c>
      <c r="F42" s="112">
        <f t="shared" ref="F42:O42" si="25">SUM(F37:F41)</f>
        <v>22460000</v>
      </c>
      <c r="G42" s="113">
        <f t="shared" si="25"/>
        <v>18629000</v>
      </c>
      <c r="H42" s="112">
        <f t="shared" si="25"/>
        <v>1072000</v>
      </c>
      <c r="I42" s="113">
        <f t="shared" si="25"/>
        <v>730477</v>
      </c>
      <c r="J42" s="112">
        <f t="shared" si="25"/>
        <v>5733000</v>
      </c>
      <c r="K42" s="113">
        <f t="shared" si="25"/>
        <v>8921883</v>
      </c>
      <c r="L42" s="112">
        <f t="shared" si="25"/>
        <v>11824000</v>
      </c>
      <c r="M42" s="113">
        <f t="shared" si="25"/>
        <v>4635253</v>
      </c>
      <c r="N42" s="112">
        <f t="shared" si="25"/>
        <v>0</v>
      </c>
      <c r="O42" s="113">
        <f t="shared" si="25"/>
        <v>5388790</v>
      </c>
      <c r="P42" s="112">
        <f t="shared" si="19"/>
        <v>18629000</v>
      </c>
      <c r="Q42" s="113">
        <f t="shared" si="20"/>
        <v>19676403</v>
      </c>
      <c r="R42" s="58">
        <f t="shared" si="21"/>
        <v>-100</v>
      </c>
      <c r="S42" s="59">
        <f t="shared" si="22"/>
        <v>16.256653088838949</v>
      </c>
      <c r="T42" s="58">
        <f>IF((+$E37+$E40) =0,0,(P42   /(+$E37+$E40) )*100)</f>
        <v>100</v>
      </c>
      <c r="U42" s="60">
        <f>IF((+$E37+$E40) =0,0,(Q42   /(+$E37+$E40) )*100)</f>
        <v>105.62243276611734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IF(($L44      =0),0,((($N44      -$L44      )/$L44      )*100))</f>
        <v>0</v>
      </c>
      <c r="S44" s="55">
        <f t="shared" ref="S44:S55" si="30">IF(($M44      =0),0,((($O44      -$M44      )/$M44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IF(($L57      =0),0,((($N57      -$L57      )/$L57      )*100))</f>
        <v>0</v>
      </c>
      <c r="S57" s="55">
        <f>IF(($M57      =0),0,((($O57      -$M57      )/$M57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IF(($L58      =0),0,((($N58      -$L58      )/$L58      )*100))</f>
        <v>0</v>
      </c>
      <c r="S58" s="55">
        <f>IF(($M58      =0),0,((($O58      -$M58      )/$M58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IF(($L59      =0),0,((($N59      -$L59      )/$L59      )*100))</f>
        <v>0</v>
      </c>
      <c r="S59" s="55">
        <f>IF(($M59      =0),0,((($O59      -$M59      )/$M59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IF(($L60      =0),0,((($N60      -$L60      )/$L60      )*100))</f>
        <v>0</v>
      </c>
      <c r="S60" s="55">
        <f>IF(($M60      =0),0,((($O60      -$M60      )/$M60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IF(($L61      =0),0,((($N61      -$L61      )/$L61      )*100))</f>
        <v>0</v>
      </c>
      <c r="S61" s="64">
        <f>IF(($M61      =0),0,((($O61      -$M61      )/$M61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IF(($L63      =0),0,((($N63      -$L63      )/$L63      )*100))</f>
        <v>0</v>
      </c>
      <c r="S63" s="55">
        <f t="shared" ref="S63:S69" si="39">IF(($M63      =0),0,((($O63      -$M63      )/$M63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33562000</v>
      </c>
      <c r="C69" s="120">
        <f>SUM(C9:C16,C19:C25,C28:C31,C34,C37:C41,C44:C54,C57:C60,C63:C67)</f>
        <v>3302000</v>
      </c>
      <c r="D69" s="120"/>
      <c r="E69" s="120">
        <f t="shared" si="35"/>
        <v>36864000</v>
      </c>
      <c r="F69" s="121">
        <f t="shared" ref="F69:O69" si="43">SUM(F9:F16,F19:F25,F28:F31,F34,F37:F41,F44:F54,F57:F60,F63:F67)</f>
        <v>36765000</v>
      </c>
      <c r="G69" s="122">
        <f t="shared" si="43"/>
        <v>32934000</v>
      </c>
      <c r="H69" s="121">
        <f t="shared" si="43"/>
        <v>2116000</v>
      </c>
      <c r="I69" s="122">
        <f t="shared" si="43"/>
        <v>3558150</v>
      </c>
      <c r="J69" s="121">
        <f t="shared" si="43"/>
        <v>8143000</v>
      </c>
      <c r="K69" s="122">
        <f t="shared" si="43"/>
        <v>14041748</v>
      </c>
      <c r="L69" s="121">
        <f t="shared" si="43"/>
        <v>13378000</v>
      </c>
      <c r="M69" s="122">
        <f t="shared" si="43"/>
        <v>6533176</v>
      </c>
      <c r="N69" s="121">
        <f t="shared" si="43"/>
        <v>5561000</v>
      </c>
      <c r="O69" s="122">
        <f t="shared" si="43"/>
        <v>14231035</v>
      </c>
      <c r="P69" s="121">
        <f t="shared" si="36"/>
        <v>29198000</v>
      </c>
      <c r="Q69" s="122">
        <f t="shared" si="37"/>
        <v>38364109</v>
      </c>
      <c r="R69" s="67">
        <f t="shared" si="38"/>
        <v>-58.431753625355064</v>
      </c>
      <c r="S69" s="68">
        <f t="shared" si="39"/>
        <v>117.82720992056544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88.656100078945769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116.48785146049676</v>
      </c>
      <c r="V69" s="121">
        <f>SUM(V9:V16,V19:V25,V28:V31,V34,V37:V41,V44:V54,V57:V60,V63:V67)</f>
        <v>5490000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43516000</v>
      </c>
      <c r="C71" s="108"/>
      <c r="D71" s="108"/>
      <c r="E71" s="108">
        <f>$B71      +$C71      +$D71</f>
        <v>43516000</v>
      </c>
      <c r="F71" s="109">
        <v>43516000</v>
      </c>
      <c r="G71" s="110">
        <v>43516000</v>
      </c>
      <c r="H71" s="109">
        <v>13778000</v>
      </c>
      <c r="I71" s="110">
        <v>14772509</v>
      </c>
      <c r="J71" s="109">
        <v>15258000</v>
      </c>
      <c r="K71" s="110">
        <v>13844705</v>
      </c>
      <c r="L71" s="109">
        <v>13055000</v>
      </c>
      <c r="M71" s="110">
        <v>5470246</v>
      </c>
      <c r="N71" s="109">
        <v>1425000</v>
      </c>
      <c r="O71" s="110">
        <v>4994922</v>
      </c>
      <c r="P71" s="109">
        <f>$H71      +$J71      +$L71      +$N71</f>
        <v>43516000</v>
      </c>
      <c r="Q71" s="110">
        <f>$I71      +$K71      +$M71      +$O71</f>
        <v>39082382</v>
      </c>
      <c r="R71" s="54">
        <f>IF(($L71      =0),0,((($N71      -$L71      )/$L71      )*100))</f>
        <v>-89.08464189965531</v>
      </c>
      <c r="S71" s="55">
        <f>IF(($M71      =0),0,((($O71      -$M71      )/$M71      )*100))</f>
        <v>-8.6892618723179904</v>
      </c>
      <c r="T71" s="54">
        <f>IF(($E71      =0),0,(($P71      /$E71      )*100))</f>
        <v>100</v>
      </c>
      <c r="U71" s="56">
        <f>IF(($E71      =0),0,(($Q71      /$E71      )*100))</f>
        <v>89.811522198731495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IF(($L72      =0),0,((($N72      -$L72      )/$L72      )*100))</f>
        <v>0</v>
      </c>
      <c r="S72" s="55">
        <f>IF(($M72      =0),0,((($O72      -$M72      )/$M72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43516000</v>
      </c>
      <c r="C73" s="117">
        <f>SUM(C71:C72)</f>
        <v>0</v>
      </c>
      <c r="D73" s="117"/>
      <c r="E73" s="117">
        <f>$B73      +$C73      +$D73</f>
        <v>43516000</v>
      </c>
      <c r="F73" s="118">
        <f t="shared" ref="F73:O73" si="44">SUM(F71:F72)</f>
        <v>43516000</v>
      </c>
      <c r="G73" s="119">
        <f t="shared" si="44"/>
        <v>43516000</v>
      </c>
      <c r="H73" s="118">
        <f t="shared" si="44"/>
        <v>13778000</v>
      </c>
      <c r="I73" s="119">
        <f t="shared" si="44"/>
        <v>14772509</v>
      </c>
      <c r="J73" s="118">
        <f t="shared" si="44"/>
        <v>15258000</v>
      </c>
      <c r="K73" s="119">
        <f t="shared" si="44"/>
        <v>13844705</v>
      </c>
      <c r="L73" s="118">
        <f t="shared" si="44"/>
        <v>13055000</v>
      </c>
      <c r="M73" s="119">
        <f t="shared" si="44"/>
        <v>5470246</v>
      </c>
      <c r="N73" s="118">
        <f t="shared" si="44"/>
        <v>1425000</v>
      </c>
      <c r="O73" s="119">
        <f t="shared" si="44"/>
        <v>4994922</v>
      </c>
      <c r="P73" s="118">
        <f>$H73      +$J73      +$L73      +$N73</f>
        <v>43516000</v>
      </c>
      <c r="Q73" s="119">
        <f>$I73      +$K73      +$M73      +$O73</f>
        <v>39082382</v>
      </c>
      <c r="R73" s="63">
        <f>IF(($L73      =0),0,((($N73      -$L73      )/$L73      )*100))</f>
        <v>-89.08464189965531</v>
      </c>
      <c r="S73" s="64">
        <f>IF(($M73      =0),0,((($O73      -$M73      )/$M73      )*100))</f>
        <v>-8.6892618723179904</v>
      </c>
      <c r="T73" s="63">
        <f>IF(($E71      =0),0,(($P71      /$E71      )*100))</f>
        <v>100</v>
      </c>
      <c r="U73" s="65">
        <f>IF($E71   =0,0,($Q71   /$E71 )*100)</f>
        <v>89.811522198731495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43516000</v>
      </c>
      <c r="C74" s="120">
        <f>SUM(C71:C72)</f>
        <v>0</v>
      </c>
      <c r="D74" s="120"/>
      <c r="E74" s="120">
        <f>$B74      +$C74      +$D74</f>
        <v>43516000</v>
      </c>
      <c r="F74" s="121">
        <f t="shared" ref="F74:O74" si="45">SUM(F71:F72)</f>
        <v>43516000</v>
      </c>
      <c r="G74" s="122">
        <f t="shared" si="45"/>
        <v>43516000</v>
      </c>
      <c r="H74" s="121">
        <f t="shared" si="45"/>
        <v>13778000</v>
      </c>
      <c r="I74" s="122">
        <f t="shared" si="45"/>
        <v>14772509</v>
      </c>
      <c r="J74" s="121">
        <f t="shared" si="45"/>
        <v>15258000</v>
      </c>
      <c r="K74" s="122">
        <f t="shared" si="45"/>
        <v>13844705</v>
      </c>
      <c r="L74" s="121">
        <f t="shared" si="45"/>
        <v>13055000</v>
      </c>
      <c r="M74" s="122">
        <f t="shared" si="45"/>
        <v>5470246</v>
      </c>
      <c r="N74" s="121">
        <f t="shared" si="45"/>
        <v>1425000</v>
      </c>
      <c r="O74" s="122">
        <f t="shared" si="45"/>
        <v>4994922</v>
      </c>
      <c r="P74" s="121">
        <f>$H74      +$J74      +$L74      +$N74</f>
        <v>43516000</v>
      </c>
      <c r="Q74" s="122">
        <f>$I74      +$K74      +$M74      +$O74</f>
        <v>39082382</v>
      </c>
      <c r="R74" s="67">
        <f>IF(($L74      =0),0,((($N74      -$L74      )/$L74      )*100))</f>
        <v>-89.08464189965531</v>
      </c>
      <c r="S74" s="68">
        <f>IF(($M74      =0),0,((($O74      -$M74      )/$M74      )*100))</f>
        <v>-8.6892618723179904</v>
      </c>
      <c r="T74" s="67">
        <f>IF(($E71      =0),0,(($P71      /$E71      )*100))</f>
        <v>100</v>
      </c>
      <c r="U74" s="71">
        <f>IF($E71   =0,0,($Q71   /$E71 )*100)</f>
        <v>89.811522198731495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77078000</v>
      </c>
      <c r="C75" s="120">
        <f>SUM(C9:C16,C19:C25,C28:C31,C34,C37:C41,C44:C54,C57:C60,C63:C67,C71:C72)</f>
        <v>3302000</v>
      </c>
      <c r="D75" s="120"/>
      <c r="E75" s="120">
        <f>$B75      +$C75      +$D75</f>
        <v>80380000</v>
      </c>
      <c r="F75" s="121">
        <f t="shared" ref="F75:O75" si="46">SUM(F9:F16,F19:F25,F28:F31,F34,F37:F41,F44:F54,F57:F60,F63:F67,F71:F72)</f>
        <v>80281000</v>
      </c>
      <c r="G75" s="122">
        <f t="shared" si="46"/>
        <v>76450000</v>
      </c>
      <c r="H75" s="121">
        <f t="shared" si="46"/>
        <v>15894000</v>
      </c>
      <c r="I75" s="122">
        <f t="shared" si="46"/>
        <v>18330659</v>
      </c>
      <c r="J75" s="121">
        <f t="shared" si="46"/>
        <v>23401000</v>
      </c>
      <c r="K75" s="122">
        <f t="shared" si="46"/>
        <v>27886453</v>
      </c>
      <c r="L75" s="121">
        <f t="shared" si="46"/>
        <v>26433000</v>
      </c>
      <c r="M75" s="122">
        <f t="shared" si="46"/>
        <v>12003422</v>
      </c>
      <c r="N75" s="121">
        <f t="shared" si="46"/>
        <v>6986000</v>
      </c>
      <c r="O75" s="122">
        <f t="shared" si="46"/>
        <v>19225957</v>
      </c>
      <c r="P75" s="121">
        <f>$H75      +$J75      +$L75      +$N75</f>
        <v>72714000</v>
      </c>
      <c r="Q75" s="122">
        <f>$I75      +$K75      +$M75      +$O75</f>
        <v>77446491</v>
      </c>
      <c r="R75" s="67">
        <f>IF(($L75      =0),0,((($N75      -$L75      )/$L75      )*100))</f>
        <v>-73.570915143948852</v>
      </c>
      <c r="S75" s="68">
        <f>IF(($M75      =0),0,((($O75      -$M75      )/$M75      )*100))</f>
        <v>60.170633007820605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95.113145846958801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101.30345454545456</v>
      </c>
      <c r="V75" s="121">
        <f>SUM(V9:V16,V19:V25,V28:V31,V34,V37:V41,V44:V54,V57:V60,V63:V67,V71:V72)</f>
        <v>5490000</v>
      </c>
      <c r="W75" s="122" t="s">
        <v>36</v>
      </c>
    </row>
    <row r="76" spans="1:23" ht="13" thickTop="1" x14ac:dyDescent="0.25">
      <c r="A76" s="72" t="s">
        <v>40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93</v>
      </c>
      <c r="B78" s="86" t="s">
        <v>94</v>
      </c>
      <c r="C78" s="86" t="s">
        <v>95</v>
      </c>
      <c r="D78" s="87" t="s">
        <v>17</v>
      </c>
      <c r="E78" s="86" t="s">
        <v>18</v>
      </c>
      <c r="F78" s="86" t="s">
        <v>19</v>
      </c>
      <c r="G78" s="86" t="s">
        <v>96</v>
      </c>
      <c r="H78" s="86" t="s">
        <v>97</v>
      </c>
      <c r="I78" s="88" t="s">
        <v>22</v>
      </c>
      <c r="J78" s="86" t="s">
        <v>98</v>
      </c>
      <c r="K78" s="88" t="s">
        <v>24</v>
      </c>
      <c r="L78" s="86" t="s">
        <v>99</v>
      </c>
      <c r="M78" s="88" t="s">
        <v>26</v>
      </c>
      <c r="N78" s="86" t="s">
        <v>100</v>
      </c>
      <c r="O78" s="88" t="s">
        <v>28</v>
      </c>
      <c r="P78" s="88" t="s">
        <v>101</v>
      </c>
      <c r="Q78" s="89" t="s">
        <v>30</v>
      </c>
      <c r="R78" s="90" t="s">
        <v>101</v>
      </c>
      <c r="S78" s="91" t="s">
        <v>30</v>
      </c>
      <c r="T78" s="90" t="s">
        <v>102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167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168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169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170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171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172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103</v>
      </c>
      <c r="B87" s="128">
        <f t="shared" ref="B87:S87" si="48">+B88+B89+B90+B91+B92+B93+B94+B95+B96</f>
        <v>6925000</v>
      </c>
      <c r="C87" s="128">
        <f t="shared" si="48"/>
        <v>6417000</v>
      </c>
      <c r="D87" s="128">
        <f t="shared" si="48"/>
        <v>0</v>
      </c>
      <c r="E87" s="128">
        <f t="shared" si="48"/>
        <v>13342000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2311000</v>
      </c>
      <c r="I87" s="128">
        <f t="shared" si="48"/>
        <v>0</v>
      </c>
      <c r="J87" s="128">
        <f t="shared" si="48"/>
        <v>3340000</v>
      </c>
      <c r="K87" s="128">
        <f t="shared" si="48"/>
        <v>0</v>
      </c>
      <c r="L87" s="128">
        <f t="shared" si="48"/>
        <v>2000000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7651000</v>
      </c>
      <c r="Q87" s="129">
        <f t="shared" si="48"/>
        <v>0</v>
      </c>
      <c r="R87" s="94">
        <f t="shared" si="48"/>
        <v>-100</v>
      </c>
      <c r="S87" s="94">
        <f t="shared" si="48"/>
        <v>0</v>
      </c>
      <c r="T87" s="95">
        <f>IF(SUM($E88:$E96) =0,0,(P87   /SUM($E88:$E96) )*100)</f>
        <v>57.345225603357818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104</v>
      </c>
      <c r="B88" s="130"/>
      <c r="C88" s="130"/>
      <c r="D88" s="130"/>
      <c r="E88" s="130">
        <f t="shared" ref="E88:E96" si="49">$B88      +$C88      +$D88</f>
        <v>0</v>
      </c>
      <c r="F88" s="130">
        <v>0</v>
      </c>
      <c r="G88" s="130">
        <v>0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IF(($L88      =0),0,((($N88      -$L88      )/$L88      )*100))</f>
        <v>0</v>
      </c>
      <c r="S88" s="98">
        <f t="shared" ref="S88:S96" si="53">IF(($M88      =0),0,((($O88      -$M88      )/$M88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105</v>
      </c>
      <c r="B89" s="108"/>
      <c r="C89" s="108"/>
      <c r="D89" s="108"/>
      <c r="E89" s="108">
        <f t="shared" si="49"/>
        <v>0</v>
      </c>
      <c r="F89" s="108">
        <v>0</v>
      </c>
      <c r="G89" s="108">
        <v>0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106</v>
      </c>
      <c r="B90" s="108"/>
      <c r="C90" s="108"/>
      <c r="D90" s="108"/>
      <c r="E90" s="108">
        <f t="shared" si="49"/>
        <v>0</v>
      </c>
      <c r="F90" s="108">
        <v>0</v>
      </c>
      <c r="G90" s="108">
        <v>0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107</v>
      </c>
      <c r="B91" s="108">
        <v>6925000</v>
      </c>
      <c r="C91" s="108">
        <v>4417000</v>
      </c>
      <c r="D91" s="108"/>
      <c r="E91" s="108">
        <f t="shared" si="49"/>
        <v>11342000</v>
      </c>
      <c r="F91" s="108">
        <v>0</v>
      </c>
      <c r="G91" s="108">
        <v>0</v>
      </c>
      <c r="H91" s="108">
        <v>2311000</v>
      </c>
      <c r="I91" s="108"/>
      <c r="J91" s="108">
        <v>3340000</v>
      </c>
      <c r="K91" s="108"/>
      <c r="L91" s="108"/>
      <c r="M91" s="108"/>
      <c r="N91" s="108"/>
      <c r="O91" s="108"/>
      <c r="P91" s="108">
        <f t="shared" si="50"/>
        <v>5651000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49.823664256744841</v>
      </c>
      <c r="U91" s="99">
        <f t="shared" si="55"/>
        <v>0</v>
      </c>
      <c r="V91" s="100"/>
      <c r="W91" s="101"/>
    </row>
    <row r="92" spans="1:23" ht="13" x14ac:dyDescent="0.3">
      <c r="A92" s="102" t="s">
        <v>108</v>
      </c>
      <c r="B92" s="108"/>
      <c r="C92" s="108"/>
      <c r="D92" s="108"/>
      <c r="E92" s="108">
        <f t="shared" si="49"/>
        <v>0</v>
      </c>
      <c r="F92" s="108">
        <v>0</v>
      </c>
      <c r="G92" s="108">
        <v>0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109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110</v>
      </c>
      <c r="B94" s="108"/>
      <c r="C94" s="108"/>
      <c r="D94" s="108"/>
      <c r="E94" s="108">
        <f t="shared" si="49"/>
        <v>0</v>
      </c>
      <c r="F94" s="108">
        <v>0</v>
      </c>
      <c r="G94" s="108">
        <v>0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111</v>
      </c>
      <c r="B95" s="108"/>
      <c r="C95" s="108"/>
      <c r="D95" s="108"/>
      <c r="E95" s="108">
        <f t="shared" si="49"/>
        <v>0</v>
      </c>
      <c r="F95" s="108">
        <v>0</v>
      </c>
      <c r="G95" s="108">
        <v>0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112</v>
      </c>
      <c r="B96" s="131"/>
      <c r="C96" s="131">
        <v>2000000</v>
      </c>
      <c r="D96" s="131"/>
      <c r="E96" s="131">
        <f t="shared" si="49"/>
        <v>2000000</v>
      </c>
      <c r="F96" s="131">
        <v>0</v>
      </c>
      <c r="G96" s="131">
        <v>0</v>
      </c>
      <c r="H96" s="131"/>
      <c r="I96" s="131"/>
      <c r="J96" s="131"/>
      <c r="K96" s="131"/>
      <c r="L96" s="131">
        <v>2000000</v>
      </c>
      <c r="M96" s="131"/>
      <c r="N96" s="131"/>
      <c r="O96" s="131"/>
      <c r="P96" s="131">
        <f t="shared" si="50"/>
        <v>2000000</v>
      </c>
      <c r="Q96" s="131">
        <f t="shared" si="51"/>
        <v>0</v>
      </c>
      <c r="R96" s="104">
        <f t="shared" si="52"/>
        <v>-100</v>
      </c>
      <c r="S96" s="104">
        <f t="shared" si="53"/>
        <v>0</v>
      </c>
      <c r="T96" s="104">
        <f t="shared" si="54"/>
        <v>100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173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6925000</v>
      </c>
      <c r="C114" s="137">
        <f t="shared" si="62"/>
        <v>6417000</v>
      </c>
      <c r="D114" s="137">
        <f t="shared" si="62"/>
        <v>0</v>
      </c>
      <c r="E114" s="137">
        <f t="shared" si="62"/>
        <v>13342000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2311000</v>
      </c>
      <c r="I114" s="137">
        <f t="shared" si="62"/>
        <v>0</v>
      </c>
      <c r="J114" s="137">
        <f t="shared" si="62"/>
        <v>3340000</v>
      </c>
      <c r="K114" s="137">
        <f t="shared" si="62"/>
        <v>0</v>
      </c>
      <c r="L114" s="137">
        <f t="shared" si="62"/>
        <v>2000000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7651000</v>
      </c>
      <c r="Q114" s="137">
        <f t="shared" si="62"/>
        <v>0</v>
      </c>
      <c r="R114" s="29">
        <f t="shared" si="61"/>
        <v>-1</v>
      </c>
      <c r="S114" s="30" t="str">
        <f t="shared" si="61"/>
        <v xml:space="preserve"> </v>
      </c>
      <c r="T114" s="29">
        <f t="shared" si="58"/>
        <v>0.57345225603357819</v>
      </c>
      <c r="U114" s="30">
        <f t="shared" si="59"/>
        <v>0</v>
      </c>
      <c r="V114" s="27"/>
      <c r="W114" s="28"/>
    </row>
    <row r="115" spans="1:23" hidden="1" x14ac:dyDescent="0.25">
      <c r="A115" s="31" t="s">
        <v>174</v>
      </c>
      <c r="B115" s="139">
        <f>B87</f>
        <v>6925000</v>
      </c>
      <c r="C115" s="139">
        <f t="shared" ref="C115:Q115" si="63">C87</f>
        <v>6417000</v>
      </c>
      <c r="D115" s="139">
        <f t="shared" si="63"/>
        <v>0</v>
      </c>
      <c r="E115" s="139">
        <f t="shared" si="63"/>
        <v>13342000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2311000</v>
      </c>
      <c r="I115" s="139">
        <f t="shared" si="63"/>
        <v>0</v>
      </c>
      <c r="J115" s="139">
        <f t="shared" si="63"/>
        <v>3340000</v>
      </c>
      <c r="K115" s="139">
        <f t="shared" si="63"/>
        <v>0</v>
      </c>
      <c r="L115" s="139">
        <f t="shared" si="63"/>
        <v>2000000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7651000</v>
      </c>
      <c r="Q115" s="139">
        <f t="shared" si="63"/>
        <v>0</v>
      </c>
      <c r="R115" s="29">
        <f t="shared" si="61"/>
        <v>-1</v>
      </c>
      <c r="S115" s="30" t="str">
        <f t="shared" si="61"/>
        <v xml:space="preserve"> </v>
      </c>
      <c r="T115" s="29">
        <f t="shared" si="58"/>
        <v>0.57345225603357819</v>
      </c>
      <c r="U115" s="30">
        <f t="shared" si="59"/>
        <v>0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175</v>
      </c>
    </row>
    <row r="118" spans="1:23" x14ac:dyDescent="0.25">
      <c r="A118" s="35" t="s">
        <v>176</v>
      </c>
    </row>
    <row r="119" spans="1:23" ht="13" x14ac:dyDescent="0.3">
      <c r="A119" s="35" t="s">
        <v>177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178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179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180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dTx+59UZyIolfcxgo8c08Q+Zy1TsRtpllogLxLXbNdEdk0cP9ltlAWwJpAaJspsthCY2bF3IwX6tnpeqz5cYMw==" saltValue="0hDjjXF3CCznVlOct8LkP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134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40</v>
      </c>
      <c r="B6" s="40" t="s">
        <v>40</v>
      </c>
      <c r="C6" s="40" t="s">
        <v>40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>
        <v>0</v>
      </c>
      <c r="G9" s="110">
        <v>0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IF(($L9       =0),0,((($N9       -$L9       )/$L9       )*100))</f>
        <v>0</v>
      </c>
      <c r="S9" s="55">
        <f>IF(($M9       =0),0,((($O9       -$M9       )/$M9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2500000</v>
      </c>
      <c r="C10" s="108"/>
      <c r="D10" s="108"/>
      <c r="E10" s="108">
        <f t="shared" ref="E10:E17" si="0">$B10      +$C10      +$D10</f>
        <v>2500000</v>
      </c>
      <c r="F10" s="109">
        <v>2500000</v>
      </c>
      <c r="G10" s="110">
        <v>2500000</v>
      </c>
      <c r="H10" s="109">
        <v>117000</v>
      </c>
      <c r="I10" s="110">
        <v>117342</v>
      </c>
      <c r="J10" s="109">
        <v>631000</v>
      </c>
      <c r="K10" s="110">
        <v>629936</v>
      </c>
      <c r="L10" s="109"/>
      <c r="M10" s="110">
        <v>1286066</v>
      </c>
      <c r="N10" s="109"/>
      <c r="O10" s="110">
        <v>466654</v>
      </c>
      <c r="P10" s="109">
        <f t="shared" ref="P10:P17" si="1">$H10      +$J10      +$L10      +$N10</f>
        <v>748000</v>
      </c>
      <c r="Q10" s="110">
        <f t="shared" ref="Q10:Q17" si="2">$I10      +$K10      +$M10      +$O10</f>
        <v>2499998</v>
      </c>
      <c r="R10" s="54">
        <f t="shared" ref="R10:R17" si="3">IF(($L10      =0),0,((($N10      -$L10      )/$L10      )*100))</f>
        <v>0</v>
      </c>
      <c r="S10" s="55">
        <f t="shared" ref="S10:S17" si="4">IF(($M10      =0),0,((($O10      -$M10      )/$M10      )*100))</f>
        <v>-63.714614957552719</v>
      </c>
      <c r="T10" s="54">
        <f t="shared" ref="T10:T16" si="5">IF(($E10      =0),0,(($P10      /$E10      )*100))</f>
        <v>29.92</v>
      </c>
      <c r="U10" s="56">
        <f t="shared" ref="U10:U16" si="6">IF(($E10      =0),0,(($Q10      /$E10      )*100))</f>
        <v>99.999920000000003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2500000</v>
      </c>
      <c r="C17" s="111">
        <f>SUM(C9:C16)</f>
        <v>0</v>
      </c>
      <c r="D17" s="111"/>
      <c r="E17" s="111">
        <f t="shared" si="0"/>
        <v>2500000</v>
      </c>
      <c r="F17" s="112">
        <f t="shared" ref="F17:O17" si="7">SUM(F9:F16)</f>
        <v>2500000</v>
      </c>
      <c r="G17" s="113">
        <f t="shared" si="7"/>
        <v>2500000</v>
      </c>
      <c r="H17" s="112">
        <f t="shared" si="7"/>
        <v>117000</v>
      </c>
      <c r="I17" s="113">
        <f t="shared" si="7"/>
        <v>117342</v>
      </c>
      <c r="J17" s="112">
        <f t="shared" si="7"/>
        <v>631000</v>
      </c>
      <c r="K17" s="113">
        <f t="shared" si="7"/>
        <v>629936</v>
      </c>
      <c r="L17" s="112">
        <f t="shared" si="7"/>
        <v>0</v>
      </c>
      <c r="M17" s="113">
        <f t="shared" si="7"/>
        <v>1286066</v>
      </c>
      <c r="N17" s="112">
        <f t="shared" si="7"/>
        <v>0</v>
      </c>
      <c r="O17" s="113">
        <f t="shared" si="7"/>
        <v>466654</v>
      </c>
      <c r="P17" s="112">
        <f t="shared" si="1"/>
        <v>748000</v>
      </c>
      <c r="Q17" s="113">
        <f t="shared" si="2"/>
        <v>2499998</v>
      </c>
      <c r="R17" s="58">
        <f t="shared" si="3"/>
        <v>0</v>
      </c>
      <c r="S17" s="59">
        <f t="shared" si="4"/>
        <v>-63.714614957552719</v>
      </c>
      <c r="T17" s="58">
        <f>IF((SUM($E9:$E14))=0,0,(P17/(SUM($E9:$E14))*100))</f>
        <v>29.92</v>
      </c>
      <c r="U17" s="60">
        <f>IF((SUM($E9:$E14))=0,0,(Q17/(SUM($E9:$E14))*100))</f>
        <v>99.999920000000003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IF(($L19      =0),0,((($N19      -$L19      )/$L19      )*100))</f>
        <v>0</v>
      </c>
      <c r="S19" s="55">
        <f t="shared" ref="S19:S26" si="12">IF(($M19      =0),0,((($O19      -$M19      )/$M19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>
        <v>0</v>
      </c>
      <c r="G21" s="110">
        <v>0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>
        <v>6400000</v>
      </c>
      <c r="D22" s="108"/>
      <c r="E22" s="108">
        <f t="shared" si="8"/>
        <v>6400000</v>
      </c>
      <c r="F22" s="109">
        <v>6400000</v>
      </c>
      <c r="G22" s="110">
        <v>6400000</v>
      </c>
      <c r="H22" s="109"/>
      <c r="I22" s="110">
        <v>43170</v>
      </c>
      <c r="J22" s="109"/>
      <c r="K22" s="110"/>
      <c r="L22" s="109"/>
      <c r="M22" s="110"/>
      <c r="N22" s="109">
        <v>6271000</v>
      </c>
      <c r="O22" s="110"/>
      <c r="P22" s="109">
        <f t="shared" si="9"/>
        <v>6271000</v>
      </c>
      <c r="Q22" s="110">
        <f t="shared" si="10"/>
        <v>43170</v>
      </c>
      <c r="R22" s="54">
        <f t="shared" si="11"/>
        <v>0</v>
      </c>
      <c r="S22" s="55">
        <f t="shared" si="12"/>
        <v>0</v>
      </c>
      <c r="T22" s="54">
        <f t="shared" si="13"/>
        <v>97.984375</v>
      </c>
      <c r="U22" s="56">
        <f t="shared" si="14"/>
        <v>0.67453124999999992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6400000</v>
      </c>
      <c r="D26" s="111"/>
      <c r="E26" s="111">
        <f t="shared" si="8"/>
        <v>6400000</v>
      </c>
      <c r="F26" s="112">
        <f t="shared" ref="F26:O26" si="15">SUM(F19:F25)</f>
        <v>6400000</v>
      </c>
      <c r="G26" s="113">
        <f t="shared" si="15"/>
        <v>6400000</v>
      </c>
      <c r="H26" s="112">
        <f t="shared" si="15"/>
        <v>0</v>
      </c>
      <c r="I26" s="113">
        <f t="shared" si="15"/>
        <v>43170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6271000</v>
      </c>
      <c r="O26" s="113">
        <f t="shared" si="15"/>
        <v>0</v>
      </c>
      <c r="P26" s="112">
        <f t="shared" si="9"/>
        <v>6271000</v>
      </c>
      <c r="Q26" s="113">
        <f t="shared" si="10"/>
        <v>43170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97.984375</v>
      </c>
      <c r="U26" s="60">
        <f>IF(($E26-$E21-$E25)   =0,0,($Q26   /($E26-$E21-$E25)   )*100)</f>
        <v>0.67453124999999992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IF(($L28      =0),0,((($N28      -$L28      )/$L28      )*100))</f>
        <v>0</v>
      </c>
      <c r="S28" s="55">
        <f>IF(($M28      =0),0,((($O28      -$M28      )/$M28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IF(($L29      =0),0,((($N29      -$L29      )/$L29      )*100))</f>
        <v>0</v>
      </c>
      <c r="S29" s="55">
        <f>IF(($M29      =0),0,((($O29      -$M29      )/$M29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IF(($L30      =0),0,((($N30      -$L30      )/$L30      )*100))</f>
        <v>0</v>
      </c>
      <c r="S30" s="55">
        <f>IF(($M30      =0),0,((($O30      -$M30      )/$M30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IF(($L31      =0),0,((($N31      -$L31      )/$L31      )*100))</f>
        <v>0</v>
      </c>
      <c r="S31" s="55">
        <f>IF(($M31      =0),0,((($O31      -$M31      )/$M31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IF(($L32      =0),0,((($N32      -$L32      )/$L32      )*100))</f>
        <v>0</v>
      </c>
      <c r="S32" s="59">
        <f>IF(($M32      =0),0,((($O32      -$M32      )/$M32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2115000</v>
      </c>
      <c r="C34" s="108"/>
      <c r="D34" s="108"/>
      <c r="E34" s="108">
        <f>$B34      +$C34      +$D34</f>
        <v>2115000</v>
      </c>
      <c r="F34" s="109">
        <v>2115000</v>
      </c>
      <c r="G34" s="110">
        <v>2115000</v>
      </c>
      <c r="H34" s="109">
        <v>528000</v>
      </c>
      <c r="I34" s="110">
        <v>416517</v>
      </c>
      <c r="J34" s="109">
        <v>204000</v>
      </c>
      <c r="K34" s="110">
        <v>440887</v>
      </c>
      <c r="L34" s="109"/>
      <c r="M34" s="110">
        <v>794842</v>
      </c>
      <c r="N34" s="109"/>
      <c r="O34" s="110">
        <v>462755</v>
      </c>
      <c r="P34" s="109">
        <f>$H34      +$J34      +$L34      +$N34</f>
        <v>732000</v>
      </c>
      <c r="Q34" s="110">
        <f>$I34      +$K34      +$M34      +$O34</f>
        <v>2115001</v>
      </c>
      <c r="R34" s="54">
        <f>IF(($L34      =0),0,((($N34      -$L34      )/$L34      )*100))</f>
        <v>0</v>
      </c>
      <c r="S34" s="55">
        <f>IF(($M34      =0),0,((($O34      -$M34      )/$M34      )*100))</f>
        <v>-41.780253182393487</v>
      </c>
      <c r="T34" s="54">
        <f>IF(($E34      =0),0,(($P34      /$E34      )*100))</f>
        <v>34.609929078014183</v>
      </c>
      <c r="U34" s="56">
        <f>IF(($E34      =0),0,(($Q34      /$E34      )*100))</f>
        <v>100.00004728132387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2115000</v>
      </c>
      <c r="C35" s="111">
        <f>C34</f>
        <v>0</v>
      </c>
      <c r="D35" s="111"/>
      <c r="E35" s="111">
        <f>$B35      +$C35      +$D35</f>
        <v>2115000</v>
      </c>
      <c r="F35" s="112">
        <f t="shared" ref="F35:O35" si="17">F34</f>
        <v>2115000</v>
      </c>
      <c r="G35" s="113">
        <f t="shared" si="17"/>
        <v>2115000</v>
      </c>
      <c r="H35" s="112">
        <f t="shared" si="17"/>
        <v>528000</v>
      </c>
      <c r="I35" s="113">
        <f t="shared" si="17"/>
        <v>416517</v>
      </c>
      <c r="J35" s="112">
        <f t="shared" si="17"/>
        <v>204000</v>
      </c>
      <c r="K35" s="113">
        <f t="shared" si="17"/>
        <v>440887</v>
      </c>
      <c r="L35" s="112">
        <f t="shared" si="17"/>
        <v>0</v>
      </c>
      <c r="M35" s="113">
        <f t="shared" si="17"/>
        <v>794842</v>
      </c>
      <c r="N35" s="112">
        <f t="shared" si="17"/>
        <v>0</v>
      </c>
      <c r="O35" s="113">
        <f t="shared" si="17"/>
        <v>462755</v>
      </c>
      <c r="P35" s="112">
        <f>$H35      +$J35      +$L35      +$N35</f>
        <v>732000</v>
      </c>
      <c r="Q35" s="113">
        <f>$I35      +$K35      +$M35      +$O35</f>
        <v>2115001</v>
      </c>
      <c r="R35" s="58">
        <f>IF(($L35      =0),0,((($N35      -$L35      )/$L35      )*100))</f>
        <v>0</v>
      </c>
      <c r="S35" s="59">
        <f>IF(($M35      =0),0,((($O35      -$M35      )/$M35      )*100))</f>
        <v>-41.780253182393487</v>
      </c>
      <c r="T35" s="58">
        <f>IF($E35   =0,0,($P35   /$E35   )*100)</f>
        <v>34.609929078014183</v>
      </c>
      <c r="U35" s="60">
        <f>IF($E35   =0,0,($Q35   /$E35   )*100)</f>
        <v>100.00004728132387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>
        <v>13811000</v>
      </c>
      <c r="C37" s="108"/>
      <c r="D37" s="108"/>
      <c r="E37" s="108">
        <f t="shared" ref="E37:E42" si="18">$B37      +$C37      +$D37</f>
        <v>13811000</v>
      </c>
      <c r="F37" s="109">
        <v>13811000</v>
      </c>
      <c r="G37" s="110">
        <v>13811000</v>
      </c>
      <c r="H37" s="109">
        <v>4552000</v>
      </c>
      <c r="I37" s="110">
        <v>6779106</v>
      </c>
      <c r="J37" s="109">
        <v>3477000</v>
      </c>
      <c r="K37" s="110">
        <v>3477024</v>
      </c>
      <c r="L37" s="109"/>
      <c r="M37" s="110">
        <v>5291367</v>
      </c>
      <c r="N37" s="109">
        <v>5779000</v>
      </c>
      <c r="O37" s="110">
        <v>492274</v>
      </c>
      <c r="P37" s="109">
        <f t="shared" ref="P37:P42" si="19">$H37      +$J37      +$L37      +$N37</f>
        <v>13808000</v>
      </c>
      <c r="Q37" s="110">
        <f t="shared" ref="Q37:Q42" si="20">$I37      +$K37      +$M37      +$O37</f>
        <v>16039771</v>
      </c>
      <c r="R37" s="54">
        <f t="shared" ref="R37:R42" si="21">IF(($L37      =0),0,((($N37      -$L37      )/$L37      )*100))</f>
        <v>0</v>
      </c>
      <c r="S37" s="55">
        <f t="shared" ref="S37:S42" si="22">IF(($M37      =0),0,((($O37      -$M37      )/$M37      )*100))</f>
        <v>-90.696657404409862</v>
      </c>
      <c r="T37" s="54">
        <f t="shared" ref="T37:T41" si="23">IF(($E37      =0),0,(($P37      /$E37      )*100))</f>
        <v>99.978278184056194</v>
      </c>
      <c r="U37" s="56">
        <f t="shared" ref="U37:U41" si="24">IF(($E37      =0),0,(($Q37      /$E37      )*100))</f>
        <v>116.13765114763595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>
        <v>929000</v>
      </c>
      <c r="C38" s="108">
        <v>1217000</v>
      </c>
      <c r="D38" s="108"/>
      <c r="E38" s="108">
        <f t="shared" si="18"/>
        <v>2146000</v>
      </c>
      <c r="F38" s="109">
        <v>929000</v>
      </c>
      <c r="G38" s="110">
        <v>0</v>
      </c>
      <c r="H38" s="109"/>
      <c r="I38" s="110"/>
      <c r="J38" s="109"/>
      <c r="K38" s="110"/>
      <c r="L38" s="109"/>
      <c r="M38" s="110"/>
      <c r="N38" s="109">
        <v>1549000</v>
      </c>
      <c r="O38" s="110"/>
      <c r="P38" s="109">
        <f t="shared" si="19"/>
        <v>1549000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72.180801491146312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14740000</v>
      </c>
      <c r="C42" s="111">
        <f>SUM(C37:C41)</f>
        <v>1217000</v>
      </c>
      <c r="D42" s="111"/>
      <c r="E42" s="111">
        <f t="shared" si="18"/>
        <v>15957000</v>
      </c>
      <c r="F42" s="112">
        <f t="shared" ref="F42:O42" si="25">SUM(F37:F41)</f>
        <v>14740000</v>
      </c>
      <c r="G42" s="113">
        <f t="shared" si="25"/>
        <v>13811000</v>
      </c>
      <c r="H42" s="112">
        <f t="shared" si="25"/>
        <v>4552000</v>
      </c>
      <c r="I42" s="113">
        <f t="shared" si="25"/>
        <v>6779106</v>
      </c>
      <c r="J42" s="112">
        <f t="shared" si="25"/>
        <v>3477000</v>
      </c>
      <c r="K42" s="113">
        <f t="shared" si="25"/>
        <v>3477024</v>
      </c>
      <c r="L42" s="112">
        <f t="shared" si="25"/>
        <v>0</v>
      </c>
      <c r="M42" s="113">
        <f t="shared" si="25"/>
        <v>5291367</v>
      </c>
      <c r="N42" s="112">
        <f t="shared" si="25"/>
        <v>7328000</v>
      </c>
      <c r="O42" s="113">
        <f t="shared" si="25"/>
        <v>492274</v>
      </c>
      <c r="P42" s="112">
        <f t="shared" si="19"/>
        <v>15357000</v>
      </c>
      <c r="Q42" s="113">
        <f t="shared" si="20"/>
        <v>16039771</v>
      </c>
      <c r="R42" s="58">
        <f t="shared" si="21"/>
        <v>0</v>
      </c>
      <c r="S42" s="59">
        <f t="shared" si="22"/>
        <v>-90.696657404409862</v>
      </c>
      <c r="T42" s="58">
        <f>IF((+$E37+$E40) =0,0,(P42   /(+$E37+$E40) )*100)</f>
        <v>111.19397581637824</v>
      </c>
      <c r="U42" s="60">
        <f>IF((+$E37+$E40) =0,0,(Q42   /(+$E37+$E40) )*100)</f>
        <v>116.13765114763595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IF(($L44      =0),0,((($N44      -$L44      )/$L44      )*100))</f>
        <v>0</v>
      </c>
      <c r="S44" s="55">
        <f t="shared" ref="S44:S55" si="30">IF(($M44      =0),0,((($O44      -$M44      )/$M44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IF(($L57      =0),0,((($N57      -$L57      )/$L57      )*100))</f>
        <v>0</v>
      </c>
      <c r="S57" s="55">
        <f>IF(($M57      =0),0,((($O57      -$M57      )/$M57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IF(($L58      =0),0,((($N58      -$L58      )/$L58      )*100))</f>
        <v>0</v>
      </c>
      <c r="S58" s="55">
        <f>IF(($M58      =0),0,((($O58      -$M58      )/$M58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IF(($L59      =0),0,((($N59      -$L59      )/$L59      )*100))</f>
        <v>0</v>
      </c>
      <c r="S59" s="55">
        <f>IF(($M59      =0),0,((($O59      -$M59      )/$M59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IF(($L60      =0),0,((($N60      -$L60      )/$L60      )*100))</f>
        <v>0</v>
      </c>
      <c r="S60" s="55">
        <f>IF(($M60      =0),0,((($O60      -$M60      )/$M60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IF(($L61      =0),0,((($N61      -$L61      )/$L61      )*100))</f>
        <v>0</v>
      </c>
      <c r="S61" s="64">
        <f>IF(($M61      =0),0,((($O61      -$M61      )/$M61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IF(($L63      =0),0,((($N63      -$L63      )/$L63      )*100))</f>
        <v>0</v>
      </c>
      <c r="S63" s="55">
        <f t="shared" ref="S63:S69" si="39">IF(($M63      =0),0,((($O63      -$M63      )/$M63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19355000</v>
      </c>
      <c r="C69" s="120">
        <f>SUM(C9:C16,C19:C25,C28:C31,C34,C37:C41,C44:C54,C57:C60,C63:C67)</f>
        <v>7617000</v>
      </c>
      <c r="D69" s="120"/>
      <c r="E69" s="120">
        <f t="shared" si="35"/>
        <v>26972000</v>
      </c>
      <c r="F69" s="121">
        <f t="shared" ref="F69:O69" si="43">SUM(F9:F16,F19:F25,F28:F31,F34,F37:F41,F44:F54,F57:F60,F63:F67)</f>
        <v>25755000</v>
      </c>
      <c r="G69" s="122">
        <f t="shared" si="43"/>
        <v>24826000</v>
      </c>
      <c r="H69" s="121">
        <f t="shared" si="43"/>
        <v>5197000</v>
      </c>
      <c r="I69" s="122">
        <f t="shared" si="43"/>
        <v>7356135</v>
      </c>
      <c r="J69" s="121">
        <f t="shared" si="43"/>
        <v>4312000</v>
      </c>
      <c r="K69" s="122">
        <f t="shared" si="43"/>
        <v>4547847</v>
      </c>
      <c r="L69" s="121">
        <f t="shared" si="43"/>
        <v>0</v>
      </c>
      <c r="M69" s="122">
        <f t="shared" si="43"/>
        <v>7372275</v>
      </c>
      <c r="N69" s="121">
        <f t="shared" si="43"/>
        <v>13599000</v>
      </c>
      <c r="O69" s="122">
        <f t="shared" si="43"/>
        <v>1421683</v>
      </c>
      <c r="P69" s="121">
        <f t="shared" si="36"/>
        <v>23108000</v>
      </c>
      <c r="Q69" s="122">
        <f t="shared" si="37"/>
        <v>20697940</v>
      </c>
      <c r="R69" s="67">
        <f t="shared" si="38"/>
        <v>0</v>
      </c>
      <c r="S69" s="68">
        <f t="shared" si="39"/>
        <v>-80.715817030699483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93.079835656166921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83.372029324095706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44480000</v>
      </c>
      <c r="C71" s="108"/>
      <c r="D71" s="108"/>
      <c r="E71" s="108">
        <f>$B71      +$C71      +$D71</f>
        <v>44480000</v>
      </c>
      <c r="F71" s="109">
        <v>44480000</v>
      </c>
      <c r="G71" s="110">
        <v>44480000</v>
      </c>
      <c r="H71" s="109">
        <v>13460000</v>
      </c>
      <c r="I71" s="110">
        <v>14559850</v>
      </c>
      <c r="J71" s="109">
        <v>9331000</v>
      </c>
      <c r="K71" s="110">
        <v>11464040</v>
      </c>
      <c r="L71" s="109">
        <v>13344000</v>
      </c>
      <c r="M71" s="110">
        <v>3510204</v>
      </c>
      <c r="N71" s="109">
        <v>8345000</v>
      </c>
      <c r="O71" s="110">
        <v>16451960</v>
      </c>
      <c r="P71" s="109">
        <f>$H71      +$J71      +$L71      +$N71</f>
        <v>44480000</v>
      </c>
      <c r="Q71" s="110">
        <f>$I71      +$K71      +$M71      +$O71</f>
        <v>45986054</v>
      </c>
      <c r="R71" s="54">
        <f>IF(($L71      =0),0,((($N71      -$L71      )/$L71      )*100))</f>
        <v>-37.462529976019184</v>
      </c>
      <c r="S71" s="55">
        <f>IF(($M71      =0),0,((($O71      -$M71      )/$M71      )*100))</f>
        <v>368.68956903929234</v>
      </c>
      <c r="T71" s="54">
        <f>IF(($E71      =0),0,(($P71      /$E71      )*100))</f>
        <v>100</v>
      </c>
      <c r="U71" s="56">
        <f>IF(($E71      =0),0,(($Q71      /$E71      )*100))</f>
        <v>103.38591276978417</v>
      </c>
      <c r="V71" s="109">
        <v>1559000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IF(($L72      =0),0,((($N72      -$L72      )/$L72      )*100))</f>
        <v>0</v>
      </c>
      <c r="S72" s="55">
        <f>IF(($M72      =0),0,((($O72      -$M72      )/$M72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44480000</v>
      </c>
      <c r="C73" s="117">
        <f>SUM(C71:C72)</f>
        <v>0</v>
      </c>
      <c r="D73" s="117"/>
      <c r="E73" s="117">
        <f>$B73      +$C73      +$D73</f>
        <v>44480000</v>
      </c>
      <c r="F73" s="118">
        <f t="shared" ref="F73:O73" si="44">SUM(F71:F72)</f>
        <v>44480000</v>
      </c>
      <c r="G73" s="119">
        <f t="shared" si="44"/>
        <v>44480000</v>
      </c>
      <c r="H73" s="118">
        <f t="shared" si="44"/>
        <v>13460000</v>
      </c>
      <c r="I73" s="119">
        <f t="shared" si="44"/>
        <v>14559850</v>
      </c>
      <c r="J73" s="118">
        <f t="shared" si="44"/>
        <v>9331000</v>
      </c>
      <c r="K73" s="119">
        <f t="shared" si="44"/>
        <v>11464040</v>
      </c>
      <c r="L73" s="118">
        <f t="shared" si="44"/>
        <v>13344000</v>
      </c>
      <c r="M73" s="119">
        <f t="shared" si="44"/>
        <v>3510204</v>
      </c>
      <c r="N73" s="118">
        <f t="shared" si="44"/>
        <v>8345000</v>
      </c>
      <c r="O73" s="119">
        <f t="shared" si="44"/>
        <v>16451960</v>
      </c>
      <c r="P73" s="118">
        <f>$H73      +$J73      +$L73      +$N73</f>
        <v>44480000</v>
      </c>
      <c r="Q73" s="119">
        <f>$I73      +$K73      +$M73      +$O73</f>
        <v>45986054</v>
      </c>
      <c r="R73" s="63">
        <f>IF(($L73      =0),0,((($N73      -$L73      )/$L73      )*100))</f>
        <v>-37.462529976019184</v>
      </c>
      <c r="S73" s="64">
        <f>IF(($M73      =0),0,((($O73      -$M73      )/$M73      )*100))</f>
        <v>368.68956903929234</v>
      </c>
      <c r="T73" s="63">
        <f>IF(($E71      =0),0,(($P71      /$E71      )*100))</f>
        <v>100</v>
      </c>
      <c r="U73" s="65">
        <f>IF($E71   =0,0,($Q71   /$E71 )*100)</f>
        <v>103.38591276978417</v>
      </c>
      <c r="V73" s="118">
        <f>SUM(V71:V72)</f>
        <v>1559000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44480000</v>
      </c>
      <c r="C74" s="120">
        <f>SUM(C71:C72)</f>
        <v>0</v>
      </c>
      <c r="D74" s="120"/>
      <c r="E74" s="120">
        <f>$B74      +$C74      +$D74</f>
        <v>44480000</v>
      </c>
      <c r="F74" s="121">
        <f t="shared" ref="F74:O74" si="45">SUM(F71:F72)</f>
        <v>44480000</v>
      </c>
      <c r="G74" s="122">
        <f t="shared" si="45"/>
        <v>44480000</v>
      </c>
      <c r="H74" s="121">
        <f t="shared" si="45"/>
        <v>13460000</v>
      </c>
      <c r="I74" s="122">
        <f t="shared" si="45"/>
        <v>14559850</v>
      </c>
      <c r="J74" s="121">
        <f t="shared" si="45"/>
        <v>9331000</v>
      </c>
      <c r="K74" s="122">
        <f t="shared" si="45"/>
        <v>11464040</v>
      </c>
      <c r="L74" s="121">
        <f t="shared" si="45"/>
        <v>13344000</v>
      </c>
      <c r="M74" s="122">
        <f t="shared" si="45"/>
        <v>3510204</v>
      </c>
      <c r="N74" s="121">
        <f t="shared" si="45"/>
        <v>8345000</v>
      </c>
      <c r="O74" s="122">
        <f t="shared" si="45"/>
        <v>16451960</v>
      </c>
      <c r="P74" s="121">
        <f>$H74      +$J74      +$L74      +$N74</f>
        <v>44480000</v>
      </c>
      <c r="Q74" s="122">
        <f>$I74      +$K74      +$M74      +$O74</f>
        <v>45986054</v>
      </c>
      <c r="R74" s="67">
        <f>IF(($L74      =0),0,((($N74      -$L74      )/$L74      )*100))</f>
        <v>-37.462529976019184</v>
      </c>
      <c r="S74" s="68">
        <f>IF(($M74      =0),0,((($O74      -$M74      )/$M74      )*100))</f>
        <v>368.68956903929234</v>
      </c>
      <c r="T74" s="67">
        <f>IF(($E71      =0),0,(($P71      /$E71      )*100))</f>
        <v>100</v>
      </c>
      <c r="U74" s="71">
        <f>IF($E71   =0,0,($Q71   /$E71 )*100)</f>
        <v>103.38591276978417</v>
      </c>
      <c r="V74" s="121">
        <f>SUM(V71:V72)</f>
        <v>1559000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63835000</v>
      </c>
      <c r="C75" s="120">
        <f>SUM(C9:C16,C19:C25,C28:C31,C34,C37:C41,C44:C54,C57:C60,C63:C67,C71:C72)</f>
        <v>7617000</v>
      </c>
      <c r="D75" s="120"/>
      <c r="E75" s="120">
        <f>$B75      +$C75      +$D75</f>
        <v>71452000</v>
      </c>
      <c r="F75" s="121">
        <f t="shared" ref="F75:O75" si="46">SUM(F9:F16,F19:F25,F28:F31,F34,F37:F41,F44:F54,F57:F60,F63:F67,F71:F72)</f>
        <v>70235000</v>
      </c>
      <c r="G75" s="122">
        <f t="shared" si="46"/>
        <v>69306000</v>
      </c>
      <c r="H75" s="121">
        <f t="shared" si="46"/>
        <v>18657000</v>
      </c>
      <c r="I75" s="122">
        <f t="shared" si="46"/>
        <v>21915985</v>
      </c>
      <c r="J75" s="121">
        <f t="shared" si="46"/>
        <v>13643000</v>
      </c>
      <c r="K75" s="122">
        <f t="shared" si="46"/>
        <v>16011887</v>
      </c>
      <c r="L75" s="121">
        <f t="shared" si="46"/>
        <v>13344000</v>
      </c>
      <c r="M75" s="122">
        <f t="shared" si="46"/>
        <v>10882479</v>
      </c>
      <c r="N75" s="121">
        <f t="shared" si="46"/>
        <v>21944000</v>
      </c>
      <c r="O75" s="122">
        <f t="shared" si="46"/>
        <v>17873643</v>
      </c>
      <c r="P75" s="121">
        <f>$H75      +$J75      +$L75      +$N75</f>
        <v>67588000</v>
      </c>
      <c r="Q75" s="122">
        <f>$I75      +$K75      +$M75      +$O75</f>
        <v>66683994</v>
      </c>
      <c r="R75" s="67">
        <f>IF(($L75      =0),0,((($N75      -$L75      )/$L75      )*100))</f>
        <v>64.448441247002393</v>
      </c>
      <c r="S75" s="68">
        <f>IF(($M75      =0),0,((($O75      -$M75      )/$M75      )*100))</f>
        <v>64.242384478757103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97.521138140997891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96.216769110899492</v>
      </c>
      <c r="V75" s="121">
        <f>SUM(V9:V16,V19:V25,V28:V31,V34,V37:V41,V44:V54,V57:V60,V63:V67,V71:V72)</f>
        <v>1559000</v>
      </c>
      <c r="W75" s="122" t="s">
        <v>36</v>
      </c>
    </row>
    <row r="76" spans="1:23" ht="13" thickTop="1" x14ac:dyDescent="0.25">
      <c r="A76" s="72" t="s">
        <v>40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93</v>
      </c>
      <c r="B78" s="86" t="s">
        <v>94</v>
      </c>
      <c r="C78" s="86" t="s">
        <v>95</v>
      </c>
      <c r="D78" s="87" t="s">
        <v>17</v>
      </c>
      <c r="E78" s="86" t="s">
        <v>18</v>
      </c>
      <c r="F78" s="86" t="s">
        <v>19</v>
      </c>
      <c r="G78" s="86" t="s">
        <v>96</v>
      </c>
      <c r="H78" s="86" t="s">
        <v>97</v>
      </c>
      <c r="I78" s="88" t="s">
        <v>22</v>
      </c>
      <c r="J78" s="86" t="s">
        <v>98</v>
      </c>
      <c r="K78" s="88" t="s">
        <v>24</v>
      </c>
      <c r="L78" s="86" t="s">
        <v>99</v>
      </c>
      <c r="M78" s="88" t="s">
        <v>26</v>
      </c>
      <c r="N78" s="86" t="s">
        <v>100</v>
      </c>
      <c r="O78" s="88" t="s">
        <v>28</v>
      </c>
      <c r="P78" s="88" t="s">
        <v>101</v>
      </c>
      <c r="Q78" s="89" t="s">
        <v>30</v>
      </c>
      <c r="R78" s="90" t="s">
        <v>101</v>
      </c>
      <c r="S78" s="91" t="s">
        <v>30</v>
      </c>
      <c r="T78" s="90" t="s">
        <v>102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167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168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169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170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171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172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103</v>
      </c>
      <c r="B87" s="128">
        <f t="shared" ref="B87:S87" si="48">+B88+B89+B90+B91+B92+B93+B94+B95+B96</f>
        <v>8442000</v>
      </c>
      <c r="C87" s="128">
        <f t="shared" si="48"/>
        <v>1227000</v>
      </c>
      <c r="D87" s="128">
        <f t="shared" si="48"/>
        <v>0</v>
      </c>
      <c r="E87" s="128">
        <f t="shared" si="48"/>
        <v>9669000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7676000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7676000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79.387733995242527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104</v>
      </c>
      <c r="B88" s="130"/>
      <c r="C88" s="130"/>
      <c r="D88" s="130"/>
      <c r="E88" s="130">
        <f t="shared" ref="E88:E96" si="49">$B88      +$C88      +$D88</f>
        <v>0</v>
      </c>
      <c r="F88" s="130">
        <v>0</v>
      </c>
      <c r="G88" s="130">
        <v>0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IF(($L88      =0),0,((($N88      -$L88      )/$L88      )*100))</f>
        <v>0</v>
      </c>
      <c r="S88" s="98">
        <f t="shared" ref="S88:S96" si="53">IF(($M88      =0),0,((($O88      -$M88      )/$M88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105</v>
      </c>
      <c r="B89" s="108"/>
      <c r="C89" s="108"/>
      <c r="D89" s="108"/>
      <c r="E89" s="108">
        <f t="shared" si="49"/>
        <v>0</v>
      </c>
      <c r="F89" s="108">
        <v>0</v>
      </c>
      <c r="G89" s="108">
        <v>0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106</v>
      </c>
      <c r="B90" s="108"/>
      <c r="C90" s="108"/>
      <c r="D90" s="108"/>
      <c r="E90" s="108">
        <f t="shared" si="49"/>
        <v>0</v>
      </c>
      <c r="F90" s="108">
        <v>0</v>
      </c>
      <c r="G90" s="108">
        <v>0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107</v>
      </c>
      <c r="B91" s="108">
        <v>8442000</v>
      </c>
      <c r="C91" s="108">
        <v>1227000</v>
      </c>
      <c r="D91" s="108"/>
      <c r="E91" s="108">
        <f t="shared" si="49"/>
        <v>9669000</v>
      </c>
      <c r="F91" s="108">
        <v>0</v>
      </c>
      <c r="G91" s="108">
        <v>0</v>
      </c>
      <c r="H91" s="108">
        <v>7676000</v>
      </c>
      <c r="I91" s="108"/>
      <c r="J91" s="108"/>
      <c r="K91" s="108"/>
      <c r="L91" s="108"/>
      <c r="M91" s="108"/>
      <c r="N91" s="108"/>
      <c r="O91" s="108"/>
      <c r="P91" s="108">
        <f t="shared" si="50"/>
        <v>7676000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79.387733995242527</v>
      </c>
      <c r="U91" s="99">
        <f t="shared" si="55"/>
        <v>0</v>
      </c>
      <c r="V91" s="100"/>
      <c r="W91" s="101"/>
    </row>
    <row r="92" spans="1:23" ht="13" x14ac:dyDescent="0.3">
      <c r="A92" s="102" t="s">
        <v>108</v>
      </c>
      <c r="B92" s="108"/>
      <c r="C92" s="108"/>
      <c r="D92" s="108"/>
      <c r="E92" s="108">
        <f t="shared" si="49"/>
        <v>0</v>
      </c>
      <c r="F92" s="108">
        <v>0</v>
      </c>
      <c r="G92" s="108">
        <v>0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109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110</v>
      </c>
      <c r="B94" s="108"/>
      <c r="C94" s="108"/>
      <c r="D94" s="108"/>
      <c r="E94" s="108">
        <f t="shared" si="49"/>
        <v>0</v>
      </c>
      <c r="F94" s="108">
        <v>0</v>
      </c>
      <c r="G94" s="108">
        <v>0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111</v>
      </c>
      <c r="B95" s="108"/>
      <c r="C95" s="108"/>
      <c r="D95" s="108"/>
      <c r="E95" s="108">
        <f t="shared" si="49"/>
        <v>0</v>
      </c>
      <c r="F95" s="108">
        <v>0</v>
      </c>
      <c r="G95" s="108">
        <v>0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112</v>
      </c>
      <c r="B96" s="131"/>
      <c r="C96" s="131"/>
      <c r="D96" s="131"/>
      <c r="E96" s="131">
        <f t="shared" si="49"/>
        <v>0</v>
      </c>
      <c r="F96" s="131">
        <v>0</v>
      </c>
      <c r="G96" s="131">
        <v>0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173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8442000</v>
      </c>
      <c r="C114" s="137">
        <f t="shared" si="62"/>
        <v>1227000</v>
      </c>
      <c r="D114" s="137">
        <f t="shared" si="62"/>
        <v>0</v>
      </c>
      <c r="E114" s="137">
        <f t="shared" si="62"/>
        <v>9669000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7676000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7676000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>
        <f t="shared" si="58"/>
        <v>0.79387733995242526</v>
      </c>
      <c r="U114" s="30">
        <f t="shared" si="59"/>
        <v>0</v>
      </c>
      <c r="V114" s="27"/>
      <c r="W114" s="28"/>
    </row>
    <row r="115" spans="1:23" hidden="1" x14ac:dyDescent="0.25">
      <c r="A115" s="31" t="s">
        <v>174</v>
      </c>
      <c r="B115" s="139">
        <f>B87</f>
        <v>8442000</v>
      </c>
      <c r="C115" s="139">
        <f t="shared" ref="C115:Q115" si="63">C87</f>
        <v>1227000</v>
      </c>
      <c r="D115" s="139">
        <f t="shared" si="63"/>
        <v>0</v>
      </c>
      <c r="E115" s="139">
        <f t="shared" si="63"/>
        <v>9669000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7676000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7676000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>
        <f t="shared" si="58"/>
        <v>0.79387733995242526</v>
      </c>
      <c r="U115" s="30">
        <f t="shared" si="59"/>
        <v>0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175</v>
      </c>
    </row>
    <row r="118" spans="1:23" x14ac:dyDescent="0.25">
      <c r="A118" s="35" t="s">
        <v>176</v>
      </c>
    </row>
    <row r="119" spans="1:23" ht="13" x14ac:dyDescent="0.3">
      <c r="A119" s="35" t="s">
        <v>177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178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179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180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J/ob5BGVcC8+qaGQVa2hQjDWeMkDNRXhLcKXtA5FjtDF3Z2aQJOGtqK5aeQWZmGBw+As4UoovVYKEjsPf+p8yA==" saltValue="pUvtRUdR1WcF3SKmSpeix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135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40</v>
      </c>
      <c r="B6" s="40" t="s">
        <v>40</v>
      </c>
      <c r="C6" s="40" t="s">
        <v>40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>
        <v>0</v>
      </c>
      <c r="G9" s="110">
        <v>0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IF(($L9       =0),0,((($N9       -$L9       )/$L9       )*100))</f>
        <v>0</v>
      </c>
      <c r="S9" s="55">
        <f>IF(($M9       =0),0,((($O9       -$M9       )/$M9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3000000</v>
      </c>
      <c r="C10" s="108"/>
      <c r="D10" s="108"/>
      <c r="E10" s="108">
        <f t="shared" ref="E10:E17" si="0">$B10      +$C10      +$D10</f>
        <v>3000000</v>
      </c>
      <c r="F10" s="109">
        <v>3000000</v>
      </c>
      <c r="G10" s="110">
        <v>3000000</v>
      </c>
      <c r="H10" s="109">
        <v>119000</v>
      </c>
      <c r="I10" s="110">
        <v>-8409366</v>
      </c>
      <c r="J10" s="109">
        <v>446000</v>
      </c>
      <c r="K10" s="110">
        <v>8969850</v>
      </c>
      <c r="L10" s="109"/>
      <c r="M10" s="110">
        <v>1540915</v>
      </c>
      <c r="N10" s="109"/>
      <c r="O10" s="110">
        <v>898604</v>
      </c>
      <c r="P10" s="109">
        <f t="shared" ref="P10:P17" si="1">$H10      +$J10      +$L10      +$N10</f>
        <v>565000</v>
      </c>
      <c r="Q10" s="110">
        <f t="shared" ref="Q10:Q17" si="2">$I10      +$K10      +$M10      +$O10</f>
        <v>3000003</v>
      </c>
      <c r="R10" s="54">
        <f t="shared" ref="R10:R17" si="3">IF(($L10      =0),0,((($N10      -$L10      )/$L10      )*100))</f>
        <v>0</v>
      </c>
      <c r="S10" s="55">
        <f t="shared" ref="S10:S17" si="4">IF(($M10      =0),0,((($O10      -$M10      )/$M10      )*100))</f>
        <v>-41.683739855864857</v>
      </c>
      <c r="T10" s="54">
        <f t="shared" ref="T10:T16" si="5">IF(($E10      =0),0,(($P10      /$E10      )*100))</f>
        <v>18.833333333333332</v>
      </c>
      <c r="U10" s="56">
        <f t="shared" ref="U10:U16" si="6">IF(($E10      =0),0,(($Q10      /$E10      )*100))</f>
        <v>100.00009999999999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3000000</v>
      </c>
      <c r="C17" s="111">
        <f>SUM(C9:C16)</f>
        <v>0</v>
      </c>
      <c r="D17" s="111"/>
      <c r="E17" s="111">
        <f t="shared" si="0"/>
        <v>3000000</v>
      </c>
      <c r="F17" s="112">
        <f t="shared" ref="F17:O17" si="7">SUM(F9:F16)</f>
        <v>3000000</v>
      </c>
      <c r="G17" s="113">
        <f t="shared" si="7"/>
        <v>3000000</v>
      </c>
      <c r="H17" s="112">
        <f t="shared" si="7"/>
        <v>119000</v>
      </c>
      <c r="I17" s="113">
        <f t="shared" si="7"/>
        <v>-8409366</v>
      </c>
      <c r="J17" s="112">
        <f t="shared" si="7"/>
        <v>446000</v>
      </c>
      <c r="K17" s="113">
        <f t="shared" si="7"/>
        <v>8969850</v>
      </c>
      <c r="L17" s="112">
        <f t="shared" si="7"/>
        <v>0</v>
      </c>
      <c r="M17" s="113">
        <f t="shared" si="7"/>
        <v>1540915</v>
      </c>
      <c r="N17" s="112">
        <f t="shared" si="7"/>
        <v>0</v>
      </c>
      <c r="O17" s="113">
        <f t="shared" si="7"/>
        <v>898604</v>
      </c>
      <c r="P17" s="112">
        <f t="shared" si="1"/>
        <v>565000</v>
      </c>
      <c r="Q17" s="113">
        <f t="shared" si="2"/>
        <v>3000003</v>
      </c>
      <c r="R17" s="58">
        <f t="shared" si="3"/>
        <v>0</v>
      </c>
      <c r="S17" s="59">
        <f t="shared" si="4"/>
        <v>-41.683739855864857</v>
      </c>
      <c r="T17" s="58">
        <f>IF((SUM($E9:$E14))=0,0,(P17/(SUM($E9:$E14))*100))</f>
        <v>18.833333333333332</v>
      </c>
      <c r="U17" s="60">
        <f>IF((SUM($E9:$E14))=0,0,(Q17/(SUM($E9:$E14))*100))</f>
        <v>100.00009999999999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IF(($L19      =0),0,((($N19      -$L19      )/$L19      )*100))</f>
        <v>0</v>
      </c>
      <c r="S19" s="55">
        <f t="shared" ref="S19:S26" si="12">IF(($M19      =0),0,((($O19      -$M19      )/$M19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>
        <v>1260000</v>
      </c>
      <c r="C21" s="108"/>
      <c r="D21" s="108"/>
      <c r="E21" s="108">
        <f t="shared" si="8"/>
        <v>1260000</v>
      </c>
      <c r="F21" s="109">
        <v>1260000</v>
      </c>
      <c r="G21" s="110">
        <v>0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>
        <v>6525000</v>
      </c>
      <c r="D22" s="108"/>
      <c r="E22" s="108">
        <f t="shared" si="8"/>
        <v>6525000</v>
      </c>
      <c r="F22" s="109">
        <v>6525000</v>
      </c>
      <c r="G22" s="110">
        <v>6525000</v>
      </c>
      <c r="H22" s="109"/>
      <c r="I22" s="110">
        <v>-536000</v>
      </c>
      <c r="J22" s="109"/>
      <c r="K22" s="110">
        <v>536000</v>
      </c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1260000</v>
      </c>
      <c r="C26" s="111">
        <f>SUM(C19:C25)</f>
        <v>6525000</v>
      </c>
      <c r="D26" s="111"/>
      <c r="E26" s="111">
        <f t="shared" si="8"/>
        <v>7785000</v>
      </c>
      <c r="F26" s="112">
        <f t="shared" ref="F26:O26" si="15">SUM(F19:F25)</f>
        <v>7785000</v>
      </c>
      <c r="G26" s="113">
        <f t="shared" si="15"/>
        <v>6525000</v>
      </c>
      <c r="H26" s="112">
        <f t="shared" si="15"/>
        <v>0</v>
      </c>
      <c r="I26" s="113">
        <f t="shared" si="15"/>
        <v>-536000</v>
      </c>
      <c r="J26" s="112">
        <f t="shared" si="15"/>
        <v>0</v>
      </c>
      <c r="K26" s="113">
        <f t="shared" si="15"/>
        <v>536000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IF(($L28      =0),0,((($N28      -$L28      )/$L28      )*100))</f>
        <v>0</v>
      </c>
      <c r="S28" s="55">
        <f>IF(($M28      =0),0,((($O28      -$M28      )/$M28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IF(($L29      =0),0,((($N29      -$L29      )/$L29      )*100))</f>
        <v>0</v>
      </c>
      <c r="S29" s="55">
        <f>IF(($M29      =0),0,((($O29      -$M29      )/$M29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IF(($L30      =0),0,((($N30      -$L30      )/$L30      )*100))</f>
        <v>0</v>
      </c>
      <c r="S30" s="55">
        <f>IF(($M30      =0),0,((($O30      -$M30      )/$M30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>
        <v>2559000</v>
      </c>
      <c r="C31" s="108">
        <v>-768000</v>
      </c>
      <c r="D31" s="108"/>
      <c r="E31" s="108">
        <f>$B31      +$C31      +$D31</f>
        <v>1791000</v>
      </c>
      <c r="F31" s="109">
        <v>1791000</v>
      </c>
      <c r="G31" s="110">
        <v>1791000</v>
      </c>
      <c r="H31" s="109"/>
      <c r="I31" s="110">
        <v>-11933000</v>
      </c>
      <c r="J31" s="109"/>
      <c r="K31" s="110">
        <v>11933000</v>
      </c>
      <c r="L31" s="109"/>
      <c r="M31" s="110"/>
      <c r="N31" s="109"/>
      <c r="O31" s="110">
        <v>1791000</v>
      </c>
      <c r="P31" s="109">
        <f>$H31      +$J31      +$L31      +$N31</f>
        <v>0</v>
      </c>
      <c r="Q31" s="110">
        <f>$I31      +$K31      +$M31      +$O31</f>
        <v>1791000</v>
      </c>
      <c r="R31" s="54">
        <f>IF(($L31      =0),0,((($N31      -$L31      )/$L31      )*100))</f>
        <v>0</v>
      </c>
      <c r="S31" s="55">
        <f>IF(($M31      =0),0,((($O31      -$M31      )/$M31      )*100))</f>
        <v>0</v>
      </c>
      <c r="T31" s="54">
        <f>IF(($E31      =0),0,(($P31      /$E31      )*100))</f>
        <v>0</v>
      </c>
      <c r="U31" s="56">
        <f>IF(($E31      =0),0,(($Q31      /$E31      )*100))</f>
        <v>100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2559000</v>
      </c>
      <c r="C32" s="111">
        <f>SUM(C28:C31)</f>
        <v>-768000</v>
      </c>
      <c r="D32" s="111"/>
      <c r="E32" s="111">
        <f>$B32      +$C32      +$D32</f>
        <v>1791000</v>
      </c>
      <c r="F32" s="112">
        <f t="shared" ref="F32:O32" si="16">SUM(F28:F31)</f>
        <v>1791000</v>
      </c>
      <c r="G32" s="113">
        <f t="shared" si="16"/>
        <v>1791000</v>
      </c>
      <c r="H32" s="112">
        <f t="shared" si="16"/>
        <v>0</v>
      </c>
      <c r="I32" s="113">
        <f t="shared" si="16"/>
        <v>-11933000</v>
      </c>
      <c r="J32" s="112">
        <f t="shared" si="16"/>
        <v>0</v>
      </c>
      <c r="K32" s="113">
        <f t="shared" si="16"/>
        <v>11933000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1791000</v>
      </c>
      <c r="P32" s="112">
        <f>$H32      +$J32      +$L32      +$N32</f>
        <v>0</v>
      </c>
      <c r="Q32" s="113">
        <f>$I32      +$K32      +$M32      +$O32</f>
        <v>1791000</v>
      </c>
      <c r="R32" s="58">
        <f>IF(($L32      =0),0,((($N32      -$L32      )/$L32      )*100))</f>
        <v>0</v>
      </c>
      <c r="S32" s="59">
        <f>IF(($M32      =0),0,((($O32      -$M32      )/$M32      )*100))</f>
        <v>0</v>
      </c>
      <c r="T32" s="58">
        <f>IF($E32   =0,0,($P32   /$E32   )*100)</f>
        <v>0</v>
      </c>
      <c r="U32" s="60">
        <f>IF($E32   =0,0,($Q32   /$E32   )*100)</f>
        <v>100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5349000</v>
      </c>
      <c r="C34" s="108"/>
      <c r="D34" s="108"/>
      <c r="E34" s="108">
        <f>$B34      +$C34      +$D34</f>
        <v>5349000</v>
      </c>
      <c r="F34" s="109">
        <v>5349000</v>
      </c>
      <c r="G34" s="110">
        <v>5349000</v>
      </c>
      <c r="H34" s="109">
        <v>324000</v>
      </c>
      <c r="I34" s="110">
        <v>-24282023</v>
      </c>
      <c r="J34" s="109">
        <v>1489000</v>
      </c>
      <c r="K34" s="110">
        <v>26131718</v>
      </c>
      <c r="L34" s="109"/>
      <c r="M34" s="110">
        <v>1034003</v>
      </c>
      <c r="N34" s="109">
        <v>2465000</v>
      </c>
      <c r="O34" s="110">
        <v>2465300</v>
      </c>
      <c r="P34" s="109">
        <f>$H34      +$J34      +$L34      +$N34</f>
        <v>4278000</v>
      </c>
      <c r="Q34" s="110">
        <f>$I34      +$K34      +$M34      +$O34</f>
        <v>5348998</v>
      </c>
      <c r="R34" s="54">
        <f>IF(($L34      =0),0,((($N34      -$L34      )/$L34      )*100))</f>
        <v>0</v>
      </c>
      <c r="S34" s="55">
        <f>IF(($M34      =0),0,((($O34      -$M34      )/$M34      )*100))</f>
        <v>138.42290592967333</v>
      </c>
      <c r="T34" s="54">
        <f>IF(($E34      =0),0,(($P34      /$E34      )*100))</f>
        <v>79.977565900168258</v>
      </c>
      <c r="U34" s="56">
        <f>IF(($E34      =0),0,(($Q34      /$E34      )*100))</f>
        <v>99.999962609833617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5349000</v>
      </c>
      <c r="C35" s="111">
        <f>C34</f>
        <v>0</v>
      </c>
      <c r="D35" s="111"/>
      <c r="E35" s="111">
        <f>$B35      +$C35      +$D35</f>
        <v>5349000</v>
      </c>
      <c r="F35" s="112">
        <f t="shared" ref="F35:O35" si="17">F34</f>
        <v>5349000</v>
      </c>
      <c r="G35" s="113">
        <f t="shared" si="17"/>
        <v>5349000</v>
      </c>
      <c r="H35" s="112">
        <f t="shared" si="17"/>
        <v>324000</v>
      </c>
      <c r="I35" s="113">
        <f t="shared" si="17"/>
        <v>-24282023</v>
      </c>
      <c r="J35" s="112">
        <f t="shared" si="17"/>
        <v>1489000</v>
      </c>
      <c r="K35" s="113">
        <f t="shared" si="17"/>
        <v>26131718</v>
      </c>
      <c r="L35" s="112">
        <f t="shared" si="17"/>
        <v>0</v>
      </c>
      <c r="M35" s="113">
        <f t="shared" si="17"/>
        <v>1034003</v>
      </c>
      <c r="N35" s="112">
        <f t="shared" si="17"/>
        <v>2465000</v>
      </c>
      <c r="O35" s="113">
        <f t="shared" si="17"/>
        <v>2465300</v>
      </c>
      <c r="P35" s="112">
        <f>$H35      +$J35      +$L35      +$N35</f>
        <v>4278000</v>
      </c>
      <c r="Q35" s="113">
        <f>$I35      +$K35      +$M35      +$O35</f>
        <v>5348998</v>
      </c>
      <c r="R35" s="58">
        <f>IF(($L35      =0),0,((($N35      -$L35      )/$L35      )*100))</f>
        <v>0</v>
      </c>
      <c r="S35" s="59">
        <f>IF(($M35      =0),0,((($O35      -$M35      )/$M35      )*100))</f>
        <v>138.42290592967333</v>
      </c>
      <c r="T35" s="58">
        <f>IF($E35   =0,0,($P35   /$E35   )*100)</f>
        <v>79.977565900168258</v>
      </c>
      <c r="U35" s="60">
        <f>IF($E35   =0,0,($Q35   /$E35   )*100)</f>
        <v>99.999962609833617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/>
      <c r="C37" s="108"/>
      <c r="D37" s="108"/>
      <c r="E37" s="108">
        <f t="shared" ref="E37:E42" si="18">$B37      +$C37      +$D37</f>
        <v>0</v>
      </c>
      <c r="F37" s="109">
        <v>0</v>
      </c>
      <c r="G37" s="110">
        <v>0</v>
      </c>
      <c r="H37" s="109"/>
      <c r="I37" s="110"/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0</v>
      </c>
      <c r="Q37" s="110">
        <f t="shared" ref="Q37:Q42" si="20">$I37      +$K37      +$M37      +$O37</f>
        <v>0</v>
      </c>
      <c r="R37" s="54">
        <f t="shared" ref="R37:R42" si="21">IF(($L37      =0),0,((($N37      -$L37      )/$L37      )*100))</f>
        <v>0</v>
      </c>
      <c r="S37" s="55">
        <f t="shared" ref="S37:S42" si="22">IF(($M37      =0),0,((($O37      -$M37      )/$M37      )*100))</f>
        <v>0</v>
      </c>
      <c r="T37" s="54">
        <f t="shared" ref="T37:T41" si="23">IF(($E37      =0),0,(($P37      /$E37      )*100))</f>
        <v>0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/>
      <c r="C38" s="108"/>
      <c r="D38" s="108"/>
      <c r="E38" s="108">
        <f t="shared" si="18"/>
        <v>0</v>
      </c>
      <c r="F38" s="109">
        <v>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0</v>
      </c>
      <c r="C42" s="111">
        <f>SUM(C37:C41)</f>
        <v>0</v>
      </c>
      <c r="D42" s="111"/>
      <c r="E42" s="111">
        <f t="shared" si="18"/>
        <v>0</v>
      </c>
      <c r="F42" s="112">
        <f t="shared" ref="F42:O42" si="25">SUM(F37:F41)</f>
        <v>0</v>
      </c>
      <c r="G42" s="113">
        <f t="shared" si="25"/>
        <v>0</v>
      </c>
      <c r="H42" s="112">
        <f t="shared" si="25"/>
        <v>0</v>
      </c>
      <c r="I42" s="113">
        <f t="shared" si="25"/>
        <v>0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0</v>
      </c>
      <c r="Q42" s="113">
        <f t="shared" si="20"/>
        <v>0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0</v>
      </c>
      <c r="U42" s="60">
        <f>IF((+$E37+$E40) =0,0,(Q42   /(+$E37+$E40) )*100)</f>
        <v>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IF(($L44      =0),0,((($N44      -$L44      )/$L44      )*100))</f>
        <v>0</v>
      </c>
      <c r="S44" s="55">
        <f t="shared" ref="S44:S55" si="30">IF(($M44      =0),0,((($O44      -$M44      )/$M44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>
        <v>85000000</v>
      </c>
      <c r="C53" s="108">
        <v>-30000000</v>
      </c>
      <c r="D53" s="108"/>
      <c r="E53" s="108">
        <f t="shared" si="26"/>
        <v>55000000</v>
      </c>
      <c r="F53" s="109">
        <v>55000000</v>
      </c>
      <c r="G53" s="110">
        <v>55000000</v>
      </c>
      <c r="H53" s="109">
        <v>11587000</v>
      </c>
      <c r="I53" s="110">
        <v>-332540537</v>
      </c>
      <c r="J53" s="109"/>
      <c r="K53" s="110">
        <v>340336533</v>
      </c>
      <c r="L53" s="109">
        <v>3970000</v>
      </c>
      <c r="M53" s="110">
        <v>7075702</v>
      </c>
      <c r="N53" s="109">
        <v>39443000</v>
      </c>
      <c r="O53" s="110">
        <v>40128302</v>
      </c>
      <c r="P53" s="109">
        <f t="shared" si="27"/>
        <v>55000000</v>
      </c>
      <c r="Q53" s="110">
        <f t="shared" si="28"/>
        <v>55000000</v>
      </c>
      <c r="R53" s="54">
        <f t="shared" si="29"/>
        <v>893.52644836272043</v>
      </c>
      <c r="S53" s="55">
        <f t="shared" si="30"/>
        <v>467.1282086215615</v>
      </c>
      <c r="T53" s="54">
        <f t="shared" si="31"/>
        <v>100</v>
      </c>
      <c r="U53" s="56">
        <f t="shared" si="32"/>
        <v>100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85000000</v>
      </c>
      <c r="C55" s="111">
        <f>SUM(C44:C54)</f>
        <v>-30000000</v>
      </c>
      <c r="D55" s="111"/>
      <c r="E55" s="111">
        <f t="shared" si="26"/>
        <v>55000000</v>
      </c>
      <c r="F55" s="112">
        <f t="shared" ref="F55:O55" si="33">SUM(F44:F54)</f>
        <v>55000000</v>
      </c>
      <c r="G55" s="113">
        <f t="shared" si="33"/>
        <v>55000000</v>
      </c>
      <c r="H55" s="112">
        <f t="shared" si="33"/>
        <v>11587000</v>
      </c>
      <c r="I55" s="113">
        <f t="shared" si="33"/>
        <v>-332540537</v>
      </c>
      <c r="J55" s="112">
        <f t="shared" si="33"/>
        <v>0</v>
      </c>
      <c r="K55" s="113">
        <f t="shared" si="33"/>
        <v>340336533</v>
      </c>
      <c r="L55" s="112">
        <f t="shared" si="33"/>
        <v>3970000</v>
      </c>
      <c r="M55" s="113">
        <f t="shared" si="33"/>
        <v>7075702</v>
      </c>
      <c r="N55" s="112">
        <f t="shared" si="33"/>
        <v>39443000</v>
      </c>
      <c r="O55" s="113">
        <f t="shared" si="33"/>
        <v>40128302</v>
      </c>
      <c r="P55" s="112">
        <f t="shared" si="27"/>
        <v>55000000</v>
      </c>
      <c r="Q55" s="113">
        <f t="shared" si="28"/>
        <v>55000000</v>
      </c>
      <c r="R55" s="58">
        <f t="shared" si="29"/>
        <v>893.52644836272043</v>
      </c>
      <c r="S55" s="59">
        <f t="shared" si="30"/>
        <v>467.1282086215615</v>
      </c>
      <c r="T55" s="58">
        <f>IF((+$E45+$E47+$E49+$E50+$E53) =0,0,(P55   /(+$E45+$E47+$E49+$E50+$E53) )*100)</f>
        <v>100</v>
      </c>
      <c r="U55" s="60">
        <f>IF((+$E45+$E47+$E49+$E50+$E53) =0,0,(Q55   /(+$E45+$E47+$E49+$E50+$E53) )*100)</f>
        <v>100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IF(($L57      =0),0,((($N57      -$L57      )/$L57      )*100))</f>
        <v>0</v>
      </c>
      <c r="S57" s="55">
        <f>IF(($M57      =0),0,((($O57      -$M57      )/$M57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IF(($L58      =0),0,((($N58      -$L58      )/$L58      )*100))</f>
        <v>0</v>
      </c>
      <c r="S58" s="55">
        <f>IF(($M58      =0),0,((($O58      -$M58      )/$M58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IF(($L59      =0),0,((($N59      -$L59      )/$L59      )*100))</f>
        <v>0</v>
      </c>
      <c r="S59" s="55">
        <f>IF(($M59      =0),0,((($O59      -$M59      )/$M59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IF(($L60      =0),0,((($N60      -$L60      )/$L60      )*100))</f>
        <v>0</v>
      </c>
      <c r="S60" s="55">
        <f>IF(($M60      =0),0,((($O60      -$M60      )/$M60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IF(($L61      =0),0,((($N61      -$L61      )/$L61      )*100))</f>
        <v>0</v>
      </c>
      <c r="S61" s="64">
        <f>IF(($M61      =0),0,((($O61      -$M61      )/$M61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IF(($L63      =0),0,((($N63      -$L63      )/$L63      )*100))</f>
        <v>0</v>
      </c>
      <c r="S63" s="55">
        <f t="shared" ref="S63:S69" si="39">IF(($M63      =0),0,((($O63      -$M63      )/$M63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97168000</v>
      </c>
      <c r="C69" s="120">
        <f>SUM(C9:C16,C19:C25,C28:C31,C34,C37:C41,C44:C54,C57:C60,C63:C67)</f>
        <v>-24243000</v>
      </c>
      <c r="D69" s="120"/>
      <c r="E69" s="120">
        <f t="shared" si="35"/>
        <v>72925000</v>
      </c>
      <c r="F69" s="121">
        <f t="shared" ref="F69:O69" si="43">SUM(F9:F16,F19:F25,F28:F31,F34,F37:F41,F44:F54,F57:F60,F63:F67)</f>
        <v>72925000</v>
      </c>
      <c r="G69" s="122">
        <f t="shared" si="43"/>
        <v>71665000</v>
      </c>
      <c r="H69" s="121">
        <f t="shared" si="43"/>
        <v>12030000</v>
      </c>
      <c r="I69" s="122">
        <f t="shared" si="43"/>
        <v>-377700926</v>
      </c>
      <c r="J69" s="121">
        <f t="shared" si="43"/>
        <v>1935000</v>
      </c>
      <c r="K69" s="122">
        <f t="shared" si="43"/>
        <v>387907101</v>
      </c>
      <c r="L69" s="121">
        <f t="shared" si="43"/>
        <v>3970000</v>
      </c>
      <c r="M69" s="122">
        <f t="shared" si="43"/>
        <v>9650620</v>
      </c>
      <c r="N69" s="121">
        <f t="shared" si="43"/>
        <v>41908000</v>
      </c>
      <c r="O69" s="122">
        <f t="shared" si="43"/>
        <v>45283206</v>
      </c>
      <c r="P69" s="121">
        <f t="shared" si="36"/>
        <v>59843000</v>
      </c>
      <c r="Q69" s="122">
        <f t="shared" si="37"/>
        <v>65140001</v>
      </c>
      <c r="R69" s="67">
        <f t="shared" si="38"/>
        <v>955.61712846347609</v>
      </c>
      <c r="S69" s="68">
        <f t="shared" si="39"/>
        <v>369.22587357081721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83.503802414009627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90.895138491592832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216278000</v>
      </c>
      <c r="C71" s="108">
        <v>-2141000</v>
      </c>
      <c r="D71" s="108"/>
      <c r="E71" s="108">
        <f>$B71      +$C71      +$D71</f>
        <v>214137000</v>
      </c>
      <c r="F71" s="109">
        <v>214137000</v>
      </c>
      <c r="G71" s="110">
        <v>214137000</v>
      </c>
      <c r="H71" s="109">
        <v>39416000</v>
      </c>
      <c r="I71" s="110">
        <v>-963278560</v>
      </c>
      <c r="J71" s="109">
        <v>68384000</v>
      </c>
      <c r="K71" s="110">
        <v>1056485068</v>
      </c>
      <c r="L71" s="109">
        <v>100346000</v>
      </c>
      <c r="M71" s="110">
        <v>24376205</v>
      </c>
      <c r="N71" s="109">
        <v>5991000</v>
      </c>
      <c r="O71" s="110">
        <v>92066170</v>
      </c>
      <c r="P71" s="109">
        <f>$H71      +$J71      +$L71      +$N71</f>
        <v>214137000</v>
      </c>
      <c r="Q71" s="110">
        <f>$I71      +$K71      +$M71      +$O71</f>
        <v>209648883</v>
      </c>
      <c r="R71" s="54">
        <f>IF(($L71      =0),0,((($N71      -$L71      )/$L71      )*100))</f>
        <v>-94.029657385446356</v>
      </c>
      <c r="S71" s="55">
        <f>IF(($M71      =0),0,((($O71      -$M71      )/$M71      )*100))</f>
        <v>277.68869272308791</v>
      </c>
      <c r="T71" s="54">
        <f>IF(($E71      =0),0,(($P71      /$E71      )*100))</f>
        <v>100</v>
      </c>
      <c r="U71" s="56">
        <f>IF(($E71      =0),0,(($Q71      /$E71      )*100))</f>
        <v>97.904090839042297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IF(($L72      =0),0,((($N72      -$L72      )/$L72      )*100))</f>
        <v>0</v>
      </c>
      <c r="S72" s="55">
        <f>IF(($M72      =0),0,((($O72      -$M72      )/$M72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216278000</v>
      </c>
      <c r="C73" s="117">
        <f>SUM(C71:C72)</f>
        <v>-2141000</v>
      </c>
      <c r="D73" s="117"/>
      <c r="E73" s="117">
        <f>$B73      +$C73      +$D73</f>
        <v>214137000</v>
      </c>
      <c r="F73" s="118">
        <f t="shared" ref="F73:O73" si="44">SUM(F71:F72)</f>
        <v>214137000</v>
      </c>
      <c r="G73" s="119">
        <f t="shared" si="44"/>
        <v>214137000</v>
      </c>
      <c r="H73" s="118">
        <f t="shared" si="44"/>
        <v>39416000</v>
      </c>
      <c r="I73" s="119">
        <f t="shared" si="44"/>
        <v>-963278560</v>
      </c>
      <c r="J73" s="118">
        <f t="shared" si="44"/>
        <v>68384000</v>
      </c>
      <c r="K73" s="119">
        <f t="shared" si="44"/>
        <v>1056485068</v>
      </c>
      <c r="L73" s="118">
        <f t="shared" si="44"/>
        <v>100346000</v>
      </c>
      <c r="M73" s="119">
        <f t="shared" si="44"/>
        <v>24376205</v>
      </c>
      <c r="N73" s="118">
        <f t="shared" si="44"/>
        <v>5991000</v>
      </c>
      <c r="O73" s="119">
        <f t="shared" si="44"/>
        <v>92066170</v>
      </c>
      <c r="P73" s="118">
        <f>$H73      +$J73      +$L73      +$N73</f>
        <v>214137000</v>
      </c>
      <c r="Q73" s="119">
        <f>$I73      +$K73      +$M73      +$O73</f>
        <v>209648883</v>
      </c>
      <c r="R73" s="63">
        <f>IF(($L73      =0),0,((($N73      -$L73      )/$L73      )*100))</f>
        <v>-94.029657385446356</v>
      </c>
      <c r="S73" s="64">
        <f>IF(($M73      =0),0,((($O73      -$M73      )/$M73      )*100))</f>
        <v>277.68869272308791</v>
      </c>
      <c r="T73" s="63">
        <f>IF(($E71      =0),0,(($P71      /$E71      )*100))</f>
        <v>100</v>
      </c>
      <c r="U73" s="65">
        <f>IF($E71   =0,0,($Q71   /$E71 )*100)</f>
        <v>97.904090839042297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216278000</v>
      </c>
      <c r="C74" s="120">
        <f>SUM(C71:C72)</f>
        <v>-2141000</v>
      </c>
      <c r="D74" s="120"/>
      <c r="E74" s="120">
        <f>$B74      +$C74      +$D74</f>
        <v>214137000</v>
      </c>
      <c r="F74" s="121">
        <f t="shared" ref="F74:O74" si="45">SUM(F71:F72)</f>
        <v>214137000</v>
      </c>
      <c r="G74" s="122">
        <f t="shared" si="45"/>
        <v>214137000</v>
      </c>
      <c r="H74" s="121">
        <f t="shared" si="45"/>
        <v>39416000</v>
      </c>
      <c r="I74" s="122">
        <f t="shared" si="45"/>
        <v>-963278560</v>
      </c>
      <c r="J74" s="121">
        <f t="shared" si="45"/>
        <v>68384000</v>
      </c>
      <c r="K74" s="122">
        <f t="shared" si="45"/>
        <v>1056485068</v>
      </c>
      <c r="L74" s="121">
        <f t="shared" si="45"/>
        <v>100346000</v>
      </c>
      <c r="M74" s="122">
        <f t="shared" si="45"/>
        <v>24376205</v>
      </c>
      <c r="N74" s="121">
        <f t="shared" si="45"/>
        <v>5991000</v>
      </c>
      <c r="O74" s="122">
        <f t="shared" si="45"/>
        <v>92066170</v>
      </c>
      <c r="P74" s="121">
        <f>$H74      +$J74      +$L74      +$N74</f>
        <v>214137000</v>
      </c>
      <c r="Q74" s="122">
        <f>$I74      +$K74      +$M74      +$O74</f>
        <v>209648883</v>
      </c>
      <c r="R74" s="67">
        <f>IF(($L74      =0),0,((($N74      -$L74      )/$L74      )*100))</f>
        <v>-94.029657385446356</v>
      </c>
      <c r="S74" s="68">
        <f>IF(($M74      =0),0,((($O74      -$M74      )/$M74      )*100))</f>
        <v>277.68869272308791</v>
      </c>
      <c r="T74" s="67">
        <f>IF(($E71      =0),0,(($P71      /$E71      )*100))</f>
        <v>100</v>
      </c>
      <c r="U74" s="71">
        <f>IF($E71   =0,0,($Q71   /$E71 )*100)</f>
        <v>97.904090839042297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313446000</v>
      </c>
      <c r="C75" s="120">
        <f>SUM(C9:C16,C19:C25,C28:C31,C34,C37:C41,C44:C54,C57:C60,C63:C67,C71:C72)</f>
        <v>-26384000</v>
      </c>
      <c r="D75" s="120"/>
      <c r="E75" s="120">
        <f>$B75      +$C75      +$D75</f>
        <v>287062000</v>
      </c>
      <c r="F75" s="121">
        <f t="shared" ref="F75:O75" si="46">SUM(F9:F16,F19:F25,F28:F31,F34,F37:F41,F44:F54,F57:F60,F63:F67,F71:F72)</f>
        <v>287062000</v>
      </c>
      <c r="G75" s="122">
        <f t="shared" si="46"/>
        <v>285802000</v>
      </c>
      <c r="H75" s="121">
        <f t="shared" si="46"/>
        <v>51446000</v>
      </c>
      <c r="I75" s="122">
        <f t="shared" si="46"/>
        <v>-1340979486</v>
      </c>
      <c r="J75" s="121">
        <f t="shared" si="46"/>
        <v>70319000</v>
      </c>
      <c r="K75" s="122">
        <f t="shared" si="46"/>
        <v>1444392169</v>
      </c>
      <c r="L75" s="121">
        <f t="shared" si="46"/>
        <v>104316000</v>
      </c>
      <c r="M75" s="122">
        <f t="shared" si="46"/>
        <v>34026825</v>
      </c>
      <c r="N75" s="121">
        <f t="shared" si="46"/>
        <v>47899000</v>
      </c>
      <c r="O75" s="122">
        <f t="shared" si="46"/>
        <v>137349376</v>
      </c>
      <c r="P75" s="121">
        <f>$H75      +$J75      +$L75      +$N75</f>
        <v>273980000</v>
      </c>
      <c r="Q75" s="122">
        <f>$I75      +$K75      +$M75      +$O75</f>
        <v>274788884</v>
      </c>
      <c r="R75" s="67">
        <f>IF(($L75      =0),0,((($N75      -$L75      )/$L75      )*100))</f>
        <v>-54.082786916676248</v>
      </c>
      <c r="S75" s="68">
        <f>IF(($M75      =0),0,((($O75      -$M75      )/$M75      )*100))</f>
        <v>303.6502847385849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95.863569884045603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96.146592396134395</v>
      </c>
      <c r="V75" s="121" t="s">
        <v>36</v>
      </c>
      <c r="W75" s="122" t="s">
        <v>36</v>
      </c>
    </row>
    <row r="76" spans="1:23" ht="13" thickTop="1" x14ac:dyDescent="0.25">
      <c r="A76" s="72" t="s">
        <v>40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93</v>
      </c>
      <c r="B78" s="86" t="s">
        <v>94</v>
      </c>
      <c r="C78" s="86" t="s">
        <v>95</v>
      </c>
      <c r="D78" s="87" t="s">
        <v>17</v>
      </c>
      <c r="E78" s="86" t="s">
        <v>18</v>
      </c>
      <c r="F78" s="86" t="s">
        <v>19</v>
      </c>
      <c r="G78" s="86" t="s">
        <v>96</v>
      </c>
      <c r="H78" s="86" t="s">
        <v>97</v>
      </c>
      <c r="I78" s="88" t="s">
        <v>22</v>
      </c>
      <c r="J78" s="86" t="s">
        <v>98</v>
      </c>
      <c r="K78" s="88" t="s">
        <v>24</v>
      </c>
      <c r="L78" s="86" t="s">
        <v>99</v>
      </c>
      <c r="M78" s="88" t="s">
        <v>26</v>
      </c>
      <c r="N78" s="86" t="s">
        <v>100</v>
      </c>
      <c r="O78" s="88" t="s">
        <v>28</v>
      </c>
      <c r="P78" s="88" t="s">
        <v>101</v>
      </c>
      <c r="Q78" s="89" t="s">
        <v>30</v>
      </c>
      <c r="R78" s="90" t="s">
        <v>101</v>
      </c>
      <c r="S78" s="91" t="s">
        <v>30</v>
      </c>
      <c r="T78" s="90" t="s">
        <v>102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167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168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169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170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171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172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103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104</v>
      </c>
      <c r="B88" s="130"/>
      <c r="C88" s="130"/>
      <c r="D88" s="130"/>
      <c r="E88" s="130">
        <f t="shared" ref="E88:E96" si="49">$B88      +$C88      +$D88</f>
        <v>0</v>
      </c>
      <c r="F88" s="130">
        <v>0</v>
      </c>
      <c r="G88" s="130">
        <v>0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IF(($L88      =0),0,((($N88      -$L88      )/$L88      )*100))</f>
        <v>0</v>
      </c>
      <c r="S88" s="98">
        <f t="shared" ref="S88:S96" si="53">IF(($M88      =0),0,((($O88      -$M88      )/$M88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105</v>
      </c>
      <c r="B89" s="108"/>
      <c r="C89" s="108"/>
      <c r="D89" s="108"/>
      <c r="E89" s="108">
        <f t="shared" si="49"/>
        <v>0</v>
      </c>
      <c r="F89" s="108">
        <v>0</v>
      </c>
      <c r="G89" s="108">
        <v>0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106</v>
      </c>
      <c r="B90" s="108"/>
      <c r="C90" s="108"/>
      <c r="D90" s="108"/>
      <c r="E90" s="108">
        <f t="shared" si="49"/>
        <v>0</v>
      </c>
      <c r="F90" s="108">
        <v>0</v>
      </c>
      <c r="G90" s="108">
        <v>0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107</v>
      </c>
      <c r="B91" s="108"/>
      <c r="C91" s="108"/>
      <c r="D91" s="108"/>
      <c r="E91" s="108">
        <f t="shared" si="49"/>
        <v>0</v>
      </c>
      <c r="F91" s="108">
        <v>0</v>
      </c>
      <c r="G91" s="108">
        <v>0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108</v>
      </c>
      <c r="B92" s="108"/>
      <c r="C92" s="108"/>
      <c r="D92" s="108"/>
      <c r="E92" s="108">
        <f t="shared" si="49"/>
        <v>0</v>
      </c>
      <c r="F92" s="108">
        <v>0</v>
      </c>
      <c r="G92" s="108">
        <v>0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109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110</v>
      </c>
      <c r="B94" s="108"/>
      <c r="C94" s="108"/>
      <c r="D94" s="108"/>
      <c r="E94" s="108">
        <f t="shared" si="49"/>
        <v>0</v>
      </c>
      <c r="F94" s="108">
        <v>0</v>
      </c>
      <c r="G94" s="108">
        <v>0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111</v>
      </c>
      <c r="B95" s="108"/>
      <c r="C95" s="108"/>
      <c r="D95" s="108"/>
      <c r="E95" s="108">
        <f t="shared" si="49"/>
        <v>0</v>
      </c>
      <c r="F95" s="108">
        <v>0</v>
      </c>
      <c r="G95" s="108">
        <v>0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112</v>
      </c>
      <c r="B96" s="131"/>
      <c r="C96" s="131"/>
      <c r="D96" s="131"/>
      <c r="E96" s="131">
        <f t="shared" si="49"/>
        <v>0</v>
      </c>
      <c r="F96" s="131">
        <v>0</v>
      </c>
      <c r="G96" s="131">
        <v>0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173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174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175</v>
      </c>
    </row>
    <row r="118" spans="1:23" x14ac:dyDescent="0.25">
      <c r="A118" s="35" t="s">
        <v>176</v>
      </c>
    </row>
    <row r="119" spans="1:23" ht="13" x14ac:dyDescent="0.3">
      <c r="A119" s="35" t="s">
        <v>177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178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179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180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NnirOqoJV5zk30LOHFn6UoRiL6Kz+tOS0bsFtLYd02ZFAxXFjhbTAJtElm+qboHRls3q7EsnZaWdveWuOAMCpQ==" saltValue="XrMm78P5QIHml7SgeZ4FX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136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40</v>
      </c>
      <c r="B6" s="40" t="s">
        <v>40</v>
      </c>
      <c r="C6" s="40" t="s">
        <v>40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>
        <v>0</v>
      </c>
      <c r="G9" s="110">
        <v>0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IF(($L9       =0),0,((($N9       -$L9       )/$L9       )*100))</f>
        <v>0</v>
      </c>
      <c r="S9" s="55">
        <f>IF(($M9       =0),0,((($O9       -$M9       )/$M9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1800000</v>
      </c>
      <c r="C10" s="108"/>
      <c r="D10" s="108"/>
      <c r="E10" s="108">
        <f t="shared" ref="E10:E17" si="0">$B10      +$C10      +$D10</f>
        <v>1800000</v>
      </c>
      <c r="F10" s="109">
        <v>1800000</v>
      </c>
      <c r="G10" s="110">
        <v>1800000</v>
      </c>
      <c r="H10" s="109">
        <v>39000</v>
      </c>
      <c r="I10" s="110">
        <v>176321</v>
      </c>
      <c r="J10" s="109">
        <v>127000</v>
      </c>
      <c r="K10" s="110">
        <v>207664</v>
      </c>
      <c r="L10" s="109"/>
      <c r="M10" s="110">
        <v>382052</v>
      </c>
      <c r="N10" s="109"/>
      <c r="O10" s="110">
        <v>466046</v>
      </c>
      <c r="P10" s="109">
        <f t="shared" ref="P10:P17" si="1">$H10      +$J10      +$L10      +$N10</f>
        <v>166000</v>
      </c>
      <c r="Q10" s="110">
        <f t="shared" ref="Q10:Q17" si="2">$I10      +$K10      +$M10      +$O10</f>
        <v>1232083</v>
      </c>
      <c r="R10" s="54">
        <f t="shared" ref="R10:R17" si="3">IF(($L10      =0),0,((($N10      -$L10      )/$L10      )*100))</f>
        <v>0</v>
      </c>
      <c r="S10" s="55">
        <f t="shared" ref="S10:S17" si="4">IF(($M10      =0),0,((($O10      -$M10      )/$M10      )*100))</f>
        <v>21.984965397380464</v>
      </c>
      <c r="T10" s="54">
        <f t="shared" ref="T10:T16" si="5">IF(($E10      =0),0,(($P10      /$E10      )*100))</f>
        <v>9.2222222222222214</v>
      </c>
      <c r="U10" s="56">
        <f t="shared" ref="U10:U16" si="6">IF(($E10      =0),0,(($Q10      /$E10      )*100))</f>
        <v>68.44905555555556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>
        <v>20000000</v>
      </c>
      <c r="C14" s="108"/>
      <c r="D14" s="108"/>
      <c r="E14" s="108">
        <f t="shared" si="0"/>
        <v>20000000</v>
      </c>
      <c r="F14" s="109">
        <v>20000000</v>
      </c>
      <c r="G14" s="110">
        <v>20000000</v>
      </c>
      <c r="H14" s="109">
        <v>5269000</v>
      </c>
      <c r="I14" s="110"/>
      <c r="J14" s="109">
        <v>4419000</v>
      </c>
      <c r="K14" s="110">
        <v>8304800</v>
      </c>
      <c r="L14" s="109">
        <v>1859000</v>
      </c>
      <c r="M14" s="110">
        <v>3320270</v>
      </c>
      <c r="N14" s="109">
        <v>8453000</v>
      </c>
      <c r="O14" s="110">
        <v>6968030</v>
      </c>
      <c r="P14" s="109">
        <f t="shared" si="1"/>
        <v>20000000</v>
      </c>
      <c r="Q14" s="110">
        <f t="shared" si="2"/>
        <v>18593100</v>
      </c>
      <c r="R14" s="54">
        <f t="shared" si="3"/>
        <v>354.70683162990855</v>
      </c>
      <c r="S14" s="55">
        <f t="shared" si="4"/>
        <v>109.86335448623154</v>
      </c>
      <c r="T14" s="54">
        <f t="shared" si="5"/>
        <v>100</v>
      </c>
      <c r="U14" s="56">
        <f t="shared" si="6"/>
        <v>92.965500000000006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>
        <v>100000</v>
      </c>
      <c r="C15" s="108">
        <v>100000</v>
      </c>
      <c r="D15" s="108"/>
      <c r="E15" s="108">
        <f t="shared" si="0"/>
        <v>200000</v>
      </c>
      <c r="F15" s="109">
        <v>200000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21900000</v>
      </c>
      <c r="C17" s="111">
        <f>SUM(C9:C16)</f>
        <v>100000</v>
      </c>
      <c r="D17" s="111"/>
      <c r="E17" s="111">
        <f t="shared" si="0"/>
        <v>22000000</v>
      </c>
      <c r="F17" s="112">
        <f t="shared" ref="F17:O17" si="7">SUM(F9:F16)</f>
        <v>22000000</v>
      </c>
      <c r="G17" s="113">
        <f t="shared" si="7"/>
        <v>21800000</v>
      </c>
      <c r="H17" s="112">
        <f t="shared" si="7"/>
        <v>5308000</v>
      </c>
      <c r="I17" s="113">
        <f t="shared" si="7"/>
        <v>176321</v>
      </c>
      <c r="J17" s="112">
        <f t="shared" si="7"/>
        <v>4546000</v>
      </c>
      <c r="K17" s="113">
        <f t="shared" si="7"/>
        <v>8512464</v>
      </c>
      <c r="L17" s="112">
        <f t="shared" si="7"/>
        <v>1859000</v>
      </c>
      <c r="M17" s="113">
        <f t="shared" si="7"/>
        <v>3702322</v>
      </c>
      <c r="N17" s="112">
        <f t="shared" si="7"/>
        <v>8453000</v>
      </c>
      <c r="O17" s="113">
        <f t="shared" si="7"/>
        <v>7434076</v>
      </c>
      <c r="P17" s="112">
        <f t="shared" si="1"/>
        <v>20166000</v>
      </c>
      <c r="Q17" s="113">
        <f t="shared" si="2"/>
        <v>19825183</v>
      </c>
      <c r="R17" s="58">
        <f t="shared" si="3"/>
        <v>354.70683162990855</v>
      </c>
      <c r="S17" s="59">
        <f t="shared" si="4"/>
        <v>100.79496056798949</v>
      </c>
      <c r="T17" s="58">
        <f>IF((SUM($E9:$E14))=0,0,(P17/(SUM($E9:$E14))*100))</f>
        <v>92.504587155963307</v>
      </c>
      <c r="U17" s="60">
        <f>IF((SUM($E9:$E14))=0,0,(Q17/(SUM($E9:$E14))*100))</f>
        <v>90.941206422018354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IF(($L19      =0),0,((($N19      -$L19      )/$L19      )*100))</f>
        <v>0</v>
      </c>
      <c r="S19" s="55">
        <f t="shared" ref="S19:S26" si="12">IF(($M19      =0),0,((($O19      -$M19      )/$M19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>
        <v>0</v>
      </c>
      <c r="G21" s="110">
        <v>0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>
        <v>5500000</v>
      </c>
      <c r="D22" s="108"/>
      <c r="E22" s="108">
        <f t="shared" si="8"/>
        <v>5500000</v>
      </c>
      <c r="F22" s="109">
        <v>5500000</v>
      </c>
      <c r="G22" s="110">
        <v>5500000</v>
      </c>
      <c r="H22" s="109"/>
      <c r="I22" s="110"/>
      <c r="J22" s="109"/>
      <c r="K22" s="110"/>
      <c r="L22" s="109"/>
      <c r="M22" s="110"/>
      <c r="N22" s="109">
        <v>2251000</v>
      </c>
      <c r="O22" s="110"/>
      <c r="P22" s="109">
        <f t="shared" si="9"/>
        <v>2251000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40.927272727272729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>
        <v>6891000</v>
      </c>
      <c r="C23" s="108"/>
      <c r="D23" s="108"/>
      <c r="E23" s="108">
        <f t="shared" si="8"/>
        <v>6891000</v>
      </c>
      <c r="F23" s="109">
        <v>6891000</v>
      </c>
      <c r="G23" s="110">
        <v>6891000</v>
      </c>
      <c r="H23" s="109">
        <v>594000</v>
      </c>
      <c r="I23" s="110"/>
      <c r="J23" s="109">
        <v>2094000</v>
      </c>
      <c r="K23" s="110">
        <v>6740605</v>
      </c>
      <c r="L23" s="109"/>
      <c r="M23" s="110">
        <v>2251206</v>
      </c>
      <c r="N23" s="109"/>
      <c r="O23" s="110">
        <v>2209578</v>
      </c>
      <c r="P23" s="109">
        <f t="shared" si="9"/>
        <v>2688000</v>
      </c>
      <c r="Q23" s="110">
        <f t="shared" si="10"/>
        <v>11201389</v>
      </c>
      <c r="R23" s="54">
        <f t="shared" si="11"/>
        <v>0</v>
      </c>
      <c r="S23" s="55">
        <f t="shared" si="12"/>
        <v>-1.8491421931178222</v>
      </c>
      <c r="T23" s="54">
        <f t="shared" si="13"/>
        <v>39.007400957771004</v>
      </c>
      <c r="U23" s="56">
        <f t="shared" si="14"/>
        <v>162.55099405021042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6891000</v>
      </c>
      <c r="C26" s="111">
        <f>SUM(C19:C25)</f>
        <v>5500000</v>
      </c>
      <c r="D26" s="111"/>
      <c r="E26" s="111">
        <f t="shared" si="8"/>
        <v>12391000</v>
      </c>
      <c r="F26" s="112">
        <f t="shared" ref="F26:O26" si="15">SUM(F19:F25)</f>
        <v>12391000</v>
      </c>
      <c r="G26" s="113">
        <f t="shared" si="15"/>
        <v>12391000</v>
      </c>
      <c r="H26" s="112">
        <f t="shared" si="15"/>
        <v>594000</v>
      </c>
      <c r="I26" s="113">
        <f t="shared" si="15"/>
        <v>0</v>
      </c>
      <c r="J26" s="112">
        <f t="shared" si="15"/>
        <v>2094000</v>
      </c>
      <c r="K26" s="113">
        <f t="shared" si="15"/>
        <v>6740605</v>
      </c>
      <c r="L26" s="112">
        <f t="shared" si="15"/>
        <v>0</v>
      </c>
      <c r="M26" s="113">
        <f t="shared" si="15"/>
        <v>2251206</v>
      </c>
      <c r="N26" s="112">
        <f t="shared" si="15"/>
        <v>2251000</v>
      </c>
      <c r="O26" s="113">
        <f t="shared" si="15"/>
        <v>2209578</v>
      </c>
      <c r="P26" s="112">
        <f t="shared" si="9"/>
        <v>4939000</v>
      </c>
      <c r="Q26" s="113">
        <f t="shared" si="10"/>
        <v>11201389</v>
      </c>
      <c r="R26" s="58">
        <f t="shared" si="11"/>
        <v>0</v>
      </c>
      <c r="S26" s="59">
        <f t="shared" si="12"/>
        <v>-1.8491421931178222</v>
      </c>
      <c r="T26" s="58">
        <f>IF(($E26-$E21-$E25)   =0,0,($P26   /($E26-$E21-$E25)   )*100)</f>
        <v>39.859575498345571</v>
      </c>
      <c r="U26" s="60">
        <f>IF(($E26-$E21-$E25)   =0,0,($Q26   /($E26-$E21-$E25)   )*100)</f>
        <v>90.399394721975625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IF(($L28      =0),0,((($N28      -$L28      )/$L28      )*100))</f>
        <v>0</v>
      </c>
      <c r="S28" s="55">
        <f>IF(($M28      =0),0,((($O28      -$M28      )/$M28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IF(($L29      =0),0,((($N29      -$L29      )/$L29      )*100))</f>
        <v>0</v>
      </c>
      <c r="S29" s="55">
        <f>IF(($M29      =0),0,((($O29      -$M29      )/$M29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IF(($L30      =0),0,((($N30      -$L30      )/$L30      )*100))</f>
        <v>0</v>
      </c>
      <c r="S30" s="55">
        <f>IF(($M30      =0),0,((($O30      -$M30      )/$M30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IF(($L31      =0),0,((($N31      -$L31      )/$L31      )*100))</f>
        <v>0</v>
      </c>
      <c r="S31" s="55">
        <f>IF(($M31      =0),0,((($O31      -$M31      )/$M31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IF(($L32      =0),0,((($N32      -$L32      )/$L32      )*100))</f>
        <v>0</v>
      </c>
      <c r="S32" s="59">
        <f>IF(($M32      =0),0,((($O32      -$M32      )/$M32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1896000</v>
      </c>
      <c r="C34" s="108"/>
      <c r="D34" s="108"/>
      <c r="E34" s="108">
        <f>$B34      +$C34      +$D34</f>
        <v>1896000</v>
      </c>
      <c r="F34" s="109">
        <v>1896000</v>
      </c>
      <c r="G34" s="110">
        <v>1896000</v>
      </c>
      <c r="H34" s="109">
        <v>473000</v>
      </c>
      <c r="I34" s="110">
        <v>559499</v>
      </c>
      <c r="J34" s="109">
        <v>591000</v>
      </c>
      <c r="K34" s="110">
        <v>559507</v>
      </c>
      <c r="L34" s="109">
        <v>479000</v>
      </c>
      <c r="M34" s="110">
        <v>673630</v>
      </c>
      <c r="N34" s="109">
        <v>220000</v>
      </c>
      <c r="O34" s="110">
        <v>103363</v>
      </c>
      <c r="P34" s="109">
        <f>$H34      +$J34      +$L34      +$N34</f>
        <v>1763000</v>
      </c>
      <c r="Q34" s="110">
        <f>$I34      +$K34      +$M34      +$O34</f>
        <v>1895999</v>
      </c>
      <c r="R34" s="54">
        <f>IF(($L34      =0),0,((($N34      -$L34      )/$L34      )*100))</f>
        <v>-54.070981210855948</v>
      </c>
      <c r="S34" s="55">
        <f>IF(($M34      =0),0,((($O34      -$M34      )/$M34      )*100))</f>
        <v>-84.655819960512446</v>
      </c>
      <c r="T34" s="54">
        <f>IF(($E34      =0),0,(($P34      /$E34      )*100))</f>
        <v>92.985232067510552</v>
      </c>
      <c r="U34" s="56">
        <f>IF(($E34      =0),0,(($Q34      /$E34      )*100))</f>
        <v>99.999947257383965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1896000</v>
      </c>
      <c r="C35" s="111">
        <f>C34</f>
        <v>0</v>
      </c>
      <c r="D35" s="111"/>
      <c r="E35" s="111">
        <f>$B35      +$C35      +$D35</f>
        <v>1896000</v>
      </c>
      <c r="F35" s="112">
        <f t="shared" ref="F35:O35" si="17">F34</f>
        <v>1896000</v>
      </c>
      <c r="G35" s="113">
        <f t="shared" si="17"/>
        <v>1896000</v>
      </c>
      <c r="H35" s="112">
        <f t="shared" si="17"/>
        <v>473000</v>
      </c>
      <c r="I35" s="113">
        <f t="shared" si="17"/>
        <v>559499</v>
      </c>
      <c r="J35" s="112">
        <f t="shared" si="17"/>
        <v>591000</v>
      </c>
      <c r="K35" s="113">
        <f t="shared" si="17"/>
        <v>559507</v>
      </c>
      <c r="L35" s="112">
        <f t="shared" si="17"/>
        <v>479000</v>
      </c>
      <c r="M35" s="113">
        <f t="shared" si="17"/>
        <v>673630</v>
      </c>
      <c r="N35" s="112">
        <f t="shared" si="17"/>
        <v>220000</v>
      </c>
      <c r="O35" s="113">
        <f t="shared" si="17"/>
        <v>103363</v>
      </c>
      <c r="P35" s="112">
        <f>$H35      +$J35      +$L35      +$N35</f>
        <v>1763000</v>
      </c>
      <c r="Q35" s="113">
        <f>$I35      +$K35      +$M35      +$O35</f>
        <v>1895999</v>
      </c>
      <c r="R35" s="58">
        <f>IF(($L35      =0),0,((($N35      -$L35      )/$L35      )*100))</f>
        <v>-54.070981210855948</v>
      </c>
      <c r="S35" s="59">
        <f>IF(($M35      =0),0,((($O35      -$M35      )/$M35      )*100))</f>
        <v>-84.655819960512446</v>
      </c>
      <c r="T35" s="58">
        <f>IF($E35   =0,0,($P35   /$E35   )*100)</f>
        <v>92.985232067510552</v>
      </c>
      <c r="U35" s="60">
        <f>IF($E35   =0,0,($Q35   /$E35   )*100)</f>
        <v>99.999947257383965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>
        <v>22344000</v>
      </c>
      <c r="C37" s="108">
        <v>-4344000</v>
      </c>
      <c r="D37" s="108"/>
      <c r="E37" s="108">
        <f t="shared" ref="E37:E42" si="18">$B37      +$C37      +$D37</f>
        <v>18000000</v>
      </c>
      <c r="F37" s="109">
        <v>18000000</v>
      </c>
      <c r="G37" s="110">
        <v>18000000</v>
      </c>
      <c r="H37" s="109"/>
      <c r="I37" s="110"/>
      <c r="J37" s="109"/>
      <c r="K37" s="110">
        <v>2506871</v>
      </c>
      <c r="L37" s="109"/>
      <c r="M37" s="110">
        <v>8688395</v>
      </c>
      <c r="N37" s="109"/>
      <c r="O37" s="110">
        <v>6804734</v>
      </c>
      <c r="P37" s="109">
        <f t="shared" ref="P37:P42" si="19">$H37      +$J37      +$L37      +$N37</f>
        <v>0</v>
      </c>
      <c r="Q37" s="110">
        <f t="shared" ref="Q37:Q42" si="20">$I37      +$K37      +$M37      +$O37</f>
        <v>18000000</v>
      </c>
      <c r="R37" s="54">
        <f t="shared" ref="R37:R42" si="21">IF(($L37      =0),0,((($N37      -$L37      )/$L37      )*100))</f>
        <v>0</v>
      </c>
      <c r="S37" s="55">
        <f t="shared" ref="S37:S42" si="22">IF(($M37      =0),0,((($O37      -$M37      )/$M37      )*100))</f>
        <v>-21.680195248949893</v>
      </c>
      <c r="T37" s="54">
        <f t="shared" ref="T37:T41" si="23">IF(($E37      =0),0,(($P37      /$E37      )*100))</f>
        <v>0</v>
      </c>
      <c r="U37" s="56">
        <f t="shared" ref="U37:U41" si="24">IF(($E37      =0),0,(($Q37      /$E37      )*100))</f>
        <v>100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>
        <v>1269000</v>
      </c>
      <c r="C38" s="108">
        <v>631000</v>
      </c>
      <c r="D38" s="108"/>
      <c r="E38" s="108">
        <f t="shared" si="18"/>
        <v>1900000</v>
      </c>
      <c r="F38" s="109">
        <v>1269000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23613000</v>
      </c>
      <c r="C42" s="111">
        <f>SUM(C37:C41)</f>
        <v>-3713000</v>
      </c>
      <c r="D42" s="111"/>
      <c r="E42" s="111">
        <f t="shared" si="18"/>
        <v>19900000</v>
      </c>
      <c r="F42" s="112">
        <f t="shared" ref="F42:O42" si="25">SUM(F37:F41)</f>
        <v>19269000</v>
      </c>
      <c r="G42" s="113">
        <f t="shared" si="25"/>
        <v>18000000</v>
      </c>
      <c r="H42" s="112">
        <f t="shared" si="25"/>
        <v>0</v>
      </c>
      <c r="I42" s="113">
        <f t="shared" si="25"/>
        <v>0</v>
      </c>
      <c r="J42" s="112">
        <f t="shared" si="25"/>
        <v>0</v>
      </c>
      <c r="K42" s="113">
        <f t="shared" si="25"/>
        <v>2506871</v>
      </c>
      <c r="L42" s="112">
        <f t="shared" si="25"/>
        <v>0</v>
      </c>
      <c r="M42" s="113">
        <f t="shared" si="25"/>
        <v>8688395</v>
      </c>
      <c r="N42" s="112">
        <f t="shared" si="25"/>
        <v>0</v>
      </c>
      <c r="O42" s="113">
        <f t="shared" si="25"/>
        <v>6804734</v>
      </c>
      <c r="P42" s="112">
        <f t="shared" si="19"/>
        <v>0</v>
      </c>
      <c r="Q42" s="113">
        <f t="shared" si="20"/>
        <v>18000000</v>
      </c>
      <c r="R42" s="58">
        <f t="shared" si="21"/>
        <v>0</v>
      </c>
      <c r="S42" s="59">
        <f t="shared" si="22"/>
        <v>-21.680195248949893</v>
      </c>
      <c r="T42" s="58">
        <f>IF((+$E37+$E40) =0,0,(P42   /(+$E37+$E40) )*100)</f>
        <v>0</v>
      </c>
      <c r="U42" s="60">
        <f>IF((+$E37+$E40) =0,0,(Q42   /(+$E37+$E40) )*100)</f>
        <v>100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IF(($L44      =0),0,((($N44      -$L44      )/$L44      )*100))</f>
        <v>0</v>
      </c>
      <c r="S44" s="55">
        <f t="shared" ref="S44:S55" si="30">IF(($M44      =0),0,((($O44      -$M44      )/$M44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>
        <v>70000000</v>
      </c>
      <c r="C53" s="108">
        <v>15000000</v>
      </c>
      <c r="D53" s="108"/>
      <c r="E53" s="108">
        <f t="shared" si="26"/>
        <v>85000000</v>
      </c>
      <c r="F53" s="109">
        <v>85000000</v>
      </c>
      <c r="G53" s="110">
        <v>85000000</v>
      </c>
      <c r="H53" s="109">
        <v>25000000</v>
      </c>
      <c r="I53" s="110">
        <v>21138548</v>
      </c>
      <c r="J53" s="109">
        <v>25000000</v>
      </c>
      <c r="K53" s="110">
        <v>44025725</v>
      </c>
      <c r="L53" s="109"/>
      <c r="M53" s="110">
        <v>4303721</v>
      </c>
      <c r="N53" s="109">
        <v>3946000</v>
      </c>
      <c r="O53" s="110">
        <v>1640517</v>
      </c>
      <c r="P53" s="109">
        <f t="shared" si="27"/>
        <v>53946000</v>
      </c>
      <c r="Q53" s="110">
        <f t="shared" si="28"/>
        <v>71108511</v>
      </c>
      <c r="R53" s="54">
        <f t="shared" si="29"/>
        <v>0</v>
      </c>
      <c r="S53" s="55">
        <f t="shared" si="30"/>
        <v>-61.881427722661385</v>
      </c>
      <c r="T53" s="54">
        <f t="shared" si="31"/>
        <v>63.465882352941172</v>
      </c>
      <c r="U53" s="56">
        <f t="shared" si="32"/>
        <v>83.657071764705876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70000000</v>
      </c>
      <c r="C55" s="111">
        <f>SUM(C44:C54)</f>
        <v>15000000</v>
      </c>
      <c r="D55" s="111"/>
      <c r="E55" s="111">
        <f t="shared" si="26"/>
        <v>85000000</v>
      </c>
      <c r="F55" s="112">
        <f t="shared" ref="F55:O55" si="33">SUM(F44:F54)</f>
        <v>85000000</v>
      </c>
      <c r="G55" s="113">
        <f t="shared" si="33"/>
        <v>85000000</v>
      </c>
      <c r="H55" s="112">
        <f t="shared" si="33"/>
        <v>25000000</v>
      </c>
      <c r="I55" s="113">
        <f t="shared" si="33"/>
        <v>21138548</v>
      </c>
      <c r="J55" s="112">
        <f t="shared" si="33"/>
        <v>25000000</v>
      </c>
      <c r="K55" s="113">
        <f t="shared" si="33"/>
        <v>44025725</v>
      </c>
      <c r="L55" s="112">
        <f t="shared" si="33"/>
        <v>0</v>
      </c>
      <c r="M55" s="113">
        <f t="shared" si="33"/>
        <v>4303721</v>
      </c>
      <c r="N55" s="112">
        <f t="shared" si="33"/>
        <v>3946000</v>
      </c>
      <c r="O55" s="113">
        <f t="shared" si="33"/>
        <v>1640517</v>
      </c>
      <c r="P55" s="112">
        <f t="shared" si="27"/>
        <v>53946000</v>
      </c>
      <c r="Q55" s="113">
        <f t="shared" si="28"/>
        <v>71108511</v>
      </c>
      <c r="R55" s="58">
        <f t="shared" si="29"/>
        <v>0</v>
      </c>
      <c r="S55" s="59">
        <f t="shared" si="30"/>
        <v>-61.881427722661385</v>
      </c>
      <c r="T55" s="58">
        <f>IF((+$E45+$E47+$E49+$E50+$E53) =0,0,(P55   /(+$E45+$E47+$E49+$E50+$E53) )*100)</f>
        <v>63.465882352941172</v>
      </c>
      <c r="U55" s="60">
        <f>IF((+$E45+$E47+$E49+$E50+$E53) =0,0,(Q55   /(+$E45+$E47+$E49+$E50+$E53) )*100)</f>
        <v>83.657071764705876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IF(($L57      =0),0,((($N57      -$L57      )/$L57      )*100))</f>
        <v>0</v>
      </c>
      <c r="S57" s="55">
        <f>IF(($M57      =0),0,((($O57      -$M57      )/$M57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IF(($L58      =0),0,((($N58      -$L58      )/$L58      )*100))</f>
        <v>0</v>
      </c>
      <c r="S58" s="55">
        <f>IF(($M58      =0),0,((($O58      -$M58      )/$M58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IF(($L59      =0),0,((($N59      -$L59      )/$L59      )*100))</f>
        <v>0</v>
      </c>
      <c r="S59" s="55">
        <f>IF(($M59      =0),0,((($O59      -$M59      )/$M59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IF(($L60      =0),0,((($N60      -$L60      )/$L60      )*100))</f>
        <v>0</v>
      </c>
      <c r="S60" s="55">
        <f>IF(($M60      =0),0,((($O60      -$M60      )/$M60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IF(($L61      =0),0,((($N61      -$L61      )/$L61      )*100))</f>
        <v>0</v>
      </c>
      <c r="S61" s="64">
        <f>IF(($M61      =0),0,((($O61      -$M61      )/$M61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IF(($L63      =0),0,((($N63      -$L63      )/$L63      )*100))</f>
        <v>0</v>
      </c>
      <c r="S63" s="55">
        <f t="shared" ref="S63:S69" si="39">IF(($M63      =0),0,((($O63      -$M63      )/$M63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124300000</v>
      </c>
      <c r="C69" s="120">
        <f>SUM(C9:C16,C19:C25,C28:C31,C34,C37:C41,C44:C54,C57:C60,C63:C67)</f>
        <v>16887000</v>
      </c>
      <c r="D69" s="120"/>
      <c r="E69" s="120">
        <f t="shared" si="35"/>
        <v>141187000</v>
      </c>
      <c r="F69" s="121">
        <f t="shared" ref="F69:O69" si="43">SUM(F9:F16,F19:F25,F28:F31,F34,F37:F41,F44:F54,F57:F60,F63:F67)</f>
        <v>140556000</v>
      </c>
      <c r="G69" s="122">
        <f t="shared" si="43"/>
        <v>139087000</v>
      </c>
      <c r="H69" s="121">
        <f t="shared" si="43"/>
        <v>31375000</v>
      </c>
      <c r="I69" s="122">
        <f t="shared" si="43"/>
        <v>21874368</v>
      </c>
      <c r="J69" s="121">
        <f t="shared" si="43"/>
        <v>32231000</v>
      </c>
      <c r="K69" s="122">
        <f t="shared" si="43"/>
        <v>62345172</v>
      </c>
      <c r="L69" s="121">
        <f t="shared" si="43"/>
        <v>2338000</v>
      </c>
      <c r="M69" s="122">
        <f t="shared" si="43"/>
        <v>19619274</v>
      </c>
      <c r="N69" s="121">
        <f t="shared" si="43"/>
        <v>14870000</v>
      </c>
      <c r="O69" s="122">
        <f t="shared" si="43"/>
        <v>18192268</v>
      </c>
      <c r="P69" s="121">
        <f t="shared" si="36"/>
        <v>80814000</v>
      </c>
      <c r="Q69" s="122">
        <f t="shared" si="37"/>
        <v>122031082</v>
      </c>
      <c r="R69" s="67">
        <f t="shared" si="38"/>
        <v>536.01368691189043</v>
      </c>
      <c r="S69" s="68">
        <f t="shared" si="39"/>
        <v>-7.2734903442400567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58.103201593247391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87.73723065419486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131792000</v>
      </c>
      <c r="C71" s="108">
        <v>-663000</v>
      </c>
      <c r="D71" s="108"/>
      <c r="E71" s="108">
        <f>$B71      +$C71      +$D71</f>
        <v>131129000</v>
      </c>
      <c r="F71" s="109">
        <v>131129000</v>
      </c>
      <c r="G71" s="110">
        <v>131129000</v>
      </c>
      <c r="H71" s="109">
        <v>34543000</v>
      </c>
      <c r="I71" s="110">
        <v>34781323</v>
      </c>
      <c r="J71" s="109">
        <v>38565000</v>
      </c>
      <c r="K71" s="110">
        <v>37081009</v>
      </c>
      <c r="L71" s="109">
        <v>38739000</v>
      </c>
      <c r="M71" s="110">
        <v>19313408</v>
      </c>
      <c r="N71" s="109">
        <v>19282000</v>
      </c>
      <c r="O71" s="110">
        <v>23470915</v>
      </c>
      <c r="P71" s="109">
        <f>$H71      +$J71      +$L71      +$N71</f>
        <v>131129000</v>
      </c>
      <c r="Q71" s="110">
        <f>$I71      +$K71      +$M71      +$O71</f>
        <v>114646655</v>
      </c>
      <c r="R71" s="54">
        <f>IF(($L71      =0),0,((($N71      -$L71      )/$L71      )*100))</f>
        <v>-50.225870569710111</v>
      </c>
      <c r="S71" s="55">
        <f>IF(($M71      =0),0,((($O71      -$M71      )/$M71      )*100))</f>
        <v>21.526532241228477</v>
      </c>
      <c r="T71" s="54">
        <f>IF(($E71      =0),0,(($P71      /$E71      )*100))</f>
        <v>100</v>
      </c>
      <c r="U71" s="56">
        <f>IF(($E71      =0),0,(($Q71      /$E71      )*100))</f>
        <v>87.430434915236148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IF(($L72      =0),0,((($N72      -$L72      )/$L72      )*100))</f>
        <v>0</v>
      </c>
      <c r="S72" s="55">
        <f>IF(($M72      =0),0,((($O72      -$M72      )/$M72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131792000</v>
      </c>
      <c r="C73" s="117">
        <f>SUM(C71:C72)</f>
        <v>-663000</v>
      </c>
      <c r="D73" s="117"/>
      <c r="E73" s="117">
        <f>$B73      +$C73      +$D73</f>
        <v>131129000</v>
      </c>
      <c r="F73" s="118">
        <f t="shared" ref="F73:O73" si="44">SUM(F71:F72)</f>
        <v>131129000</v>
      </c>
      <c r="G73" s="119">
        <f t="shared" si="44"/>
        <v>131129000</v>
      </c>
      <c r="H73" s="118">
        <f t="shared" si="44"/>
        <v>34543000</v>
      </c>
      <c r="I73" s="119">
        <f t="shared" si="44"/>
        <v>34781323</v>
      </c>
      <c r="J73" s="118">
        <f t="shared" si="44"/>
        <v>38565000</v>
      </c>
      <c r="K73" s="119">
        <f t="shared" si="44"/>
        <v>37081009</v>
      </c>
      <c r="L73" s="118">
        <f t="shared" si="44"/>
        <v>38739000</v>
      </c>
      <c r="M73" s="119">
        <f t="shared" si="44"/>
        <v>19313408</v>
      </c>
      <c r="N73" s="118">
        <f t="shared" si="44"/>
        <v>19282000</v>
      </c>
      <c r="O73" s="119">
        <f t="shared" si="44"/>
        <v>23470915</v>
      </c>
      <c r="P73" s="118">
        <f>$H73      +$J73      +$L73      +$N73</f>
        <v>131129000</v>
      </c>
      <c r="Q73" s="119">
        <f>$I73      +$K73      +$M73      +$O73</f>
        <v>114646655</v>
      </c>
      <c r="R73" s="63">
        <f>IF(($L73      =0),0,((($N73      -$L73      )/$L73      )*100))</f>
        <v>-50.225870569710111</v>
      </c>
      <c r="S73" s="64">
        <f>IF(($M73      =0),0,((($O73      -$M73      )/$M73      )*100))</f>
        <v>21.526532241228477</v>
      </c>
      <c r="T73" s="63">
        <f>IF(($E71      =0),0,(($P71      /$E71      )*100))</f>
        <v>100</v>
      </c>
      <c r="U73" s="65">
        <f>IF($E71   =0,0,($Q71   /$E71 )*100)</f>
        <v>87.430434915236148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131792000</v>
      </c>
      <c r="C74" s="120">
        <f>SUM(C71:C72)</f>
        <v>-663000</v>
      </c>
      <c r="D74" s="120"/>
      <c r="E74" s="120">
        <f>$B74      +$C74      +$D74</f>
        <v>131129000</v>
      </c>
      <c r="F74" s="121">
        <f t="shared" ref="F74:O74" si="45">SUM(F71:F72)</f>
        <v>131129000</v>
      </c>
      <c r="G74" s="122">
        <f t="shared" si="45"/>
        <v>131129000</v>
      </c>
      <c r="H74" s="121">
        <f t="shared" si="45"/>
        <v>34543000</v>
      </c>
      <c r="I74" s="122">
        <f t="shared" si="45"/>
        <v>34781323</v>
      </c>
      <c r="J74" s="121">
        <f t="shared" si="45"/>
        <v>38565000</v>
      </c>
      <c r="K74" s="122">
        <f t="shared" si="45"/>
        <v>37081009</v>
      </c>
      <c r="L74" s="121">
        <f t="shared" si="45"/>
        <v>38739000</v>
      </c>
      <c r="M74" s="122">
        <f t="shared" si="45"/>
        <v>19313408</v>
      </c>
      <c r="N74" s="121">
        <f t="shared" si="45"/>
        <v>19282000</v>
      </c>
      <c r="O74" s="122">
        <f t="shared" si="45"/>
        <v>23470915</v>
      </c>
      <c r="P74" s="121">
        <f>$H74      +$J74      +$L74      +$N74</f>
        <v>131129000</v>
      </c>
      <c r="Q74" s="122">
        <f>$I74      +$K74      +$M74      +$O74</f>
        <v>114646655</v>
      </c>
      <c r="R74" s="67">
        <f>IF(($L74      =0),0,((($N74      -$L74      )/$L74      )*100))</f>
        <v>-50.225870569710111</v>
      </c>
      <c r="S74" s="68">
        <f>IF(($M74      =0),0,((($O74      -$M74      )/$M74      )*100))</f>
        <v>21.526532241228477</v>
      </c>
      <c r="T74" s="67">
        <f>IF(($E71      =0),0,(($P71      /$E71      )*100))</f>
        <v>100</v>
      </c>
      <c r="U74" s="71">
        <f>IF($E71   =0,0,($Q71   /$E71 )*100)</f>
        <v>87.430434915236148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256092000</v>
      </c>
      <c r="C75" s="120">
        <f>SUM(C9:C16,C19:C25,C28:C31,C34,C37:C41,C44:C54,C57:C60,C63:C67,C71:C72)</f>
        <v>16224000</v>
      </c>
      <c r="D75" s="120"/>
      <c r="E75" s="120">
        <f>$B75      +$C75      +$D75</f>
        <v>272316000</v>
      </c>
      <c r="F75" s="121">
        <f t="shared" ref="F75:O75" si="46">SUM(F9:F16,F19:F25,F28:F31,F34,F37:F41,F44:F54,F57:F60,F63:F67,F71:F72)</f>
        <v>271685000</v>
      </c>
      <c r="G75" s="122">
        <f t="shared" si="46"/>
        <v>270216000</v>
      </c>
      <c r="H75" s="121">
        <f t="shared" si="46"/>
        <v>65918000</v>
      </c>
      <c r="I75" s="122">
        <f t="shared" si="46"/>
        <v>56655691</v>
      </c>
      <c r="J75" s="121">
        <f t="shared" si="46"/>
        <v>70796000</v>
      </c>
      <c r="K75" s="122">
        <f t="shared" si="46"/>
        <v>99426181</v>
      </c>
      <c r="L75" s="121">
        <f t="shared" si="46"/>
        <v>41077000</v>
      </c>
      <c r="M75" s="122">
        <f t="shared" si="46"/>
        <v>38932682</v>
      </c>
      <c r="N75" s="121">
        <f t="shared" si="46"/>
        <v>34152000</v>
      </c>
      <c r="O75" s="122">
        <f t="shared" si="46"/>
        <v>41663183</v>
      </c>
      <c r="P75" s="121">
        <f>$H75      +$J75      +$L75      +$N75</f>
        <v>211943000</v>
      </c>
      <c r="Q75" s="122">
        <f>$I75      +$K75      +$M75      +$O75</f>
        <v>236677737</v>
      </c>
      <c r="R75" s="67">
        <f>IF(($L75      =0),0,((($N75      -$L75      )/$L75      )*100))</f>
        <v>-16.858582661830219</v>
      </c>
      <c r="S75" s="68">
        <f>IF(($M75      =0),0,((($O75      -$M75      )/$M75      )*100))</f>
        <v>7.0133904466175752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78.434659679663682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87.588350430766496</v>
      </c>
      <c r="V75" s="121" t="s">
        <v>36</v>
      </c>
      <c r="W75" s="122" t="s">
        <v>36</v>
      </c>
    </row>
    <row r="76" spans="1:23" ht="13" thickTop="1" x14ac:dyDescent="0.25">
      <c r="A76" s="72" t="s">
        <v>40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93</v>
      </c>
      <c r="B78" s="86" t="s">
        <v>94</v>
      </c>
      <c r="C78" s="86" t="s">
        <v>95</v>
      </c>
      <c r="D78" s="87" t="s">
        <v>17</v>
      </c>
      <c r="E78" s="86" t="s">
        <v>18</v>
      </c>
      <c r="F78" s="86" t="s">
        <v>19</v>
      </c>
      <c r="G78" s="86" t="s">
        <v>96</v>
      </c>
      <c r="H78" s="86" t="s">
        <v>97</v>
      </c>
      <c r="I78" s="88" t="s">
        <v>22</v>
      </c>
      <c r="J78" s="86" t="s">
        <v>98</v>
      </c>
      <c r="K78" s="88" t="s">
        <v>24</v>
      </c>
      <c r="L78" s="86" t="s">
        <v>99</v>
      </c>
      <c r="M78" s="88" t="s">
        <v>26</v>
      </c>
      <c r="N78" s="86" t="s">
        <v>100</v>
      </c>
      <c r="O78" s="88" t="s">
        <v>28</v>
      </c>
      <c r="P78" s="88" t="s">
        <v>101</v>
      </c>
      <c r="Q78" s="89" t="s">
        <v>30</v>
      </c>
      <c r="R78" s="90" t="s">
        <v>101</v>
      </c>
      <c r="S78" s="91" t="s">
        <v>30</v>
      </c>
      <c r="T78" s="90" t="s">
        <v>102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167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168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169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170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171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172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103</v>
      </c>
      <c r="B87" s="128">
        <f t="shared" ref="B87:S87" si="48">+B88+B89+B90+B91+B92+B93+B94+B95+B96</f>
        <v>18063000</v>
      </c>
      <c r="C87" s="128">
        <f t="shared" si="48"/>
        <v>2991000</v>
      </c>
      <c r="D87" s="128">
        <f t="shared" si="48"/>
        <v>0</v>
      </c>
      <c r="E87" s="128">
        <f t="shared" si="48"/>
        <v>21054000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12814000</v>
      </c>
      <c r="I87" s="128">
        <f t="shared" si="48"/>
        <v>0</v>
      </c>
      <c r="J87" s="128">
        <f t="shared" si="48"/>
        <v>1720000</v>
      </c>
      <c r="K87" s="128">
        <f t="shared" si="48"/>
        <v>0</v>
      </c>
      <c r="L87" s="128">
        <f t="shared" si="48"/>
        <v>881000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15415000</v>
      </c>
      <c r="Q87" s="129">
        <f t="shared" si="48"/>
        <v>0</v>
      </c>
      <c r="R87" s="94">
        <f t="shared" si="48"/>
        <v>-100</v>
      </c>
      <c r="S87" s="94">
        <f t="shared" si="48"/>
        <v>0</v>
      </c>
      <c r="T87" s="95">
        <f>IF(SUM($E88:$E96) =0,0,(P87   /SUM($E88:$E96) )*100)</f>
        <v>73.216490928089669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104</v>
      </c>
      <c r="B88" s="130"/>
      <c r="C88" s="130"/>
      <c r="D88" s="130"/>
      <c r="E88" s="130">
        <f t="shared" ref="E88:E96" si="49">$B88      +$C88      +$D88</f>
        <v>0</v>
      </c>
      <c r="F88" s="130">
        <v>0</v>
      </c>
      <c r="G88" s="130">
        <v>0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IF(($L88      =0),0,((($N88      -$L88      )/$L88      )*100))</f>
        <v>0</v>
      </c>
      <c r="S88" s="98">
        <f t="shared" ref="S88:S96" si="53">IF(($M88      =0),0,((($O88      -$M88      )/$M88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105</v>
      </c>
      <c r="B89" s="108"/>
      <c r="C89" s="108"/>
      <c r="D89" s="108"/>
      <c r="E89" s="108">
        <f t="shared" si="49"/>
        <v>0</v>
      </c>
      <c r="F89" s="108">
        <v>0</v>
      </c>
      <c r="G89" s="108">
        <v>0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106</v>
      </c>
      <c r="B90" s="108"/>
      <c r="C90" s="108"/>
      <c r="D90" s="108"/>
      <c r="E90" s="108">
        <f t="shared" si="49"/>
        <v>0</v>
      </c>
      <c r="F90" s="108">
        <v>0</v>
      </c>
      <c r="G90" s="108">
        <v>0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107</v>
      </c>
      <c r="B91" s="108">
        <v>6438000</v>
      </c>
      <c r="C91" s="108">
        <v>1990000</v>
      </c>
      <c r="D91" s="108"/>
      <c r="E91" s="108">
        <f t="shared" si="49"/>
        <v>8428000</v>
      </c>
      <c r="F91" s="108">
        <v>0</v>
      </c>
      <c r="G91" s="108">
        <v>0</v>
      </c>
      <c r="H91" s="108">
        <v>6438000</v>
      </c>
      <c r="I91" s="108"/>
      <c r="J91" s="108">
        <v>481000</v>
      </c>
      <c r="K91" s="108"/>
      <c r="L91" s="108"/>
      <c r="M91" s="108"/>
      <c r="N91" s="108"/>
      <c r="O91" s="108"/>
      <c r="P91" s="108">
        <f t="shared" si="50"/>
        <v>6919000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82.095396298054098</v>
      </c>
      <c r="U91" s="99">
        <f t="shared" si="55"/>
        <v>0</v>
      </c>
      <c r="V91" s="100"/>
      <c r="W91" s="101"/>
    </row>
    <row r="92" spans="1:23" ht="13" x14ac:dyDescent="0.3">
      <c r="A92" s="102" t="s">
        <v>108</v>
      </c>
      <c r="B92" s="108"/>
      <c r="C92" s="108"/>
      <c r="D92" s="108"/>
      <c r="E92" s="108">
        <f t="shared" si="49"/>
        <v>0</v>
      </c>
      <c r="F92" s="108">
        <v>0</v>
      </c>
      <c r="G92" s="108">
        <v>0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109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110</v>
      </c>
      <c r="B94" s="108">
        <v>11625000</v>
      </c>
      <c r="C94" s="108">
        <v>1001000</v>
      </c>
      <c r="D94" s="108"/>
      <c r="E94" s="108">
        <f t="shared" si="49"/>
        <v>12626000</v>
      </c>
      <c r="F94" s="108">
        <v>0</v>
      </c>
      <c r="G94" s="108">
        <v>0</v>
      </c>
      <c r="H94" s="108">
        <v>6376000</v>
      </c>
      <c r="I94" s="108"/>
      <c r="J94" s="108">
        <v>1239000</v>
      </c>
      <c r="K94" s="108"/>
      <c r="L94" s="108">
        <v>881000</v>
      </c>
      <c r="M94" s="108"/>
      <c r="N94" s="108"/>
      <c r="O94" s="108"/>
      <c r="P94" s="108">
        <f t="shared" si="50"/>
        <v>8496000</v>
      </c>
      <c r="Q94" s="108">
        <f t="shared" si="51"/>
        <v>0</v>
      </c>
      <c r="R94" s="98">
        <f t="shared" si="52"/>
        <v>-100</v>
      </c>
      <c r="S94" s="98">
        <f t="shared" si="53"/>
        <v>0</v>
      </c>
      <c r="T94" s="98">
        <f t="shared" si="54"/>
        <v>67.289719626168221</v>
      </c>
      <c r="U94" s="99">
        <f t="shared" si="55"/>
        <v>0</v>
      </c>
      <c r="V94" s="100"/>
      <c r="W94" s="101"/>
    </row>
    <row r="95" spans="1:23" ht="13" x14ac:dyDescent="0.3">
      <c r="A95" s="102" t="s">
        <v>111</v>
      </c>
      <c r="B95" s="108"/>
      <c r="C95" s="108"/>
      <c r="D95" s="108"/>
      <c r="E95" s="108">
        <f t="shared" si="49"/>
        <v>0</v>
      </c>
      <c r="F95" s="108">
        <v>0</v>
      </c>
      <c r="G95" s="108">
        <v>0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112</v>
      </c>
      <c r="B96" s="131"/>
      <c r="C96" s="131"/>
      <c r="D96" s="131"/>
      <c r="E96" s="131">
        <f t="shared" si="49"/>
        <v>0</v>
      </c>
      <c r="F96" s="131">
        <v>0</v>
      </c>
      <c r="G96" s="131">
        <v>0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173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18063000</v>
      </c>
      <c r="C114" s="137">
        <f t="shared" si="62"/>
        <v>2991000</v>
      </c>
      <c r="D114" s="137">
        <f t="shared" si="62"/>
        <v>0</v>
      </c>
      <c r="E114" s="137">
        <f t="shared" si="62"/>
        <v>21054000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12814000</v>
      </c>
      <c r="I114" s="137">
        <f t="shared" si="62"/>
        <v>0</v>
      </c>
      <c r="J114" s="137">
        <f t="shared" si="62"/>
        <v>1720000</v>
      </c>
      <c r="K114" s="137">
        <f t="shared" si="62"/>
        <v>0</v>
      </c>
      <c r="L114" s="137">
        <f t="shared" si="62"/>
        <v>881000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15415000</v>
      </c>
      <c r="Q114" s="137">
        <f t="shared" si="62"/>
        <v>0</v>
      </c>
      <c r="R114" s="29">
        <f t="shared" si="61"/>
        <v>-1</v>
      </c>
      <c r="S114" s="30" t="str">
        <f t="shared" si="61"/>
        <v xml:space="preserve"> </v>
      </c>
      <c r="T114" s="29">
        <f t="shared" si="58"/>
        <v>0.73216490928089673</v>
      </c>
      <c r="U114" s="30">
        <f t="shared" si="59"/>
        <v>0</v>
      </c>
      <c r="V114" s="27"/>
      <c r="W114" s="28"/>
    </row>
    <row r="115" spans="1:23" hidden="1" x14ac:dyDescent="0.25">
      <c r="A115" s="31" t="s">
        <v>174</v>
      </c>
      <c r="B115" s="139">
        <f>B87</f>
        <v>18063000</v>
      </c>
      <c r="C115" s="139">
        <f t="shared" ref="C115:Q115" si="63">C87</f>
        <v>2991000</v>
      </c>
      <c r="D115" s="139">
        <f t="shared" si="63"/>
        <v>0</v>
      </c>
      <c r="E115" s="139">
        <f t="shared" si="63"/>
        <v>21054000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12814000</v>
      </c>
      <c r="I115" s="139">
        <f t="shared" si="63"/>
        <v>0</v>
      </c>
      <c r="J115" s="139">
        <f t="shared" si="63"/>
        <v>1720000</v>
      </c>
      <c r="K115" s="139">
        <f t="shared" si="63"/>
        <v>0</v>
      </c>
      <c r="L115" s="139">
        <f t="shared" si="63"/>
        <v>881000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15415000</v>
      </c>
      <c r="Q115" s="139">
        <f t="shared" si="63"/>
        <v>0</v>
      </c>
      <c r="R115" s="29">
        <f t="shared" si="61"/>
        <v>-1</v>
      </c>
      <c r="S115" s="30" t="str">
        <f t="shared" si="61"/>
        <v xml:space="preserve"> </v>
      </c>
      <c r="T115" s="29">
        <f t="shared" si="58"/>
        <v>0.73216490928089673</v>
      </c>
      <c r="U115" s="30">
        <f t="shared" si="59"/>
        <v>0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175</v>
      </c>
    </row>
    <row r="118" spans="1:23" x14ac:dyDescent="0.25">
      <c r="A118" s="35" t="s">
        <v>176</v>
      </c>
    </row>
    <row r="119" spans="1:23" ht="13" x14ac:dyDescent="0.3">
      <c r="A119" s="35" t="s">
        <v>177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178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179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180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vwQ7FzZEwvPGuCCp/t6vsule4jpTa+LsWd6tH1r5C439G3XZhLGFf9crkFnFOREBKmHGCzyrKvQl3OTFXQEMFQ==" saltValue="tuFUUvUj3NWMKhWvpJOrP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137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40</v>
      </c>
      <c r="B6" s="40" t="s">
        <v>40</v>
      </c>
      <c r="C6" s="40" t="s">
        <v>40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>
        <v>0</v>
      </c>
      <c r="G9" s="110">
        <v>0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IF(($L9       =0),0,((($N9       -$L9       )/$L9       )*100))</f>
        <v>0</v>
      </c>
      <c r="S9" s="55">
        <f>IF(($M9       =0),0,((($O9       -$M9       )/$M9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3000000</v>
      </c>
      <c r="C10" s="108"/>
      <c r="D10" s="108"/>
      <c r="E10" s="108">
        <f t="shared" ref="E10:E17" si="0">$B10      +$C10      +$D10</f>
        <v>3000000</v>
      </c>
      <c r="F10" s="109">
        <v>3000000</v>
      </c>
      <c r="G10" s="110">
        <v>3000000</v>
      </c>
      <c r="H10" s="109">
        <v>489000</v>
      </c>
      <c r="I10" s="110">
        <v>490068</v>
      </c>
      <c r="J10" s="109">
        <v>306000</v>
      </c>
      <c r="K10" s="110">
        <v>810545</v>
      </c>
      <c r="L10" s="109">
        <v>486000</v>
      </c>
      <c r="M10" s="110">
        <v>684486</v>
      </c>
      <c r="N10" s="109"/>
      <c r="O10" s="110">
        <v>1014903</v>
      </c>
      <c r="P10" s="109">
        <f t="shared" ref="P10:P17" si="1">$H10      +$J10      +$L10      +$N10</f>
        <v>1281000</v>
      </c>
      <c r="Q10" s="110">
        <f t="shared" ref="Q10:Q17" si="2">$I10      +$K10      +$M10      +$O10</f>
        <v>3000002</v>
      </c>
      <c r="R10" s="54">
        <f t="shared" ref="R10:R17" si="3">IF(($L10      =0),0,((($N10      -$L10      )/$L10      )*100))</f>
        <v>-100</v>
      </c>
      <c r="S10" s="55">
        <f t="shared" ref="S10:S17" si="4">IF(($M10      =0),0,((($O10      -$M10      )/$M10      )*100))</f>
        <v>48.272280221947561</v>
      </c>
      <c r="T10" s="54">
        <f t="shared" ref="T10:T16" si="5">IF(($E10      =0),0,(($P10      /$E10      )*100))</f>
        <v>42.699999999999996</v>
      </c>
      <c r="U10" s="56">
        <f t="shared" ref="U10:U16" si="6">IF(($E10      =0),0,(($Q10      /$E10      )*100))</f>
        <v>100.00006666666667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3000000</v>
      </c>
      <c r="C17" s="111">
        <f>SUM(C9:C16)</f>
        <v>0</v>
      </c>
      <c r="D17" s="111"/>
      <c r="E17" s="111">
        <f t="shared" si="0"/>
        <v>3000000</v>
      </c>
      <c r="F17" s="112">
        <f t="shared" ref="F17:O17" si="7">SUM(F9:F16)</f>
        <v>3000000</v>
      </c>
      <c r="G17" s="113">
        <f t="shared" si="7"/>
        <v>3000000</v>
      </c>
      <c r="H17" s="112">
        <f t="shared" si="7"/>
        <v>489000</v>
      </c>
      <c r="I17" s="113">
        <f t="shared" si="7"/>
        <v>490068</v>
      </c>
      <c r="J17" s="112">
        <f t="shared" si="7"/>
        <v>306000</v>
      </c>
      <c r="K17" s="113">
        <f t="shared" si="7"/>
        <v>810545</v>
      </c>
      <c r="L17" s="112">
        <f t="shared" si="7"/>
        <v>486000</v>
      </c>
      <c r="M17" s="113">
        <f t="shared" si="7"/>
        <v>684486</v>
      </c>
      <c r="N17" s="112">
        <f t="shared" si="7"/>
        <v>0</v>
      </c>
      <c r="O17" s="113">
        <f t="shared" si="7"/>
        <v>1014903</v>
      </c>
      <c r="P17" s="112">
        <f t="shared" si="1"/>
        <v>1281000</v>
      </c>
      <c r="Q17" s="113">
        <f t="shared" si="2"/>
        <v>3000002</v>
      </c>
      <c r="R17" s="58">
        <f t="shared" si="3"/>
        <v>-100</v>
      </c>
      <c r="S17" s="59">
        <f t="shared" si="4"/>
        <v>48.272280221947561</v>
      </c>
      <c r="T17" s="58">
        <f>IF((SUM($E9:$E14))=0,0,(P17/(SUM($E9:$E14))*100))</f>
        <v>42.699999999999996</v>
      </c>
      <c r="U17" s="60">
        <f>IF((SUM($E9:$E14))=0,0,(Q17/(SUM($E9:$E14))*100))</f>
        <v>100.00006666666667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IF(($L19      =0),0,((($N19      -$L19      )/$L19      )*100))</f>
        <v>0</v>
      </c>
      <c r="S19" s="55">
        <f t="shared" ref="S19:S26" si="12">IF(($M19      =0),0,((($O19      -$M19      )/$M19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>
        <v>0</v>
      </c>
      <c r="G21" s="110">
        <v>0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>
        <v>6180000</v>
      </c>
      <c r="C23" s="108"/>
      <c r="D23" s="108"/>
      <c r="E23" s="108">
        <f t="shared" si="8"/>
        <v>6180000</v>
      </c>
      <c r="F23" s="109">
        <v>6180000</v>
      </c>
      <c r="G23" s="110">
        <v>6180000</v>
      </c>
      <c r="H23" s="109">
        <v>722000</v>
      </c>
      <c r="I23" s="110"/>
      <c r="J23" s="109">
        <v>2620000</v>
      </c>
      <c r="K23" s="110"/>
      <c r="L23" s="109">
        <v>455000</v>
      </c>
      <c r="M23" s="110"/>
      <c r="N23" s="109">
        <v>1198000</v>
      </c>
      <c r="O23" s="110">
        <v>480240</v>
      </c>
      <c r="P23" s="109">
        <f t="shared" si="9"/>
        <v>4995000</v>
      </c>
      <c r="Q23" s="110">
        <f t="shared" si="10"/>
        <v>480240</v>
      </c>
      <c r="R23" s="54">
        <f t="shared" si="11"/>
        <v>163.2967032967033</v>
      </c>
      <c r="S23" s="55">
        <f t="shared" si="12"/>
        <v>0</v>
      </c>
      <c r="T23" s="54">
        <f t="shared" si="13"/>
        <v>80.825242718446603</v>
      </c>
      <c r="U23" s="56">
        <f t="shared" si="14"/>
        <v>7.7708737864077673</v>
      </c>
      <c r="V23" s="109">
        <v>17013000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6180000</v>
      </c>
      <c r="C26" s="111">
        <f>SUM(C19:C25)</f>
        <v>0</v>
      </c>
      <c r="D26" s="111"/>
      <c r="E26" s="111">
        <f t="shared" si="8"/>
        <v>6180000</v>
      </c>
      <c r="F26" s="112">
        <f t="shared" ref="F26:O26" si="15">SUM(F19:F25)</f>
        <v>6180000</v>
      </c>
      <c r="G26" s="113">
        <f t="shared" si="15"/>
        <v>6180000</v>
      </c>
      <c r="H26" s="112">
        <f t="shared" si="15"/>
        <v>722000</v>
      </c>
      <c r="I26" s="113">
        <f t="shared" si="15"/>
        <v>0</v>
      </c>
      <c r="J26" s="112">
        <f t="shared" si="15"/>
        <v>2620000</v>
      </c>
      <c r="K26" s="113">
        <f t="shared" si="15"/>
        <v>0</v>
      </c>
      <c r="L26" s="112">
        <f t="shared" si="15"/>
        <v>455000</v>
      </c>
      <c r="M26" s="113">
        <f t="shared" si="15"/>
        <v>0</v>
      </c>
      <c r="N26" s="112">
        <f t="shared" si="15"/>
        <v>1198000</v>
      </c>
      <c r="O26" s="113">
        <f t="shared" si="15"/>
        <v>480240</v>
      </c>
      <c r="P26" s="112">
        <f t="shared" si="9"/>
        <v>4995000</v>
      </c>
      <c r="Q26" s="113">
        <f t="shared" si="10"/>
        <v>480240</v>
      </c>
      <c r="R26" s="58">
        <f t="shared" si="11"/>
        <v>163.2967032967033</v>
      </c>
      <c r="S26" s="59">
        <f t="shared" si="12"/>
        <v>0</v>
      </c>
      <c r="T26" s="58">
        <f>IF(($E26-$E21-$E25)   =0,0,($P26   /($E26-$E21-$E25)   )*100)</f>
        <v>80.825242718446603</v>
      </c>
      <c r="U26" s="60">
        <f>IF(($E26-$E21-$E25)   =0,0,($Q26   /($E26-$E21-$E25)   )*100)</f>
        <v>7.7708737864077673</v>
      </c>
      <c r="V26" s="112">
        <f>SUM(V19:V25)</f>
        <v>17013000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IF(($L28      =0),0,((($N28      -$L28      )/$L28      )*100))</f>
        <v>0</v>
      </c>
      <c r="S28" s="55">
        <f>IF(($M28      =0),0,((($O28      -$M28      )/$M28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IF(($L29      =0),0,((($N29      -$L29      )/$L29      )*100))</f>
        <v>0</v>
      </c>
      <c r="S29" s="55">
        <f>IF(($M29      =0),0,((($O29      -$M29      )/$M29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IF(($L30      =0),0,((($N30      -$L30      )/$L30      )*100))</f>
        <v>0</v>
      </c>
      <c r="S30" s="55">
        <f>IF(($M30      =0),0,((($O30      -$M30      )/$M30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IF(($L31      =0),0,((($N31      -$L31      )/$L31      )*100))</f>
        <v>0</v>
      </c>
      <c r="S31" s="55">
        <f>IF(($M31      =0),0,((($O31      -$M31      )/$M31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IF(($L32      =0),0,((($N32      -$L32      )/$L32      )*100))</f>
        <v>0</v>
      </c>
      <c r="S32" s="59">
        <f>IF(($M32      =0),0,((($O32      -$M32      )/$M32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1331000</v>
      </c>
      <c r="C34" s="108"/>
      <c r="D34" s="108"/>
      <c r="E34" s="108">
        <f>$B34      +$C34      +$D34</f>
        <v>1331000</v>
      </c>
      <c r="F34" s="109">
        <v>1331000</v>
      </c>
      <c r="G34" s="110">
        <v>1331000</v>
      </c>
      <c r="H34" s="109">
        <v>333000</v>
      </c>
      <c r="I34" s="110"/>
      <c r="J34" s="109">
        <v>572000</v>
      </c>
      <c r="K34" s="110"/>
      <c r="L34" s="109">
        <v>30000</v>
      </c>
      <c r="M34" s="110"/>
      <c r="N34" s="109">
        <v>131000</v>
      </c>
      <c r="O34" s="110"/>
      <c r="P34" s="109">
        <f>$H34      +$J34      +$L34      +$N34</f>
        <v>1066000</v>
      </c>
      <c r="Q34" s="110">
        <f>$I34      +$K34      +$M34      +$O34</f>
        <v>0</v>
      </c>
      <c r="R34" s="54">
        <f>IF(($L34      =0),0,((($N34      -$L34      )/$L34      )*100))</f>
        <v>336.66666666666669</v>
      </c>
      <c r="S34" s="55">
        <f>IF(($M34      =0),0,((($O34      -$M34      )/$M34      )*100))</f>
        <v>0</v>
      </c>
      <c r="T34" s="54">
        <f>IF(($E34      =0),0,(($P34      /$E34      )*100))</f>
        <v>80.090157776108185</v>
      </c>
      <c r="U34" s="56">
        <f>IF(($E34      =0),0,(($Q34      /$E34      )*100))</f>
        <v>0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1331000</v>
      </c>
      <c r="C35" s="111">
        <f>C34</f>
        <v>0</v>
      </c>
      <c r="D35" s="111"/>
      <c r="E35" s="111">
        <f>$B35      +$C35      +$D35</f>
        <v>1331000</v>
      </c>
      <c r="F35" s="112">
        <f t="shared" ref="F35:O35" si="17">F34</f>
        <v>1331000</v>
      </c>
      <c r="G35" s="113">
        <f t="shared" si="17"/>
        <v>1331000</v>
      </c>
      <c r="H35" s="112">
        <f t="shared" si="17"/>
        <v>333000</v>
      </c>
      <c r="I35" s="113">
        <f t="shared" si="17"/>
        <v>0</v>
      </c>
      <c r="J35" s="112">
        <f t="shared" si="17"/>
        <v>572000</v>
      </c>
      <c r="K35" s="113">
        <f t="shared" si="17"/>
        <v>0</v>
      </c>
      <c r="L35" s="112">
        <f t="shared" si="17"/>
        <v>30000</v>
      </c>
      <c r="M35" s="113">
        <f t="shared" si="17"/>
        <v>0</v>
      </c>
      <c r="N35" s="112">
        <f t="shared" si="17"/>
        <v>131000</v>
      </c>
      <c r="O35" s="113">
        <f t="shared" si="17"/>
        <v>0</v>
      </c>
      <c r="P35" s="112">
        <f>$H35      +$J35      +$L35      +$N35</f>
        <v>1066000</v>
      </c>
      <c r="Q35" s="113">
        <f>$I35      +$K35      +$M35      +$O35</f>
        <v>0</v>
      </c>
      <c r="R35" s="58">
        <f>IF(($L35      =0),0,((($N35      -$L35      )/$L35      )*100))</f>
        <v>336.66666666666669</v>
      </c>
      <c r="S35" s="59">
        <f>IF(($M35      =0),0,((($O35      -$M35      )/$M35      )*100))</f>
        <v>0</v>
      </c>
      <c r="T35" s="58">
        <f>IF($E35   =0,0,($P35   /$E35   )*100)</f>
        <v>80.090157776108185</v>
      </c>
      <c r="U35" s="60">
        <f>IF($E35   =0,0,($Q35   /$E35   )*100)</f>
        <v>0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>
        <v>15518000</v>
      </c>
      <c r="C37" s="108">
        <v>7000000</v>
      </c>
      <c r="D37" s="108"/>
      <c r="E37" s="108">
        <f t="shared" ref="E37:E42" si="18">$B37      +$C37      +$D37</f>
        <v>22518000</v>
      </c>
      <c r="F37" s="109">
        <v>22518000</v>
      </c>
      <c r="G37" s="110">
        <v>22518000</v>
      </c>
      <c r="H37" s="109">
        <v>6260000</v>
      </c>
      <c r="I37" s="110">
        <v>5215311</v>
      </c>
      <c r="J37" s="109">
        <v>7740000</v>
      </c>
      <c r="K37" s="110">
        <v>2527949</v>
      </c>
      <c r="L37" s="109"/>
      <c r="M37" s="110">
        <v>6855250</v>
      </c>
      <c r="N37" s="109">
        <v>7000000</v>
      </c>
      <c r="O37" s="110">
        <v>6451095</v>
      </c>
      <c r="P37" s="109">
        <f t="shared" ref="P37:P42" si="19">$H37      +$J37      +$L37      +$N37</f>
        <v>21000000</v>
      </c>
      <c r="Q37" s="110">
        <f t="shared" ref="Q37:Q42" si="20">$I37      +$K37      +$M37      +$O37</f>
        <v>21049605</v>
      </c>
      <c r="R37" s="54">
        <f t="shared" ref="R37:R42" si="21">IF(($L37      =0),0,((($N37      -$L37      )/$L37      )*100))</f>
        <v>0</v>
      </c>
      <c r="S37" s="55">
        <f t="shared" ref="S37:S42" si="22">IF(($M37      =0),0,((($O37      -$M37      )/$M37      )*100))</f>
        <v>-5.8955545020239963</v>
      </c>
      <c r="T37" s="54">
        <f t="shared" ref="T37:T41" si="23">IF(($E37      =0),0,(($P37      /$E37      )*100))</f>
        <v>93.258726352251529</v>
      </c>
      <c r="U37" s="56">
        <f t="shared" ref="U37:U41" si="24">IF(($E37      =0),0,(($Q37      /$E37      )*100))</f>
        <v>93.479016786570739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>
        <v>4881000</v>
      </c>
      <c r="C38" s="108">
        <v>-2723000</v>
      </c>
      <c r="D38" s="108"/>
      <c r="E38" s="108">
        <f t="shared" si="18"/>
        <v>2158000</v>
      </c>
      <c r="F38" s="109">
        <v>4881000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20399000</v>
      </c>
      <c r="C42" s="111">
        <f>SUM(C37:C41)</f>
        <v>4277000</v>
      </c>
      <c r="D42" s="111"/>
      <c r="E42" s="111">
        <f t="shared" si="18"/>
        <v>24676000</v>
      </c>
      <c r="F42" s="112">
        <f t="shared" ref="F42:O42" si="25">SUM(F37:F41)</f>
        <v>27399000</v>
      </c>
      <c r="G42" s="113">
        <f t="shared" si="25"/>
        <v>22518000</v>
      </c>
      <c r="H42" s="112">
        <f t="shared" si="25"/>
        <v>6260000</v>
      </c>
      <c r="I42" s="113">
        <f t="shared" si="25"/>
        <v>5215311</v>
      </c>
      <c r="J42" s="112">
        <f t="shared" si="25"/>
        <v>7740000</v>
      </c>
      <c r="K42" s="113">
        <f t="shared" si="25"/>
        <v>2527949</v>
      </c>
      <c r="L42" s="112">
        <f t="shared" si="25"/>
        <v>0</v>
      </c>
      <c r="M42" s="113">
        <f t="shared" si="25"/>
        <v>6855250</v>
      </c>
      <c r="N42" s="112">
        <f t="shared" si="25"/>
        <v>7000000</v>
      </c>
      <c r="O42" s="113">
        <f t="shared" si="25"/>
        <v>6451095</v>
      </c>
      <c r="P42" s="112">
        <f t="shared" si="19"/>
        <v>21000000</v>
      </c>
      <c r="Q42" s="113">
        <f t="shared" si="20"/>
        <v>21049605</v>
      </c>
      <c r="R42" s="58">
        <f t="shared" si="21"/>
        <v>0</v>
      </c>
      <c r="S42" s="59">
        <f t="shared" si="22"/>
        <v>-5.8955545020239963</v>
      </c>
      <c r="T42" s="58">
        <f>IF((+$E37+$E40) =0,0,(P42   /(+$E37+$E40) )*100)</f>
        <v>93.258726352251529</v>
      </c>
      <c r="U42" s="60">
        <f>IF((+$E37+$E40) =0,0,(Q42   /(+$E37+$E40) )*100)</f>
        <v>93.479016786570739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IF(($L44      =0),0,((($N44      -$L44      )/$L44      )*100))</f>
        <v>0</v>
      </c>
      <c r="S44" s="55">
        <f t="shared" ref="S44:S55" si="30">IF(($M44      =0),0,((($O44      -$M44      )/$M44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IF(($L57      =0),0,((($N57      -$L57      )/$L57      )*100))</f>
        <v>0</v>
      </c>
      <c r="S57" s="55">
        <f>IF(($M57      =0),0,((($O57      -$M57      )/$M57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IF(($L58      =0),0,((($N58      -$L58      )/$L58      )*100))</f>
        <v>0</v>
      </c>
      <c r="S58" s="55">
        <f>IF(($M58      =0),0,((($O58      -$M58      )/$M58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IF(($L59      =0),0,((($N59      -$L59      )/$L59      )*100))</f>
        <v>0</v>
      </c>
      <c r="S59" s="55">
        <f>IF(($M59      =0),0,((($O59      -$M59      )/$M59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IF(($L60      =0),0,((($N60      -$L60      )/$L60      )*100))</f>
        <v>0</v>
      </c>
      <c r="S60" s="55">
        <f>IF(($M60      =0),0,((($O60      -$M60      )/$M60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IF(($L61      =0),0,((($N61      -$L61      )/$L61      )*100))</f>
        <v>0</v>
      </c>
      <c r="S61" s="64">
        <f>IF(($M61      =0),0,((($O61      -$M61      )/$M61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IF(($L63      =0),0,((($N63      -$L63      )/$L63      )*100))</f>
        <v>0</v>
      </c>
      <c r="S63" s="55">
        <f t="shared" ref="S63:S69" si="39">IF(($M63      =0),0,((($O63      -$M63      )/$M63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30910000</v>
      </c>
      <c r="C69" s="120">
        <f>SUM(C9:C16,C19:C25,C28:C31,C34,C37:C41,C44:C54,C57:C60,C63:C67)</f>
        <v>4277000</v>
      </c>
      <c r="D69" s="120"/>
      <c r="E69" s="120">
        <f t="shared" si="35"/>
        <v>35187000</v>
      </c>
      <c r="F69" s="121">
        <f t="shared" ref="F69:O69" si="43">SUM(F9:F16,F19:F25,F28:F31,F34,F37:F41,F44:F54,F57:F60,F63:F67)</f>
        <v>37910000</v>
      </c>
      <c r="G69" s="122">
        <f t="shared" si="43"/>
        <v>33029000</v>
      </c>
      <c r="H69" s="121">
        <f t="shared" si="43"/>
        <v>7804000</v>
      </c>
      <c r="I69" s="122">
        <f t="shared" si="43"/>
        <v>5705379</v>
      </c>
      <c r="J69" s="121">
        <f t="shared" si="43"/>
        <v>11238000</v>
      </c>
      <c r="K69" s="122">
        <f t="shared" si="43"/>
        <v>3338494</v>
      </c>
      <c r="L69" s="121">
        <f t="shared" si="43"/>
        <v>971000</v>
      </c>
      <c r="M69" s="122">
        <f t="shared" si="43"/>
        <v>7539736</v>
      </c>
      <c r="N69" s="121">
        <f t="shared" si="43"/>
        <v>8329000</v>
      </c>
      <c r="O69" s="122">
        <f t="shared" si="43"/>
        <v>7946238</v>
      </c>
      <c r="P69" s="121">
        <f t="shared" si="36"/>
        <v>28342000</v>
      </c>
      <c r="Q69" s="122">
        <f t="shared" si="37"/>
        <v>24529847</v>
      </c>
      <c r="R69" s="67">
        <f t="shared" si="38"/>
        <v>757.77548918640582</v>
      </c>
      <c r="S69" s="68">
        <f t="shared" si="39"/>
        <v>5.3914619822232499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85.809440188924881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74.267604226588759</v>
      </c>
      <c r="V69" s="121">
        <f>SUM(V9:V16,V19:V25,V28:V31,V34,V37:V41,V44:V54,V57:V60,V63:V67)</f>
        <v>17013000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10160000</v>
      </c>
      <c r="C71" s="108"/>
      <c r="D71" s="108"/>
      <c r="E71" s="108">
        <f>$B71      +$C71      +$D71</f>
        <v>10160000</v>
      </c>
      <c r="F71" s="109">
        <v>10160000</v>
      </c>
      <c r="G71" s="110">
        <v>10160000</v>
      </c>
      <c r="H71" s="109">
        <v>2085000</v>
      </c>
      <c r="I71" s="110">
        <v>1946978</v>
      </c>
      <c r="J71" s="109">
        <v>4780000</v>
      </c>
      <c r="K71" s="110">
        <v>6272430</v>
      </c>
      <c r="L71" s="109"/>
      <c r="M71" s="110">
        <v>1260514</v>
      </c>
      <c r="N71" s="109">
        <v>324000</v>
      </c>
      <c r="O71" s="110"/>
      <c r="P71" s="109">
        <f>$H71      +$J71      +$L71      +$N71</f>
        <v>7189000</v>
      </c>
      <c r="Q71" s="110">
        <f>$I71      +$K71      +$M71      +$O71</f>
        <v>9479922</v>
      </c>
      <c r="R71" s="54">
        <f>IF(($L71      =0),0,((($N71      -$L71      )/$L71      )*100))</f>
        <v>0</v>
      </c>
      <c r="S71" s="55">
        <f>IF(($M71      =0),0,((($O71      -$M71      )/$M71      )*100))</f>
        <v>-100</v>
      </c>
      <c r="T71" s="54">
        <f>IF(($E71      =0),0,(($P71      /$E71      )*100))</f>
        <v>70.75787401574803</v>
      </c>
      <c r="U71" s="56">
        <f>IF(($E71      =0),0,(($Q71      /$E71      )*100))</f>
        <v>93.306318897637794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IF(($L72      =0),0,((($N72      -$L72      )/$L72      )*100))</f>
        <v>0</v>
      </c>
      <c r="S72" s="55">
        <f>IF(($M72      =0),0,((($O72      -$M72      )/$M72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10160000</v>
      </c>
      <c r="C73" s="117">
        <f>SUM(C71:C72)</f>
        <v>0</v>
      </c>
      <c r="D73" s="117"/>
      <c r="E73" s="117">
        <f>$B73      +$C73      +$D73</f>
        <v>10160000</v>
      </c>
      <c r="F73" s="118">
        <f t="shared" ref="F73:O73" si="44">SUM(F71:F72)</f>
        <v>10160000</v>
      </c>
      <c r="G73" s="119">
        <f t="shared" si="44"/>
        <v>10160000</v>
      </c>
      <c r="H73" s="118">
        <f t="shared" si="44"/>
        <v>2085000</v>
      </c>
      <c r="I73" s="119">
        <f t="shared" si="44"/>
        <v>1946978</v>
      </c>
      <c r="J73" s="118">
        <f t="shared" si="44"/>
        <v>4780000</v>
      </c>
      <c r="K73" s="119">
        <f t="shared" si="44"/>
        <v>6272430</v>
      </c>
      <c r="L73" s="118">
        <f t="shared" si="44"/>
        <v>0</v>
      </c>
      <c r="M73" s="119">
        <f t="shared" si="44"/>
        <v>1260514</v>
      </c>
      <c r="N73" s="118">
        <f t="shared" si="44"/>
        <v>324000</v>
      </c>
      <c r="O73" s="119">
        <f t="shared" si="44"/>
        <v>0</v>
      </c>
      <c r="P73" s="118">
        <f>$H73      +$J73      +$L73      +$N73</f>
        <v>7189000</v>
      </c>
      <c r="Q73" s="119">
        <f>$I73      +$K73      +$M73      +$O73</f>
        <v>9479922</v>
      </c>
      <c r="R73" s="63">
        <f>IF(($L73      =0),0,((($N73      -$L73      )/$L73      )*100))</f>
        <v>0</v>
      </c>
      <c r="S73" s="64">
        <f>IF(($M73      =0),0,((($O73      -$M73      )/$M73      )*100))</f>
        <v>-100</v>
      </c>
      <c r="T73" s="63">
        <f>IF(($E71      =0),0,(($P71      /$E71      )*100))</f>
        <v>70.75787401574803</v>
      </c>
      <c r="U73" s="65">
        <f>IF($E71   =0,0,($Q71   /$E71 )*100)</f>
        <v>93.306318897637794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10160000</v>
      </c>
      <c r="C74" s="120">
        <f>SUM(C71:C72)</f>
        <v>0</v>
      </c>
      <c r="D74" s="120"/>
      <c r="E74" s="120">
        <f>$B74      +$C74      +$D74</f>
        <v>10160000</v>
      </c>
      <c r="F74" s="121">
        <f t="shared" ref="F74:O74" si="45">SUM(F71:F72)</f>
        <v>10160000</v>
      </c>
      <c r="G74" s="122">
        <f t="shared" si="45"/>
        <v>10160000</v>
      </c>
      <c r="H74" s="121">
        <f t="shared" si="45"/>
        <v>2085000</v>
      </c>
      <c r="I74" s="122">
        <f t="shared" si="45"/>
        <v>1946978</v>
      </c>
      <c r="J74" s="121">
        <f t="shared" si="45"/>
        <v>4780000</v>
      </c>
      <c r="K74" s="122">
        <f t="shared" si="45"/>
        <v>6272430</v>
      </c>
      <c r="L74" s="121">
        <f t="shared" si="45"/>
        <v>0</v>
      </c>
      <c r="M74" s="122">
        <f t="shared" si="45"/>
        <v>1260514</v>
      </c>
      <c r="N74" s="121">
        <f t="shared" si="45"/>
        <v>324000</v>
      </c>
      <c r="O74" s="122">
        <f t="shared" si="45"/>
        <v>0</v>
      </c>
      <c r="P74" s="121">
        <f>$H74      +$J74      +$L74      +$N74</f>
        <v>7189000</v>
      </c>
      <c r="Q74" s="122">
        <f>$I74      +$K74      +$M74      +$O74</f>
        <v>9479922</v>
      </c>
      <c r="R74" s="67">
        <f>IF(($L74      =0),0,((($N74      -$L74      )/$L74      )*100))</f>
        <v>0</v>
      </c>
      <c r="S74" s="68">
        <f>IF(($M74      =0),0,((($O74      -$M74      )/$M74      )*100))</f>
        <v>-100</v>
      </c>
      <c r="T74" s="67">
        <f>IF(($E71      =0),0,(($P71      /$E71      )*100))</f>
        <v>70.75787401574803</v>
      </c>
      <c r="U74" s="71">
        <f>IF($E71   =0,0,($Q71   /$E71 )*100)</f>
        <v>93.306318897637794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41070000</v>
      </c>
      <c r="C75" s="120">
        <f>SUM(C9:C16,C19:C25,C28:C31,C34,C37:C41,C44:C54,C57:C60,C63:C67,C71:C72)</f>
        <v>4277000</v>
      </c>
      <c r="D75" s="120"/>
      <c r="E75" s="120">
        <f>$B75      +$C75      +$D75</f>
        <v>45347000</v>
      </c>
      <c r="F75" s="121">
        <f t="shared" ref="F75:O75" si="46">SUM(F9:F16,F19:F25,F28:F31,F34,F37:F41,F44:F54,F57:F60,F63:F67,F71:F72)</f>
        <v>48070000</v>
      </c>
      <c r="G75" s="122">
        <f t="shared" si="46"/>
        <v>43189000</v>
      </c>
      <c r="H75" s="121">
        <f t="shared" si="46"/>
        <v>9889000</v>
      </c>
      <c r="I75" s="122">
        <f t="shared" si="46"/>
        <v>7652357</v>
      </c>
      <c r="J75" s="121">
        <f t="shared" si="46"/>
        <v>16018000</v>
      </c>
      <c r="K75" s="122">
        <f t="shared" si="46"/>
        <v>9610924</v>
      </c>
      <c r="L75" s="121">
        <f t="shared" si="46"/>
        <v>971000</v>
      </c>
      <c r="M75" s="122">
        <f t="shared" si="46"/>
        <v>8800250</v>
      </c>
      <c r="N75" s="121">
        <f t="shared" si="46"/>
        <v>8653000</v>
      </c>
      <c r="O75" s="122">
        <f t="shared" si="46"/>
        <v>7946238</v>
      </c>
      <c r="P75" s="121">
        <f>$H75      +$J75      +$L75      +$N75</f>
        <v>35531000</v>
      </c>
      <c r="Q75" s="122">
        <f>$I75      +$K75      +$M75      +$O75</f>
        <v>34009769</v>
      </c>
      <c r="R75" s="67">
        <f>IF(($L75      =0),0,((($N75      -$L75      )/$L75      )*100))</f>
        <v>791.14315139031919</v>
      </c>
      <c r="S75" s="68">
        <f>IF(($M75      =0),0,((($O75      -$M75      )/$M75      )*100))</f>
        <v>-9.704406124825999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82.268633216791315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78.746368288221532</v>
      </c>
      <c r="V75" s="121">
        <f>SUM(V9:V16,V19:V25,V28:V31,V34,V37:V41,V44:V54,V57:V60,V63:V67,V71:V72)</f>
        <v>17013000</v>
      </c>
      <c r="W75" s="122" t="s">
        <v>36</v>
      </c>
    </row>
    <row r="76" spans="1:23" ht="13" thickTop="1" x14ac:dyDescent="0.25">
      <c r="A76" s="72" t="s">
        <v>40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93</v>
      </c>
      <c r="B78" s="86" t="s">
        <v>94</v>
      </c>
      <c r="C78" s="86" t="s">
        <v>95</v>
      </c>
      <c r="D78" s="87" t="s">
        <v>17</v>
      </c>
      <c r="E78" s="86" t="s">
        <v>18</v>
      </c>
      <c r="F78" s="86" t="s">
        <v>19</v>
      </c>
      <c r="G78" s="86" t="s">
        <v>96</v>
      </c>
      <c r="H78" s="86" t="s">
        <v>97</v>
      </c>
      <c r="I78" s="88" t="s">
        <v>22</v>
      </c>
      <c r="J78" s="86" t="s">
        <v>98</v>
      </c>
      <c r="K78" s="88" t="s">
        <v>24</v>
      </c>
      <c r="L78" s="86" t="s">
        <v>99</v>
      </c>
      <c r="M78" s="88" t="s">
        <v>26</v>
      </c>
      <c r="N78" s="86" t="s">
        <v>100</v>
      </c>
      <c r="O78" s="88" t="s">
        <v>28</v>
      </c>
      <c r="P78" s="88" t="s">
        <v>101</v>
      </c>
      <c r="Q78" s="89" t="s">
        <v>30</v>
      </c>
      <c r="R78" s="90" t="s">
        <v>101</v>
      </c>
      <c r="S78" s="91" t="s">
        <v>30</v>
      </c>
      <c r="T78" s="90" t="s">
        <v>102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167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168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169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170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171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172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103</v>
      </c>
      <c r="B87" s="128">
        <f t="shared" ref="B87:S87" si="48">+B88+B89+B90+B91+B92+B93+B94+B95+B96</f>
        <v>4049000</v>
      </c>
      <c r="C87" s="128">
        <f t="shared" si="48"/>
        <v>2920000</v>
      </c>
      <c r="D87" s="128">
        <f t="shared" si="48"/>
        <v>0</v>
      </c>
      <c r="E87" s="128">
        <f t="shared" si="48"/>
        <v>6969000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4058000</v>
      </c>
      <c r="I87" s="128">
        <f t="shared" si="48"/>
        <v>0</v>
      </c>
      <c r="J87" s="128">
        <f t="shared" si="48"/>
        <v>2994000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7052000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101.1909886640838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104</v>
      </c>
      <c r="B88" s="130"/>
      <c r="C88" s="130"/>
      <c r="D88" s="130"/>
      <c r="E88" s="130">
        <f t="shared" ref="E88:E96" si="49">$B88      +$C88      +$D88</f>
        <v>0</v>
      </c>
      <c r="F88" s="130">
        <v>0</v>
      </c>
      <c r="G88" s="130">
        <v>0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IF(($L88      =0),0,((($N88      -$L88      )/$L88      )*100))</f>
        <v>0</v>
      </c>
      <c r="S88" s="98">
        <f t="shared" ref="S88:S96" si="53">IF(($M88      =0),0,((($O88      -$M88      )/$M88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105</v>
      </c>
      <c r="B89" s="108"/>
      <c r="C89" s="108"/>
      <c r="D89" s="108"/>
      <c r="E89" s="108">
        <f t="shared" si="49"/>
        <v>0</v>
      </c>
      <c r="F89" s="108">
        <v>0</v>
      </c>
      <c r="G89" s="108">
        <v>0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106</v>
      </c>
      <c r="B90" s="108"/>
      <c r="C90" s="108"/>
      <c r="D90" s="108"/>
      <c r="E90" s="108">
        <f t="shared" si="49"/>
        <v>0</v>
      </c>
      <c r="F90" s="108">
        <v>0</v>
      </c>
      <c r="G90" s="108">
        <v>0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107</v>
      </c>
      <c r="B91" s="108">
        <v>4049000</v>
      </c>
      <c r="C91" s="108">
        <v>2920000</v>
      </c>
      <c r="D91" s="108"/>
      <c r="E91" s="108">
        <f t="shared" si="49"/>
        <v>6969000</v>
      </c>
      <c r="F91" s="108">
        <v>0</v>
      </c>
      <c r="G91" s="108">
        <v>0</v>
      </c>
      <c r="H91" s="108">
        <v>4058000</v>
      </c>
      <c r="I91" s="108"/>
      <c r="J91" s="108">
        <v>2994000</v>
      </c>
      <c r="K91" s="108"/>
      <c r="L91" s="108"/>
      <c r="M91" s="108"/>
      <c r="N91" s="108"/>
      <c r="O91" s="108"/>
      <c r="P91" s="108">
        <f t="shared" si="50"/>
        <v>7052000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101.1909886640838</v>
      </c>
      <c r="U91" s="99">
        <f t="shared" si="55"/>
        <v>0</v>
      </c>
      <c r="V91" s="100"/>
      <c r="W91" s="101"/>
    </row>
    <row r="92" spans="1:23" ht="13" x14ac:dyDescent="0.3">
      <c r="A92" s="102" t="s">
        <v>108</v>
      </c>
      <c r="B92" s="108"/>
      <c r="C92" s="108"/>
      <c r="D92" s="108"/>
      <c r="E92" s="108">
        <f t="shared" si="49"/>
        <v>0</v>
      </c>
      <c r="F92" s="108">
        <v>0</v>
      </c>
      <c r="G92" s="108">
        <v>0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109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110</v>
      </c>
      <c r="B94" s="108"/>
      <c r="C94" s="108"/>
      <c r="D94" s="108"/>
      <c r="E94" s="108">
        <f t="shared" si="49"/>
        <v>0</v>
      </c>
      <c r="F94" s="108">
        <v>0</v>
      </c>
      <c r="G94" s="108">
        <v>0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111</v>
      </c>
      <c r="B95" s="108"/>
      <c r="C95" s="108"/>
      <c r="D95" s="108"/>
      <c r="E95" s="108">
        <f t="shared" si="49"/>
        <v>0</v>
      </c>
      <c r="F95" s="108">
        <v>0</v>
      </c>
      <c r="G95" s="108">
        <v>0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112</v>
      </c>
      <c r="B96" s="131"/>
      <c r="C96" s="131"/>
      <c r="D96" s="131"/>
      <c r="E96" s="131">
        <f t="shared" si="49"/>
        <v>0</v>
      </c>
      <c r="F96" s="131">
        <v>0</v>
      </c>
      <c r="G96" s="131">
        <v>0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173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4049000</v>
      </c>
      <c r="C114" s="137">
        <f t="shared" si="62"/>
        <v>2920000</v>
      </c>
      <c r="D114" s="137">
        <f t="shared" si="62"/>
        <v>0</v>
      </c>
      <c r="E114" s="137">
        <f t="shared" si="62"/>
        <v>6969000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4058000</v>
      </c>
      <c r="I114" s="137">
        <f t="shared" si="62"/>
        <v>0</v>
      </c>
      <c r="J114" s="137">
        <f t="shared" si="62"/>
        <v>2994000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7052000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>
        <f t="shared" si="58"/>
        <v>1.011909886640838</v>
      </c>
      <c r="U114" s="30">
        <f t="shared" si="59"/>
        <v>0</v>
      </c>
      <c r="V114" s="27"/>
      <c r="W114" s="28"/>
    </row>
    <row r="115" spans="1:23" hidden="1" x14ac:dyDescent="0.25">
      <c r="A115" s="31" t="s">
        <v>174</v>
      </c>
      <c r="B115" s="139">
        <f>B87</f>
        <v>4049000</v>
      </c>
      <c r="C115" s="139">
        <f t="shared" ref="C115:Q115" si="63">C87</f>
        <v>2920000</v>
      </c>
      <c r="D115" s="139">
        <f t="shared" si="63"/>
        <v>0</v>
      </c>
      <c r="E115" s="139">
        <f t="shared" si="63"/>
        <v>6969000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4058000</v>
      </c>
      <c r="I115" s="139">
        <f t="shared" si="63"/>
        <v>0</v>
      </c>
      <c r="J115" s="139">
        <f t="shared" si="63"/>
        <v>2994000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7052000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>
        <f t="shared" si="58"/>
        <v>1.011909886640838</v>
      </c>
      <c r="U115" s="30">
        <f t="shared" si="59"/>
        <v>0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175</v>
      </c>
    </row>
    <row r="118" spans="1:23" x14ac:dyDescent="0.25">
      <c r="A118" s="35" t="s">
        <v>176</v>
      </c>
    </row>
    <row r="119" spans="1:23" ht="13" x14ac:dyDescent="0.3">
      <c r="A119" s="35" t="s">
        <v>177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178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179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180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PGP6egQJp8gFQT0DDtt3quDyC/9aWG3wfjHW4e5uyXFtn4qzYVzMP2UzIe/dCq8tmHbFxVPm4Ep+DkISZ2zNqA==" saltValue="3f2aM9GOycae2cqB5VKoD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138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40</v>
      </c>
      <c r="B6" s="40" t="s">
        <v>40</v>
      </c>
      <c r="C6" s="40" t="s">
        <v>40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>
        <v>0</v>
      </c>
      <c r="G9" s="110">
        <v>0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IF(($L9       =0),0,((($N9       -$L9       )/$L9       )*100))</f>
        <v>0</v>
      </c>
      <c r="S9" s="55">
        <f>IF(($M9       =0),0,((($O9       -$M9       )/$M9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1900000</v>
      </c>
      <c r="C10" s="108"/>
      <c r="D10" s="108"/>
      <c r="E10" s="108">
        <f t="shared" ref="E10:E17" si="0">$B10      +$C10      +$D10</f>
        <v>1900000</v>
      </c>
      <c r="F10" s="109">
        <v>1900000</v>
      </c>
      <c r="G10" s="110">
        <v>1900000</v>
      </c>
      <c r="H10" s="109">
        <v>72000</v>
      </c>
      <c r="I10" s="110">
        <v>97575</v>
      </c>
      <c r="J10" s="109">
        <v>662000</v>
      </c>
      <c r="K10" s="110">
        <v>1067230</v>
      </c>
      <c r="L10" s="109">
        <v>405000</v>
      </c>
      <c r="M10" s="110">
        <v>133661</v>
      </c>
      <c r="N10" s="109"/>
      <c r="O10" s="110">
        <v>630285</v>
      </c>
      <c r="P10" s="109">
        <f t="shared" ref="P10:P17" si="1">$H10      +$J10      +$L10      +$N10</f>
        <v>1139000</v>
      </c>
      <c r="Q10" s="110">
        <f t="shared" ref="Q10:Q17" si="2">$I10      +$K10      +$M10      +$O10</f>
        <v>1928751</v>
      </c>
      <c r="R10" s="54">
        <f t="shared" ref="R10:R17" si="3">IF(($L10      =0),0,((($N10      -$L10      )/$L10      )*100))</f>
        <v>-100</v>
      </c>
      <c r="S10" s="55">
        <f t="shared" ref="S10:S17" si="4">IF(($M10      =0),0,((($O10      -$M10      )/$M10      )*100))</f>
        <v>371.5549038238529</v>
      </c>
      <c r="T10" s="54">
        <f t="shared" ref="T10:T16" si="5">IF(($E10      =0),0,(($P10      /$E10      )*100))</f>
        <v>59.94736842105263</v>
      </c>
      <c r="U10" s="56">
        <f t="shared" ref="U10:U16" si="6">IF(($E10      =0),0,(($Q10      /$E10      )*100))</f>
        <v>101.51321052631579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1900000</v>
      </c>
      <c r="C17" s="111">
        <f>SUM(C9:C16)</f>
        <v>0</v>
      </c>
      <c r="D17" s="111"/>
      <c r="E17" s="111">
        <f t="shared" si="0"/>
        <v>1900000</v>
      </c>
      <c r="F17" s="112">
        <f t="shared" ref="F17:O17" si="7">SUM(F9:F16)</f>
        <v>1900000</v>
      </c>
      <c r="G17" s="113">
        <f t="shared" si="7"/>
        <v>1900000</v>
      </c>
      <c r="H17" s="112">
        <f t="shared" si="7"/>
        <v>72000</v>
      </c>
      <c r="I17" s="113">
        <f t="shared" si="7"/>
        <v>97575</v>
      </c>
      <c r="J17" s="112">
        <f t="shared" si="7"/>
        <v>662000</v>
      </c>
      <c r="K17" s="113">
        <f t="shared" si="7"/>
        <v>1067230</v>
      </c>
      <c r="L17" s="112">
        <f t="shared" si="7"/>
        <v>405000</v>
      </c>
      <c r="M17" s="113">
        <f t="shared" si="7"/>
        <v>133661</v>
      </c>
      <c r="N17" s="112">
        <f t="shared" si="7"/>
        <v>0</v>
      </c>
      <c r="O17" s="113">
        <f t="shared" si="7"/>
        <v>630285</v>
      </c>
      <c r="P17" s="112">
        <f t="shared" si="1"/>
        <v>1139000</v>
      </c>
      <c r="Q17" s="113">
        <f t="shared" si="2"/>
        <v>1928751</v>
      </c>
      <c r="R17" s="58">
        <f t="shared" si="3"/>
        <v>-100</v>
      </c>
      <c r="S17" s="59">
        <f t="shared" si="4"/>
        <v>371.5549038238529</v>
      </c>
      <c r="T17" s="58">
        <f>IF((SUM($E9:$E14))=0,0,(P17/(SUM($E9:$E14))*100))</f>
        <v>59.94736842105263</v>
      </c>
      <c r="U17" s="60">
        <f>IF((SUM($E9:$E14))=0,0,(Q17/(SUM($E9:$E14))*100))</f>
        <v>101.51321052631579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IF(($L19      =0),0,((($N19      -$L19      )/$L19      )*100))</f>
        <v>0</v>
      </c>
      <c r="S19" s="55">
        <f t="shared" ref="S19:S26" si="12">IF(($M19      =0),0,((($O19      -$M19      )/$M19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>
        <v>0</v>
      </c>
      <c r="G21" s="110">
        <v>0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>
        <v>1636000</v>
      </c>
      <c r="W22" s="110" t="s">
        <v>36</v>
      </c>
    </row>
    <row r="23" spans="1:23" ht="13" customHeight="1" x14ac:dyDescent="0.3">
      <c r="A23" s="53" t="s">
        <v>50</v>
      </c>
      <c r="B23" s="108"/>
      <c r="C23" s="108">
        <v>11250000</v>
      </c>
      <c r="D23" s="108"/>
      <c r="E23" s="108">
        <f t="shared" si="8"/>
        <v>11250000</v>
      </c>
      <c r="F23" s="109">
        <v>11250000</v>
      </c>
      <c r="G23" s="110">
        <v>11250000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11250000</v>
      </c>
      <c r="D26" s="111"/>
      <c r="E26" s="111">
        <f t="shared" si="8"/>
        <v>11250000</v>
      </c>
      <c r="F26" s="112">
        <f t="shared" ref="F26:O26" si="15">SUM(F19:F25)</f>
        <v>11250000</v>
      </c>
      <c r="G26" s="113">
        <f t="shared" si="15"/>
        <v>11250000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>
        <f>SUM(V19:V25)</f>
        <v>1636000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IF(($L28      =0),0,((($N28      -$L28      )/$L28      )*100))</f>
        <v>0</v>
      </c>
      <c r="S28" s="55">
        <f>IF(($M28      =0),0,((($O28      -$M28      )/$M28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IF(($L29      =0),0,((($N29      -$L29      )/$L29      )*100))</f>
        <v>0</v>
      </c>
      <c r="S29" s="55">
        <f>IF(($M29      =0),0,((($O29      -$M29      )/$M29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IF(($L30      =0),0,((($N30      -$L30      )/$L30      )*100))</f>
        <v>0</v>
      </c>
      <c r="S30" s="55">
        <f>IF(($M30      =0),0,((($O30      -$M30      )/$M30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IF(($L31      =0),0,((($N31      -$L31      )/$L31      )*100))</f>
        <v>0</v>
      </c>
      <c r="S31" s="55">
        <f>IF(($M31      =0),0,((($O31      -$M31      )/$M31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IF(($L32      =0),0,((($N32      -$L32      )/$L32      )*100))</f>
        <v>0</v>
      </c>
      <c r="S32" s="59">
        <f>IF(($M32      =0),0,((($O32      -$M32      )/$M32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1770000</v>
      </c>
      <c r="C34" s="108"/>
      <c r="D34" s="108"/>
      <c r="E34" s="108">
        <f>$B34      +$C34      +$D34</f>
        <v>1770000</v>
      </c>
      <c r="F34" s="109">
        <v>1770000</v>
      </c>
      <c r="G34" s="110">
        <v>1770000</v>
      </c>
      <c r="H34" s="109">
        <v>330000</v>
      </c>
      <c r="I34" s="110"/>
      <c r="J34" s="109">
        <v>324000</v>
      </c>
      <c r="K34" s="110"/>
      <c r="L34" s="109">
        <v>602000</v>
      </c>
      <c r="M34" s="110"/>
      <c r="N34" s="109">
        <v>514000</v>
      </c>
      <c r="O34" s="110">
        <v>15500</v>
      </c>
      <c r="P34" s="109">
        <f>$H34      +$J34      +$L34      +$N34</f>
        <v>1770000</v>
      </c>
      <c r="Q34" s="110">
        <f>$I34      +$K34      +$M34      +$O34</f>
        <v>15500</v>
      </c>
      <c r="R34" s="54">
        <f>IF(($L34      =0),0,((($N34      -$L34      )/$L34      )*100))</f>
        <v>-14.61794019933555</v>
      </c>
      <c r="S34" s="55">
        <f>IF(($M34      =0),0,((($O34      -$M34      )/$M34      )*100))</f>
        <v>0</v>
      </c>
      <c r="T34" s="54">
        <f>IF(($E34      =0),0,(($P34      /$E34      )*100))</f>
        <v>100</v>
      </c>
      <c r="U34" s="56">
        <f>IF(($E34      =0),0,(($Q34      /$E34      )*100))</f>
        <v>0.87570621468926557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1770000</v>
      </c>
      <c r="C35" s="111">
        <f>C34</f>
        <v>0</v>
      </c>
      <c r="D35" s="111"/>
      <c r="E35" s="111">
        <f>$B35      +$C35      +$D35</f>
        <v>1770000</v>
      </c>
      <c r="F35" s="112">
        <f t="shared" ref="F35:O35" si="17">F34</f>
        <v>1770000</v>
      </c>
      <c r="G35" s="113">
        <f t="shared" si="17"/>
        <v>1770000</v>
      </c>
      <c r="H35" s="112">
        <f t="shared" si="17"/>
        <v>330000</v>
      </c>
      <c r="I35" s="113">
        <f t="shared" si="17"/>
        <v>0</v>
      </c>
      <c r="J35" s="112">
        <f t="shared" si="17"/>
        <v>324000</v>
      </c>
      <c r="K35" s="113">
        <f t="shared" si="17"/>
        <v>0</v>
      </c>
      <c r="L35" s="112">
        <f t="shared" si="17"/>
        <v>602000</v>
      </c>
      <c r="M35" s="113">
        <f t="shared" si="17"/>
        <v>0</v>
      </c>
      <c r="N35" s="112">
        <f t="shared" si="17"/>
        <v>514000</v>
      </c>
      <c r="O35" s="113">
        <f t="shared" si="17"/>
        <v>15500</v>
      </c>
      <c r="P35" s="112">
        <f>$H35      +$J35      +$L35      +$N35</f>
        <v>1770000</v>
      </c>
      <c r="Q35" s="113">
        <f>$I35      +$K35      +$M35      +$O35</f>
        <v>15500</v>
      </c>
      <c r="R35" s="58">
        <f>IF(($L35      =0),0,((($N35      -$L35      )/$L35      )*100))</f>
        <v>-14.61794019933555</v>
      </c>
      <c r="S35" s="59">
        <f>IF(($M35      =0),0,((($O35      -$M35      )/$M35      )*100))</f>
        <v>0</v>
      </c>
      <c r="T35" s="58">
        <f>IF($E35   =0,0,($P35   /$E35   )*100)</f>
        <v>100</v>
      </c>
      <c r="U35" s="60">
        <f>IF($E35   =0,0,($Q35   /$E35   )*100)</f>
        <v>0.87570621468926557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/>
      <c r="C37" s="108"/>
      <c r="D37" s="108"/>
      <c r="E37" s="108">
        <f t="shared" ref="E37:E42" si="18">$B37      +$C37      +$D37</f>
        <v>0</v>
      </c>
      <c r="F37" s="109">
        <v>0</v>
      </c>
      <c r="G37" s="110">
        <v>0</v>
      </c>
      <c r="H37" s="109"/>
      <c r="I37" s="110"/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0</v>
      </c>
      <c r="Q37" s="110">
        <f t="shared" ref="Q37:Q42" si="20">$I37      +$K37      +$M37      +$O37</f>
        <v>0</v>
      </c>
      <c r="R37" s="54">
        <f t="shared" ref="R37:R42" si="21">IF(($L37      =0),0,((($N37      -$L37      )/$L37      )*100))</f>
        <v>0</v>
      </c>
      <c r="S37" s="55">
        <f t="shared" ref="S37:S42" si="22">IF(($M37      =0),0,((($O37      -$M37      )/$M37      )*100))</f>
        <v>0</v>
      </c>
      <c r="T37" s="54">
        <f t="shared" ref="T37:T41" si="23">IF(($E37      =0),0,(($P37      /$E37      )*100))</f>
        <v>0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>
        <v>1942000</v>
      </c>
      <c r="C38" s="108">
        <v>-601000</v>
      </c>
      <c r="D38" s="108"/>
      <c r="E38" s="108">
        <f t="shared" si="18"/>
        <v>1341000</v>
      </c>
      <c r="F38" s="109">
        <v>1942000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1942000</v>
      </c>
      <c r="C42" s="111">
        <f>SUM(C37:C41)</f>
        <v>-601000</v>
      </c>
      <c r="D42" s="111"/>
      <c r="E42" s="111">
        <f t="shared" si="18"/>
        <v>1341000</v>
      </c>
      <c r="F42" s="112">
        <f t="shared" ref="F42:O42" si="25">SUM(F37:F41)</f>
        <v>1942000</v>
      </c>
      <c r="G42" s="113">
        <f t="shared" si="25"/>
        <v>0</v>
      </c>
      <c r="H42" s="112">
        <f t="shared" si="25"/>
        <v>0</v>
      </c>
      <c r="I42" s="113">
        <f t="shared" si="25"/>
        <v>0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0</v>
      </c>
      <c r="Q42" s="113">
        <f t="shared" si="20"/>
        <v>0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0</v>
      </c>
      <c r="U42" s="60">
        <f>IF((+$E37+$E40) =0,0,(Q42   /(+$E37+$E40) )*100)</f>
        <v>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IF(($L44      =0),0,((($N44      -$L44      )/$L44      )*100))</f>
        <v>0</v>
      </c>
      <c r="S44" s="55">
        <f t="shared" ref="S44:S55" si="30">IF(($M44      =0),0,((($O44      -$M44      )/$M44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IF(($L57      =0),0,((($N57      -$L57      )/$L57      )*100))</f>
        <v>0</v>
      </c>
      <c r="S57" s="55">
        <f>IF(($M57      =0),0,((($O57      -$M57      )/$M57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IF(($L58      =0),0,((($N58      -$L58      )/$L58      )*100))</f>
        <v>0</v>
      </c>
      <c r="S58" s="55">
        <f>IF(($M58      =0),0,((($O58      -$M58      )/$M58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IF(($L59      =0),0,((($N59      -$L59      )/$L59      )*100))</f>
        <v>0</v>
      </c>
      <c r="S59" s="55">
        <f>IF(($M59      =0),0,((($O59      -$M59      )/$M59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IF(($L60      =0),0,((($N60      -$L60      )/$L60      )*100))</f>
        <v>0</v>
      </c>
      <c r="S60" s="55">
        <f>IF(($M60      =0),0,((($O60      -$M60      )/$M60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IF(($L61      =0),0,((($N61      -$L61      )/$L61      )*100))</f>
        <v>0</v>
      </c>
      <c r="S61" s="64">
        <f>IF(($M61      =0),0,((($O61      -$M61      )/$M61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IF(($L63      =0),0,((($N63      -$L63      )/$L63      )*100))</f>
        <v>0</v>
      </c>
      <c r="S63" s="55">
        <f t="shared" ref="S63:S69" si="39">IF(($M63      =0),0,((($O63      -$M63      )/$M63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5612000</v>
      </c>
      <c r="C69" s="120">
        <f>SUM(C9:C16,C19:C25,C28:C31,C34,C37:C41,C44:C54,C57:C60,C63:C67)</f>
        <v>10649000</v>
      </c>
      <c r="D69" s="120"/>
      <c r="E69" s="120">
        <f t="shared" si="35"/>
        <v>16261000</v>
      </c>
      <c r="F69" s="121">
        <f t="shared" ref="F69:O69" si="43">SUM(F9:F16,F19:F25,F28:F31,F34,F37:F41,F44:F54,F57:F60,F63:F67)</f>
        <v>16862000</v>
      </c>
      <c r="G69" s="122">
        <f t="shared" si="43"/>
        <v>14920000</v>
      </c>
      <c r="H69" s="121">
        <f t="shared" si="43"/>
        <v>402000</v>
      </c>
      <c r="I69" s="122">
        <f t="shared" si="43"/>
        <v>97575</v>
      </c>
      <c r="J69" s="121">
        <f t="shared" si="43"/>
        <v>986000</v>
      </c>
      <c r="K69" s="122">
        <f t="shared" si="43"/>
        <v>1067230</v>
      </c>
      <c r="L69" s="121">
        <f t="shared" si="43"/>
        <v>1007000</v>
      </c>
      <c r="M69" s="122">
        <f t="shared" si="43"/>
        <v>133661</v>
      </c>
      <c r="N69" s="121">
        <f t="shared" si="43"/>
        <v>514000</v>
      </c>
      <c r="O69" s="122">
        <f t="shared" si="43"/>
        <v>645785</v>
      </c>
      <c r="P69" s="121">
        <f t="shared" si="36"/>
        <v>2909000</v>
      </c>
      <c r="Q69" s="122">
        <f t="shared" si="37"/>
        <v>1944251</v>
      </c>
      <c r="R69" s="67">
        <f t="shared" si="38"/>
        <v>-48.957298907646475</v>
      </c>
      <c r="S69" s="68">
        <f t="shared" si="39"/>
        <v>383.15140542117746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19.497319034852548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13.03117292225201</v>
      </c>
      <c r="V69" s="121">
        <f>SUM(V9:V16,V19:V25,V28:V31,V34,V37:V41,V44:V54,V57:V60,V63:V67)</f>
        <v>1636000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24921000</v>
      </c>
      <c r="C71" s="108"/>
      <c r="D71" s="108"/>
      <c r="E71" s="108">
        <f>$B71      +$C71      +$D71</f>
        <v>24921000</v>
      </c>
      <c r="F71" s="109">
        <v>24921000</v>
      </c>
      <c r="G71" s="110">
        <v>24921000</v>
      </c>
      <c r="H71" s="109">
        <v>2673000</v>
      </c>
      <c r="I71" s="110">
        <v>2633215</v>
      </c>
      <c r="J71" s="109">
        <v>9033000</v>
      </c>
      <c r="K71" s="110">
        <v>9325848</v>
      </c>
      <c r="L71" s="109">
        <v>7630000</v>
      </c>
      <c r="M71" s="110">
        <v>220314</v>
      </c>
      <c r="N71" s="109">
        <v>5585000</v>
      </c>
      <c r="O71" s="110">
        <v>-13949572</v>
      </c>
      <c r="P71" s="109">
        <f>$H71      +$J71      +$L71      +$N71</f>
        <v>24921000</v>
      </c>
      <c r="Q71" s="110">
        <f>$I71      +$K71      +$M71      +$O71</f>
        <v>-1770195</v>
      </c>
      <c r="R71" s="54">
        <f>IF(($L71      =0),0,((($N71      -$L71      )/$L71      )*100))</f>
        <v>-26.802096985583223</v>
      </c>
      <c r="S71" s="55">
        <f>IF(($M71      =0),0,((($O71      -$M71      )/$M71      )*100))</f>
        <v>-6431.6775148197576</v>
      </c>
      <c r="T71" s="54">
        <f>IF(($E71      =0),0,(($P71      /$E71      )*100))</f>
        <v>100</v>
      </c>
      <c r="U71" s="56">
        <f>IF(($E71      =0),0,(($Q71      /$E71      )*100))</f>
        <v>-7.1032261947754902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IF(($L72      =0),0,((($N72      -$L72      )/$L72      )*100))</f>
        <v>0</v>
      </c>
      <c r="S72" s="55">
        <f>IF(($M72      =0),0,((($O72      -$M72      )/$M72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24921000</v>
      </c>
      <c r="C73" s="117">
        <f>SUM(C71:C72)</f>
        <v>0</v>
      </c>
      <c r="D73" s="117"/>
      <c r="E73" s="117">
        <f>$B73      +$C73      +$D73</f>
        <v>24921000</v>
      </c>
      <c r="F73" s="118">
        <f t="shared" ref="F73:O73" si="44">SUM(F71:F72)</f>
        <v>24921000</v>
      </c>
      <c r="G73" s="119">
        <f t="shared" si="44"/>
        <v>24921000</v>
      </c>
      <c r="H73" s="118">
        <f t="shared" si="44"/>
        <v>2673000</v>
      </c>
      <c r="I73" s="119">
        <f t="shared" si="44"/>
        <v>2633215</v>
      </c>
      <c r="J73" s="118">
        <f t="shared" si="44"/>
        <v>9033000</v>
      </c>
      <c r="K73" s="119">
        <f t="shared" si="44"/>
        <v>9325848</v>
      </c>
      <c r="L73" s="118">
        <f t="shared" si="44"/>
        <v>7630000</v>
      </c>
      <c r="M73" s="119">
        <f t="shared" si="44"/>
        <v>220314</v>
      </c>
      <c r="N73" s="118">
        <f t="shared" si="44"/>
        <v>5585000</v>
      </c>
      <c r="O73" s="119">
        <f t="shared" si="44"/>
        <v>-13949572</v>
      </c>
      <c r="P73" s="118">
        <f>$H73      +$J73      +$L73      +$N73</f>
        <v>24921000</v>
      </c>
      <c r="Q73" s="119">
        <f>$I73      +$K73      +$M73      +$O73</f>
        <v>-1770195</v>
      </c>
      <c r="R73" s="63">
        <f>IF(($L73      =0),0,((($N73      -$L73      )/$L73      )*100))</f>
        <v>-26.802096985583223</v>
      </c>
      <c r="S73" s="64">
        <f>IF(($M73      =0),0,((($O73      -$M73      )/$M73      )*100))</f>
        <v>-6431.6775148197576</v>
      </c>
      <c r="T73" s="63">
        <f>IF(($E71      =0),0,(($P71      /$E71      )*100))</f>
        <v>100</v>
      </c>
      <c r="U73" s="65">
        <f>IF($E71   =0,0,($Q71   /$E71 )*100)</f>
        <v>-7.1032261947754902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24921000</v>
      </c>
      <c r="C74" s="120">
        <f>SUM(C71:C72)</f>
        <v>0</v>
      </c>
      <c r="D74" s="120"/>
      <c r="E74" s="120">
        <f>$B74      +$C74      +$D74</f>
        <v>24921000</v>
      </c>
      <c r="F74" s="121">
        <f t="shared" ref="F74:O74" si="45">SUM(F71:F72)</f>
        <v>24921000</v>
      </c>
      <c r="G74" s="122">
        <f t="shared" si="45"/>
        <v>24921000</v>
      </c>
      <c r="H74" s="121">
        <f t="shared" si="45"/>
        <v>2673000</v>
      </c>
      <c r="I74" s="122">
        <f t="shared" si="45"/>
        <v>2633215</v>
      </c>
      <c r="J74" s="121">
        <f t="shared" si="45"/>
        <v>9033000</v>
      </c>
      <c r="K74" s="122">
        <f t="shared" si="45"/>
        <v>9325848</v>
      </c>
      <c r="L74" s="121">
        <f t="shared" si="45"/>
        <v>7630000</v>
      </c>
      <c r="M74" s="122">
        <f t="shared" si="45"/>
        <v>220314</v>
      </c>
      <c r="N74" s="121">
        <f t="shared" si="45"/>
        <v>5585000</v>
      </c>
      <c r="O74" s="122">
        <f t="shared" si="45"/>
        <v>-13949572</v>
      </c>
      <c r="P74" s="121">
        <f>$H74      +$J74      +$L74      +$N74</f>
        <v>24921000</v>
      </c>
      <c r="Q74" s="122">
        <f>$I74      +$K74      +$M74      +$O74</f>
        <v>-1770195</v>
      </c>
      <c r="R74" s="67">
        <f>IF(($L74      =0),0,((($N74      -$L74      )/$L74      )*100))</f>
        <v>-26.802096985583223</v>
      </c>
      <c r="S74" s="68">
        <f>IF(($M74      =0),0,((($O74      -$M74      )/$M74      )*100))</f>
        <v>-6431.6775148197576</v>
      </c>
      <c r="T74" s="67">
        <f>IF(($E71      =0),0,(($P71      /$E71      )*100))</f>
        <v>100</v>
      </c>
      <c r="U74" s="71">
        <f>IF($E71   =0,0,($Q71   /$E71 )*100)</f>
        <v>-7.1032261947754902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30533000</v>
      </c>
      <c r="C75" s="120">
        <f>SUM(C9:C16,C19:C25,C28:C31,C34,C37:C41,C44:C54,C57:C60,C63:C67,C71:C72)</f>
        <v>10649000</v>
      </c>
      <c r="D75" s="120"/>
      <c r="E75" s="120">
        <f>$B75      +$C75      +$D75</f>
        <v>41182000</v>
      </c>
      <c r="F75" s="121">
        <f t="shared" ref="F75:O75" si="46">SUM(F9:F16,F19:F25,F28:F31,F34,F37:F41,F44:F54,F57:F60,F63:F67,F71:F72)</f>
        <v>41783000</v>
      </c>
      <c r="G75" s="122">
        <f t="shared" si="46"/>
        <v>39841000</v>
      </c>
      <c r="H75" s="121">
        <f t="shared" si="46"/>
        <v>3075000</v>
      </c>
      <c r="I75" s="122">
        <f t="shared" si="46"/>
        <v>2730790</v>
      </c>
      <c r="J75" s="121">
        <f t="shared" si="46"/>
        <v>10019000</v>
      </c>
      <c r="K75" s="122">
        <f t="shared" si="46"/>
        <v>10393078</v>
      </c>
      <c r="L75" s="121">
        <f t="shared" si="46"/>
        <v>8637000</v>
      </c>
      <c r="M75" s="122">
        <f t="shared" si="46"/>
        <v>353975</v>
      </c>
      <c r="N75" s="121">
        <f t="shared" si="46"/>
        <v>6099000</v>
      </c>
      <c r="O75" s="122">
        <f t="shared" si="46"/>
        <v>-13303787</v>
      </c>
      <c r="P75" s="121">
        <f>$H75      +$J75      +$L75      +$N75</f>
        <v>27830000</v>
      </c>
      <c r="Q75" s="122">
        <f>$I75      +$K75      +$M75      +$O75</f>
        <v>174056</v>
      </c>
      <c r="R75" s="67">
        <f>IF(($L75      =0),0,((($N75      -$L75      )/$L75      )*100))</f>
        <v>-29.385203195554009</v>
      </c>
      <c r="S75" s="68">
        <f>IF(($M75      =0),0,((($O75      -$M75      )/$M75      )*100))</f>
        <v>-3858.397344445229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69.852664340754501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0.43687658442308175</v>
      </c>
      <c r="V75" s="121">
        <f>SUM(V9:V16,V19:V25,V28:V31,V34,V37:V41,V44:V54,V57:V60,V63:V67,V71:V72)</f>
        <v>1636000</v>
      </c>
      <c r="W75" s="122" t="s">
        <v>36</v>
      </c>
    </row>
    <row r="76" spans="1:23" ht="13" thickTop="1" x14ac:dyDescent="0.25">
      <c r="A76" s="72" t="s">
        <v>40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93</v>
      </c>
      <c r="B78" s="86" t="s">
        <v>94</v>
      </c>
      <c r="C78" s="86" t="s">
        <v>95</v>
      </c>
      <c r="D78" s="87" t="s">
        <v>17</v>
      </c>
      <c r="E78" s="86" t="s">
        <v>18</v>
      </c>
      <c r="F78" s="86" t="s">
        <v>19</v>
      </c>
      <c r="G78" s="86" t="s">
        <v>96</v>
      </c>
      <c r="H78" s="86" t="s">
        <v>97</v>
      </c>
      <c r="I78" s="88" t="s">
        <v>22</v>
      </c>
      <c r="J78" s="86" t="s">
        <v>98</v>
      </c>
      <c r="K78" s="88" t="s">
        <v>24</v>
      </c>
      <c r="L78" s="86" t="s">
        <v>99</v>
      </c>
      <c r="M78" s="88" t="s">
        <v>26</v>
      </c>
      <c r="N78" s="86" t="s">
        <v>100</v>
      </c>
      <c r="O78" s="88" t="s">
        <v>28</v>
      </c>
      <c r="P78" s="88" t="s">
        <v>101</v>
      </c>
      <c r="Q78" s="89" t="s">
        <v>30</v>
      </c>
      <c r="R78" s="90" t="s">
        <v>101</v>
      </c>
      <c r="S78" s="91" t="s">
        <v>30</v>
      </c>
      <c r="T78" s="90" t="s">
        <v>102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167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168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169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170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171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172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103</v>
      </c>
      <c r="B87" s="128">
        <f t="shared" ref="B87:S87" si="48">+B88+B89+B90+B91+B92+B93+B94+B95+B96</f>
        <v>6308000</v>
      </c>
      <c r="C87" s="128">
        <f t="shared" si="48"/>
        <v>6063000</v>
      </c>
      <c r="D87" s="128">
        <f t="shared" si="48"/>
        <v>0</v>
      </c>
      <c r="E87" s="128">
        <f t="shared" si="48"/>
        <v>12371000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10878000</v>
      </c>
      <c r="I87" s="128">
        <f t="shared" si="48"/>
        <v>0</v>
      </c>
      <c r="J87" s="128">
        <f t="shared" si="48"/>
        <v>6610000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17488000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141.36286476436828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104</v>
      </c>
      <c r="B88" s="130"/>
      <c r="C88" s="130"/>
      <c r="D88" s="130"/>
      <c r="E88" s="130">
        <f t="shared" ref="E88:E96" si="49">$B88      +$C88      +$D88</f>
        <v>0</v>
      </c>
      <c r="F88" s="130">
        <v>0</v>
      </c>
      <c r="G88" s="130">
        <v>0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IF(($L88      =0),0,((($N88      -$L88      )/$L88      )*100))</f>
        <v>0</v>
      </c>
      <c r="S88" s="98">
        <f t="shared" ref="S88:S96" si="53">IF(($M88      =0),0,((($O88      -$M88      )/$M88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105</v>
      </c>
      <c r="B89" s="108"/>
      <c r="C89" s="108"/>
      <c r="D89" s="108"/>
      <c r="E89" s="108">
        <f t="shared" si="49"/>
        <v>0</v>
      </c>
      <c r="F89" s="108">
        <v>0</v>
      </c>
      <c r="G89" s="108">
        <v>0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106</v>
      </c>
      <c r="B90" s="108"/>
      <c r="C90" s="108"/>
      <c r="D90" s="108"/>
      <c r="E90" s="108">
        <f t="shared" si="49"/>
        <v>0</v>
      </c>
      <c r="F90" s="108">
        <v>0</v>
      </c>
      <c r="G90" s="108">
        <v>0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107</v>
      </c>
      <c r="B91" s="108">
        <v>6308000</v>
      </c>
      <c r="C91" s="108">
        <v>6063000</v>
      </c>
      <c r="D91" s="108"/>
      <c r="E91" s="108">
        <f t="shared" si="49"/>
        <v>12371000</v>
      </c>
      <c r="F91" s="108">
        <v>0</v>
      </c>
      <c r="G91" s="108">
        <v>0</v>
      </c>
      <c r="H91" s="108">
        <v>10878000</v>
      </c>
      <c r="I91" s="108"/>
      <c r="J91" s="108">
        <v>6610000</v>
      </c>
      <c r="K91" s="108"/>
      <c r="L91" s="108"/>
      <c r="M91" s="108"/>
      <c r="N91" s="108"/>
      <c r="O91" s="108"/>
      <c r="P91" s="108">
        <f t="shared" si="50"/>
        <v>17488000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141.36286476436828</v>
      </c>
      <c r="U91" s="99">
        <f t="shared" si="55"/>
        <v>0</v>
      </c>
      <c r="V91" s="100"/>
      <c r="W91" s="101"/>
    </row>
    <row r="92" spans="1:23" ht="13" x14ac:dyDescent="0.3">
      <c r="A92" s="102" t="s">
        <v>108</v>
      </c>
      <c r="B92" s="108"/>
      <c r="C92" s="108"/>
      <c r="D92" s="108"/>
      <c r="E92" s="108">
        <f t="shared" si="49"/>
        <v>0</v>
      </c>
      <c r="F92" s="108">
        <v>0</v>
      </c>
      <c r="G92" s="108">
        <v>0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109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110</v>
      </c>
      <c r="B94" s="108"/>
      <c r="C94" s="108"/>
      <c r="D94" s="108"/>
      <c r="E94" s="108">
        <f t="shared" si="49"/>
        <v>0</v>
      </c>
      <c r="F94" s="108">
        <v>0</v>
      </c>
      <c r="G94" s="108">
        <v>0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111</v>
      </c>
      <c r="B95" s="108"/>
      <c r="C95" s="108"/>
      <c r="D95" s="108"/>
      <c r="E95" s="108">
        <f t="shared" si="49"/>
        <v>0</v>
      </c>
      <c r="F95" s="108">
        <v>0</v>
      </c>
      <c r="G95" s="108">
        <v>0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112</v>
      </c>
      <c r="B96" s="131"/>
      <c r="C96" s="131"/>
      <c r="D96" s="131"/>
      <c r="E96" s="131">
        <f t="shared" si="49"/>
        <v>0</v>
      </c>
      <c r="F96" s="131">
        <v>0</v>
      </c>
      <c r="G96" s="131">
        <v>0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173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6308000</v>
      </c>
      <c r="C114" s="137">
        <f t="shared" si="62"/>
        <v>6063000</v>
      </c>
      <c r="D114" s="137">
        <f t="shared" si="62"/>
        <v>0</v>
      </c>
      <c r="E114" s="137">
        <f t="shared" si="62"/>
        <v>12371000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10878000</v>
      </c>
      <c r="I114" s="137">
        <f t="shared" si="62"/>
        <v>0</v>
      </c>
      <c r="J114" s="137">
        <f t="shared" si="62"/>
        <v>6610000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17488000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>
        <f t="shared" si="58"/>
        <v>1.4136286476436828</v>
      </c>
      <c r="U114" s="30">
        <f t="shared" si="59"/>
        <v>0</v>
      </c>
      <c r="V114" s="27"/>
      <c r="W114" s="28"/>
    </row>
    <row r="115" spans="1:23" hidden="1" x14ac:dyDescent="0.25">
      <c r="A115" s="31" t="s">
        <v>174</v>
      </c>
      <c r="B115" s="139">
        <f>B87</f>
        <v>6308000</v>
      </c>
      <c r="C115" s="139">
        <f t="shared" ref="C115:Q115" si="63">C87</f>
        <v>6063000</v>
      </c>
      <c r="D115" s="139">
        <f t="shared" si="63"/>
        <v>0</v>
      </c>
      <c r="E115" s="139">
        <f t="shared" si="63"/>
        <v>12371000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10878000</v>
      </c>
      <c r="I115" s="139">
        <f t="shared" si="63"/>
        <v>0</v>
      </c>
      <c r="J115" s="139">
        <f t="shared" si="63"/>
        <v>6610000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17488000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>
        <f t="shared" si="58"/>
        <v>1.4136286476436828</v>
      </c>
      <c r="U115" s="30">
        <f t="shared" si="59"/>
        <v>0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175</v>
      </c>
    </row>
    <row r="118" spans="1:23" x14ac:dyDescent="0.25">
      <c r="A118" s="35" t="s">
        <v>176</v>
      </c>
    </row>
    <row r="119" spans="1:23" ht="13" x14ac:dyDescent="0.3">
      <c r="A119" s="35" t="s">
        <v>177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178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179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180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LMPt/uiG28YTDRPlHhf9bzL2p5+wQG/2BQSvNmRzHu++m6ISvtLpCuDVgvOnO/O2I959TGP/H9jjdkz5kqhsIw==" saltValue="N1jTY/CjclefAj5qxUkLn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139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40</v>
      </c>
      <c r="B6" s="40" t="s">
        <v>40</v>
      </c>
      <c r="C6" s="40" t="s">
        <v>40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>
        <v>0</v>
      </c>
      <c r="G9" s="110">
        <v>0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IF(($L9       =0),0,((($N9       -$L9       )/$L9       )*100))</f>
        <v>0</v>
      </c>
      <c r="S9" s="55">
        <f>IF(($M9       =0),0,((($O9       -$M9       )/$M9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3800000</v>
      </c>
      <c r="C10" s="108"/>
      <c r="D10" s="108"/>
      <c r="E10" s="108">
        <f t="shared" ref="E10:E17" si="0">$B10      +$C10      +$D10</f>
        <v>3800000</v>
      </c>
      <c r="F10" s="109">
        <v>3800000</v>
      </c>
      <c r="G10" s="110">
        <v>3800000</v>
      </c>
      <c r="H10" s="109">
        <v>212000</v>
      </c>
      <c r="I10" s="110"/>
      <c r="J10" s="109">
        <v>651000</v>
      </c>
      <c r="K10" s="110"/>
      <c r="L10" s="109">
        <v>2625000</v>
      </c>
      <c r="M10" s="110">
        <v>3161768</v>
      </c>
      <c r="N10" s="109"/>
      <c r="O10" s="110">
        <v>282183</v>
      </c>
      <c r="P10" s="109">
        <f t="shared" ref="P10:P17" si="1">$H10      +$J10      +$L10      +$N10</f>
        <v>3488000</v>
      </c>
      <c r="Q10" s="110">
        <f t="shared" ref="Q10:Q17" si="2">$I10      +$K10      +$M10      +$O10</f>
        <v>3443951</v>
      </c>
      <c r="R10" s="54">
        <f t="shared" ref="R10:R17" si="3">IF(($L10      =0),0,((($N10      -$L10      )/$L10      )*100))</f>
        <v>-100</v>
      </c>
      <c r="S10" s="55">
        <f t="shared" ref="S10:S17" si="4">IF(($M10      =0),0,((($O10      -$M10      )/$M10      )*100))</f>
        <v>-91.075151624028067</v>
      </c>
      <c r="T10" s="54">
        <f t="shared" ref="T10:T16" si="5">IF(($E10      =0),0,(($P10      /$E10      )*100))</f>
        <v>91.78947368421052</v>
      </c>
      <c r="U10" s="56">
        <f t="shared" ref="U10:U16" si="6">IF(($E10      =0),0,(($Q10      /$E10      )*100))</f>
        <v>90.630289473684215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3800000</v>
      </c>
      <c r="C17" s="111">
        <f>SUM(C9:C16)</f>
        <v>0</v>
      </c>
      <c r="D17" s="111"/>
      <c r="E17" s="111">
        <f t="shared" si="0"/>
        <v>3800000</v>
      </c>
      <c r="F17" s="112">
        <f t="shared" ref="F17:O17" si="7">SUM(F9:F16)</f>
        <v>3800000</v>
      </c>
      <c r="G17" s="113">
        <f t="shared" si="7"/>
        <v>3800000</v>
      </c>
      <c r="H17" s="112">
        <f t="shared" si="7"/>
        <v>212000</v>
      </c>
      <c r="I17" s="113">
        <f t="shared" si="7"/>
        <v>0</v>
      </c>
      <c r="J17" s="112">
        <f t="shared" si="7"/>
        <v>651000</v>
      </c>
      <c r="K17" s="113">
        <f t="shared" si="7"/>
        <v>0</v>
      </c>
      <c r="L17" s="112">
        <f t="shared" si="7"/>
        <v>2625000</v>
      </c>
      <c r="M17" s="113">
        <f t="shared" si="7"/>
        <v>3161768</v>
      </c>
      <c r="N17" s="112">
        <f t="shared" si="7"/>
        <v>0</v>
      </c>
      <c r="O17" s="113">
        <f t="shared" si="7"/>
        <v>282183</v>
      </c>
      <c r="P17" s="112">
        <f t="shared" si="1"/>
        <v>3488000</v>
      </c>
      <c r="Q17" s="113">
        <f t="shared" si="2"/>
        <v>3443951</v>
      </c>
      <c r="R17" s="58">
        <f t="shared" si="3"/>
        <v>-100</v>
      </c>
      <c r="S17" s="59">
        <f t="shared" si="4"/>
        <v>-91.075151624028067</v>
      </c>
      <c r="T17" s="58">
        <f>IF((SUM($E9:$E14))=0,0,(P17/(SUM($E9:$E14))*100))</f>
        <v>91.78947368421052</v>
      </c>
      <c r="U17" s="60">
        <f>IF((SUM($E9:$E14))=0,0,(Q17/(SUM($E9:$E14))*100))</f>
        <v>90.630289473684215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IF(($L19      =0),0,((($N19      -$L19      )/$L19      )*100))</f>
        <v>0</v>
      </c>
      <c r="S19" s="55">
        <f t="shared" ref="S19:S26" si="12">IF(($M19      =0),0,((($O19      -$M19      )/$M19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>
        <v>1260000</v>
      </c>
      <c r="C21" s="108"/>
      <c r="D21" s="108"/>
      <c r="E21" s="108">
        <f t="shared" si="8"/>
        <v>1260000</v>
      </c>
      <c r="F21" s="109">
        <v>1260000</v>
      </c>
      <c r="G21" s="110">
        <v>0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>
        <v>10010000</v>
      </c>
      <c r="C23" s="108"/>
      <c r="D23" s="108"/>
      <c r="E23" s="108">
        <f t="shared" si="8"/>
        <v>10010000</v>
      </c>
      <c r="F23" s="109">
        <v>10010000</v>
      </c>
      <c r="G23" s="110">
        <v>10010000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>
        <v>24930000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11270000</v>
      </c>
      <c r="C26" s="111">
        <f>SUM(C19:C25)</f>
        <v>0</v>
      </c>
      <c r="D26" s="111"/>
      <c r="E26" s="111">
        <f t="shared" si="8"/>
        <v>11270000</v>
      </c>
      <c r="F26" s="112">
        <f t="shared" ref="F26:O26" si="15">SUM(F19:F25)</f>
        <v>11270000</v>
      </c>
      <c r="G26" s="113">
        <f t="shared" si="15"/>
        <v>10010000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>
        <f>SUM(V19:V25)</f>
        <v>24930000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IF(($L28      =0),0,((($N28      -$L28      )/$L28      )*100))</f>
        <v>0</v>
      </c>
      <c r="S28" s="55">
        <f>IF(($M28      =0),0,((($O28      -$M28      )/$M28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IF(($L29      =0),0,((($N29      -$L29      )/$L29      )*100))</f>
        <v>0</v>
      </c>
      <c r="S29" s="55">
        <f>IF(($M29      =0),0,((($O29      -$M29      )/$M29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IF(($L30      =0),0,((($N30      -$L30      )/$L30      )*100))</f>
        <v>0</v>
      </c>
      <c r="S30" s="55">
        <f>IF(($M30      =0),0,((($O30      -$M30      )/$M30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>
        <v>2476000</v>
      </c>
      <c r="C31" s="108"/>
      <c r="D31" s="108"/>
      <c r="E31" s="108">
        <f>$B31      +$C31      +$D31</f>
        <v>2476000</v>
      </c>
      <c r="F31" s="109">
        <v>2476000</v>
      </c>
      <c r="G31" s="110">
        <v>2476000</v>
      </c>
      <c r="H31" s="109">
        <v>380000</v>
      </c>
      <c r="I31" s="110"/>
      <c r="J31" s="109">
        <v>925000</v>
      </c>
      <c r="K31" s="110"/>
      <c r="L31" s="109">
        <v>807000</v>
      </c>
      <c r="M31" s="110">
        <v>605503</v>
      </c>
      <c r="N31" s="109">
        <v>364000</v>
      </c>
      <c r="O31" s="110">
        <v>1287005</v>
      </c>
      <c r="P31" s="109">
        <f>$H31      +$J31      +$L31      +$N31</f>
        <v>2476000</v>
      </c>
      <c r="Q31" s="110">
        <f>$I31      +$K31      +$M31      +$O31</f>
        <v>1892508</v>
      </c>
      <c r="R31" s="54">
        <f>IF(($L31      =0),0,((($N31      -$L31      )/$L31      )*100))</f>
        <v>-54.894671623296155</v>
      </c>
      <c r="S31" s="55">
        <f>IF(($M31      =0),0,((($O31      -$M31      )/$M31      )*100))</f>
        <v>112.55138289983699</v>
      </c>
      <c r="T31" s="54">
        <f>IF(($E31      =0),0,(($P31      /$E31      )*100))</f>
        <v>100</v>
      </c>
      <c r="U31" s="56">
        <f>IF(($E31      =0),0,(($Q31      /$E31      )*100))</f>
        <v>76.434087237479815</v>
      </c>
      <c r="V31" s="109">
        <v>570000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2476000</v>
      </c>
      <c r="C32" s="111">
        <f>SUM(C28:C31)</f>
        <v>0</v>
      </c>
      <c r="D32" s="111"/>
      <c r="E32" s="111">
        <f>$B32      +$C32      +$D32</f>
        <v>2476000</v>
      </c>
      <c r="F32" s="112">
        <f t="shared" ref="F32:O32" si="16">SUM(F28:F31)</f>
        <v>2476000</v>
      </c>
      <c r="G32" s="113">
        <f t="shared" si="16"/>
        <v>2476000</v>
      </c>
      <c r="H32" s="112">
        <f t="shared" si="16"/>
        <v>380000</v>
      </c>
      <c r="I32" s="113">
        <f t="shared" si="16"/>
        <v>0</v>
      </c>
      <c r="J32" s="112">
        <f t="shared" si="16"/>
        <v>925000</v>
      </c>
      <c r="K32" s="113">
        <f t="shared" si="16"/>
        <v>0</v>
      </c>
      <c r="L32" s="112">
        <f t="shared" si="16"/>
        <v>807000</v>
      </c>
      <c r="M32" s="113">
        <f t="shared" si="16"/>
        <v>605503</v>
      </c>
      <c r="N32" s="112">
        <f t="shared" si="16"/>
        <v>364000</v>
      </c>
      <c r="O32" s="113">
        <f t="shared" si="16"/>
        <v>1287005</v>
      </c>
      <c r="P32" s="112">
        <f>$H32      +$J32      +$L32      +$N32</f>
        <v>2476000</v>
      </c>
      <c r="Q32" s="113">
        <f>$I32      +$K32      +$M32      +$O32</f>
        <v>1892508</v>
      </c>
      <c r="R32" s="58">
        <f>IF(($L32      =0),0,((($N32      -$L32      )/$L32      )*100))</f>
        <v>-54.894671623296155</v>
      </c>
      <c r="S32" s="59">
        <f>IF(($M32      =0),0,((($O32      -$M32      )/$M32      )*100))</f>
        <v>112.55138289983699</v>
      </c>
      <c r="T32" s="58">
        <f>IF($E32   =0,0,($P32   /$E32   )*100)</f>
        <v>100</v>
      </c>
      <c r="U32" s="60">
        <f>IF($E32   =0,0,($Q32   /$E32   )*100)</f>
        <v>76.434087237479815</v>
      </c>
      <c r="V32" s="112">
        <f>SUM(V28:V31)</f>
        <v>570000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1551000</v>
      </c>
      <c r="C34" s="108"/>
      <c r="D34" s="108"/>
      <c r="E34" s="108">
        <f>$B34      +$C34      +$D34</f>
        <v>1551000</v>
      </c>
      <c r="F34" s="109">
        <v>1551000</v>
      </c>
      <c r="G34" s="110">
        <v>1551000</v>
      </c>
      <c r="H34" s="109">
        <v>388000</v>
      </c>
      <c r="I34" s="110"/>
      <c r="J34" s="109">
        <v>903000</v>
      </c>
      <c r="K34" s="110"/>
      <c r="L34" s="109">
        <v>125000</v>
      </c>
      <c r="M34" s="110"/>
      <c r="N34" s="109"/>
      <c r="O34" s="110"/>
      <c r="P34" s="109">
        <f>$H34      +$J34      +$L34      +$N34</f>
        <v>1416000</v>
      </c>
      <c r="Q34" s="110">
        <f>$I34      +$K34      +$M34      +$O34</f>
        <v>0</v>
      </c>
      <c r="R34" s="54">
        <f>IF(($L34      =0),0,((($N34      -$L34      )/$L34      )*100))</f>
        <v>-100</v>
      </c>
      <c r="S34" s="55">
        <f>IF(($M34      =0),0,((($O34      -$M34      )/$M34      )*100))</f>
        <v>0</v>
      </c>
      <c r="T34" s="54">
        <f>IF(($E34      =0),0,(($P34      /$E34      )*100))</f>
        <v>91.295938104448737</v>
      </c>
      <c r="U34" s="56">
        <f>IF(($E34      =0),0,(($Q34      /$E34      )*100))</f>
        <v>0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1551000</v>
      </c>
      <c r="C35" s="111">
        <f>C34</f>
        <v>0</v>
      </c>
      <c r="D35" s="111"/>
      <c r="E35" s="111">
        <f>$B35      +$C35      +$D35</f>
        <v>1551000</v>
      </c>
      <c r="F35" s="112">
        <f t="shared" ref="F35:O35" si="17">F34</f>
        <v>1551000</v>
      </c>
      <c r="G35" s="113">
        <f t="shared" si="17"/>
        <v>1551000</v>
      </c>
      <c r="H35" s="112">
        <f t="shared" si="17"/>
        <v>388000</v>
      </c>
      <c r="I35" s="113">
        <f t="shared" si="17"/>
        <v>0</v>
      </c>
      <c r="J35" s="112">
        <f t="shared" si="17"/>
        <v>903000</v>
      </c>
      <c r="K35" s="113">
        <f t="shared" si="17"/>
        <v>0</v>
      </c>
      <c r="L35" s="112">
        <f t="shared" si="17"/>
        <v>125000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1416000</v>
      </c>
      <c r="Q35" s="113">
        <f>$I35      +$K35      +$M35      +$O35</f>
        <v>0</v>
      </c>
      <c r="R35" s="58">
        <f>IF(($L35      =0),0,((($N35      -$L35      )/$L35      )*100))</f>
        <v>-100</v>
      </c>
      <c r="S35" s="59">
        <f>IF(($M35      =0),0,((($O35      -$M35      )/$M35      )*100))</f>
        <v>0</v>
      </c>
      <c r="T35" s="58">
        <f>IF($E35   =0,0,($P35   /$E35   )*100)</f>
        <v>91.295938104448737</v>
      </c>
      <c r="U35" s="60">
        <f>IF($E35   =0,0,($Q35   /$E35   )*100)</f>
        <v>0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/>
      <c r="C37" s="108"/>
      <c r="D37" s="108"/>
      <c r="E37" s="108">
        <f t="shared" ref="E37:E42" si="18">$B37      +$C37      +$D37</f>
        <v>0</v>
      </c>
      <c r="F37" s="109">
        <v>0</v>
      </c>
      <c r="G37" s="110">
        <v>0</v>
      </c>
      <c r="H37" s="109"/>
      <c r="I37" s="110"/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0</v>
      </c>
      <c r="Q37" s="110">
        <f t="shared" ref="Q37:Q42" si="20">$I37      +$K37      +$M37      +$O37</f>
        <v>0</v>
      </c>
      <c r="R37" s="54">
        <f t="shared" ref="R37:R42" si="21">IF(($L37      =0),0,((($N37      -$L37      )/$L37      )*100))</f>
        <v>0</v>
      </c>
      <c r="S37" s="55">
        <f t="shared" ref="S37:S42" si="22">IF(($M37      =0),0,((($O37      -$M37      )/$M37      )*100))</f>
        <v>0</v>
      </c>
      <c r="T37" s="54">
        <f t="shared" ref="T37:T41" si="23">IF(($E37      =0),0,(($P37      /$E37      )*100))</f>
        <v>0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/>
      <c r="C38" s="108"/>
      <c r="D38" s="108"/>
      <c r="E38" s="108">
        <f t="shared" si="18"/>
        <v>0</v>
      </c>
      <c r="F38" s="109">
        <v>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0</v>
      </c>
      <c r="C42" s="111">
        <f>SUM(C37:C41)</f>
        <v>0</v>
      </c>
      <c r="D42" s="111"/>
      <c r="E42" s="111">
        <f t="shared" si="18"/>
        <v>0</v>
      </c>
      <c r="F42" s="112">
        <f t="shared" ref="F42:O42" si="25">SUM(F37:F41)</f>
        <v>0</v>
      </c>
      <c r="G42" s="113">
        <f t="shared" si="25"/>
        <v>0</v>
      </c>
      <c r="H42" s="112">
        <f t="shared" si="25"/>
        <v>0</v>
      </c>
      <c r="I42" s="113">
        <f t="shared" si="25"/>
        <v>0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0</v>
      </c>
      <c r="Q42" s="113">
        <f t="shared" si="20"/>
        <v>0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0</v>
      </c>
      <c r="U42" s="60">
        <f>IF((+$E37+$E40) =0,0,(Q42   /(+$E37+$E40) )*100)</f>
        <v>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IF(($L44      =0),0,((($N44      -$L44      )/$L44      )*100))</f>
        <v>0</v>
      </c>
      <c r="S44" s="55">
        <f t="shared" ref="S44:S55" si="30">IF(($M44      =0),0,((($O44      -$M44      )/$M44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>
        <v>85000000</v>
      </c>
      <c r="C53" s="108">
        <v>15000000</v>
      </c>
      <c r="D53" s="108"/>
      <c r="E53" s="108">
        <f t="shared" si="26"/>
        <v>100000000</v>
      </c>
      <c r="F53" s="109">
        <v>100000000</v>
      </c>
      <c r="G53" s="110">
        <v>100000000</v>
      </c>
      <c r="H53" s="109">
        <v>23636000</v>
      </c>
      <c r="I53" s="110"/>
      <c r="J53" s="109">
        <v>22364000</v>
      </c>
      <c r="K53" s="110"/>
      <c r="L53" s="109"/>
      <c r="M53" s="110">
        <v>24549812</v>
      </c>
      <c r="N53" s="109">
        <v>29109000</v>
      </c>
      <c r="O53" s="110">
        <v>29108937</v>
      </c>
      <c r="P53" s="109">
        <f t="shared" si="27"/>
        <v>75109000</v>
      </c>
      <c r="Q53" s="110">
        <f t="shared" si="28"/>
        <v>53658749</v>
      </c>
      <c r="R53" s="54">
        <f t="shared" si="29"/>
        <v>0</v>
      </c>
      <c r="S53" s="55">
        <f t="shared" si="30"/>
        <v>18.570916143879231</v>
      </c>
      <c r="T53" s="54">
        <f t="shared" si="31"/>
        <v>75.109000000000009</v>
      </c>
      <c r="U53" s="56">
        <f t="shared" si="32"/>
        <v>53.658748999999993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85000000</v>
      </c>
      <c r="C55" s="111">
        <f>SUM(C44:C54)</f>
        <v>15000000</v>
      </c>
      <c r="D55" s="111"/>
      <c r="E55" s="111">
        <f t="shared" si="26"/>
        <v>100000000</v>
      </c>
      <c r="F55" s="112">
        <f t="shared" ref="F55:O55" si="33">SUM(F44:F54)</f>
        <v>100000000</v>
      </c>
      <c r="G55" s="113">
        <f t="shared" si="33"/>
        <v>100000000</v>
      </c>
      <c r="H55" s="112">
        <f t="shared" si="33"/>
        <v>23636000</v>
      </c>
      <c r="I55" s="113">
        <f t="shared" si="33"/>
        <v>0</v>
      </c>
      <c r="J55" s="112">
        <f t="shared" si="33"/>
        <v>22364000</v>
      </c>
      <c r="K55" s="113">
        <f t="shared" si="33"/>
        <v>0</v>
      </c>
      <c r="L55" s="112">
        <f t="shared" si="33"/>
        <v>0</v>
      </c>
      <c r="M55" s="113">
        <f t="shared" si="33"/>
        <v>24549812</v>
      </c>
      <c r="N55" s="112">
        <f t="shared" si="33"/>
        <v>29109000</v>
      </c>
      <c r="O55" s="113">
        <f t="shared" si="33"/>
        <v>29108937</v>
      </c>
      <c r="P55" s="112">
        <f t="shared" si="27"/>
        <v>75109000</v>
      </c>
      <c r="Q55" s="113">
        <f t="shared" si="28"/>
        <v>53658749</v>
      </c>
      <c r="R55" s="58">
        <f t="shared" si="29"/>
        <v>0</v>
      </c>
      <c r="S55" s="59">
        <f t="shared" si="30"/>
        <v>18.570916143879231</v>
      </c>
      <c r="T55" s="58">
        <f>IF((+$E45+$E47+$E49+$E50+$E53) =0,0,(P55   /(+$E45+$E47+$E49+$E50+$E53) )*100)</f>
        <v>75.109000000000009</v>
      </c>
      <c r="U55" s="60">
        <f>IF((+$E45+$E47+$E49+$E50+$E53) =0,0,(Q55   /(+$E45+$E47+$E49+$E50+$E53) )*100)</f>
        <v>53.658748999999993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IF(($L57      =0),0,((($N57      -$L57      )/$L57      )*100))</f>
        <v>0</v>
      </c>
      <c r="S57" s="55">
        <f>IF(($M57      =0),0,((($O57      -$M57      )/$M57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IF(($L58      =0),0,((($N58      -$L58      )/$L58      )*100))</f>
        <v>0</v>
      </c>
      <c r="S58" s="55">
        <f>IF(($M58      =0),0,((($O58      -$M58      )/$M58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IF(($L59      =0),0,((($N59      -$L59      )/$L59      )*100))</f>
        <v>0</v>
      </c>
      <c r="S59" s="55">
        <f>IF(($M59      =0),0,((($O59      -$M59      )/$M59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IF(($L60      =0),0,((($N60      -$L60      )/$L60      )*100))</f>
        <v>0</v>
      </c>
      <c r="S60" s="55">
        <f>IF(($M60      =0),0,((($O60      -$M60      )/$M60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IF(($L61      =0),0,((($N61      -$L61      )/$L61      )*100))</f>
        <v>0</v>
      </c>
      <c r="S61" s="64">
        <f>IF(($M61      =0),0,((($O61      -$M61      )/$M61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IF(($L63      =0),0,((($N63      -$L63      )/$L63      )*100))</f>
        <v>0</v>
      </c>
      <c r="S63" s="55">
        <f t="shared" ref="S63:S69" si="39">IF(($M63      =0),0,((($O63      -$M63      )/$M63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104097000</v>
      </c>
      <c r="C69" s="120">
        <f>SUM(C9:C16,C19:C25,C28:C31,C34,C37:C41,C44:C54,C57:C60,C63:C67)</f>
        <v>15000000</v>
      </c>
      <c r="D69" s="120"/>
      <c r="E69" s="120">
        <f t="shared" si="35"/>
        <v>119097000</v>
      </c>
      <c r="F69" s="121">
        <f t="shared" ref="F69:O69" si="43">SUM(F9:F16,F19:F25,F28:F31,F34,F37:F41,F44:F54,F57:F60,F63:F67)</f>
        <v>119097000</v>
      </c>
      <c r="G69" s="122">
        <f t="shared" si="43"/>
        <v>117837000</v>
      </c>
      <c r="H69" s="121">
        <f t="shared" si="43"/>
        <v>24616000</v>
      </c>
      <c r="I69" s="122">
        <f t="shared" si="43"/>
        <v>0</v>
      </c>
      <c r="J69" s="121">
        <f t="shared" si="43"/>
        <v>24843000</v>
      </c>
      <c r="K69" s="122">
        <f t="shared" si="43"/>
        <v>0</v>
      </c>
      <c r="L69" s="121">
        <f t="shared" si="43"/>
        <v>3557000</v>
      </c>
      <c r="M69" s="122">
        <f t="shared" si="43"/>
        <v>28317083</v>
      </c>
      <c r="N69" s="121">
        <f t="shared" si="43"/>
        <v>29473000</v>
      </c>
      <c r="O69" s="122">
        <f t="shared" si="43"/>
        <v>30678125</v>
      </c>
      <c r="P69" s="121">
        <f t="shared" si="36"/>
        <v>82489000</v>
      </c>
      <c r="Q69" s="122">
        <f t="shared" si="37"/>
        <v>58995208</v>
      </c>
      <c r="R69" s="67">
        <f t="shared" si="38"/>
        <v>728.59150969918471</v>
      </c>
      <c r="S69" s="68">
        <f t="shared" si="39"/>
        <v>8.3378715244080759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70.002630752649836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50.06509670137563</v>
      </c>
      <c r="V69" s="121">
        <f>SUM(V9:V16,V19:V25,V28:V31,V34,V37:V41,V44:V54,V57:V60,V63:V67)</f>
        <v>25500000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46744000</v>
      </c>
      <c r="C71" s="108">
        <v>-429000</v>
      </c>
      <c r="D71" s="108"/>
      <c r="E71" s="108">
        <f>$B71      +$C71      +$D71</f>
        <v>46315000</v>
      </c>
      <c r="F71" s="109">
        <v>46315000</v>
      </c>
      <c r="G71" s="110">
        <v>46315000</v>
      </c>
      <c r="H71" s="109">
        <v>8086000</v>
      </c>
      <c r="I71" s="110"/>
      <c r="J71" s="109">
        <v>11169000</v>
      </c>
      <c r="K71" s="110"/>
      <c r="L71" s="109">
        <v>13595000</v>
      </c>
      <c r="M71" s="110">
        <v>4637752</v>
      </c>
      <c r="N71" s="109">
        <v>13465000</v>
      </c>
      <c r="O71" s="110">
        <v>18493988</v>
      </c>
      <c r="P71" s="109">
        <f>$H71      +$J71      +$L71      +$N71</f>
        <v>46315000</v>
      </c>
      <c r="Q71" s="110">
        <f>$I71      +$K71      +$M71      +$O71</f>
        <v>23131740</v>
      </c>
      <c r="R71" s="54">
        <f>IF(($L71      =0),0,((($N71      -$L71      )/$L71      )*100))</f>
        <v>-0.95623390952556087</v>
      </c>
      <c r="S71" s="55">
        <f>IF(($M71      =0),0,((($O71      -$M71      )/$M71      )*100))</f>
        <v>298.77052503023015</v>
      </c>
      <c r="T71" s="54">
        <f>IF(($E71      =0),0,(($P71      /$E71      )*100))</f>
        <v>100</v>
      </c>
      <c r="U71" s="56">
        <f>IF(($E71      =0),0,(($Q71      /$E71      )*100))</f>
        <v>49.944380870128469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IF(($L72      =0),0,((($N72      -$L72      )/$L72      )*100))</f>
        <v>0</v>
      </c>
      <c r="S72" s="55">
        <f>IF(($M72      =0),0,((($O72      -$M72      )/$M72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46744000</v>
      </c>
      <c r="C73" s="117">
        <f>SUM(C71:C72)</f>
        <v>-429000</v>
      </c>
      <c r="D73" s="117"/>
      <c r="E73" s="117">
        <f>$B73      +$C73      +$D73</f>
        <v>46315000</v>
      </c>
      <c r="F73" s="118">
        <f t="shared" ref="F73:O73" si="44">SUM(F71:F72)</f>
        <v>46315000</v>
      </c>
      <c r="G73" s="119">
        <f t="shared" si="44"/>
        <v>46315000</v>
      </c>
      <c r="H73" s="118">
        <f t="shared" si="44"/>
        <v>8086000</v>
      </c>
      <c r="I73" s="119">
        <f t="shared" si="44"/>
        <v>0</v>
      </c>
      <c r="J73" s="118">
        <f t="shared" si="44"/>
        <v>11169000</v>
      </c>
      <c r="K73" s="119">
        <f t="shared" si="44"/>
        <v>0</v>
      </c>
      <c r="L73" s="118">
        <f t="shared" si="44"/>
        <v>13595000</v>
      </c>
      <c r="M73" s="119">
        <f t="shared" si="44"/>
        <v>4637752</v>
      </c>
      <c r="N73" s="118">
        <f t="shared" si="44"/>
        <v>13465000</v>
      </c>
      <c r="O73" s="119">
        <f t="shared" si="44"/>
        <v>18493988</v>
      </c>
      <c r="P73" s="118">
        <f>$H73      +$J73      +$L73      +$N73</f>
        <v>46315000</v>
      </c>
      <c r="Q73" s="119">
        <f>$I73      +$K73      +$M73      +$O73</f>
        <v>23131740</v>
      </c>
      <c r="R73" s="63">
        <f>IF(($L73      =0),0,((($N73      -$L73      )/$L73      )*100))</f>
        <v>-0.95623390952556087</v>
      </c>
      <c r="S73" s="64">
        <f>IF(($M73      =0),0,((($O73      -$M73      )/$M73      )*100))</f>
        <v>298.77052503023015</v>
      </c>
      <c r="T73" s="63">
        <f>IF(($E71      =0),0,(($P71      /$E71      )*100))</f>
        <v>100</v>
      </c>
      <c r="U73" s="65">
        <f>IF($E71   =0,0,($Q71   /$E71 )*100)</f>
        <v>49.944380870128469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46744000</v>
      </c>
      <c r="C74" s="120">
        <f>SUM(C71:C72)</f>
        <v>-429000</v>
      </c>
      <c r="D74" s="120"/>
      <c r="E74" s="120">
        <f>$B74      +$C74      +$D74</f>
        <v>46315000</v>
      </c>
      <c r="F74" s="121">
        <f t="shared" ref="F74:O74" si="45">SUM(F71:F72)</f>
        <v>46315000</v>
      </c>
      <c r="G74" s="122">
        <f t="shared" si="45"/>
        <v>46315000</v>
      </c>
      <c r="H74" s="121">
        <f t="shared" si="45"/>
        <v>8086000</v>
      </c>
      <c r="I74" s="122">
        <f t="shared" si="45"/>
        <v>0</v>
      </c>
      <c r="J74" s="121">
        <f t="shared" si="45"/>
        <v>11169000</v>
      </c>
      <c r="K74" s="122">
        <f t="shared" si="45"/>
        <v>0</v>
      </c>
      <c r="L74" s="121">
        <f t="shared" si="45"/>
        <v>13595000</v>
      </c>
      <c r="M74" s="122">
        <f t="shared" si="45"/>
        <v>4637752</v>
      </c>
      <c r="N74" s="121">
        <f t="shared" si="45"/>
        <v>13465000</v>
      </c>
      <c r="O74" s="122">
        <f t="shared" si="45"/>
        <v>18493988</v>
      </c>
      <c r="P74" s="121">
        <f>$H74      +$J74      +$L74      +$N74</f>
        <v>46315000</v>
      </c>
      <c r="Q74" s="122">
        <f>$I74      +$K74      +$M74      +$O74</f>
        <v>23131740</v>
      </c>
      <c r="R74" s="67">
        <f>IF(($L74      =0),0,((($N74      -$L74      )/$L74      )*100))</f>
        <v>-0.95623390952556087</v>
      </c>
      <c r="S74" s="68">
        <f>IF(($M74      =0),0,((($O74      -$M74      )/$M74      )*100))</f>
        <v>298.77052503023015</v>
      </c>
      <c r="T74" s="67">
        <f>IF(($E71      =0),0,(($P71      /$E71      )*100))</f>
        <v>100</v>
      </c>
      <c r="U74" s="71">
        <f>IF($E71   =0,0,($Q71   /$E71 )*100)</f>
        <v>49.944380870128469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150841000</v>
      </c>
      <c r="C75" s="120">
        <f>SUM(C9:C16,C19:C25,C28:C31,C34,C37:C41,C44:C54,C57:C60,C63:C67,C71:C72)</f>
        <v>14571000</v>
      </c>
      <c r="D75" s="120"/>
      <c r="E75" s="120">
        <f>$B75      +$C75      +$D75</f>
        <v>165412000</v>
      </c>
      <c r="F75" s="121">
        <f t="shared" ref="F75:O75" si="46">SUM(F9:F16,F19:F25,F28:F31,F34,F37:F41,F44:F54,F57:F60,F63:F67,F71:F72)</f>
        <v>165412000</v>
      </c>
      <c r="G75" s="122">
        <f t="shared" si="46"/>
        <v>164152000</v>
      </c>
      <c r="H75" s="121">
        <f t="shared" si="46"/>
        <v>32702000</v>
      </c>
      <c r="I75" s="122">
        <f t="shared" si="46"/>
        <v>0</v>
      </c>
      <c r="J75" s="121">
        <f t="shared" si="46"/>
        <v>36012000</v>
      </c>
      <c r="K75" s="122">
        <f t="shared" si="46"/>
        <v>0</v>
      </c>
      <c r="L75" s="121">
        <f t="shared" si="46"/>
        <v>17152000</v>
      </c>
      <c r="M75" s="122">
        <f t="shared" si="46"/>
        <v>32954835</v>
      </c>
      <c r="N75" s="121">
        <f t="shared" si="46"/>
        <v>42938000</v>
      </c>
      <c r="O75" s="122">
        <f t="shared" si="46"/>
        <v>49172113</v>
      </c>
      <c r="P75" s="121">
        <f>$H75      +$J75      +$L75      +$N75</f>
        <v>128804000</v>
      </c>
      <c r="Q75" s="122">
        <f>$I75      +$K75      +$M75      +$O75</f>
        <v>82126948</v>
      </c>
      <c r="R75" s="67">
        <f>IF(($L75      =0),0,((($N75      -$L75      )/$L75      )*100))</f>
        <v>150.33815298507463</v>
      </c>
      <c r="S75" s="68">
        <f>IF(($M75      =0),0,((($O75      -$M75      )/$M75      )*100))</f>
        <v>49.210618108086415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78.46629952726741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50.031037087577367</v>
      </c>
      <c r="V75" s="121">
        <f>SUM(V9:V16,V19:V25,V28:V31,V34,V37:V41,V44:V54,V57:V60,V63:V67,V71:V72)</f>
        <v>25500000</v>
      </c>
      <c r="W75" s="122" t="s">
        <v>36</v>
      </c>
    </row>
    <row r="76" spans="1:23" ht="13" thickTop="1" x14ac:dyDescent="0.25">
      <c r="A76" s="72" t="s">
        <v>40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93</v>
      </c>
      <c r="B78" s="86" t="s">
        <v>94</v>
      </c>
      <c r="C78" s="86" t="s">
        <v>95</v>
      </c>
      <c r="D78" s="87" t="s">
        <v>17</v>
      </c>
      <c r="E78" s="86" t="s">
        <v>18</v>
      </c>
      <c r="F78" s="86" t="s">
        <v>19</v>
      </c>
      <c r="G78" s="86" t="s">
        <v>96</v>
      </c>
      <c r="H78" s="86" t="s">
        <v>97</v>
      </c>
      <c r="I78" s="88" t="s">
        <v>22</v>
      </c>
      <c r="J78" s="86" t="s">
        <v>98</v>
      </c>
      <c r="K78" s="88" t="s">
        <v>24</v>
      </c>
      <c r="L78" s="86" t="s">
        <v>99</v>
      </c>
      <c r="M78" s="88" t="s">
        <v>26</v>
      </c>
      <c r="N78" s="86" t="s">
        <v>100</v>
      </c>
      <c r="O78" s="88" t="s">
        <v>28</v>
      </c>
      <c r="P78" s="88" t="s">
        <v>101</v>
      </c>
      <c r="Q78" s="89" t="s">
        <v>30</v>
      </c>
      <c r="R78" s="90" t="s">
        <v>101</v>
      </c>
      <c r="S78" s="91" t="s">
        <v>30</v>
      </c>
      <c r="T78" s="90" t="s">
        <v>102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167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168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169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170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171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172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103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104</v>
      </c>
      <c r="B88" s="130"/>
      <c r="C88" s="130"/>
      <c r="D88" s="130"/>
      <c r="E88" s="130">
        <f t="shared" ref="E88:E96" si="49">$B88      +$C88      +$D88</f>
        <v>0</v>
      </c>
      <c r="F88" s="130">
        <v>0</v>
      </c>
      <c r="G88" s="130">
        <v>0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IF(($L88      =0),0,((($N88      -$L88      )/$L88      )*100))</f>
        <v>0</v>
      </c>
      <c r="S88" s="98">
        <f t="shared" ref="S88:S96" si="53">IF(($M88      =0),0,((($O88      -$M88      )/$M88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105</v>
      </c>
      <c r="B89" s="108"/>
      <c r="C89" s="108"/>
      <c r="D89" s="108"/>
      <c r="E89" s="108">
        <f t="shared" si="49"/>
        <v>0</v>
      </c>
      <c r="F89" s="108">
        <v>0</v>
      </c>
      <c r="G89" s="108">
        <v>0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106</v>
      </c>
      <c r="B90" s="108"/>
      <c r="C90" s="108"/>
      <c r="D90" s="108"/>
      <c r="E90" s="108">
        <f t="shared" si="49"/>
        <v>0</v>
      </c>
      <c r="F90" s="108">
        <v>0</v>
      </c>
      <c r="G90" s="108">
        <v>0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107</v>
      </c>
      <c r="B91" s="108"/>
      <c r="C91" s="108"/>
      <c r="D91" s="108"/>
      <c r="E91" s="108">
        <f t="shared" si="49"/>
        <v>0</v>
      </c>
      <c r="F91" s="108">
        <v>0</v>
      </c>
      <c r="G91" s="108">
        <v>0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108</v>
      </c>
      <c r="B92" s="108"/>
      <c r="C92" s="108"/>
      <c r="D92" s="108"/>
      <c r="E92" s="108">
        <f t="shared" si="49"/>
        <v>0</v>
      </c>
      <c r="F92" s="108">
        <v>0</v>
      </c>
      <c r="G92" s="108">
        <v>0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109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110</v>
      </c>
      <c r="B94" s="108"/>
      <c r="C94" s="108"/>
      <c r="D94" s="108"/>
      <c r="E94" s="108">
        <f t="shared" si="49"/>
        <v>0</v>
      </c>
      <c r="F94" s="108">
        <v>0</v>
      </c>
      <c r="G94" s="108">
        <v>0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111</v>
      </c>
      <c r="B95" s="108"/>
      <c r="C95" s="108"/>
      <c r="D95" s="108"/>
      <c r="E95" s="108">
        <f t="shared" si="49"/>
        <v>0</v>
      </c>
      <c r="F95" s="108">
        <v>0</v>
      </c>
      <c r="G95" s="108">
        <v>0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112</v>
      </c>
      <c r="B96" s="131"/>
      <c r="C96" s="131"/>
      <c r="D96" s="131"/>
      <c r="E96" s="131">
        <f t="shared" si="49"/>
        <v>0</v>
      </c>
      <c r="F96" s="131">
        <v>0</v>
      </c>
      <c r="G96" s="131">
        <v>0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173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174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175</v>
      </c>
    </row>
    <row r="118" spans="1:23" x14ac:dyDescent="0.25">
      <c r="A118" s="35" t="s">
        <v>176</v>
      </c>
    </row>
    <row r="119" spans="1:23" ht="13" x14ac:dyDescent="0.3">
      <c r="A119" s="35" t="s">
        <v>177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178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179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180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BoV7vRzyEBAnq9hRLq55TOLzvZr5u6viSR9rm2CvsBjnjoW4uj4YCBvsJjSNQjxBl0HEdIEiU4Syjop6tGnU2w==" saltValue="EI9svbhjjnGvIm8H4tTKs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140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40</v>
      </c>
      <c r="B6" s="40" t="s">
        <v>40</v>
      </c>
      <c r="C6" s="40" t="s">
        <v>40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>
        <v>0</v>
      </c>
      <c r="G9" s="110">
        <v>0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IF(($L9       =0),0,((($N9       -$L9       )/$L9       )*100))</f>
        <v>0</v>
      </c>
      <c r="S9" s="55">
        <f>IF(($M9       =0),0,((($O9       -$M9       )/$M9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3000000</v>
      </c>
      <c r="C10" s="108"/>
      <c r="D10" s="108"/>
      <c r="E10" s="108">
        <f t="shared" ref="E10:E17" si="0">$B10      +$C10      +$D10</f>
        <v>3000000</v>
      </c>
      <c r="F10" s="109">
        <v>3000000</v>
      </c>
      <c r="G10" s="110">
        <v>3000000</v>
      </c>
      <c r="H10" s="109">
        <v>1847000</v>
      </c>
      <c r="I10" s="110">
        <v>1846802</v>
      </c>
      <c r="J10" s="109">
        <v>108000</v>
      </c>
      <c r="K10" s="110">
        <v>433581</v>
      </c>
      <c r="L10" s="109">
        <v>470000</v>
      </c>
      <c r="M10" s="110">
        <v>470359</v>
      </c>
      <c r="N10" s="109"/>
      <c r="O10" s="110">
        <v>249260</v>
      </c>
      <c r="P10" s="109">
        <f t="shared" ref="P10:P17" si="1">$H10      +$J10      +$L10      +$N10</f>
        <v>2425000</v>
      </c>
      <c r="Q10" s="110">
        <f t="shared" ref="Q10:Q17" si="2">$I10      +$K10      +$M10      +$O10</f>
        <v>3000002</v>
      </c>
      <c r="R10" s="54">
        <f t="shared" ref="R10:R17" si="3">IF(($L10      =0),0,((($N10      -$L10      )/$L10      )*100))</f>
        <v>-100</v>
      </c>
      <c r="S10" s="55">
        <f t="shared" ref="S10:S17" si="4">IF(($M10      =0),0,((($O10      -$M10      )/$M10      )*100))</f>
        <v>-47.006435509897756</v>
      </c>
      <c r="T10" s="54">
        <f t="shared" ref="T10:T16" si="5">IF(($E10      =0),0,(($P10      /$E10      )*100))</f>
        <v>80.833333333333329</v>
      </c>
      <c r="U10" s="56">
        <f t="shared" ref="U10:U16" si="6">IF(($E10      =0),0,(($Q10      /$E10      )*100))</f>
        <v>100.00006666666667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3000000</v>
      </c>
      <c r="C17" s="111">
        <f>SUM(C9:C16)</f>
        <v>0</v>
      </c>
      <c r="D17" s="111"/>
      <c r="E17" s="111">
        <f t="shared" si="0"/>
        <v>3000000</v>
      </c>
      <c r="F17" s="112">
        <f t="shared" ref="F17:O17" si="7">SUM(F9:F16)</f>
        <v>3000000</v>
      </c>
      <c r="G17" s="113">
        <f t="shared" si="7"/>
        <v>3000000</v>
      </c>
      <c r="H17" s="112">
        <f t="shared" si="7"/>
        <v>1847000</v>
      </c>
      <c r="I17" s="113">
        <f t="shared" si="7"/>
        <v>1846802</v>
      </c>
      <c r="J17" s="112">
        <f t="shared" si="7"/>
        <v>108000</v>
      </c>
      <c r="K17" s="113">
        <f t="shared" si="7"/>
        <v>433581</v>
      </c>
      <c r="L17" s="112">
        <f t="shared" si="7"/>
        <v>470000</v>
      </c>
      <c r="M17" s="113">
        <f t="shared" si="7"/>
        <v>470359</v>
      </c>
      <c r="N17" s="112">
        <f t="shared" si="7"/>
        <v>0</v>
      </c>
      <c r="O17" s="113">
        <f t="shared" si="7"/>
        <v>249260</v>
      </c>
      <c r="P17" s="112">
        <f t="shared" si="1"/>
        <v>2425000</v>
      </c>
      <c r="Q17" s="113">
        <f t="shared" si="2"/>
        <v>3000002</v>
      </c>
      <c r="R17" s="58">
        <f t="shared" si="3"/>
        <v>-100</v>
      </c>
      <c r="S17" s="59">
        <f t="shared" si="4"/>
        <v>-47.006435509897756</v>
      </c>
      <c r="T17" s="58">
        <f>IF((SUM($E9:$E14))=0,0,(P17/(SUM($E9:$E14))*100))</f>
        <v>80.833333333333329</v>
      </c>
      <c r="U17" s="60">
        <f>IF((SUM($E9:$E14))=0,0,(Q17/(SUM($E9:$E14))*100))</f>
        <v>100.00006666666667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IF(($L19      =0),0,((($N19      -$L19      )/$L19      )*100))</f>
        <v>0</v>
      </c>
      <c r="S19" s="55">
        <f t="shared" ref="S19:S26" si="12">IF(($M19      =0),0,((($O19      -$M19      )/$M19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>
        <v>0</v>
      </c>
      <c r="G21" s="110">
        <v>0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>
        <v>6800000</v>
      </c>
      <c r="D22" s="108"/>
      <c r="E22" s="108">
        <f t="shared" si="8"/>
        <v>6800000</v>
      </c>
      <c r="F22" s="109">
        <v>6800000</v>
      </c>
      <c r="G22" s="110">
        <v>6800000</v>
      </c>
      <c r="H22" s="109"/>
      <c r="I22" s="110"/>
      <c r="J22" s="109"/>
      <c r="K22" s="110"/>
      <c r="L22" s="109"/>
      <c r="M22" s="110"/>
      <c r="N22" s="109">
        <v>3053000</v>
      </c>
      <c r="O22" s="110"/>
      <c r="P22" s="109">
        <f t="shared" si="9"/>
        <v>3053000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44.897058823529413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6800000</v>
      </c>
      <c r="D26" s="111"/>
      <c r="E26" s="111">
        <f t="shared" si="8"/>
        <v>6800000</v>
      </c>
      <c r="F26" s="112">
        <f t="shared" ref="F26:O26" si="15">SUM(F19:F25)</f>
        <v>6800000</v>
      </c>
      <c r="G26" s="113">
        <f t="shared" si="15"/>
        <v>6800000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3053000</v>
      </c>
      <c r="O26" s="113">
        <f t="shared" si="15"/>
        <v>0</v>
      </c>
      <c r="P26" s="112">
        <f t="shared" si="9"/>
        <v>3053000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44.897058823529413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IF(($L28      =0),0,((($N28      -$L28      )/$L28      )*100))</f>
        <v>0</v>
      </c>
      <c r="S28" s="55">
        <f>IF(($M28      =0),0,((($O28      -$M28      )/$M28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IF(($L29      =0),0,((($N29      -$L29      )/$L29      )*100))</f>
        <v>0</v>
      </c>
      <c r="S29" s="55">
        <f>IF(($M29      =0),0,((($O29      -$M29      )/$M29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IF(($L30      =0),0,((($N30      -$L30      )/$L30      )*100))</f>
        <v>0</v>
      </c>
      <c r="S30" s="55">
        <f>IF(($M30      =0),0,((($O30      -$M30      )/$M30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IF(($L31      =0),0,((($N31      -$L31      )/$L31      )*100))</f>
        <v>0</v>
      </c>
      <c r="S31" s="55">
        <f>IF(($M31      =0),0,((($O31      -$M31      )/$M31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IF(($L32      =0),0,((($N32      -$L32      )/$L32      )*100))</f>
        <v>0</v>
      </c>
      <c r="S32" s="59">
        <f>IF(($M32      =0),0,((($O32      -$M32      )/$M32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1482000</v>
      </c>
      <c r="C34" s="108"/>
      <c r="D34" s="108"/>
      <c r="E34" s="108">
        <f>$B34      +$C34      +$D34</f>
        <v>1482000</v>
      </c>
      <c r="F34" s="109">
        <v>1482000</v>
      </c>
      <c r="G34" s="110">
        <v>1482000</v>
      </c>
      <c r="H34" s="109">
        <v>371000</v>
      </c>
      <c r="I34" s="110">
        <v>1426948</v>
      </c>
      <c r="J34" s="109">
        <v>460000</v>
      </c>
      <c r="K34" s="110">
        <v>-2078640</v>
      </c>
      <c r="L34" s="109">
        <v>341000</v>
      </c>
      <c r="M34" s="110">
        <v>1318727</v>
      </c>
      <c r="N34" s="109">
        <v>199000</v>
      </c>
      <c r="O34" s="110">
        <v>814965</v>
      </c>
      <c r="P34" s="109">
        <f>$H34      +$J34      +$L34      +$N34</f>
        <v>1371000</v>
      </c>
      <c r="Q34" s="110">
        <f>$I34      +$K34      +$M34      +$O34</f>
        <v>1482000</v>
      </c>
      <c r="R34" s="54">
        <f>IF(($L34      =0),0,((($N34      -$L34      )/$L34      )*100))</f>
        <v>-41.642228739002931</v>
      </c>
      <c r="S34" s="55">
        <f>IF(($M34      =0),0,((($O34      -$M34      )/$M34      )*100))</f>
        <v>-38.200628333233489</v>
      </c>
      <c r="T34" s="54">
        <f>IF(($E34      =0),0,(($P34      /$E34      )*100))</f>
        <v>92.510121457489873</v>
      </c>
      <c r="U34" s="56">
        <f>IF(($E34      =0),0,(($Q34      /$E34      )*100))</f>
        <v>100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1482000</v>
      </c>
      <c r="C35" s="111">
        <f>C34</f>
        <v>0</v>
      </c>
      <c r="D35" s="111"/>
      <c r="E35" s="111">
        <f>$B35      +$C35      +$D35</f>
        <v>1482000</v>
      </c>
      <c r="F35" s="112">
        <f t="shared" ref="F35:O35" si="17">F34</f>
        <v>1482000</v>
      </c>
      <c r="G35" s="113">
        <f t="shared" si="17"/>
        <v>1482000</v>
      </c>
      <c r="H35" s="112">
        <f t="shared" si="17"/>
        <v>371000</v>
      </c>
      <c r="I35" s="113">
        <f t="shared" si="17"/>
        <v>1426948</v>
      </c>
      <c r="J35" s="112">
        <f t="shared" si="17"/>
        <v>460000</v>
      </c>
      <c r="K35" s="113">
        <f t="shared" si="17"/>
        <v>-2078640</v>
      </c>
      <c r="L35" s="112">
        <f t="shared" si="17"/>
        <v>341000</v>
      </c>
      <c r="M35" s="113">
        <f t="shared" si="17"/>
        <v>1318727</v>
      </c>
      <c r="N35" s="112">
        <f t="shared" si="17"/>
        <v>199000</v>
      </c>
      <c r="O35" s="113">
        <f t="shared" si="17"/>
        <v>814965</v>
      </c>
      <c r="P35" s="112">
        <f>$H35      +$J35      +$L35      +$N35</f>
        <v>1371000</v>
      </c>
      <c r="Q35" s="113">
        <f>$I35      +$K35      +$M35      +$O35</f>
        <v>1482000</v>
      </c>
      <c r="R35" s="58">
        <f>IF(($L35      =0),0,((($N35      -$L35      )/$L35      )*100))</f>
        <v>-41.642228739002931</v>
      </c>
      <c r="S35" s="59">
        <f>IF(($M35      =0),0,((($O35      -$M35      )/$M35      )*100))</f>
        <v>-38.200628333233489</v>
      </c>
      <c r="T35" s="58">
        <f>IF($E35   =0,0,($P35   /$E35   )*100)</f>
        <v>92.510121457489873</v>
      </c>
      <c r="U35" s="60">
        <f>IF($E35   =0,0,($Q35   /$E35   )*100)</f>
        <v>100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>
        <v>7753000</v>
      </c>
      <c r="C37" s="108"/>
      <c r="D37" s="108"/>
      <c r="E37" s="108">
        <f t="shared" ref="E37:E42" si="18">$B37      +$C37      +$D37</f>
        <v>7753000</v>
      </c>
      <c r="F37" s="109">
        <v>7753000</v>
      </c>
      <c r="G37" s="110">
        <v>7753000</v>
      </c>
      <c r="H37" s="109"/>
      <c r="I37" s="110">
        <v>7713948</v>
      </c>
      <c r="J37" s="109"/>
      <c r="K37" s="110">
        <v>1488739</v>
      </c>
      <c r="L37" s="109"/>
      <c r="M37" s="110"/>
      <c r="N37" s="109"/>
      <c r="O37" s="110">
        <v>3164261</v>
      </c>
      <c r="P37" s="109">
        <f t="shared" ref="P37:P42" si="19">$H37      +$J37      +$L37      +$N37</f>
        <v>0</v>
      </c>
      <c r="Q37" s="110">
        <f t="shared" ref="Q37:Q42" si="20">$I37      +$K37      +$M37      +$O37</f>
        <v>12366948</v>
      </c>
      <c r="R37" s="54">
        <f t="shared" ref="R37:R42" si="21">IF(($L37      =0),0,((($N37      -$L37      )/$L37      )*100))</f>
        <v>0</v>
      </c>
      <c r="S37" s="55">
        <f t="shared" ref="S37:S42" si="22">IF(($M37      =0),0,((($O37      -$M37      )/$M37      )*100))</f>
        <v>0</v>
      </c>
      <c r="T37" s="54">
        <f t="shared" ref="T37:T41" si="23">IF(($E37      =0),0,(($P37      /$E37      )*100))</f>
        <v>0</v>
      </c>
      <c r="U37" s="56">
        <f t="shared" ref="U37:U41" si="24">IF(($E37      =0),0,(($Q37      /$E37      )*100))</f>
        <v>159.51177608667612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>
        <v>7830000</v>
      </c>
      <c r="C38" s="108">
        <v>2882000</v>
      </c>
      <c r="D38" s="108"/>
      <c r="E38" s="108">
        <f t="shared" si="18"/>
        <v>10712000</v>
      </c>
      <c r="F38" s="109">
        <v>7830000</v>
      </c>
      <c r="G38" s="110">
        <v>0</v>
      </c>
      <c r="H38" s="109"/>
      <c r="I38" s="110"/>
      <c r="J38" s="109"/>
      <c r="K38" s="110"/>
      <c r="L38" s="109"/>
      <c r="M38" s="110"/>
      <c r="N38" s="109">
        <v>1561000</v>
      </c>
      <c r="O38" s="110"/>
      <c r="P38" s="109">
        <f t="shared" si="19"/>
        <v>1561000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14.57244212098581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15583000</v>
      </c>
      <c r="C42" s="111">
        <f>SUM(C37:C41)</f>
        <v>2882000</v>
      </c>
      <c r="D42" s="111"/>
      <c r="E42" s="111">
        <f t="shared" si="18"/>
        <v>18465000</v>
      </c>
      <c r="F42" s="112">
        <f t="shared" ref="F42:O42" si="25">SUM(F37:F41)</f>
        <v>15583000</v>
      </c>
      <c r="G42" s="113">
        <f t="shared" si="25"/>
        <v>7753000</v>
      </c>
      <c r="H42" s="112">
        <f t="shared" si="25"/>
        <v>0</v>
      </c>
      <c r="I42" s="113">
        <f t="shared" si="25"/>
        <v>7713948</v>
      </c>
      <c r="J42" s="112">
        <f t="shared" si="25"/>
        <v>0</v>
      </c>
      <c r="K42" s="113">
        <f t="shared" si="25"/>
        <v>1488739</v>
      </c>
      <c r="L42" s="112">
        <f t="shared" si="25"/>
        <v>0</v>
      </c>
      <c r="M42" s="113">
        <f t="shared" si="25"/>
        <v>0</v>
      </c>
      <c r="N42" s="112">
        <f t="shared" si="25"/>
        <v>1561000</v>
      </c>
      <c r="O42" s="113">
        <f t="shared" si="25"/>
        <v>3164261</v>
      </c>
      <c r="P42" s="112">
        <f t="shared" si="19"/>
        <v>1561000</v>
      </c>
      <c r="Q42" s="113">
        <f t="shared" si="20"/>
        <v>12366948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20.134141622597703</v>
      </c>
      <c r="U42" s="60">
        <f>IF((+$E37+$E40) =0,0,(Q42   /(+$E37+$E40) )*100)</f>
        <v>159.51177608667612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IF(($L44      =0),0,((($N44      -$L44      )/$L44      )*100))</f>
        <v>0</v>
      </c>
      <c r="S44" s="55">
        <f t="shared" ref="S44:S55" si="30">IF(($M44      =0),0,((($O44      -$M44      )/$M44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IF(($L57      =0),0,((($N57      -$L57      )/$L57      )*100))</f>
        <v>0</v>
      </c>
      <c r="S57" s="55">
        <f>IF(($M57      =0),0,((($O57      -$M57      )/$M57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IF(($L58      =0),0,((($N58      -$L58      )/$L58      )*100))</f>
        <v>0</v>
      </c>
      <c r="S58" s="55">
        <f>IF(($M58      =0),0,((($O58      -$M58      )/$M58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IF(($L59      =0),0,((($N59      -$L59      )/$L59      )*100))</f>
        <v>0</v>
      </c>
      <c r="S59" s="55">
        <f>IF(($M59      =0),0,((($O59      -$M59      )/$M59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IF(($L60      =0),0,((($N60      -$L60      )/$L60      )*100))</f>
        <v>0</v>
      </c>
      <c r="S60" s="55">
        <f>IF(($M60      =0),0,((($O60      -$M60      )/$M60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IF(($L61      =0),0,((($N61      -$L61      )/$L61      )*100))</f>
        <v>0</v>
      </c>
      <c r="S61" s="64">
        <f>IF(($M61      =0),0,((($O61      -$M61      )/$M61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IF(($L63      =0),0,((($N63      -$L63      )/$L63      )*100))</f>
        <v>0</v>
      </c>
      <c r="S63" s="55">
        <f t="shared" ref="S63:S69" si="39">IF(($M63      =0),0,((($O63      -$M63      )/$M63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20065000</v>
      </c>
      <c r="C69" s="120">
        <f>SUM(C9:C16,C19:C25,C28:C31,C34,C37:C41,C44:C54,C57:C60,C63:C67)</f>
        <v>9682000</v>
      </c>
      <c r="D69" s="120"/>
      <c r="E69" s="120">
        <f t="shared" si="35"/>
        <v>29747000</v>
      </c>
      <c r="F69" s="121">
        <f t="shared" ref="F69:O69" si="43">SUM(F9:F16,F19:F25,F28:F31,F34,F37:F41,F44:F54,F57:F60,F63:F67)</f>
        <v>26865000</v>
      </c>
      <c r="G69" s="122">
        <f t="shared" si="43"/>
        <v>19035000</v>
      </c>
      <c r="H69" s="121">
        <f t="shared" si="43"/>
        <v>2218000</v>
      </c>
      <c r="I69" s="122">
        <f t="shared" si="43"/>
        <v>10987698</v>
      </c>
      <c r="J69" s="121">
        <f t="shared" si="43"/>
        <v>568000</v>
      </c>
      <c r="K69" s="122">
        <f t="shared" si="43"/>
        <v>-156320</v>
      </c>
      <c r="L69" s="121">
        <f t="shared" si="43"/>
        <v>811000</v>
      </c>
      <c r="M69" s="122">
        <f t="shared" si="43"/>
        <v>1789086</v>
      </c>
      <c r="N69" s="121">
        <f t="shared" si="43"/>
        <v>4813000</v>
      </c>
      <c r="O69" s="122">
        <f t="shared" si="43"/>
        <v>4228486</v>
      </c>
      <c r="P69" s="121">
        <f t="shared" si="36"/>
        <v>8410000</v>
      </c>
      <c r="Q69" s="122">
        <f t="shared" si="37"/>
        <v>16848950</v>
      </c>
      <c r="R69" s="67">
        <f t="shared" si="38"/>
        <v>493.46485819975339</v>
      </c>
      <c r="S69" s="68">
        <f t="shared" si="39"/>
        <v>136.34895136399257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44.181770422905174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88.515629104281587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20507000</v>
      </c>
      <c r="C71" s="108"/>
      <c r="D71" s="108"/>
      <c r="E71" s="108">
        <f>$B71      +$C71      +$D71</f>
        <v>20507000</v>
      </c>
      <c r="F71" s="109">
        <v>20507000</v>
      </c>
      <c r="G71" s="110">
        <v>20507000</v>
      </c>
      <c r="H71" s="109">
        <v>7414000</v>
      </c>
      <c r="I71" s="110">
        <v>8927223</v>
      </c>
      <c r="J71" s="109">
        <v>4027000</v>
      </c>
      <c r="K71" s="110">
        <v>6250751</v>
      </c>
      <c r="L71" s="109">
        <v>6500000</v>
      </c>
      <c r="M71" s="110">
        <v>5345204</v>
      </c>
      <c r="N71" s="109"/>
      <c r="O71" s="110">
        <v>-16178</v>
      </c>
      <c r="P71" s="109">
        <f>$H71      +$J71      +$L71      +$N71</f>
        <v>17941000</v>
      </c>
      <c r="Q71" s="110">
        <f>$I71      +$K71      +$M71      +$O71</f>
        <v>20507000</v>
      </c>
      <c r="R71" s="54">
        <f>IF(($L71      =0),0,((($N71      -$L71      )/$L71      )*100))</f>
        <v>-100</v>
      </c>
      <c r="S71" s="55">
        <f>IF(($M71      =0),0,((($O71      -$M71      )/$M71      )*100))</f>
        <v>-100.30266384594488</v>
      </c>
      <c r="T71" s="54">
        <f>IF(($E71      =0),0,(($P71      /$E71      )*100))</f>
        <v>87.487199492856092</v>
      </c>
      <c r="U71" s="56">
        <f>IF(($E71      =0),0,(($Q71      /$E71      )*100))</f>
        <v>100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IF(($L72      =0),0,((($N72      -$L72      )/$L72      )*100))</f>
        <v>0</v>
      </c>
      <c r="S72" s="55">
        <f>IF(($M72      =0),0,((($O72      -$M72      )/$M72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20507000</v>
      </c>
      <c r="C73" s="117">
        <f>SUM(C71:C72)</f>
        <v>0</v>
      </c>
      <c r="D73" s="117"/>
      <c r="E73" s="117">
        <f>$B73      +$C73      +$D73</f>
        <v>20507000</v>
      </c>
      <c r="F73" s="118">
        <f t="shared" ref="F73:O73" si="44">SUM(F71:F72)</f>
        <v>20507000</v>
      </c>
      <c r="G73" s="119">
        <f t="shared" si="44"/>
        <v>20507000</v>
      </c>
      <c r="H73" s="118">
        <f t="shared" si="44"/>
        <v>7414000</v>
      </c>
      <c r="I73" s="119">
        <f t="shared" si="44"/>
        <v>8927223</v>
      </c>
      <c r="J73" s="118">
        <f t="shared" si="44"/>
        <v>4027000</v>
      </c>
      <c r="K73" s="119">
        <f t="shared" si="44"/>
        <v>6250751</v>
      </c>
      <c r="L73" s="118">
        <f t="shared" si="44"/>
        <v>6500000</v>
      </c>
      <c r="M73" s="119">
        <f t="shared" si="44"/>
        <v>5345204</v>
      </c>
      <c r="N73" s="118">
        <f t="shared" si="44"/>
        <v>0</v>
      </c>
      <c r="O73" s="119">
        <f t="shared" si="44"/>
        <v>-16178</v>
      </c>
      <c r="P73" s="118">
        <f>$H73      +$J73      +$L73      +$N73</f>
        <v>17941000</v>
      </c>
      <c r="Q73" s="119">
        <f>$I73      +$K73      +$M73      +$O73</f>
        <v>20507000</v>
      </c>
      <c r="R73" s="63">
        <f>IF(($L73      =0),0,((($N73      -$L73      )/$L73      )*100))</f>
        <v>-100</v>
      </c>
      <c r="S73" s="64">
        <f>IF(($M73      =0),0,((($O73      -$M73      )/$M73      )*100))</f>
        <v>-100.30266384594488</v>
      </c>
      <c r="T73" s="63">
        <f>IF(($E71      =0),0,(($P71      /$E71      )*100))</f>
        <v>87.487199492856092</v>
      </c>
      <c r="U73" s="65">
        <f>IF($E71   =0,0,($Q71   /$E71 )*100)</f>
        <v>100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20507000</v>
      </c>
      <c r="C74" s="120">
        <f>SUM(C71:C72)</f>
        <v>0</v>
      </c>
      <c r="D74" s="120"/>
      <c r="E74" s="120">
        <f>$B74      +$C74      +$D74</f>
        <v>20507000</v>
      </c>
      <c r="F74" s="121">
        <f t="shared" ref="F74:O74" si="45">SUM(F71:F72)</f>
        <v>20507000</v>
      </c>
      <c r="G74" s="122">
        <f t="shared" si="45"/>
        <v>20507000</v>
      </c>
      <c r="H74" s="121">
        <f t="shared" si="45"/>
        <v>7414000</v>
      </c>
      <c r="I74" s="122">
        <f t="shared" si="45"/>
        <v>8927223</v>
      </c>
      <c r="J74" s="121">
        <f t="shared" si="45"/>
        <v>4027000</v>
      </c>
      <c r="K74" s="122">
        <f t="shared" si="45"/>
        <v>6250751</v>
      </c>
      <c r="L74" s="121">
        <f t="shared" si="45"/>
        <v>6500000</v>
      </c>
      <c r="M74" s="122">
        <f t="shared" si="45"/>
        <v>5345204</v>
      </c>
      <c r="N74" s="121">
        <f t="shared" si="45"/>
        <v>0</v>
      </c>
      <c r="O74" s="122">
        <f t="shared" si="45"/>
        <v>-16178</v>
      </c>
      <c r="P74" s="121">
        <f>$H74      +$J74      +$L74      +$N74</f>
        <v>17941000</v>
      </c>
      <c r="Q74" s="122">
        <f>$I74      +$K74      +$M74      +$O74</f>
        <v>20507000</v>
      </c>
      <c r="R74" s="67">
        <f>IF(($L74      =0),0,((($N74      -$L74      )/$L74      )*100))</f>
        <v>-100</v>
      </c>
      <c r="S74" s="68">
        <f>IF(($M74      =0),0,((($O74      -$M74      )/$M74      )*100))</f>
        <v>-100.30266384594488</v>
      </c>
      <c r="T74" s="67">
        <f>IF(($E71      =0),0,(($P71      /$E71      )*100))</f>
        <v>87.487199492856092</v>
      </c>
      <c r="U74" s="71">
        <f>IF($E71   =0,0,($Q71   /$E71 )*100)</f>
        <v>100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40572000</v>
      </c>
      <c r="C75" s="120">
        <f>SUM(C9:C16,C19:C25,C28:C31,C34,C37:C41,C44:C54,C57:C60,C63:C67,C71:C72)</f>
        <v>9682000</v>
      </c>
      <c r="D75" s="120"/>
      <c r="E75" s="120">
        <f>$B75      +$C75      +$D75</f>
        <v>50254000</v>
      </c>
      <c r="F75" s="121">
        <f t="shared" ref="F75:O75" si="46">SUM(F9:F16,F19:F25,F28:F31,F34,F37:F41,F44:F54,F57:F60,F63:F67,F71:F72)</f>
        <v>47372000</v>
      </c>
      <c r="G75" s="122">
        <f t="shared" si="46"/>
        <v>39542000</v>
      </c>
      <c r="H75" s="121">
        <f t="shared" si="46"/>
        <v>9632000</v>
      </c>
      <c r="I75" s="122">
        <f t="shared" si="46"/>
        <v>19914921</v>
      </c>
      <c r="J75" s="121">
        <f t="shared" si="46"/>
        <v>4595000</v>
      </c>
      <c r="K75" s="122">
        <f t="shared" si="46"/>
        <v>6094431</v>
      </c>
      <c r="L75" s="121">
        <f t="shared" si="46"/>
        <v>7311000</v>
      </c>
      <c r="M75" s="122">
        <f t="shared" si="46"/>
        <v>7134290</v>
      </c>
      <c r="N75" s="121">
        <f t="shared" si="46"/>
        <v>4813000</v>
      </c>
      <c r="O75" s="122">
        <f t="shared" si="46"/>
        <v>4212308</v>
      </c>
      <c r="P75" s="121">
        <f>$H75      +$J75      +$L75      +$N75</f>
        <v>26351000</v>
      </c>
      <c r="Q75" s="122">
        <f>$I75      +$K75      +$M75      +$O75</f>
        <v>37355950</v>
      </c>
      <c r="R75" s="67">
        <f>IF(($L75      =0),0,((($N75      -$L75      )/$L75      )*100))</f>
        <v>-34.167692518123374</v>
      </c>
      <c r="S75" s="68">
        <f>IF(($M75      =0),0,((($O75      -$M75      )/$M75      )*100))</f>
        <v>-40.956871671883256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66.640534115623893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94.471574528349606</v>
      </c>
      <c r="V75" s="121" t="s">
        <v>36</v>
      </c>
      <c r="W75" s="122" t="s">
        <v>36</v>
      </c>
    </row>
    <row r="76" spans="1:23" ht="13" thickTop="1" x14ac:dyDescent="0.25">
      <c r="A76" s="72" t="s">
        <v>40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93</v>
      </c>
      <c r="B78" s="86" t="s">
        <v>94</v>
      </c>
      <c r="C78" s="86" t="s">
        <v>95</v>
      </c>
      <c r="D78" s="87" t="s">
        <v>17</v>
      </c>
      <c r="E78" s="86" t="s">
        <v>18</v>
      </c>
      <c r="F78" s="86" t="s">
        <v>19</v>
      </c>
      <c r="G78" s="86" t="s">
        <v>96</v>
      </c>
      <c r="H78" s="86" t="s">
        <v>97</v>
      </c>
      <c r="I78" s="88" t="s">
        <v>22</v>
      </c>
      <c r="J78" s="86" t="s">
        <v>98</v>
      </c>
      <c r="K78" s="88" t="s">
        <v>24</v>
      </c>
      <c r="L78" s="86" t="s">
        <v>99</v>
      </c>
      <c r="M78" s="88" t="s">
        <v>26</v>
      </c>
      <c r="N78" s="86" t="s">
        <v>100</v>
      </c>
      <c r="O78" s="88" t="s">
        <v>28</v>
      </c>
      <c r="P78" s="88" t="s">
        <v>101</v>
      </c>
      <c r="Q78" s="89" t="s">
        <v>30</v>
      </c>
      <c r="R78" s="90" t="s">
        <v>101</v>
      </c>
      <c r="S78" s="91" t="s">
        <v>30</v>
      </c>
      <c r="T78" s="90" t="s">
        <v>102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167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168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169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170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171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172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103</v>
      </c>
      <c r="B87" s="128">
        <f t="shared" ref="B87:S87" si="48">+B88+B89+B90+B91+B92+B93+B94+B95+B96</f>
        <v>4673000</v>
      </c>
      <c r="C87" s="128">
        <f t="shared" si="48"/>
        <v>3146000</v>
      </c>
      <c r="D87" s="128">
        <f t="shared" si="48"/>
        <v>0</v>
      </c>
      <c r="E87" s="128">
        <f t="shared" si="48"/>
        <v>7819000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4895000</v>
      </c>
      <c r="I87" s="128">
        <f t="shared" si="48"/>
        <v>0</v>
      </c>
      <c r="J87" s="128">
        <f t="shared" si="48"/>
        <v>6192000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11087000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141.79562603913544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104</v>
      </c>
      <c r="B88" s="130"/>
      <c r="C88" s="130"/>
      <c r="D88" s="130"/>
      <c r="E88" s="130">
        <f t="shared" ref="E88:E96" si="49">$B88      +$C88      +$D88</f>
        <v>0</v>
      </c>
      <c r="F88" s="130">
        <v>0</v>
      </c>
      <c r="G88" s="130">
        <v>0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IF(($L88      =0),0,((($N88      -$L88      )/$L88      )*100))</f>
        <v>0</v>
      </c>
      <c r="S88" s="98">
        <f t="shared" ref="S88:S96" si="53">IF(($M88      =0),0,((($O88      -$M88      )/$M88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105</v>
      </c>
      <c r="B89" s="108"/>
      <c r="C89" s="108"/>
      <c r="D89" s="108"/>
      <c r="E89" s="108">
        <f t="shared" si="49"/>
        <v>0</v>
      </c>
      <c r="F89" s="108">
        <v>0</v>
      </c>
      <c r="G89" s="108">
        <v>0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106</v>
      </c>
      <c r="B90" s="108"/>
      <c r="C90" s="108"/>
      <c r="D90" s="108"/>
      <c r="E90" s="108">
        <f t="shared" si="49"/>
        <v>0</v>
      </c>
      <c r="F90" s="108">
        <v>0</v>
      </c>
      <c r="G90" s="108">
        <v>0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107</v>
      </c>
      <c r="B91" s="108">
        <v>4673000</v>
      </c>
      <c r="C91" s="108">
        <v>3146000</v>
      </c>
      <c r="D91" s="108"/>
      <c r="E91" s="108">
        <f t="shared" si="49"/>
        <v>7819000</v>
      </c>
      <c r="F91" s="108">
        <v>0</v>
      </c>
      <c r="G91" s="108">
        <v>0</v>
      </c>
      <c r="H91" s="108">
        <v>4895000</v>
      </c>
      <c r="I91" s="108"/>
      <c r="J91" s="108">
        <v>6192000</v>
      </c>
      <c r="K91" s="108"/>
      <c r="L91" s="108"/>
      <c r="M91" s="108"/>
      <c r="N91" s="108"/>
      <c r="O91" s="108"/>
      <c r="P91" s="108">
        <f t="shared" si="50"/>
        <v>11087000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141.79562603913544</v>
      </c>
      <c r="U91" s="99">
        <f t="shared" si="55"/>
        <v>0</v>
      </c>
      <c r="V91" s="100"/>
      <c r="W91" s="101"/>
    </row>
    <row r="92" spans="1:23" ht="13" x14ac:dyDescent="0.3">
      <c r="A92" s="102" t="s">
        <v>108</v>
      </c>
      <c r="B92" s="108"/>
      <c r="C92" s="108"/>
      <c r="D92" s="108"/>
      <c r="E92" s="108">
        <f t="shared" si="49"/>
        <v>0</v>
      </c>
      <c r="F92" s="108">
        <v>0</v>
      </c>
      <c r="G92" s="108">
        <v>0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109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110</v>
      </c>
      <c r="B94" s="108"/>
      <c r="C94" s="108"/>
      <c r="D94" s="108"/>
      <c r="E94" s="108">
        <f t="shared" si="49"/>
        <v>0</v>
      </c>
      <c r="F94" s="108">
        <v>0</v>
      </c>
      <c r="G94" s="108">
        <v>0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111</v>
      </c>
      <c r="B95" s="108"/>
      <c r="C95" s="108"/>
      <c r="D95" s="108"/>
      <c r="E95" s="108">
        <f t="shared" si="49"/>
        <v>0</v>
      </c>
      <c r="F95" s="108">
        <v>0</v>
      </c>
      <c r="G95" s="108">
        <v>0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112</v>
      </c>
      <c r="B96" s="131"/>
      <c r="C96" s="131"/>
      <c r="D96" s="131"/>
      <c r="E96" s="131">
        <f t="shared" si="49"/>
        <v>0</v>
      </c>
      <c r="F96" s="131">
        <v>0</v>
      </c>
      <c r="G96" s="131">
        <v>0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173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4673000</v>
      </c>
      <c r="C114" s="137">
        <f t="shared" si="62"/>
        <v>3146000</v>
      </c>
      <c r="D114" s="137">
        <f t="shared" si="62"/>
        <v>0</v>
      </c>
      <c r="E114" s="137">
        <f t="shared" si="62"/>
        <v>7819000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4895000</v>
      </c>
      <c r="I114" s="137">
        <f t="shared" si="62"/>
        <v>0</v>
      </c>
      <c r="J114" s="137">
        <f t="shared" si="62"/>
        <v>6192000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11087000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>
        <f t="shared" si="58"/>
        <v>1.4179562603913545</v>
      </c>
      <c r="U114" s="30">
        <f t="shared" si="59"/>
        <v>0</v>
      </c>
      <c r="V114" s="27"/>
      <c r="W114" s="28"/>
    </row>
    <row r="115" spans="1:23" hidden="1" x14ac:dyDescent="0.25">
      <c r="A115" s="31" t="s">
        <v>174</v>
      </c>
      <c r="B115" s="139">
        <f>B87</f>
        <v>4673000</v>
      </c>
      <c r="C115" s="139">
        <f t="shared" ref="C115:Q115" si="63">C87</f>
        <v>3146000</v>
      </c>
      <c r="D115" s="139">
        <f t="shared" si="63"/>
        <v>0</v>
      </c>
      <c r="E115" s="139">
        <f t="shared" si="63"/>
        <v>7819000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4895000</v>
      </c>
      <c r="I115" s="139">
        <f t="shared" si="63"/>
        <v>0</v>
      </c>
      <c r="J115" s="139">
        <f t="shared" si="63"/>
        <v>6192000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11087000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>
        <f t="shared" si="58"/>
        <v>1.4179562603913545</v>
      </c>
      <c r="U115" s="30">
        <f t="shared" si="59"/>
        <v>0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175</v>
      </c>
    </row>
    <row r="118" spans="1:23" x14ac:dyDescent="0.25">
      <c r="A118" s="35" t="s">
        <v>176</v>
      </c>
    </row>
    <row r="119" spans="1:23" ht="13" x14ac:dyDescent="0.3">
      <c r="A119" s="35" t="s">
        <v>177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178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179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180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FCkRHDN72RWSVWUmj1BobWjuXU3lembK1Dt1LiCBeJrFrAjN+obI0ik75ycNCkPbuciS8gR9ul2lagCJinWcrQ==" saltValue="ddAb7EvmZUgIY+hNa4lwF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114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40</v>
      </c>
      <c r="B6" s="40" t="s">
        <v>40</v>
      </c>
      <c r="C6" s="40" t="s">
        <v>40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>
        <v>0</v>
      </c>
      <c r="G9" s="110">
        <v>0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IF(($L9       =0),0,((($N9       -$L9       )/$L9       )*100))</f>
        <v>0</v>
      </c>
      <c r="S9" s="55">
        <f>IF(($M9       =0),0,((($O9       -$M9       )/$M9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1900000</v>
      </c>
      <c r="C10" s="108"/>
      <c r="D10" s="108"/>
      <c r="E10" s="108">
        <f t="shared" ref="E10:E17" si="0">$B10      +$C10      +$D10</f>
        <v>1900000</v>
      </c>
      <c r="F10" s="109">
        <v>1900000</v>
      </c>
      <c r="G10" s="110">
        <v>1900000</v>
      </c>
      <c r="H10" s="109">
        <v>645000</v>
      </c>
      <c r="I10" s="110">
        <v>644862</v>
      </c>
      <c r="J10" s="109">
        <v>793000</v>
      </c>
      <c r="K10" s="110">
        <v>111566</v>
      </c>
      <c r="L10" s="109">
        <v>132000</v>
      </c>
      <c r="M10" s="110">
        <v>131081</v>
      </c>
      <c r="N10" s="109"/>
      <c r="O10" s="110">
        <v>912491</v>
      </c>
      <c r="P10" s="109">
        <f t="shared" ref="P10:P17" si="1">$H10      +$J10      +$L10      +$N10</f>
        <v>1570000</v>
      </c>
      <c r="Q10" s="110">
        <f t="shared" ref="Q10:Q17" si="2">$I10      +$K10      +$M10      +$O10</f>
        <v>1800000</v>
      </c>
      <c r="R10" s="54">
        <f t="shared" ref="R10:R17" si="3">IF(($L10      =0),0,((($N10      -$L10      )/$L10      )*100))</f>
        <v>-100</v>
      </c>
      <c r="S10" s="55">
        <f t="shared" ref="S10:S17" si="4">IF(($M10      =0),0,((($O10      -$M10      )/$M10      )*100))</f>
        <v>596.12758523355785</v>
      </c>
      <c r="T10" s="54">
        <f t="shared" ref="T10:T16" si="5">IF(($E10      =0),0,(($P10      /$E10      )*100))</f>
        <v>82.631578947368425</v>
      </c>
      <c r="U10" s="56">
        <f t="shared" ref="U10:U16" si="6">IF(($E10      =0),0,(($Q10      /$E10      )*100))</f>
        <v>94.73684210526315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1900000</v>
      </c>
      <c r="C17" s="111">
        <f>SUM(C9:C16)</f>
        <v>0</v>
      </c>
      <c r="D17" s="111"/>
      <c r="E17" s="111">
        <f t="shared" si="0"/>
        <v>1900000</v>
      </c>
      <c r="F17" s="112">
        <f t="shared" ref="F17:O17" si="7">SUM(F9:F16)</f>
        <v>1900000</v>
      </c>
      <c r="G17" s="113">
        <f t="shared" si="7"/>
        <v>1900000</v>
      </c>
      <c r="H17" s="112">
        <f t="shared" si="7"/>
        <v>645000</v>
      </c>
      <c r="I17" s="113">
        <f t="shared" si="7"/>
        <v>644862</v>
      </c>
      <c r="J17" s="112">
        <f t="shared" si="7"/>
        <v>793000</v>
      </c>
      <c r="K17" s="113">
        <f t="shared" si="7"/>
        <v>111566</v>
      </c>
      <c r="L17" s="112">
        <f t="shared" si="7"/>
        <v>132000</v>
      </c>
      <c r="M17" s="113">
        <f t="shared" si="7"/>
        <v>131081</v>
      </c>
      <c r="N17" s="112">
        <f t="shared" si="7"/>
        <v>0</v>
      </c>
      <c r="O17" s="113">
        <f t="shared" si="7"/>
        <v>912491</v>
      </c>
      <c r="P17" s="112">
        <f t="shared" si="1"/>
        <v>1570000</v>
      </c>
      <c r="Q17" s="113">
        <f t="shared" si="2"/>
        <v>1800000</v>
      </c>
      <c r="R17" s="58">
        <f t="shared" si="3"/>
        <v>-100</v>
      </c>
      <c r="S17" s="59">
        <f t="shared" si="4"/>
        <v>596.12758523355785</v>
      </c>
      <c r="T17" s="58">
        <f>IF((SUM($E9:$E14))=0,0,(P17/(SUM($E9:$E14))*100))</f>
        <v>82.631578947368425</v>
      </c>
      <c r="U17" s="60">
        <f>IF((SUM($E9:$E14))=0,0,(Q17/(SUM($E9:$E14))*100))</f>
        <v>94.73684210526315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IF(($L19      =0),0,((($N19      -$L19      )/$L19      )*100))</f>
        <v>0</v>
      </c>
      <c r="S19" s="55">
        <f t="shared" ref="S19:S26" si="12">IF(($M19      =0),0,((($O19      -$M19      )/$M19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>
        <v>0</v>
      </c>
      <c r="G21" s="110">
        <v>0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>
        <v>14853000</v>
      </c>
      <c r="D22" s="108"/>
      <c r="E22" s="108">
        <f t="shared" si="8"/>
        <v>14853000</v>
      </c>
      <c r="F22" s="109">
        <v>14853000</v>
      </c>
      <c r="G22" s="110">
        <v>14853000</v>
      </c>
      <c r="H22" s="109"/>
      <c r="I22" s="110"/>
      <c r="J22" s="109"/>
      <c r="K22" s="110"/>
      <c r="L22" s="109"/>
      <c r="M22" s="110"/>
      <c r="N22" s="109"/>
      <c r="O22" s="110">
        <v>4574973</v>
      </c>
      <c r="P22" s="109">
        <f t="shared" si="9"/>
        <v>0</v>
      </c>
      <c r="Q22" s="110">
        <f t="shared" si="10"/>
        <v>4574973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30.801676429004242</v>
      </c>
      <c r="V22" s="109">
        <v>3899000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14853000</v>
      </c>
      <c r="D26" s="111"/>
      <c r="E26" s="111">
        <f t="shared" si="8"/>
        <v>14853000</v>
      </c>
      <c r="F26" s="112">
        <f t="shared" ref="F26:O26" si="15">SUM(F19:F25)</f>
        <v>14853000</v>
      </c>
      <c r="G26" s="113">
        <f t="shared" si="15"/>
        <v>14853000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4574973</v>
      </c>
      <c r="P26" s="112">
        <f t="shared" si="9"/>
        <v>0</v>
      </c>
      <c r="Q26" s="113">
        <f t="shared" si="10"/>
        <v>4574973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30.801676429004242</v>
      </c>
      <c r="V26" s="112">
        <f>SUM(V19:V25)</f>
        <v>3899000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IF(($L28      =0),0,((($N28      -$L28      )/$L28      )*100))</f>
        <v>0</v>
      </c>
      <c r="S28" s="55">
        <f>IF(($M28      =0),0,((($O28      -$M28      )/$M28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IF(($L29      =0),0,((($N29      -$L29      )/$L29      )*100))</f>
        <v>0</v>
      </c>
      <c r="S29" s="55">
        <f>IF(($M29      =0),0,((($O29      -$M29      )/$M29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IF(($L30      =0),0,((($N30      -$L30      )/$L30      )*100))</f>
        <v>0</v>
      </c>
      <c r="S30" s="55">
        <f>IF(($M30      =0),0,((($O30      -$M30      )/$M30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IF(($L31      =0),0,((($N31      -$L31      )/$L31      )*100))</f>
        <v>0</v>
      </c>
      <c r="S31" s="55">
        <f>IF(($M31      =0),0,((($O31      -$M31      )/$M31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IF(($L32      =0),0,((($N32      -$L32      )/$L32      )*100))</f>
        <v>0</v>
      </c>
      <c r="S32" s="59">
        <f>IF(($M32      =0),0,((($O32      -$M32      )/$M32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1249000</v>
      </c>
      <c r="C34" s="108"/>
      <c r="D34" s="108"/>
      <c r="E34" s="108">
        <f>$B34      +$C34      +$D34</f>
        <v>1249000</v>
      </c>
      <c r="F34" s="109">
        <v>1249000</v>
      </c>
      <c r="G34" s="110">
        <v>1249000</v>
      </c>
      <c r="H34" s="109"/>
      <c r="I34" s="110"/>
      <c r="J34" s="109">
        <v>847000</v>
      </c>
      <c r="K34" s="110">
        <v>621926</v>
      </c>
      <c r="L34" s="109"/>
      <c r="M34" s="110">
        <v>506736</v>
      </c>
      <c r="N34" s="109"/>
      <c r="O34" s="110">
        <v>120338</v>
      </c>
      <c r="P34" s="109">
        <f>$H34      +$J34      +$L34      +$N34</f>
        <v>847000</v>
      </c>
      <c r="Q34" s="110">
        <f>$I34      +$K34      +$M34      +$O34</f>
        <v>1249000</v>
      </c>
      <c r="R34" s="54">
        <f>IF(($L34      =0),0,((($N34      -$L34      )/$L34      )*100))</f>
        <v>0</v>
      </c>
      <c r="S34" s="55">
        <f>IF(($M34      =0),0,((($O34      -$M34      )/$M34      )*100))</f>
        <v>-76.252328628713968</v>
      </c>
      <c r="T34" s="54">
        <f>IF(($E34      =0),0,(($P34      /$E34      )*100))</f>
        <v>67.814251401120899</v>
      </c>
      <c r="U34" s="56">
        <f>IF(($E34      =0),0,(($Q34      /$E34      )*100))</f>
        <v>100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1249000</v>
      </c>
      <c r="C35" s="111">
        <f>C34</f>
        <v>0</v>
      </c>
      <c r="D35" s="111"/>
      <c r="E35" s="111">
        <f>$B35      +$C35      +$D35</f>
        <v>1249000</v>
      </c>
      <c r="F35" s="112">
        <f t="shared" ref="F35:O35" si="17">F34</f>
        <v>1249000</v>
      </c>
      <c r="G35" s="113">
        <f t="shared" si="17"/>
        <v>1249000</v>
      </c>
      <c r="H35" s="112">
        <f t="shared" si="17"/>
        <v>0</v>
      </c>
      <c r="I35" s="113">
        <f t="shared" si="17"/>
        <v>0</v>
      </c>
      <c r="J35" s="112">
        <f t="shared" si="17"/>
        <v>847000</v>
      </c>
      <c r="K35" s="113">
        <f t="shared" si="17"/>
        <v>621926</v>
      </c>
      <c r="L35" s="112">
        <f t="shared" si="17"/>
        <v>0</v>
      </c>
      <c r="M35" s="113">
        <f t="shared" si="17"/>
        <v>506736</v>
      </c>
      <c r="N35" s="112">
        <f t="shared" si="17"/>
        <v>0</v>
      </c>
      <c r="O35" s="113">
        <f t="shared" si="17"/>
        <v>120338</v>
      </c>
      <c r="P35" s="112">
        <f>$H35      +$J35      +$L35      +$N35</f>
        <v>847000</v>
      </c>
      <c r="Q35" s="113">
        <f>$I35      +$K35      +$M35      +$O35</f>
        <v>1249000</v>
      </c>
      <c r="R35" s="58">
        <f>IF(($L35      =0),0,((($N35      -$L35      )/$L35      )*100))</f>
        <v>0</v>
      </c>
      <c r="S35" s="59">
        <f>IF(($M35      =0),0,((($O35      -$M35      )/$M35      )*100))</f>
        <v>-76.252328628713968</v>
      </c>
      <c r="T35" s="58">
        <f>IF($E35   =0,0,($P35   /$E35   )*100)</f>
        <v>67.814251401120899</v>
      </c>
      <c r="U35" s="60">
        <f>IF($E35   =0,0,($Q35   /$E35   )*100)</f>
        <v>100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>
        <v>11487000</v>
      </c>
      <c r="C37" s="108"/>
      <c r="D37" s="108"/>
      <c r="E37" s="108">
        <f t="shared" ref="E37:E42" si="18">$B37      +$C37      +$D37</f>
        <v>11487000</v>
      </c>
      <c r="F37" s="109">
        <v>11487000</v>
      </c>
      <c r="G37" s="110">
        <v>11487000</v>
      </c>
      <c r="H37" s="109">
        <v>3489000</v>
      </c>
      <c r="I37" s="110"/>
      <c r="J37" s="109">
        <v>1178000</v>
      </c>
      <c r="K37" s="110"/>
      <c r="L37" s="109">
        <v>6820000</v>
      </c>
      <c r="M37" s="110"/>
      <c r="N37" s="109"/>
      <c r="O37" s="110"/>
      <c r="P37" s="109">
        <f t="shared" ref="P37:P42" si="19">$H37      +$J37      +$L37      +$N37</f>
        <v>11487000</v>
      </c>
      <c r="Q37" s="110">
        <f t="shared" ref="Q37:Q42" si="20">$I37      +$K37      +$M37      +$O37</f>
        <v>0</v>
      </c>
      <c r="R37" s="54">
        <f t="shared" ref="R37:R42" si="21">IF(($L37      =0),0,((($N37      -$L37      )/$L37      )*100))</f>
        <v>-100</v>
      </c>
      <c r="S37" s="55">
        <f t="shared" ref="S37:S42" si="22">IF(($M37      =0),0,((($O37      -$M37      )/$M37      )*100))</f>
        <v>0</v>
      </c>
      <c r="T37" s="54">
        <f t="shared" ref="T37:T41" si="23">IF(($E37      =0),0,(($P37      /$E37      )*100))</f>
        <v>100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>
        <v>32975000</v>
      </c>
      <c r="C38" s="108">
        <v>-6115000</v>
      </c>
      <c r="D38" s="108"/>
      <c r="E38" s="108">
        <f t="shared" si="18"/>
        <v>26860000</v>
      </c>
      <c r="F38" s="109">
        <v>32975000</v>
      </c>
      <c r="G38" s="110">
        <v>0</v>
      </c>
      <c r="H38" s="109"/>
      <c r="I38" s="110"/>
      <c r="J38" s="109"/>
      <c r="K38" s="110"/>
      <c r="L38" s="109"/>
      <c r="M38" s="110"/>
      <c r="N38" s="109">
        <v>2851000</v>
      </c>
      <c r="O38" s="110"/>
      <c r="P38" s="109">
        <f t="shared" si="19"/>
        <v>2851000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10.614296351451973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>
        <v>3000000</v>
      </c>
      <c r="C40" s="108">
        <v>-1800000</v>
      </c>
      <c r="D40" s="108"/>
      <c r="E40" s="108">
        <f t="shared" si="18"/>
        <v>1200000</v>
      </c>
      <c r="F40" s="109">
        <v>1200000</v>
      </c>
      <c r="G40" s="110">
        <v>1200000</v>
      </c>
      <c r="H40" s="109"/>
      <c r="I40" s="110"/>
      <c r="J40" s="109"/>
      <c r="K40" s="110"/>
      <c r="L40" s="109"/>
      <c r="M40" s="110">
        <v>1200000</v>
      </c>
      <c r="N40" s="109"/>
      <c r="O40" s="110">
        <v>-673852</v>
      </c>
      <c r="P40" s="109">
        <f t="shared" si="19"/>
        <v>0</v>
      </c>
      <c r="Q40" s="110">
        <f t="shared" si="20"/>
        <v>526148</v>
      </c>
      <c r="R40" s="54">
        <f t="shared" si="21"/>
        <v>0</v>
      </c>
      <c r="S40" s="55">
        <f t="shared" si="22"/>
        <v>-156.15433333333334</v>
      </c>
      <c r="T40" s="54">
        <f t="shared" si="23"/>
        <v>0</v>
      </c>
      <c r="U40" s="56">
        <f t="shared" si="24"/>
        <v>43.845666666666666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47462000</v>
      </c>
      <c r="C42" s="111">
        <f>SUM(C37:C41)</f>
        <v>-7915000</v>
      </c>
      <c r="D42" s="111"/>
      <c r="E42" s="111">
        <f t="shared" si="18"/>
        <v>39547000</v>
      </c>
      <c r="F42" s="112">
        <f t="shared" ref="F42:O42" si="25">SUM(F37:F41)</f>
        <v>45662000</v>
      </c>
      <c r="G42" s="113">
        <f t="shared" si="25"/>
        <v>12687000</v>
      </c>
      <c r="H42" s="112">
        <f t="shared" si="25"/>
        <v>3489000</v>
      </c>
      <c r="I42" s="113">
        <f t="shared" si="25"/>
        <v>0</v>
      </c>
      <c r="J42" s="112">
        <f t="shared" si="25"/>
        <v>1178000</v>
      </c>
      <c r="K42" s="113">
        <f t="shared" si="25"/>
        <v>0</v>
      </c>
      <c r="L42" s="112">
        <f t="shared" si="25"/>
        <v>6820000</v>
      </c>
      <c r="M42" s="113">
        <f t="shared" si="25"/>
        <v>1200000</v>
      </c>
      <c r="N42" s="112">
        <f t="shared" si="25"/>
        <v>2851000</v>
      </c>
      <c r="O42" s="113">
        <f t="shared" si="25"/>
        <v>-673852</v>
      </c>
      <c r="P42" s="112">
        <f t="shared" si="19"/>
        <v>14338000</v>
      </c>
      <c r="Q42" s="113">
        <f t="shared" si="20"/>
        <v>526148</v>
      </c>
      <c r="R42" s="58">
        <f t="shared" si="21"/>
        <v>-58.196480938416414</v>
      </c>
      <c r="S42" s="59">
        <f t="shared" si="22"/>
        <v>-156.15433333333334</v>
      </c>
      <c r="T42" s="58">
        <f>IF((+$E37+$E40) =0,0,(P42   /(+$E37+$E40) )*100)</f>
        <v>113.01332072199889</v>
      </c>
      <c r="U42" s="60">
        <f>IF((+$E37+$E40) =0,0,(Q42   /(+$E37+$E40) )*100)</f>
        <v>4.1471427445416573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IF(($L44      =0),0,((($N44      -$L44      )/$L44      )*100))</f>
        <v>0</v>
      </c>
      <c r="S44" s="55">
        <f t="shared" ref="S44:S55" si="30">IF(($M44      =0),0,((($O44      -$M44      )/$M44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IF(($L57      =0),0,((($N57      -$L57      )/$L57      )*100))</f>
        <v>0</v>
      </c>
      <c r="S57" s="55">
        <f>IF(($M57      =0),0,((($O57      -$M57      )/$M57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IF(($L58      =0),0,((($N58      -$L58      )/$L58      )*100))</f>
        <v>0</v>
      </c>
      <c r="S58" s="55">
        <f>IF(($M58      =0),0,((($O58      -$M58      )/$M58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IF(($L59      =0),0,((($N59      -$L59      )/$L59      )*100))</f>
        <v>0</v>
      </c>
      <c r="S59" s="55">
        <f>IF(($M59      =0),0,((($O59      -$M59      )/$M59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IF(($L60      =0),0,((($N60      -$L60      )/$L60      )*100))</f>
        <v>0</v>
      </c>
      <c r="S60" s="55">
        <f>IF(($M60      =0),0,((($O60      -$M60      )/$M60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IF(($L61      =0),0,((($N61      -$L61      )/$L61      )*100))</f>
        <v>0</v>
      </c>
      <c r="S61" s="64">
        <f>IF(($M61      =0),0,((($O61      -$M61      )/$M61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IF(($L63      =0),0,((($N63      -$L63      )/$L63      )*100))</f>
        <v>0</v>
      </c>
      <c r="S63" s="55">
        <f t="shared" ref="S63:S69" si="39">IF(($M63      =0),0,((($O63      -$M63      )/$M63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50611000</v>
      </c>
      <c r="C69" s="120">
        <f>SUM(C9:C16,C19:C25,C28:C31,C34,C37:C41,C44:C54,C57:C60,C63:C67)</f>
        <v>6938000</v>
      </c>
      <c r="D69" s="120"/>
      <c r="E69" s="120">
        <f t="shared" si="35"/>
        <v>57549000</v>
      </c>
      <c r="F69" s="121">
        <f t="shared" ref="F69:O69" si="43">SUM(F9:F16,F19:F25,F28:F31,F34,F37:F41,F44:F54,F57:F60,F63:F67)</f>
        <v>63664000</v>
      </c>
      <c r="G69" s="122">
        <f t="shared" si="43"/>
        <v>30689000</v>
      </c>
      <c r="H69" s="121">
        <f t="shared" si="43"/>
        <v>4134000</v>
      </c>
      <c r="I69" s="122">
        <f t="shared" si="43"/>
        <v>644862</v>
      </c>
      <c r="J69" s="121">
        <f t="shared" si="43"/>
        <v>2818000</v>
      </c>
      <c r="K69" s="122">
        <f t="shared" si="43"/>
        <v>733492</v>
      </c>
      <c r="L69" s="121">
        <f t="shared" si="43"/>
        <v>6952000</v>
      </c>
      <c r="M69" s="122">
        <f t="shared" si="43"/>
        <v>1837817</v>
      </c>
      <c r="N69" s="121">
        <f t="shared" si="43"/>
        <v>2851000</v>
      </c>
      <c r="O69" s="122">
        <f t="shared" si="43"/>
        <v>4933950</v>
      </c>
      <c r="P69" s="121">
        <f t="shared" si="36"/>
        <v>16755000</v>
      </c>
      <c r="Q69" s="122">
        <f t="shared" si="37"/>
        <v>8150121</v>
      </c>
      <c r="R69" s="67">
        <f t="shared" si="38"/>
        <v>-58.990218642117377</v>
      </c>
      <c r="S69" s="68">
        <f t="shared" si="39"/>
        <v>168.46797042360583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54.59610935514354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26.557140995144842</v>
      </c>
      <c r="V69" s="121">
        <f>SUM(V9:V16,V19:V25,V28:V31,V34,V37:V41,V44:V54,V57:V60,V63:V67)</f>
        <v>3899000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38529000</v>
      </c>
      <c r="C71" s="108"/>
      <c r="D71" s="108"/>
      <c r="E71" s="108">
        <f>$B71      +$C71      +$D71</f>
        <v>38529000</v>
      </c>
      <c r="F71" s="109">
        <v>38529000</v>
      </c>
      <c r="G71" s="110">
        <v>38529000</v>
      </c>
      <c r="H71" s="109">
        <v>5531000</v>
      </c>
      <c r="I71" s="110">
        <v>5579780</v>
      </c>
      <c r="J71" s="109">
        <v>10058000</v>
      </c>
      <c r="K71" s="110">
        <v>10368131</v>
      </c>
      <c r="L71" s="109">
        <v>22940000</v>
      </c>
      <c r="M71" s="110">
        <v>9869601</v>
      </c>
      <c r="N71" s="109"/>
      <c r="O71" s="110">
        <v>12655125</v>
      </c>
      <c r="P71" s="109">
        <f>$H71      +$J71      +$L71      +$N71</f>
        <v>38529000</v>
      </c>
      <c r="Q71" s="110">
        <f>$I71      +$K71      +$M71      +$O71</f>
        <v>38472637</v>
      </c>
      <c r="R71" s="54">
        <f>IF(($L71      =0),0,((($N71      -$L71      )/$L71      )*100))</f>
        <v>-100</v>
      </c>
      <c r="S71" s="55">
        <f>IF(($M71      =0),0,((($O71      -$M71      )/$M71      )*100))</f>
        <v>28.22326860022001</v>
      </c>
      <c r="T71" s="54">
        <f>IF(($E71      =0),0,(($P71      /$E71      )*100))</f>
        <v>100</v>
      </c>
      <c r="U71" s="56">
        <f>IF(($E71      =0),0,(($Q71      /$E71      )*100))</f>
        <v>99.853712787770249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IF(($L72      =0),0,((($N72      -$L72      )/$L72      )*100))</f>
        <v>0</v>
      </c>
      <c r="S72" s="55">
        <f>IF(($M72      =0),0,((($O72      -$M72      )/$M72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38529000</v>
      </c>
      <c r="C73" s="117">
        <f>SUM(C71:C72)</f>
        <v>0</v>
      </c>
      <c r="D73" s="117"/>
      <c r="E73" s="117">
        <f>$B73      +$C73      +$D73</f>
        <v>38529000</v>
      </c>
      <c r="F73" s="118">
        <f t="shared" ref="F73:O73" si="44">SUM(F71:F72)</f>
        <v>38529000</v>
      </c>
      <c r="G73" s="119">
        <f t="shared" si="44"/>
        <v>38529000</v>
      </c>
      <c r="H73" s="118">
        <f t="shared" si="44"/>
        <v>5531000</v>
      </c>
      <c r="I73" s="119">
        <f t="shared" si="44"/>
        <v>5579780</v>
      </c>
      <c r="J73" s="118">
        <f t="shared" si="44"/>
        <v>10058000</v>
      </c>
      <c r="K73" s="119">
        <f t="shared" si="44"/>
        <v>10368131</v>
      </c>
      <c r="L73" s="118">
        <f t="shared" si="44"/>
        <v>22940000</v>
      </c>
      <c r="M73" s="119">
        <f t="shared" si="44"/>
        <v>9869601</v>
      </c>
      <c r="N73" s="118">
        <f t="shared" si="44"/>
        <v>0</v>
      </c>
      <c r="O73" s="119">
        <f t="shared" si="44"/>
        <v>12655125</v>
      </c>
      <c r="P73" s="118">
        <f>$H73      +$J73      +$L73      +$N73</f>
        <v>38529000</v>
      </c>
      <c r="Q73" s="119">
        <f>$I73      +$K73      +$M73      +$O73</f>
        <v>38472637</v>
      </c>
      <c r="R73" s="63">
        <f>IF(($L73      =0),0,((($N73      -$L73      )/$L73      )*100))</f>
        <v>-100</v>
      </c>
      <c r="S73" s="64">
        <f>IF(($M73      =0),0,((($O73      -$M73      )/$M73      )*100))</f>
        <v>28.22326860022001</v>
      </c>
      <c r="T73" s="63">
        <f>IF(($E71      =0),0,(($P71      /$E71      )*100))</f>
        <v>100</v>
      </c>
      <c r="U73" s="65">
        <f>IF($E71   =0,0,($Q71   /$E71 )*100)</f>
        <v>99.853712787770249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38529000</v>
      </c>
      <c r="C74" s="120">
        <f>SUM(C71:C72)</f>
        <v>0</v>
      </c>
      <c r="D74" s="120"/>
      <c r="E74" s="120">
        <f>$B74      +$C74      +$D74</f>
        <v>38529000</v>
      </c>
      <c r="F74" s="121">
        <f t="shared" ref="F74:O74" si="45">SUM(F71:F72)</f>
        <v>38529000</v>
      </c>
      <c r="G74" s="122">
        <f t="shared" si="45"/>
        <v>38529000</v>
      </c>
      <c r="H74" s="121">
        <f t="shared" si="45"/>
        <v>5531000</v>
      </c>
      <c r="I74" s="122">
        <f t="shared" si="45"/>
        <v>5579780</v>
      </c>
      <c r="J74" s="121">
        <f t="shared" si="45"/>
        <v>10058000</v>
      </c>
      <c r="K74" s="122">
        <f t="shared" si="45"/>
        <v>10368131</v>
      </c>
      <c r="L74" s="121">
        <f t="shared" si="45"/>
        <v>22940000</v>
      </c>
      <c r="M74" s="122">
        <f t="shared" si="45"/>
        <v>9869601</v>
      </c>
      <c r="N74" s="121">
        <f t="shared" si="45"/>
        <v>0</v>
      </c>
      <c r="O74" s="122">
        <f t="shared" si="45"/>
        <v>12655125</v>
      </c>
      <c r="P74" s="121">
        <f>$H74      +$J74      +$L74      +$N74</f>
        <v>38529000</v>
      </c>
      <c r="Q74" s="122">
        <f>$I74      +$K74      +$M74      +$O74</f>
        <v>38472637</v>
      </c>
      <c r="R74" s="67">
        <f>IF(($L74      =0),0,((($N74      -$L74      )/$L74      )*100))</f>
        <v>-100</v>
      </c>
      <c r="S74" s="68">
        <f>IF(($M74      =0),0,((($O74      -$M74      )/$M74      )*100))</f>
        <v>28.22326860022001</v>
      </c>
      <c r="T74" s="67">
        <f>IF(($E71      =0),0,(($P71      /$E71      )*100))</f>
        <v>100</v>
      </c>
      <c r="U74" s="71">
        <f>IF($E71   =0,0,($Q71   /$E71 )*100)</f>
        <v>99.853712787770249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89140000</v>
      </c>
      <c r="C75" s="120">
        <f>SUM(C9:C16,C19:C25,C28:C31,C34,C37:C41,C44:C54,C57:C60,C63:C67,C71:C72)</f>
        <v>6938000</v>
      </c>
      <c r="D75" s="120"/>
      <c r="E75" s="120">
        <f>$B75      +$C75      +$D75</f>
        <v>96078000</v>
      </c>
      <c r="F75" s="121">
        <f t="shared" ref="F75:O75" si="46">SUM(F9:F16,F19:F25,F28:F31,F34,F37:F41,F44:F54,F57:F60,F63:F67,F71:F72)</f>
        <v>102193000</v>
      </c>
      <c r="G75" s="122">
        <f t="shared" si="46"/>
        <v>69218000</v>
      </c>
      <c r="H75" s="121">
        <f t="shared" si="46"/>
        <v>9665000</v>
      </c>
      <c r="I75" s="122">
        <f t="shared" si="46"/>
        <v>6224642</v>
      </c>
      <c r="J75" s="121">
        <f t="shared" si="46"/>
        <v>12876000</v>
      </c>
      <c r="K75" s="122">
        <f t="shared" si="46"/>
        <v>11101623</v>
      </c>
      <c r="L75" s="121">
        <f t="shared" si="46"/>
        <v>29892000</v>
      </c>
      <c r="M75" s="122">
        <f t="shared" si="46"/>
        <v>11707418</v>
      </c>
      <c r="N75" s="121">
        <f t="shared" si="46"/>
        <v>2851000</v>
      </c>
      <c r="O75" s="122">
        <f t="shared" si="46"/>
        <v>17589075</v>
      </c>
      <c r="P75" s="121">
        <f>$H75      +$J75      +$L75      +$N75</f>
        <v>55284000</v>
      </c>
      <c r="Q75" s="122">
        <f>$I75      +$K75      +$M75      +$O75</f>
        <v>46622758</v>
      </c>
      <c r="R75" s="67">
        <f>IF(($L75      =0),0,((($N75      -$L75      )/$L75      )*100))</f>
        <v>-90.46233105847719</v>
      </c>
      <c r="S75" s="68">
        <f>IF(($M75      =0),0,((($O75      -$M75      )/$M75      )*100))</f>
        <v>50.238720442030861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79.869398133433506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67.356407292900684</v>
      </c>
      <c r="V75" s="121">
        <f>SUM(V9:V16,V19:V25,V28:V31,V34,V37:V41,V44:V54,V57:V60,V63:V67,V71:V72)</f>
        <v>3899000</v>
      </c>
      <c r="W75" s="122" t="s">
        <v>36</v>
      </c>
    </row>
    <row r="76" spans="1:23" ht="13" thickTop="1" x14ac:dyDescent="0.25">
      <c r="A76" s="72" t="s">
        <v>40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93</v>
      </c>
      <c r="B78" s="86" t="s">
        <v>94</v>
      </c>
      <c r="C78" s="86" t="s">
        <v>95</v>
      </c>
      <c r="D78" s="87" t="s">
        <v>17</v>
      </c>
      <c r="E78" s="86" t="s">
        <v>18</v>
      </c>
      <c r="F78" s="86" t="s">
        <v>19</v>
      </c>
      <c r="G78" s="86" t="s">
        <v>96</v>
      </c>
      <c r="H78" s="86" t="s">
        <v>97</v>
      </c>
      <c r="I78" s="88" t="s">
        <v>22</v>
      </c>
      <c r="J78" s="86" t="s">
        <v>98</v>
      </c>
      <c r="K78" s="88" t="s">
        <v>24</v>
      </c>
      <c r="L78" s="86" t="s">
        <v>99</v>
      </c>
      <c r="M78" s="88" t="s">
        <v>26</v>
      </c>
      <c r="N78" s="86" t="s">
        <v>100</v>
      </c>
      <c r="O78" s="88" t="s">
        <v>28</v>
      </c>
      <c r="P78" s="88" t="s">
        <v>101</v>
      </c>
      <c r="Q78" s="89" t="s">
        <v>30</v>
      </c>
      <c r="R78" s="90" t="s">
        <v>101</v>
      </c>
      <c r="S78" s="91" t="s">
        <v>30</v>
      </c>
      <c r="T78" s="90" t="s">
        <v>102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167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168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169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170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171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172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103</v>
      </c>
      <c r="B87" s="128">
        <f t="shared" ref="B87:S87" si="48">+B88+B89+B90+B91+B92+B93+B94+B95+B96</f>
        <v>5333000</v>
      </c>
      <c r="C87" s="128">
        <f t="shared" si="48"/>
        <v>3446000</v>
      </c>
      <c r="D87" s="128">
        <f t="shared" si="48"/>
        <v>0</v>
      </c>
      <c r="E87" s="128">
        <f t="shared" si="48"/>
        <v>8779000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3806000</v>
      </c>
      <c r="I87" s="128">
        <f t="shared" si="48"/>
        <v>0</v>
      </c>
      <c r="J87" s="128">
        <f t="shared" si="48"/>
        <v>1466000</v>
      </c>
      <c r="K87" s="128">
        <f t="shared" si="48"/>
        <v>0</v>
      </c>
      <c r="L87" s="128">
        <f t="shared" si="48"/>
        <v>3160000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8432000</v>
      </c>
      <c r="Q87" s="129">
        <f t="shared" si="48"/>
        <v>0</v>
      </c>
      <c r="R87" s="94">
        <f t="shared" si="48"/>
        <v>-100</v>
      </c>
      <c r="S87" s="94">
        <f t="shared" si="48"/>
        <v>0</v>
      </c>
      <c r="T87" s="95">
        <f>IF(SUM($E88:$E96) =0,0,(P87   /SUM($E88:$E96) )*100)</f>
        <v>96.047385807039532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104</v>
      </c>
      <c r="B88" s="130"/>
      <c r="C88" s="130"/>
      <c r="D88" s="130"/>
      <c r="E88" s="130">
        <f t="shared" ref="E88:E96" si="49">$B88      +$C88      +$D88</f>
        <v>0</v>
      </c>
      <c r="F88" s="130">
        <v>0</v>
      </c>
      <c r="G88" s="130">
        <v>0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IF(($L88      =0),0,((($N88      -$L88      )/$L88      )*100))</f>
        <v>0</v>
      </c>
      <c r="S88" s="98">
        <f t="shared" ref="S88:S96" si="53">IF(($M88      =0),0,((($O88      -$M88      )/$M88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105</v>
      </c>
      <c r="B89" s="108"/>
      <c r="C89" s="108"/>
      <c r="D89" s="108"/>
      <c r="E89" s="108">
        <f t="shared" si="49"/>
        <v>0</v>
      </c>
      <c r="F89" s="108">
        <v>0</v>
      </c>
      <c r="G89" s="108">
        <v>0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106</v>
      </c>
      <c r="B90" s="108"/>
      <c r="C90" s="108"/>
      <c r="D90" s="108"/>
      <c r="E90" s="108">
        <f t="shared" si="49"/>
        <v>0</v>
      </c>
      <c r="F90" s="108">
        <v>0</v>
      </c>
      <c r="G90" s="108">
        <v>0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107</v>
      </c>
      <c r="B91" s="108">
        <v>4583000</v>
      </c>
      <c r="C91" s="108">
        <v>4196000</v>
      </c>
      <c r="D91" s="108"/>
      <c r="E91" s="108">
        <f t="shared" si="49"/>
        <v>8779000</v>
      </c>
      <c r="F91" s="108">
        <v>0</v>
      </c>
      <c r="G91" s="108">
        <v>0</v>
      </c>
      <c r="H91" s="108">
        <v>3806000</v>
      </c>
      <c r="I91" s="108"/>
      <c r="J91" s="108">
        <v>1466000</v>
      </c>
      <c r="K91" s="108"/>
      <c r="L91" s="108">
        <v>3160000</v>
      </c>
      <c r="M91" s="108"/>
      <c r="N91" s="108"/>
      <c r="O91" s="108"/>
      <c r="P91" s="108">
        <f t="shared" si="50"/>
        <v>8432000</v>
      </c>
      <c r="Q91" s="108">
        <f t="shared" si="51"/>
        <v>0</v>
      </c>
      <c r="R91" s="98">
        <f t="shared" si="52"/>
        <v>-100</v>
      </c>
      <c r="S91" s="98">
        <f t="shared" si="53"/>
        <v>0</v>
      </c>
      <c r="T91" s="98">
        <f t="shared" si="54"/>
        <v>96.047385807039532</v>
      </c>
      <c r="U91" s="99">
        <f t="shared" si="55"/>
        <v>0</v>
      </c>
      <c r="V91" s="100"/>
      <c r="W91" s="101"/>
    </row>
    <row r="92" spans="1:23" ht="13" x14ac:dyDescent="0.3">
      <c r="A92" s="102" t="s">
        <v>108</v>
      </c>
      <c r="B92" s="108"/>
      <c r="C92" s="108"/>
      <c r="D92" s="108"/>
      <c r="E92" s="108">
        <f t="shared" si="49"/>
        <v>0</v>
      </c>
      <c r="F92" s="108">
        <v>0</v>
      </c>
      <c r="G92" s="108">
        <v>0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109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110</v>
      </c>
      <c r="B94" s="108"/>
      <c r="C94" s="108"/>
      <c r="D94" s="108"/>
      <c r="E94" s="108">
        <f t="shared" si="49"/>
        <v>0</v>
      </c>
      <c r="F94" s="108">
        <v>0</v>
      </c>
      <c r="G94" s="108">
        <v>0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111</v>
      </c>
      <c r="B95" s="108"/>
      <c r="C95" s="108"/>
      <c r="D95" s="108"/>
      <c r="E95" s="108">
        <f t="shared" si="49"/>
        <v>0</v>
      </c>
      <c r="F95" s="108">
        <v>0</v>
      </c>
      <c r="G95" s="108">
        <v>0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112</v>
      </c>
      <c r="B96" s="131">
        <v>750000</v>
      </c>
      <c r="C96" s="131">
        <v>-750000</v>
      </c>
      <c r="D96" s="131"/>
      <c r="E96" s="131">
        <f t="shared" si="49"/>
        <v>0</v>
      </c>
      <c r="F96" s="131">
        <v>0</v>
      </c>
      <c r="G96" s="131">
        <v>0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173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5333000</v>
      </c>
      <c r="C114" s="137">
        <f t="shared" si="62"/>
        <v>3446000</v>
      </c>
      <c r="D114" s="137">
        <f t="shared" si="62"/>
        <v>0</v>
      </c>
      <c r="E114" s="137">
        <f t="shared" si="62"/>
        <v>8779000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3806000</v>
      </c>
      <c r="I114" s="137">
        <f t="shared" si="62"/>
        <v>0</v>
      </c>
      <c r="J114" s="137">
        <f t="shared" si="62"/>
        <v>1466000</v>
      </c>
      <c r="K114" s="137">
        <f t="shared" si="62"/>
        <v>0</v>
      </c>
      <c r="L114" s="137">
        <f t="shared" si="62"/>
        <v>3160000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8432000</v>
      </c>
      <c r="Q114" s="137">
        <f t="shared" si="62"/>
        <v>0</v>
      </c>
      <c r="R114" s="29">
        <f t="shared" si="61"/>
        <v>-1</v>
      </c>
      <c r="S114" s="30" t="str">
        <f t="shared" si="61"/>
        <v xml:space="preserve"> </v>
      </c>
      <c r="T114" s="29">
        <f t="shared" si="58"/>
        <v>0.96047385807039531</v>
      </c>
      <c r="U114" s="30">
        <f t="shared" si="59"/>
        <v>0</v>
      </c>
      <c r="V114" s="27"/>
      <c r="W114" s="28"/>
    </row>
    <row r="115" spans="1:23" hidden="1" x14ac:dyDescent="0.25">
      <c r="A115" s="31" t="s">
        <v>174</v>
      </c>
      <c r="B115" s="139">
        <f>B87</f>
        <v>5333000</v>
      </c>
      <c r="C115" s="139">
        <f t="shared" ref="C115:Q115" si="63">C87</f>
        <v>3446000</v>
      </c>
      <c r="D115" s="139">
        <f t="shared" si="63"/>
        <v>0</v>
      </c>
      <c r="E115" s="139">
        <f t="shared" si="63"/>
        <v>8779000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3806000</v>
      </c>
      <c r="I115" s="139">
        <f t="shared" si="63"/>
        <v>0</v>
      </c>
      <c r="J115" s="139">
        <f t="shared" si="63"/>
        <v>1466000</v>
      </c>
      <c r="K115" s="139">
        <f t="shared" si="63"/>
        <v>0</v>
      </c>
      <c r="L115" s="139">
        <f t="shared" si="63"/>
        <v>3160000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8432000</v>
      </c>
      <c r="Q115" s="139">
        <f t="shared" si="63"/>
        <v>0</v>
      </c>
      <c r="R115" s="29">
        <f t="shared" si="61"/>
        <v>-1</v>
      </c>
      <c r="S115" s="30" t="str">
        <f t="shared" si="61"/>
        <v xml:space="preserve"> </v>
      </c>
      <c r="T115" s="29">
        <f t="shared" si="58"/>
        <v>0.96047385807039531</v>
      </c>
      <c r="U115" s="30">
        <f t="shared" si="59"/>
        <v>0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175</v>
      </c>
    </row>
    <row r="118" spans="1:23" x14ac:dyDescent="0.25">
      <c r="A118" s="35" t="s">
        <v>176</v>
      </c>
    </row>
    <row r="119" spans="1:23" ht="13" x14ac:dyDescent="0.3">
      <c r="A119" s="35" t="s">
        <v>177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178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179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180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JQ38/NLTz+YbuJJcQDDckv3yP9SpvJ9tDLVYWdE0DaFSFk/BSKSpM3POXHyinsIFq4BhO5+TJQqWicWsklIFhQ==" saltValue="rlpCSemiEmmcjRgj+TdAK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141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40</v>
      </c>
      <c r="B6" s="40" t="s">
        <v>40</v>
      </c>
      <c r="C6" s="40" t="s">
        <v>40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>
        <v>0</v>
      </c>
      <c r="G9" s="110">
        <v>0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IF(($L9       =0),0,((($N9       -$L9       )/$L9       )*100))</f>
        <v>0</v>
      </c>
      <c r="S9" s="55">
        <f>IF(($M9       =0),0,((($O9       -$M9       )/$M9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3000000</v>
      </c>
      <c r="C10" s="108"/>
      <c r="D10" s="108"/>
      <c r="E10" s="108">
        <f t="shared" ref="E10:E17" si="0">$B10      +$C10      +$D10</f>
        <v>3000000</v>
      </c>
      <c r="F10" s="109">
        <v>3000000</v>
      </c>
      <c r="G10" s="110">
        <v>3000000</v>
      </c>
      <c r="H10" s="109">
        <v>2053000</v>
      </c>
      <c r="I10" s="110">
        <v>2048256</v>
      </c>
      <c r="J10" s="109">
        <v>623000</v>
      </c>
      <c r="K10" s="110">
        <v>622975</v>
      </c>
      <c r="L10" s="109">
        <v>116000</v>
      </c>
      <c r="M10" s="110">
        <v>156234</v>
      </c>
      <c r="N10" s="109"/>
      <c r="O10" s="110">
        <v>172536</v>
      </c>
      <c r="P10" s="109">
        <f t="shared" ref="P10:P17" si="1">$H10      +$J10      +$L10      +$N10</f>
        <v>2792000</v>
      </c>
      <c r="Q10" s="110">
        <f t="shared" ref="Q10:Q17" si="2">$I10      +$K10      +$M10      +$O10</f>
        <v>3000001</v>
      </c>
      <c r="R10" s="54">
        <f t="shared" ref="R10:R17" si="3">IF(($L10      =0),0,((($N10      -$L10      )/$L10      )*100))</f>
        <v>-100</v>
      </c>
      <c r="S10" s="55">
        <f t="shared" ref="S10:S17" si="4">IF(($M10      =0),0,((($O10      -$M10      )/$M10      )*100))</f>
        <v>10.434348477284074</v>
      </c>
      <c r="T10" s="54">
        <f t="shared" ref="T10:T16" si="5">IF(($E10      =0),0,(($P10      /$E10      )*100))</f>
        <v>93.066666666666663</v>
      </c>
      <c r="U10" s="56">
        <f t="shared" ref="U10:U16" si="6">IF(($E10      =0),0,(($Q10      /$E10      )*100))</f>
        <v>100.00003333333333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3000000</v>
      </c>
      <c r="C17" s="111">
        <f>SUM(C9:C16)</f>
        <v>0</v>
      </c>
      <c r="D17" s="111"/>
      <c r="E17" s="111">
        <f t="shared" si="0"/>
        <v>3000000</v>
      </c>
      <c r="F17" s="112">
        <f t="shared" ref="F17:O17" si="7">SUM(F9:F16)</f>
        <v>3000000</v>
      </c>
      <c r="G17" s="113">
        <f t="shared" si="7"/>
        <v>3000000</v>
      </c>
      <c r="H17" s="112">
        <f t="shared" si="7"/>
        <v>2053000</v>
      </c>
      <c r="I17" s="113">
        <f t="shared" si="7"/>
        <v>2048256</v>
      </c>
      <c r="J17" s="112">
        <f t="shared" si="7"/>
        <v>623000</v>
      </c>
      <c r="K17" s="113">
        <f t="shared" si="7"/>
        <v>622975</v>
      </c>
      <c r="L17" s="112">
        <f t="shared" si="7"/>
        <v>116000</v>
      </c>
      <c r="M17" s="113">
        <f t="shared" si="7"/>
        <v>156234</v>
      </c>
      <c r="N17" s="112">
        <f t="shared" si="7"/>
        <v>0</v>
      </c>
      <c r="O17" s="113">
        <f t="shared" si="7"/>
        <v>172536</v>
      </c>
      <c r="P17" s="112">
        <f t="shared" si="1"/>
        <v>2792000</v>
      </c>
      <c r="Q17" s="113">
        <f t="shared" si="2"/>
        <v>3000001</v>
      </c>
      <c r="R17" s="58">
        <f t="shared" si="3"/>
        <v>-100</v>
      </c>
      <c r="S17" s="59">
        <f t="shared" si="4"/>
        <v>10.434348477284074</v>
      </c>
      <c r="T17" s="58">
        <f>IF((SUM($E9:$E14))=0,0,(P17/(SUM($E9:$E14))*100))</f>
        <v>93.066666666666663</v>
      </c>
      <c r="U17" s="60">
        <f>IF((SUM($E9:$E14))=0,0,(Q17/(SUM($E9:$E14))*100))</f>
        <v>100.00003333333333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IF(($L19      =0),0,((($N19      -$L19      )/$L19      )*100))</f>
        <v>0</v>
      </c>
      <c r="S19" s="55">
        <f t="shared" ref="S19:S26" si="12">IF(($M19      =0),0,((($O19      -$M19      )/$M19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>
        <v>0</v>
      </c>
      <c r="G21" s="110">
        <v>0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0</v>
      </c>
      <c r="D26" s="111"/>
      <c r="E26" s="111">
        <f t="shared" si="8"/>
        <v>0</v>
      </c>
      <c r="F26" s="112">
        <f t="shared" ref="F26:O26" si="15">SUM(F19:F25)</f>
        <v>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IF(($L28      =0),0,((($N28      -$L28      )/$L28      )*100))</f>
        <v>0</v>
      </c>
      <c r="S28" s="55">
        <f>IF(($M28      =0),0,((($O28      -$M28      )/$M28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IF(($L29      =0),0,((($N29      -$L29      )/$L29      )*100))</f>
        <v>0</v>
      </c>
      <c r="S29" s="55">
        <f>IF(($M29      =0),0,((($O29      -$M29      )/$M29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IF(($L30      =0),0,((($N30      -$L30      )/$L30      )*100))</f>
        <v>0</v>
      </c>
      <c r="S30" s="55">
        <f>IF(($M30      =0),0,((($O30      -$M30      )/$M30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IF(($L31      =0),0,((($N31      -$L31      )/$L31      )*100))</f>
        <v>0</v>
      </c>
      <c r="S31" s="55">
        <f>IF(($M31      =0),0,((($O31      -$M31      )/$M31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IF(($L32      =0),0,((($N32      -$L32      )/$L32      )*100))</f>
        <v>0</v>
      </c>
      <c r="S32" s="59">
        <f>IF(($M32      =0),0,((($O32      -$M32      )/$M32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1990000</v>
      </c>
      <c r="C34" s="108"/>
      <c r="D34" s="108"/>
      <c r="E34" s="108">
        <f>$B34      +$C34      +$D34</f>
        <v>1990000</v>
      </c>
      <c r="F34" s="109">
        <v>1990000</v>
      </c>
      <c r="G34" s="110">
        <v>1990000</v>
      </c>
      <c r="H34" s="109">
        <v>497000</v>
      </c>
      <c r="I34" s="110">
        <v>694904</v>
      </c>
      <c r="J34" s="109">
        <v>798000</v>
      </c>
      <c r="K34" s="110">
        <v>797483</v>
      </c>
      <c r="L34" s="109">
        <v>497000</v>
      </c>
      <c r="M34" s="110">
        <v>497612</v>
      </c>
      <c r="N34" s="109"/>
      <c r="O34" s="110"/>
      <c r="P34" s="109">
        <f>$H34      +$J34      +$L34      +$N34</f>
        <v>1792000</v>
      </c>
      <c r="Q34" s="110">
        <f>$I34      +$K34      +$M34      +$O34</f>
        <v>1989999</v>
      </c>
      <c r="R34" s="54">
        <f>IF(($L34      =0),0,((($N34      -$L34      )/$L34      )*100))</f>
        <v>-100</v>
      </c>
      <c r="S34" s="55">
        <f>IF(($M34      =0),0,((($O34      -$M34      )/$M34      )*100))</f>
        <v>-100</v>
      </c>
      <c r="T34" s="54">
        <f>IF(($E34      =0),0,(($P34      /$E34      )*100))</f>
        <v>90.050251256281413</v>
      </c>
      <c r="U34" s="56">
        <f>IF(($E34      =0),0,(($Q34      /$E34      )*100))</f>
        <v>99.999949748743717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1990000</v>
      </c>
      <c r="C35" s="111">
        <f>C34</f>
        <v>0</v>
      </c>
      <c r="D35" s="111"/>
      <c r="E35" s="111">
        <f>$B35      +$C35      +$D35</f>
        <v>1990000</v>
      </c>
      <c r="F35" s="112">
        <f t="shared" ref="F35:O35" si="17">F34</f>
        <v>1990000</v>
      </c>
      <c r="G35" s="113">
        <f t="shared" si="17"/>
        <v>1990000</v>
      </c>
      <c r="H35" s="112">
        <f t="shared" si="17"/>
        <v>497000</v>
      </c>
      <c r="I35" s="113">
        <f t="shared" si="17"/>
        <v>694904</v>
      </c>
      <c r="J35" s="112">
        <f t="shared" si="17"/>
        <v>798000</v>
      </c>
      <c r="K35" s="113">
        <f t="shared" si="17"/>
        <v>797483</v>
      </c>
      <c r="L35" s="112">
        <f t="shared" si="17"/>
        <v>497000</v>
      </c>
      <c r="M35" s="113">
        <f t="shared" si="17"/>
        <v>497612</v>
      </c>
      <c r="N35" s="112">
        <f t="shared" si="17"/>
        <v>0</v>
      </c>
      <c r="O35" s="113">
        <f t="shared" si="17"/>
        <v>0</v>
      </c>
      <c r="P35" s="112">
        <f>$H35      +$J35      +$L35      +$N35</f>
        <v>1792000</v>
      </c>
      <c r="Q35" s="113">
        <f>$I35      +$K35      +$M35      +$O35</f>
        <v>1989999</v>
      </c>
      <c r="R35" s="58">
        <f>IF(($L35      =0),0,((($N35      -$L35      )/$L35      )*100))</f>
        <v>-100</v>
      </c>
      <c r="S35" s="59">
        <f>IF(($M35      =0),0,((($O35      -$M35      )/$M35      )*100))</f>
        <v>-100</v>
      </c>
      <c r="T35" s="58">
        <f>IF($E35   =0,0,($P35   /$E35   )*100)</f>
        <v>90.050251256281413</v>
      </c>
      <c r="U35" s="60">
        <f>IF($E35   =0,0,($Q35   /$E35   )*100)</f>
        <v>99.999949748743717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>
        <v>4474000</v>
      </c>
      <c r="C37" s="108">
        <v>-898000</v>
      </c>
      <c r="D37" s="108"/>
      <c r="E37" s="108">
        <f t="shared" ref="E37:E42" si="18">$B37      +$C37      +$D37</f>
        <v>3576000</v>
      </c>
      <c r="F37" s="109">
        <v>3576000</v>
      </c>
      <c r="G37" s="110">
        <v>3576000</v>
      </c>
      <c r="H37" s="109"/>
      <c r="I37" s="110"/>
      <c r="J37" s="109">
        <v>892000</v>
      </c>
      <c r="K37" s="110">
        <v>2084063</v>
      </c>
      <c r="L37" s="109">
        <v>49000</v>
      </c>
      <c r="M37" s="110"/>
      <c r="N37" s="109">
        <v>1259000</v>
      </c>
      <c r="O37" s="110">
        <v>1491937</v>
      </c>
      <c r="P37" s="109">
        <f t="shared" ref="P37:P42" si="19">$H37      +$J37      +$L37      +$N37</f>
        <v>2200000</v>
      </c>
      <c r="Q37" s="110">
        <f t="shared" ref="Q37:Q42" si="20">$I37      +$K37      +$M37      +$O37</f>
        <v>3576000</v>
      </c>
      <c r="R37" s="54">
        <f t="shared" ref="R37:R42" si="21">IF(($L37      =0),0,((($N37      -$L37      )/$L37      )*100))</f>
        <v>2469.3877551020405</v>
      </c>
      <c r="S37" s="55">
        <f t="shared" ref="S37:S42" si="22">IF(($M37      =0),0,((($O37      -$M37      )/$M37      )*100))</f>
        <v>0</v>
      </c>
      <c r="T37" s="54">
        <f t="shared" ref="T37:T41" si="23">IF(($E37      =0),0,(($P37      /$E37      )*100))</f>
        <v>61.521252796420576</v>
      </c>
      <c r="U37" s="56">
        <f t="shared" ref="U37:U41" si="24">IF(($E37      =0),0,(($Q37      /$E37      )*100))</f>
        <v>100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>
        <v>900000</v>
      </c>
      <c r="C38" s="108">
        <v>-900000</v>
      </c>
      <c r="D38" s="108"/>
      <c r="E38" s="108">
        <f t="shared" si="18"/>
        <v>0</v>
      </c>
      <c r="F38" s="109">
        <v>900000</v>
      </c>
      <c r="G38" s="110">
        <v>0</v>
      </c>
      <c r="H38" s="109"/>
      <c r="I38" s="110"/>
      <c r="J38" s="109"/>
      <c r="K38" s="110"/>
      <c r="L38" s="109"/>
      <c r="M38" s="110"/>
      <c r="N38" s="109">
        <v>20000</v>
      </c>
      <c r="O38" s="110"/>
      <c r="P38" s="109">
        <f t="shared" si="19"/>
        <v>20000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5374000</v>
      </c>
      <c r="C42" s="111">
        <f>SUM(C37:C41)</f>
        <v>-1798000</v>
      </c>
      <c r="D42" s="111"/>
      <c r="E42" s="111">
        <f t="shared" si="18"/>
        <v>3576000</v>
      </c>
      <c r="F42" s="112">
        <f t="shared" ref="F42:O42" si="25">SUM(F37:F41)</f>
        <v>4476000</v>
      </c>
      <c r="G42" s="113">
        <f t="shared" si="25"/>
        <v>3576000</v>
      </c>
      <c r="H42" s="112">
        <f t="shared" si="25"/>
        <v>0</v>
      </c>
      <c r="I42" s="113">
        <f t="shared" si="25"/>
        <v>0</v>
      </c>
      <c r="J42" s="112">
        <f t="shared" si="25"/>
        <v>892000</v>
      </c>
      <c r="K42" s="113">
        <f t="shared" si="25"/>
        <v>2084063</v>
      </c>
      <c r="L42" s="112">
        <f t="shared" si="25"/>
        <v>49000</v>
      </c>
      <c r="M42" s="113">
        <f t="shared" si="25"/>
        <v>0</v>
      </c>
      <c r="N42" s="112">
        <f t="shared" si="25"/>
        <v>1279000</v>
      </c>
      <c r="O42" s="113">
        <f t="shared" si="25"/>
        <v>1491937</v>
      </c>
      <c r="P42" s="112">
        <f t="shared" si="19"/>
        <v>2220000</v>
      </c>
      <c r="Q42" s="113">
        <f t="shared" si="20"/>
        <v>3576000</v>
      </c>
      <c r="R42" s="58">
        <f t="shared" si="21"/>
        <v>2510.204081632653</v>
      </c>
      <c r="S42" s="59">
        <f t="shared" si="22"/>
        <v>0</v>
      </c>
      <c r="T42" s="58">
        <f>IF((+$E37+$E40) =0,0,(P42   /(+$E37+$E40) )*100)</f>
        <v>62.080536912751683</v>
      </c>
      <c r="U42" s="60">
        <f>IF((+$E37+$E40) =0,0,(Q42   /(+$E37+$E40) )*100)</f>
        <v>100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IF(($L44      =0),0,((($N44      -$L44      )/$L44      )*100))</f>
        <v>0</v>
      </c>
      <c r="S44" s="55">
        <f t="shared" ref="S44:S55" si="30">IF(($M44      =0),0,((($O44      -$M44      )/$M44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IF(($L57      =0),0,((($N57      -$L57      )/$L57      )*100))</f>
        <v>0</v>
      </c>
      <c r="S57" s="55">
        <f>IF(($M57      =0),0,((($O57      -$M57      )/$M57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IF(($L58      =0),0,((($N58      -$L58      )/$L58      )*100))</f>
        <v>0</v>
      </c>
      <c r="S58" s="55">
        <f>IF(($M58      =0),0,((($O58      -$M58      )/$M58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IF(($L59      =0),0,((($N59      -$L59      )/$L59      )*100))</f>
        <v>0</v>
      </c>
      <c r="S59" s="55">
        <f>IF(($M59      =0),0,((($O59      -$M59      )/$M59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IF(($L60      =0),0,((($N60      -$L60      )/$L60      )*100))</f>
        <v>0</v>
      </c>
      <c r="S60" s="55">
        <f>IF(($M60      =0),0,((($O60      -$M60      )/$M60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IF(($L61      =0),0,((($N61      -$L61      )/$L61      )*100))</f>
        <v>0</v>
      </c>
      <c r="S61" s="64">
        <f>IF(($M61      =0),0,((($O61      -$M61      )/$M61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IF(($L63      =0),0,((($N63      -$L63      )/$L63      )*100))</f>
        <v>0</v>
      </c>
      <c r="S63" s="55">
        <f t="shared" ref="S63:S69" si="39">IF(($M63      =0),0,((($O63      -$M63      )/$M63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10364000</v>
      </c>
      <c r="C69" s="120">
        <f>SUM(C9:C16,C19:C25,C28:C31,C34,C37:C41,C44:C54,C57:C60,C63:C67)</f>
        <v>-1798000</v>
      </c>
      <c r="D69" s="120"/>
      <c r="E69" s="120">
        <f t="shared" si="35"/>
        <v>8566000</v>
      </c>
      <c r="F69" s="121">
        <f t="shared" ref="F69:O69" si="43">SUM(F9:F16,F19:F25,F28:F31,F34,F37:F41,F44:F54,F57:F60,F63:F67)</f>
        <v>9466000</v>
      </c>
      <c r="G69" s="122">
        <f t="shared" si="43"/>
        <v>8566000</v>
      </c>
      <c r="H69" s="121">
        <f t="shared" si="43"/>
        <v>2550000</v>
      </c>
      <c r="I69" s="122">
        <f t="shared" si="43"/>
        <v>2743160</v>
      </c>
      <c r="J69" s="121">
        <f t="shared" si="43"/>
        <v>2313000</v>
      </c>
      <c r="K69" s="122">
        <f t="shared" si="43"/>
        <v>3504521</v>
      </c>
      <c r="L69" s="121">
        <f t="shared" si="43"/>
        <v>662000</v>
      </c>
      <c r="M69" s="122">
        <f t="shared" si="43"/>
        <v>653846</v>
      </c>
      <c r="N69" s="121">
        <f t="shared" si="43"/>
        <v>1279000</v>
      </c>
      <c r="O69" s="122">
        <f t="shared" si="43"/>
        <v>1664473</v>
      </c>
      <c r="P69" s="121">
        <f t="shared" si="36"/>
        <v>6804000</v>
      </c>
      <c r="Q69" s="122">
        <f t="shared" si="37"/>
        <v>8566000</v>
      </c>
      <c r="R69" s="67">
        <f t="shared" si="38"/>
        <v>93.202416918428995</v>
      </c>
      <c r="S69" s="68">
        <f t="shared" si="39"/>
        <v>154.56651872153381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79.43030586037824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100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40696000</v>
      </c>
      <c r="C71" s="108"/>
      <c r="D71" s="108"/>
      <c r="E71" s="108">
        <f>$B71      +$C71      +$D71</f>
        <v>40696000</v>
      </c>
      <c r="F71" s="109">
        <v>40696000</v>
      </c>
      <c r="G71" s="110">
        <v>40696000</v>
      </c>
      <c r="H71" s="109">
        <v>6900000</v>
      </c>
      <c r="I71" s="110">
        <v>8039793</v>
      </c>
      <c r="J71" s="109">
        <v>10291000</v>
      </c>
      <c r="K71" s="110">
        <v>10625741</v>
      </c>
      <c r="L71" s="109">
        <v>12126000</v>
      </c>
      <c r="M71" s="110">
        <v>7648017</v>
      </c>
      <c r="N71" s="109">
        <v>10754000</v>
      </c>
      <c r="O71" s="110">
        <v>14382450</v>
      </c>
      <c r="P71" s="109">
        <f>$H71      +$J71      +$L71      +$N71</f>
        <v>40071000</v>
      </c>
      <c r="Q71" s="110">
        <f>$I71      +$K71      +$M71      +$O71</f>
        <v>40696001</v>
      </c>
      <c r="R71" s="54">
        <f>IF(($L71      =0),0,((($N71      -$L71      )/$L71      )*100))</f>
        <v>-11.314530760349662</v>
      </c>
      <c r="S71" s="55">
        <f>IF(($M71      =0),0,((($O71      -$M71      )/$M71      )*100))</f>
        <v>88.054629062670756</v>
      </c>
      <c r="T71" s="54">
        <f>IF(($E71      =0),0,(($P71      /$E71      )*100))</f>
        <v>98.464222528012584</v>
      </c>
      <c r="U71" s="56">
        <f>IF(($E71      =0),0,(($Q71      /$E71      )*100))</f>
        <v>100.00000245724397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IF(($L72      =0),0,((($N72      -$L72      )/$L72      )*100))</f>
        <v>0</v>
      </c>
      <c r="S72" s="55">
        <f>IF(($M72      =0),0,((($O72      -$M72      )/$M72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40696000</v>
      </c>
      <c r="C73" s="117">
        <f>SUM(C71:C72)</f>
        <v>0</v>
      </c>
      <c r="D73" s="117"/>
      <c r="E73" s="117">
        <f>$B73      +$C73      +$D73</f>
        <v>40696000</v>
      </c>
      <c r="F73" s="118">
        <f t="shared" ref="F73:O73" si="44">SUM(F71:F72)</f>
        <v>40696000</v>
      </c>
      <c r="G73" s="119">
        <f t="shared" si="44"/>
        <v>40696000</v>
      </c>
      <c r="H73" s="118">
        <f t="shared" si="44"/>
        <v>6900000</v>
      </c>
      <c r="I73" s="119">
        <f t="shared" si="44"/>
        <v>8039793</v>
      </c>
      <c r="J73" s="118">
        <f t="shared" si="44"/>
        <v>10291000</v>
      </c>
      <c r="K73" s="119">
        <f t="shared" si="44"/>
        <v>10625741</v>
      </c>
      <c r="L73" s="118">
        <f t="shared" si="44"/>
        <v>12126000</v>
      </c>
      <c r="M73" s="119">
        <f t="shared" si="44"/>
        <v>7648017</v>
      </c>
      <c r="N73" s="118">
        <f t="shared" si="44"/>
        <v>10754000</v>
      </c>
      <c r="O73" s="119">
        <f t="shared" si="44"/>
        <v>14382450</v>
      </c>
      <c r="P73" s="118">
        <f>$H73      +$J73      +$L73      +$N73</f>
        <v>40071000</v>
      </c>
      <c r="Q73" s="119">
        <f>$I73      +$K73      +$M73      +$O73</f>
        <v>40696001</v>
      </c>
      <c r="R73" s="63">
        <f>IF(($L73      =0),0,((($N73      -$L73      )/$L73      )*100))</f>
        <v>-11.314530760349662</v>
      </c>
      <c r="S73" s="64">
        <f>IF(($M73      =0),0,((($O73      -$M73      )/$M73      )*100))</f>
        <v>88.054629062670756</v>
      </c>
      <c r="T73" s="63">
        <f>IF(($E71      =0),0,(($P71      /$E71      )*100))</f>
        <v>98.464222528012584</v>
      </c>
      <c r="U73" s="65">
        <f>IF($E71   =0,0,($Q71   /$E71 )*100)</f>
        <v>100.00000245724397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40696000</v>
      </c>
      <c r="C74" s="120">
        <f>SUM(C71:C72)</f>
        <v>0</v>
      </c>
      <c r="D74" s="120"/>
      <c r="E74" s="120">
        <f>$B74      +$C74      +$D74</f>
        <v>40696000</v>
      </c>
      <c r="F74" s="121">
        <f t="shared" ref="F74:O74" si="45">SUM(F71:F72)</f>
        <v>40696000</v>
      </c>
      <c r="G74" s="122">
        <f t="shared" si="45"/>
        <v>40696000</v>
      </c>
      <c r="H74" s="121">
        <f t="shared" si="45"/>
        <v>6900000</v>
      </c>
      <c r="I74" s="122">
        <f t="shared" si="45"/>
        <v>8039793</v>
      </c>
      <c r="J74" s="121">
        <f t="shared" si="45"/>
        <v>10291000</v>
      </c>
      <c r="K74" s="122">
        <f t="shared" si="45"/>
        <v>10625741</v>
      </c>
      <c r="L74" s="121">
        <f t="shared" si="45"/>
        <v>12126000</v>
      </c>
      <c r="M74" s="122">
        <f t="shared" si="45"/>
        <v>7648017</v>
      </c>
      <c r="N74" s="121">
        <f t="shared" si="45"/>
        <v>10754000</v>
      </c>
      <c r="O74" s="122">
        <f t="shared" si="45"/>
        <v>14382450</v>
      </c>
      <c r="P74" s="121">
        <f>$H74      +$J74      +$L74      +$N74</f>
        <v>40071000</v>
      </c>
      <c r="Q74" s="122">
        <f>$I74      +$K74      +$M74      +$O74</f>
        <v>40696001</v>
      </c>
      <c r="R74" s="67">
        <f>IF(($L74      =0),0,((($N74      -$L74      )/$L74      )*100))</f>
        <v>-11.314530760349662</v>
      </c>
      <c r="S74" s="68">
        <f>IF(($M74      =0),0,((($O74      -$M74      )/$M74      )*100))</f>
        <v>88.054629062670756</v>
      </c>
      <c r="T74" s="67">
        <f>IF(($E71      =0),0,(($P71      /$E71      )*100))</f>
        <v>98.464222528012584</v>
      </c>
      <c r="U74" s="71">
        <f>IF($E71   =0,0,($Q71   /$E71 )*100)</f>
        <v>100.00000245724397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51060000</v>
      </c>
      <c r="C75" s="120">
        <f>SUM(C9:C16,C19:C25,C28:C31,C34,C37:C41,C44:C54,C57:C60,C63:C67,C71:C72)</f>
        <v>-1798000</v>
      </c>
      <c r="D75" s="120"/>
      <c r="E75" s="120">
        <f>$B75      +$C75      +$D75</f>
        <v>49262000</v>
      </c>
      <c r="F75" s="121">
        <f t="shared" ref="F75:O75" si="46">SUM(F9:F16,F19:F25,F28:F31,F34,F37:F41,F44:F54,F57:F60,F63:F67,F71:F72)</f>
        <v>50162000</v>
      </c>
      <c r="G75" s="122">
        <f t="shared" si="46"/>
        <v>49262000</v>
      </c>
      <c r="H75" s="121">
        <f t="shared" si="46"/>
        <v>9450000</v>
      </c>
      <c r="I75" s="122">
        <f t="shared" si="46"/>
        <v>10782953</v>
      </c>
      <c r="J75" s="121">
        <f t="shared" si="46"/>
        <v>12604000</v>
      </c>
      <c r="K75" s="122">
        <f t="shared" si="46"/>
        <v>14130262</v>
      </c>
      <c r="L75" s="121">
        <f t="shared" si="46"/>
        <v>12788000</v>
      </c>
      <c r="M75" s="122">
        <f t="shared" si="46"/>
        <v>8301863</v>
      </c>
      <c r="N75" s="121">
        <f t="shared" si="46"/>
        <v>12033000</v>
      </c>
      <c r="O75" s="122">
        <f t="shared" si="46"/>
        <v>16046923</v>
      </c>
      <c r="P75" s="121">
        <f>$H75      +$J75      +$L75      +$N75</f>
        <v>46875000</v>
      </c>
      <c r="Q75" s="122">
        <f>$I75      +$K75      +$M75      +$O75</f>
        <v>49262001</v>
      </c>
      <c r="R75" s="67">
        <f>IF(($L75      =0),0,((($N75      -$L75      )/$L75      )*100))</f>
        <v>-5.9039724741945578</v>
      </c>
      <c r="S75" s="68">
        <f>IF(($M75      =0),0,((($O75      -$M75      )/$M75      )*100))</f>
        <v>93.293035551176885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95.154480126669654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100.00000202996225</v>
      </c>
      <c r="V75" s="121" t="s">
        <v>36</v>
      </c>
      <c r="W75" s="122" t="s">
        <v>36</v>
      </c>
    </row>
    <row r="76" spans="1:23" ht="13" thickTop="1" x14ac:dyDescent="0.25">
      <c r="A76" s="72" t="s">
        <v>40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93</v>
      </c>
      <c r="B78" s="86" t="s">
        <v>94</v>
      </c>
      <c r="C78" s="86" t="s">
        <v>95</v>
      </c>
      <c r="D78" s="87" t="s">
        <v>17</v>
      </c>
      <c r="E78" s="86" t="s">
        <v>18</v>
      </c>
      <c r="F78" s="86" t="s">
        <v>19</v>
      </c>
      <c r="G78" s="86" t="s">
        <v>96</v>
      </c>
      <c r="H78" s="86" t="s">
        <v>97</v>
      </c>
      <c r="I78" s="88" t="s">
        <v>22</v>
      </c>
      <c r="J78" s="86" t="s">
        <v>98</v>
      </c>
      <c r="K78" s="88" t="s">
        <v>24</v>
      </c>
      <c r="L78" s="86" t="s">
        <v>99</v>
      </c>
      <c r="M78" s="88" t="s">
        <v>26</v>
      </c>
      <c r="N78" s="86" t="s">
        <v>100</v>
      </c>
      <c r="O78" s="88" t="s">
        <v>28</v>
      </c>
      <c r="P78" s="88" t="s">
        <v>101</v>
      </c>
      <c r="Q78" s="89" t="s">
        <v>30</v>
      </c>
      <c r="R78" s="90" t="s">
        <v>101</v>
      </c>
      <c r="S78" s="91" t="s">
        <v>30</v>
      </c>
      <c r="T78" s="90" t="s">
        <v>102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167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168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169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170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171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172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103</v>
      </c>
      <c r="B87" s="128">
        <f t="shared" ref="B87:S87" si="48">+B88+B89+B90+B91+B92+B93+B94+B95+B96</f>
        <v>4988000</v>
      </c>
      <c r="C87" s="128">
        <f t="shared" si="48"/>
        <v>2098000</v>
      </c>
      <c r="D87" s="128">
        <f t="shared" si="48"/>
        <v>0</v>
      </c>
      <c r="E87" s="128">
        <f t="shared" si="48"/>
        <v>7086000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6037000</v>
      </c>
      <c r="I87" s="128">
        <f t="shared" si="48"/>
        <v>0</v>
      </c>
      <c r="J87" s="128">
        <f t="shared" si="48"/>
        <v>2086000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8123000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114.6344905447361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104</v>
      </c>
      <c r="B88" s="130"/>
      <c r="C88" s="130"/>
      <c r="D88" s="130"/>
      <c r="E88" s="130">
        <f t="shared" ref="E88:E96" si="49">$B88      +$C88      +$D88</f>
        <v>0</v>
      </c>
      <c r="F88" s="130">
        <v>0</v>
      </c>
      <c r="G88" s="130">
        <v>0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IF(($L88      =0),0,((($N88      -$L88      )/$L88      )*100))</f>
        <v>0</v>
      </c>
      <c r="S88" s="98">
        <f t="shared" ref="S88:S96" si="53">IF(($M88      =0),0,((($O88      -$M88      )/$M88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105</v>
      </c>
      <c r="B89" s="108"/>
      <c r="C89" s="108"/>
      <c r="D89" s="108"/>
      <c r="E89" s="108">
        <f t="shared" si="49"/>
        <v>0</v>
      </c>
      <c r="F89" s="108">
        <v>0</v>
      </c>
      <c r="G89" s="108">
        <v>0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106</v>
      </c>
      <c r="B90" s="108"/>
      <c r="C90" s="108"/>
      <c r="D90" s="108"/>
      <c r="E90" s="108">
        <f t="shared" si="49"/>
        <v>0</v>
      </c>
      <c r="F90" s="108">
        <v>0</v>
      </c>
      <c r="G90" s="108">
        <v>0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107</v>
      </c>
      <c r="B91" s="108">
        <v>4988000</v>
      </c>
      <c r="C91" s="108">
        <v>2098000</v>
      </c>
      <c r="D91" s="108"/>
      <c r="E91" s="108">
        <f t="shared" si="49"/>
        <v>7086000</v>
      </c>
      <c r="F91" s="108">
        <v>0</v>
      </c>
      <c r="G91" s="108">
        <v>0</v>
      </c>
      <c r="H91" s="108">
        <v>6037000</v>
      </c>
      <c r="I91" s="108"/>
      <c r="J91" s="108">
        <v>2086000</v>
      </c>
      <c r="K91" s="108"/>
      <c r="L91" s="108"/>
      <c r="M91" s="108"/>
      <c r="N91" s="108"/>
      <c r="O91" s="108"/>
      <c r="P91" s="108">
        <f t="shared" si="50"/>
        <v>8123000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114.6344905447361</v>
      </c>
      <c r="U91" s="99">
        <f t="shared" si="55"/>
        <v>0</v>
      </c>
      <c r="V91" s="100"/>
      <c r="W91" s="101"/>
    </row>
    <row r="92" spans="1:23" ht="13" x14ac:dyDescent="0.3">
      <c r="A92" s="102" t="s">
        <v>108</v>
      </c>
      <c r="B92" s="108"/>
      <c r="C92" s="108"/>
      <c r="D92" s="108"/>
      <c r="E92" s="108">
        <f t="shared" si="49"/>
        <v>0</v>
      </c>
      <c r="F92" s="108">
        <v>0</v>
      </c>
      <c r="G92" s="108">
        <v>0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109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110</v>
      </c>
      <c r="B94" s="108"/>
      <c r="C94" s="108"/>
      <c r="D94" s="108"/>
      <c r="E94" s="108">
        <f t="shared" si="49"/>
        <v>0</v>
      </c>
      <c r="F94" s="108">
        <v>0</v>
      </c>
      <c r="G94" s="108">
        <v>0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111</v>
      </c>
      <c r="B95" s="108"/>
      <c r="C95" s="108"/>
      <c r="D95" s="108"/>
      <c r="E95" s="108">
        <f t="shared" si="49"/>
        <v>0</v>
      </c>
      <c r="F95" s="108">
        <v>0</v>
      </c>
      <c r="G95" s="108">
        <v>0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112</v>
      </c>
      <c r="B96" s="131"/>
      <c r="C96" s="131"/>
      <c r="D96" s="131"/>
      <c r="E96" s="131">
        <f t="shared" si="49"/>
        <v>0</v>
      </c>
      <c r="F96" s="131">
        <v>0</v>
      </c>
      <c r="G96" s="131">
        <v>0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173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4988000</v>
      </c>
      <c r="C114" s="137">
        <f t="shared" si="62"/>
        <v>2098000</v>
      </c>
      <c r="D114" s="137">
        <f t="shared" si="62"/>
        <v>0</v>
      </c>
      <c r="E114" s="137">
        <f t="shared" si="62"/>
        <v>7086000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6037000</v>
      </c>
      <c r="I114" s="137">
        <f t="shared" si="62"/>
        <v>0</v>
      </c>
      <c r="J114" s="137">
        <f t="shared" si="62"/>
        <v>2086000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8123000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>
        <f t="shared" si="58"/>
        <v>1.1463449054473609</v>
      </c>
      <c r="U114" s="30">
        <f t="shared" si="59"/>
        <v>0</v>
      </c>
      <c r="V114" s="27"/>
      <c r="W114" s="28"/>
    </row>
    <row r="115" spans="1:23" hidden="1" x14ac:dyDescent="0.25">
      <c r="A115" s="31" t="s">
        <v>174</v>
      </c>
      <c r="B115" s="139">
        <f>B87</f>
        <v>4988000</v>
      </c>
      <c r="C115" s="139">
        <f t="shared" ref="C115:Q115" si="63">C87</f>
        <v>2098000</v>
      </c>
      <c r="D115" s="139">
        <f t="shared" si="63"/>
        <v>0</v>
      </c>
      <c r="E115" s="139">
        <f t="shared" si="63"/>
        <v>7086000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6037000</v>
      </c>
      <c r="I115" s="139">
        <f t="shared" si="63"/>
        <v>0</v>
      </c>
      <c r="J115" s="139">
        <f t="shared" si="63"/>
        <v>2086000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8123000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>
        <f t="shared" si="58"/>
        <v>1.1463449054473609</v>
      </c>
      <c r="U115" s="30">
        <f t="shared" si="59"/>
        <v>0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175</v>
      </c>
    </row>
    <row r="118" spans="1:23" x14ac:dyDescent="0.25">
      <c r="A118" s="35" t="s">
        <v>176</v>
      </c>
    </row>
    <row r="119" spans="1:23" ht="13" x14ac:dyDescent="0.3">
      <c r="A119" s="35" t="s">
        <v>177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178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179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180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fzasQern2UHewJ8oQiHBHc+hSEY9B8Sv5vnKsTGj0fGlH369nd2MkZv9phRDD2yJj/cV5WAeYd5U8Y59Ac/4XQ==" saltValue="AF5Zd6Hlfe/2P28mIJU6T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142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40</v>
      </c>
      <c r="B6" s="40" t="s">
        <v>40</v>
      </c>
      <c r="C6" s="40" t="s">
        <v>40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>
        <v>0</v>
      </c>
      <c r="G9" s="110">
        <v>0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IF(($L9       =0),0,((($N9       -$L9       )/$L9       )*100))</f>
        <v>0</v>
      </c>
      <c r="S9" s="55">
        <f>IF(($M9       =0),0,((($O9       -$M9       )/$M9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3000000</v>
      </c>
      <c r="C10" s="108"/>
      <c r="D10" s="108"/>
      <c r="E10" s="108">
        <f t="shared" ref="E10:E17" si="0">$B10      +$C10      +$D10</f>
        <v>3000000</v>
      </c>
      <c r="F10" s="109">
        <v>3000000</v>
      </c>
      <c r="G10" s="110">
        <v>3000000</v>
      </c>
      <c r="H10" s="109">
        <v>1227000</v>
      </c>
      <c r="I10" s="110">
        <v>1227081</v>
      </c>
      <c r="J10" s="109"/>
      <c r="K10" s="110"/>
      <c r="L10" s="109">
        <v>104000</v>
      </c>
      <c r="M10" s="110">
        <v>808884</v>
      </c>
      <c r="N10" s="109"/>
      <c r="O10" s="110">
        <v>384280</v>
      </c>
      <c r="P10" s="109">
        <f t="shared" ref="P10:P17" si="1">$H10      +$J10      +$L10      +$N10</f>
        <v>1331000</v>
      </c>
      <c r="Q10" s="110">
        <f t="shared" ref="Q10:Q17" si="2">$I10      +$K10      +$M10      +$O10</f>
        <v>2420245</v>
      </c>
      <c r="R10" s="54">
        <f t="shared" ref="R10:R17" si="3">IF(($L10      =0),0,((($N10      -$L10      )/$L10      )*100))</f>
        <v>-100</v>
      </c>
      <c r="S10" s="55">
        <f t="shared" ref="S10:S17" si="4">IF(($M10      =0),0,((($O10      -$M10      )/$M10      )*100))</f>
        <v>-52.49257001003852</v>
      </c>
      <c r="T10" s="54">
        <f t="shared" ref="T10:T16" si="5">IF(($E10      =0),0,(($P10      /$E10      )*100))</f>
        <v>44.366666666666667</v>
      </c>
      <c r="U10" s="56">
        <f t="shared" ref="U10:U16" si="6">IF(($E10      =0),0,(($Q10      /$E10      )*100))</f>
        <v>80.674833333333325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3000000</v>
      </c>
      <c r="C17" s="111">
        <f>SUM(C9:C16)</f>
        <v>0</v>
      </c>
      <c r="D17" s="111"/>
      <c r="E17" s="111">
        <f t="shared" si="0"/>
        <v>3000000</v>
      </c>
      <c r="F17" s="112">
        <f t="shared" ref="F17:O17" si="7">SUM(F9:F16)</f>
        <v>3000000</v>
      </c>
      <c r="G17" s="113">
        <f t="shared" si="7"/>
        <v>3000000</v>
      </c>
      <c r="H17" s="112">
        <f t="shared" si="7"/>
        <v>1227000</v>
      </c>
      <c r="I17" s="113">
        <f t="shared" si="7"/>
        <v>1227081</v>
      </c>
      <c r="J17" s="112">
        <f t="shared" si="7"/>
        <v>0</v>
      </c>
      <c r="K17" s="113">
        <f t="shared" si="7"/>
        <v>0</v>
      </c>
      <c r="L17" s="112">
        <f t="shared" si="7"/>
        <v>104000</v>
      </c>
      <c r="M17" s="113">
        <f t="shared" si="7"/>
        <v>808884</v>
      </c>
      <c r="N17" s="112">
        <f t="shared" si="7"/>
        <v>0</v>
      </c>
      <c r="O17" s="113">
        <f t="shared" si="7"/>
        <v>384280</v>
      </c>
      <c r="P17" s="112">
        <f t="shared" si="1"/>
        <v>1331000</v>
      </c>
      <c r="Q17" s="113">
        <f t="shared" si="2"/>
        <v>2420245</v>
      </c>
      <c r="R17" s="58">
        <f t="shared" si="3"/>
        <v>-100</v>
      </c>
      <c r="S17" s="59">
        <f t="shared" si="4"/>
        <v>-52.49257001003852</v>
      </c>
      <c r="T17" s="58">
        <f>IF((SUM($E9:$E14))=0,0,(P17/(SUM($E9:$E14))*100))</f>
        <v>44.366666666666667</v>
      </c>
      <c r="U17" s="60">
        <f>IF((SUM($E9:$E14))=0,0,(Q17/(SUM($E9:$E14))*100))</f>
        <v>80.674833333333325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IF(($L19      =0),0,((($N19      -$L19      )/$L19      )*100))</f>
        <v>0</v>
      </c>
      <c r="S19" s="55">
        <f t="shared" ref="S19:S26" si="12">IF(($M19      =0),0,((($O19      -$M19      )/$M19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>
        <v>0</v>
      </c>
      <c r="G21" s="110">
        <v>0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>
        <v>5400000</v>
      </c>
      <c r="D22" s="108"/>
      <c r="E22" s="108">
        <f t="shared" si="8"/>
        <v>5400000</v>
      </c>
      <c r="F22" s="109">
        <v>5400000</v>
      </c>
      <c r="G22" s="110">
        <v>5400000</v>
      </c>
      <c r="H22" s="109"/>
      <c r="I22" s="110"/>
      <c r="J22" s="109"/>
      <c r="K22" s="110"/>
      <c r="L22" s="109"/>
      <c r="M22" s="110"/>
      <c r="N22" s="109">
        <v>4607000</v>
      </c>
      <c r="O22" s="110">
        <v>4694753</v>
      </c>
      <c r="P22" s="109">
        <f t="shared" si="9"/>
        <v>4607000</v>
      </c>
      <c r="Q22" s="110">
        <f t="shared" si="10"/>
        <v>4694753</v>
      </c>
      <c r="R22" s="54">
        <f t="shared" si="11"/>
        <v>0</v>
      </c>
      <c r="S22" s="55">
        <f t="shared" si="12"/>
        <v>0</v>
      </c>
      <c r="T22" s="54">
        <f t="shared" si="13"/>
        <v>85.31481481481481</v>
      </c>
      <c r="U22" s="56">
        <f t="shared" si="14"/>
        <v>86.939870370370372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5400000</v>
      </c>
      <c r="D26" s="111"/>
      <c r="E26" s="111">
        <f t="shared" si="8"/>
        <v>5400000</v>
      </c>
      <c r="F26" s="112">
        <f t="shared" ref="F26:O26" si="15">SUM(F19:F25)</f>
        <v>5400000</v>
      </c>
      <c r="G26" s="113">
        <f t="shared" si="15"/>
        <v>5400000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4607000</v>
      </c>
      <c r="O26" s="113">
        <f t="shared" si="15"/>
        <v>4694753</v>
      </c>
      <c r="P26" s="112">
        <f t="shared" si="9"/>
        <v>4607000</v>
      </c>
      <c r="Q26" s="113">
        <f t="shared" si="10"/>
        <v>4694753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85.31481481481481</v>
      </c>
      <c r="U26" s="60">
        <f>IF(($E26-$E21-$E25)   =0,0,($Q26   /($E26-$E21-$E25)   )*100)</f>
        <v>86.939870370370372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IF(($L28      =0),0,((($N28      -$L28      )/$L28      )*100))</f>
        <v>0</v>
      </c>
      <c r="S28" s="55">
        <f>IF(($M28      =0),0,((($O28      -$M28      )/$M28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IF(($L29      =0),0,((($N29      -$L29      )/$L29      )*100))</f>
        <v>0</v>
      </c>
      <c r="S29" s="55">
        <f>IF(($M29      =0),0,((($O29      -$M29      )/$M29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IF(($L30      =0),0,((($N30      -$L30      )/$L30      )*100))</f>
        <v>0</v>
      </c>
      <c r="S30" s="55">
        <f>IF(($M30      =0),0,((($O30      -$M30      )/$M30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IF(($L31      =0),0,((($N31      -$L31      )/$L31      )*100))</f>
        <v>0</v>
      </c>
      <c r="S31" s="55">
        <f>IF(($M31      =0),0,((($O31      -$M31      )/$M31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IF(($L32      =0),0,((($N32      -$L32      )/$L32      )*100))</f>
        <v>0</v>
      </c>
      <c r="S32" s="59">
        <f>IF(($M32      =0),0,((($O32      -$M32      )/$M32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1793000</v>
      </c>
      <c r="C34" s="108"/>
      <c r="D34" s="108"/>
      <c r="E34" s="108">
        <f>$B34      +$C34      +$D34</f>
        <v>1793000</v>
      </c>
      <c r="F34" s="109">
        <v>1793000</v>
      </c>
      <c r="G34" s="110">
        <v>1793000</v>
      </c>
      <c r="H34" s="109">
        <v>449000</v>
      </c>
      <c r="I34" s="110"/>
      <c r="J34" s="109"/>
      <c r="K34" s="110"/>
      <c r="L34" s="109"/>
      <c r="M34" s="110">
        <v>2400660</v>
      </c>
      <c r="N34" s="109"/>
      <c r="O34" s="110">
        <v>2456404</v>
      </c>
      <c r="P34" s="109">
        <f>$H34      +$J34      +$L34      +$N34</f>
        <v>449000</v>
      </c>
      <c r="Q34" s="110">
        <f>$I34      +$K34      +$M34      +$O34</f>
        <v>4857064</v>
      </c>
      <c r="R34" s="54">
        <f>IF(($L34      =0),0,((($N34      -$L34      )/$L34      )*100))</f>
        <v>0</v>
      </c>
      <c r="S34" s="55">
        <f>IF(($M34      =0),0,((($O34      -$M34      )/$M34      )*100))</f>
        <v>2.322028108936709</v>
      </c>
      <c r="T34" s="54">
        <f>IF(($E34      =0),0,(($P34      /$E34      )*100))</f>
        <v>25.041829336307863</v>
      </c>
      <c r="U34" s="56">
        <f>IF(($E34      =0),0,(($Q34      /$E34      )*100))</f>
        <v>270.89035136642497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1793000</v>
      </c>
      <c r="C35" s="111">
        <f>C34</f>
        <v>0</v>
      </c>
      <c r="D35" s="111"/>
      <c r="E35" s="111">
        <f>$B35      +$C35      +$D35</f>
        <v>1793000</v>
      </c>
      <c r="F35" s="112">
        <f t="shared" ref="F35:O35" si="17">F34</f>
        <v>1793000</v>
      </c>
      <c r="G35" s="113">
        <f t="shared" si="17"/>
        <v>1793000</v>
      </c>
      <c r="H35" s="112">
        <f t="shared" si="17"/>
        <v>449000</v>
      </c>
      <c r="I35" s="113">
        <f t="shared" si="17"/>
        <v>0</v>
      </c>
      <c r="J35" s="112">
        <f t="shared" si="17"/>
        <v>0</v>
      </c>
      <c r="K35" s="113">
        <f t="shared" si="17"/>
        <v>0</v>
      </c>
      <c r="L35" s="112">
        <f t="shared" si="17"/>
        <v>0</v>
      </c>
      <c r="M35" s="113">
        <f t="shared" si="17"/>
        <v>2400660</v>
      </c>
      <c r="N35" s="112">
        <f t="shared" si="17"/>
        <v>0</v>
      </c>
      <c r="O35" s="113">
        <f t="shared" si="17"/>
        <v>2456404</v>
      </c>
      <c r="P35" s="112">
        <f>$H35      +$J35      +$L35      +$N35</f>
        <v>449000</v>
      </c>
      <c r="Q35" s="113">
        <f>$I35      +$K35      +$M35      +$O35</f>
        <v>4857064</v>
      </c>
      <c r="R35" s="58">
        <f>IF(($L35      =0),0,((($N35      -$L35      )/$L35      )*100))</f>
        <v>0</v>
      </c>
      <c r="S35" s="59">
        <f>IF(($M35      =0),0,((($O35      -$M35      )/$M35      )*100))</f>
        <v>2.322028108936709</v>
      </c>
      <c r="T35" s="58">
        <f>IF($E35   =0,0,($P35   /$E35   )*100)</f>
        <v>25.041829336307863</v>
      </c>
      <c r="U35" s="60">
        <f>IF($E35   =0,0,($Q35   /$E35   )*100)</f>
        <v>270.89035136642497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>
        <v>5518000</v>
      </c>
      <c r="C37" s="108"/>
      <c r="D37" s="108"/>
      <c r="E37" s="108">
        <f t="shared" ref="E37:E42" si="18">$B37      +$C37      +$D37</f>
        <v>5518000</v>
      </c>
      <c r="F37" s="109">
        <v>5518000</v>
      </c>
      <c r="G37" s="110">
        <v>5518000</v>
      </c>
      <c r="H37" s="109"/>
      <c r="I37" s="110"/>
      <c r="J37" s="109"/>
      <c r="K37" s="110"/>
      <c r="L37" s="109">
        <v>2200000</v>
      </c>
      <c r="M37" s="110">
        <v>2200000</v>
      </c>
      <c r="N37" s="109"/>
      <c r="O37" s="110">
        <v>3430014</v>
      </c>
      <c r="P37" s="109">
        <f t="shared" ref="P37:P42" si="19">$H37      +$J37      +$L37      +$N37</f>
        <v>2200000</v>
      </c>
      <c r="Q37" s="110">
        <f t="shared" ref="Q37:Q42" si="20">$I37      +$K37      +$M37      +$O37</f>
        <v>5630014</v>
      </c>
      <c r="R37" s="54">
        <f t="shared" ref="R37:R42" si="21">IF(($L37      =0),0,((($N37      -$L37      )/$L37      )*100))</f>
        <v>-100</v>
      </c>
      <c r="S37" s="55">
        <f t="shared" ref="S37:S42" si="22">IF(($M37      =0),0,((($O37      -$M37      )/$M37      )*100))</f>
        <v>55.909727272727274</v>
      </c>
      <c r="T37" s="54">
        <f t="shared" ref="T37:T41" si="23">IF(($E37      =0),0,(($P37      /$E37      )*100))</f>
        <v>39.869517941283071</v>
      </c>
      <c r="U37" s="56">
        <f t="shared" ref="U37:U41" si="24">IF(($E37      =0),0,(($Q37      /$E37      )*100))</f>
        <v>102.02997462848857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>
        <v>1366000</v>
      </c>
      <c r="C38" s="108">
        <v>-114000</v>
      </c>
      <c r="D38" s="108"/>
      <c r="E38" s="108">
        <f t="shared" si="18"/>
        <v>1252000</v>
      </c>
      <c r="F38" s="109">
        <v>1366000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6884000</v>
      </c>
      <c r="C42" s="111">
        <f>SUM(C37:C41)</f>
        <v>-114000</v>
      </c>
      <c r="D42" s="111"/>
      <c r="E42" s="111">
        <f t="shared" si="18"/>
        <v>6770000</v>
      </c>
      <c r="F42" s="112">
        <f t="shared" ref="F42:O42" si="25">SUM(F37:F41)</f>
        <v>6884000</v>
      </c>
      <c r="G42" s="113">
        <f t="shared" si="25"/>
        <v>5518000</v>
      </c>
      <c r="H42" s="112">
        <f t="shared" si="25"/>
        <v>0</v>
      </c>
      <c r="I42" s="113">
        <f t="shared" si="25"/>
        <v>0</v>
      </c>
      <c r="J42" s="112">
        <f t="shared" si="25"/>
        <v>0</v>
      </c>
      <c r="K42" s="113">
        <f t="shared" si="25"/>
        <v>0</v>
      </c>
      <c r="L42" s="112">
        <f t="shared" si="25"/>
        <v>2200000</v>
      </c>
      <c r="M42" s="113">
        <f t="shared" si="25"/>
        <v>2200000</v>
      </c>
      <c r="N42" s="112">
        <f t="shared" si="25"/>
        <v>0</v>
      </c>
      <c r="O42" s="113">
        <f t="shared" si="25"/>
        <v>3430014</v>
      </c>
      <c r="P42" s="112">
        <f t="shared" si="19"/>
        <v>2200000</v>
      </c>
      <c r="Q42" s="113">
        <f t="shared" si="20"/>
        <v>5630014</v>
      </c>
      <c r="R42" s="58">
        <f t="shared" si="21"/>
        <v>-100</v>
      </c>
      <c r="S42" s="59">
        <f t="shared" si="22"/>
        <v>55.909727272727274</v>
      </c>
      <c r="T42" s="58">
        <f>IF((+$E37+$E40) =0,0,(P42   /(+$E37+$E40) )*100)</f>
        <v>39.869517941283071</v>
      </c>
      <c r="U42" s="60">
        <f>IF((+$E37+$E40) =0,0,(Q42   /(+$E37+$E40) )*100)</f>
        <v>102.02997462848857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IF(($L44      =0),0,((($N44      -$L44      )/$L44      )*100))</f>
        <v>0</v>
      </c>
      <c r="S44" s="55">
        <f t="shared" ref="S44:S55" si="30">IF(($M44      =0),0,((($O44      -$M44      )/$M44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IF(($L57      =0),0,((($N57      -$L57      )/$L57      )*100))</f>
        <v>0</v>
      </c>
      <c r="S57" s="55">
        <f>IF(($M57      =0),0,((($O57      -$M57      )/$M57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IF(($L58      =0),0,((($N58      -$L58      )/$L58      )*100))</f>
        <v>0</v>
      </c>
      <c r="S58" s="55">
        <f>IF(($M58      =0),0,((($O58      -$M58      )/$M58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IF(($L59      =0),0,((($N59      -$L59      )/$L59      )*100))</f>
        <v>0</v>
      </c>
      <c r="S59" s="55">
        <f>IF(($M59      =0),0,((($O59      -$M59      )/$M59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IF(($L60      =0),0,((($N60      -$L60      )/$L60      )*100))</f>
        <v>0</v>
      </c>
      <c r="S60" s="55">
        <f>IF(($M60      =0),0,((($O60      -$M60      )/$M60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IF(($L61      =0),0,((($N61      -$L61      )/$L61      )*100))</f>
        <v>0</v>
      </c>
      <c r="S61" s="64">
        <f>IF(($M61      =0),0,((($O61      -$M61      )/$M61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IF(($L63      =0),0,((($N63      -$L63      )/$L63      )*100))</f>
        <v>0</v>
      </c>
      <c r="S63" s="55">
        <f t="shared" ref="S63:S69" si="39">IF(($M63      =0),0,((($O63      -$M63      )/$M63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11677000</v>
      </c>
      <c r="C69" s="120">
        <f>SUM(C9:C16,C19:C25,C28:C31,C34,C37:C41,C44:C54,C57:C60,C63:C67)</f>
        <v>5286000</v>
      </c>
      <c r="D69" s="120"/>
      <c r="E69" s="120">
        <f t="shared" si="35"/>
        <v>16963000</v>
      </c>
      <c r="F69" s="121">
        <f t="shared" ref="F69:O69" si="43">SUM(F9:F16,F19:F25,F28:F31,F34,F37:F41,F44:F54,F57:F60,F63:F67)</f>
        <v>17077000</v>
      </c>
      <c r="G69" s="122">
        <f t="shared" si="43"/>
        <v>15711000</v>
      </c>
      <c r="H69" s="121">
        <f t="shared" si="43"/>
        <v>1676000</v>
      </c>
      <c r="I69" s="122">
        <f t="shared" si="43"/>
        <v>1227081</v>
      </c>
      <c r="J69" s="121">
        <f t="shared" si="43"/>
        <v>0</v>
      </c>
      <c r="K69" s="122">
        <f t="shared" si="43"/>
        <v>0</v>
      </c>
      <c r="L69" s="121">
        <f t="shared" si="43"/>
        <v>2304000</v>
      </c>
      <c r="M69" s="122">
        <f t="shared" si="43"/>
        <v>5409544</v>
      </c>
      <c r="N69" s="121">
        <f t="shared" si="43"/>
        <v>4607000</v>
      </c>
      <c r="O69" s="122">
        <f t="shared" si="43"/>
        <v>10965451</v>
      </c>
      <c r="P69" s="121">
        <f t="shared" si="36"/>
        <v>8587000</v>
      </c>
      <c r="Q69" s="122">
        <f t="shared" si="37"/>
        <v>17602076</v>
      </c>
      <c r="R69" s="67">
        <f t="shared" si="38"/>
        <v>99.956597222222214</v>
      </c>
      <c r="S69" s="68">
        <f t="shared" si="39"/>
        <v>102.70564395076553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54.655973521736371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112.03663675132074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43212000</v>
      </c>
      <c r="C71" s="108"/>
      <c r="D71" s="108"/>
      <c r="E71" s="108">
        <f>$B71      +$C71      +$D71</f>
        <v>43212000</v>
      </c>
      <c r="F71" s="109">
        <v>43212000</v>
      </c>
      <c r="G71" s="110">
        <v>43212000</v>
      </c>
      <c r="H71" s="109">
        <v>16417000</v>
      </c>
      <c r="I71" s="110">
        <v>19308082</v>
      </c>
      <c r="J71" s="109">
        <v>9826000</v>
      </c>
      <c r="K71" s="110">
        <v>7300685</v>
      </c>
      <c r="L71" s="109">
        <v>12964000</v>
      </c>
      <c r="M71" s="110">
        <v>3766686</v>
      </c>
      <c r="N71" s="109">
        <v>4005000</v>
      </c>
      <c r="O71" s="110">
        <v>10393823</v>
      </c>
      <c r="P71" s="109">
        <f>$H71      +$J71      +$L71      +$N71</f>
        <v>43212000</v>
      </c>
      <c r="Q71" s="110">
        <f>$I71      +$K71      +$M71      +$O71</f>
        <v>40769276</v>
      </c>
      <c r="R71" s="54">
        <f>IF(($L71      =0),0,((($N71      -$L71      )/$L71      )*100))</f>
        <v>-69.106757173711813</v>
      </c>
      <c r="S71" s="55">
        <f>IF(($M71      =0),0,((($O71      -$M71      )/$M71      )*100))</f>
        <v>175.94078720657893</v>
      </c>
      <c r="T71" s="54">
        <f>IF(($E71      =0),0,(($P71      /$E71      )*100))</f>
        <v>100</v>
      </c>
      <c r="U71" s="56">
        <f>IF(($E71      =0),0,(($Q71      /$E71      )*100))</f>
        <v>94.347116541701382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IF(($L72      =0),0,((($N72      -$L72      )/$L72      )*100))</f>
        <v>0</v>
      </c>
      <c r="S72" s="55">
        <f>IF(($M72      =0),0,((($O72      -$M72      )/$M72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43212000</v>
      </c>
      <c r="C73" s="117">
        <f>SUM(C71:C72)</f>
        <v>0</v>
      </c>
      <c r="D73" s="117"/>
      <c r="E73" s="117">
        <f>$B73      +$C73      +$D73</f>
        <v>43212000</v>
      </c>
      <c r="F73" s="118">
        <f t="shared" ref="F73:O73" si="44">SUM(F71:F72)</f>
        <v>43212000</v>
      </c>
      <c r="G73" s="119">
        <f t="shared" si="44"/>
        <v>43212000</v>
      </c>
      <c r="H73" s="118">
        <f t="shared" si="44"/>
        <v>16417000</v>
      </c>
      <c r="I73" s="119">
        <f t="shared" si="44"/>
        <v>19308082</v>
      </c>
      <c r="J73" s="118">
        <f t="shared" si="44"/>
        <v>9826000</v>
      </c>
      <c r="K73" s="119">
        <f t="shared" si="44"/>
        <v>7300685</v>
      </c>
      <c r="L73" s="118">
        <f t="shared" si="44"/>
        <v>12964000</v>
      </c>
      <c r="M73" s="119">
        <f t="shared" si="44"/>
        <v>3766686</v>
      </c>
      <c r="N73" s="118">
        <f t="shared" si="44"/>
        <v>4005000</v>
      </c>
      <c r="O73" s="119">
        <f t="shared" si="44"/>
        <v>10393823</v>
      </c>
      <c r="P73" s="118">
        <f>$H73      +$J73      +$L73      +$N73</f>
        <v>43212000</v>
      </c>
      <c r="Q73" s="119">
        <f>$I73      +$K73      +$M73      +$O73</f>
        <v>40769276</v>
      </c>
      <c r="R73" s="63">
        <f>IF(($L73      =0),0,((($N73      -$L73      )/$L73      )*100))</f>
        <v>-69.106757173711813</v>
      </c>
      <c r="S73" s="64">
        <f>IF(($M73      =0),0,((($O73      -$M73      )/$M73      )*100))</f>
        <v>175.94078720657893</v>
      </c>
      <c r="T73" s="63">
        <f>IF(($E71      =0),0,(($P71      /$E71      )*100))</f>
        <v>100</v>
      </c>
      <c r="U73" s="65">
        <f>IF($E71   =0,0,($Q71   /$E71 )*100)</f>
        <v>94.347116541701382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43212000</v>
      </c>
      <c r="C74" s="120">
        <f>SUM(C71:C72)</f>
        <v>0</v>
      </c>
      <c r="D74" s="120"/>
      <c r="E74" s="120">
        <f>$B74      +$C74      +$D74</f>
        <v>43212000</v>
      </c>
      <c r="F74" s="121">
        <f t="shared" ref="F74:O74" si="45">SUM(F71:F72)</f>
        <v>43212000</v>
      </c>
      <c r="G74" s="122">
        <f t="shared" si="45"/>
        <v>43212000</v>
      </c>
      <c r="H74" s="121">
        <f t="shared" si="45"/>
        <v>16417000</v>
      </c>
      <c r="I74" s="122">
        <f t="shared" si="45"/>
        <v>19308082</v>
      </c>
      <c r="J74" s="121">
        <f t="shared" si="45"/>
        <v>9826000</v>
      </c>
      <c r="K74" s="122">
        <f t="shared" si="45"/>
        <v>7300685</v>
      </c>
      <c r="L74" s="121">
        <f t="shared" si="45"/>
        <v>12964000</v>
      </c>
      <c r="M74" s="122">
        <f t="shared" si="45"/>
        <v>3766686</v>
      </c>
      <c r="N74" s="121">
        <f t="shared" si="45"/>
        <v>4005000</v>
      </c>
      <c r="O74" s="122">
        <f t="shared" si="45"/>
        <v>10393823</v>
      </c>
      <c r="P74" s="121">
        <f>$H74      +$J74      +$L74      +$N74</f>
        <v>43212000</v>
      </c>
      <c r="Q74" s="122">
        <f>$I74      +$K74      +$M74      +$O74</f>
        <v>40769276</v>
      </c>
      <c r="R74" s="67">
        <f>IF(($L74      =0),0,((($N74      -$L74      )/$L74      )*100))</f>
        <v>-69.106757173711813</v>
      </c>
      <c r="S74" s="68">
        <f>IF(($M74      =0),0,((($O74      -$M74      )/$M74      )*100))</f>
        <v>175.94078720657893</v>
      </c>
      <c r="T74" s="67">
        <f>IF(($E71      =0),0,(($P71      /$E71      )*100))</f>
        <v>100</v>
      </c>
      <c r="U74" s="71">
        <f>IF($E71   =0,0,($Q71   /$E71 )*100)</f>
        <v>94.347116541701382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54889000</v>
      </c>
      <c r="C75" s="120">
        <f>SUM(C9:C16,C19:C25,C28:C31,C34,C37:C41,C44:C54,C57:C60,C63:C67,C71:C72)</f>
        <v>5286000</v>
      </c>
      <c r="D75" s="120"/>
      <c r="E75" s="120">
        <f>$B75      +$C75      +$D75</f>
        <v>60175000</v>
      </c>
      <c r="F75" s="121">
        <f t="shared" ref="F75:O75" si="46">SUM(F9:F16,F19:F25,F28:F31,F34,F37:F41,F44:F54,F57:F60,F63:F67,F71:F72)</f>
        <v>60289000</v>
      </c>
      <c r="G75" s="122">
        <f t="shared" si="46"/>
        <v>58923000</v>
      </c>
      <c r="H75" s="121">
        <f t="shared" si="46"/>
        <v>18093000</v>
      </c>
      <c r="I75" s="122">
        <f t="shared" si="46"/>
        <v>20535163</v>
      </c>
      <c r="J75" s="121">
        <f t="shared" si="46"/>
        <v>9826000</v>
      </c>
      <c r="K75" s="122">
        <f t="shared" si="46"/>
        <v>7300685</v>
      </c>
      <c r="L75" s="121">
        <f t="shared" si="46"/>
        <v>15268000</v>
      </c>
      <c r="M75" s="122">
        <f t="shared" si="46"/>
        <v>9176230</v>
      </c>
      <c r="N75" s="121">
        <f t="shared" si="46"/>
        <v>8612000</v>
      </c>
      <c r="O75" s="122">
        <f t="shared" si="46"/>
        <v>21359274</v>
      </c>
      <c r="P75" s="121">
        <f>$H75      +$J75      +$L75      +$N75</f>
        <v>51799000</v>
      </c>
      <c r="Q75" s="122">
        <f>$I75      +$K75      +$M75      +$O75</f>
        <v>58371352</v>
      </c>
      <c r="R75" s="67">
        <f>IF(($L75      =0),0,((($N75      -$L75      )/$L75      )*100))</f>
        <v>-43.594445899921404</v>
      </c>
      <c r="S75" s="68">
        <f>IF(($M75      =0),0,((($O75      -$M75      )/$M75      )*100))</f>
        <v>132.76742191510021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87.909644790658987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99.063781545406712</v>
      </c>
      <c r="V75" s="121" t="s">
        <v>36</v>
      </c>
      <c r="W75" s="122" t="s">
        <v>36</v>
      </c>
    </row>
    <row r="76" spans="1:23" ht="13" thickTop="1" x14ac:dyDescent="0.25">
      <c r="A76" s="72" t="s">
        <v>40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93</v>
      </c>
      <c r="B78" s="86" t="s">
        <v>94</v>
      </c>
      <c r="C78" s="86" t="s">
        <v>95</v>
      </c>
      <c r="D78" s="87" t="s">
        <v>17</v>
      </c>
      <c r="E78" s="86" t="s">
        <v>18</v>
      </c>
      <c r="F78" s="86" t="s">
        <v>19</v>
      </c>
      <c r="G78" s="86" t="s">
        <v>96</v>
      </c>
      <c r="H78" s="86" t="s">
        <v>97</v>
      </c>
      <c r="I78" s="88" t="s">
        <v>22</v>
      </c>
      <c r="J78" s="86" t="s">
        <v>98</v>
      </c>
      <c r="K78" s="88" t="s">
        <v>24</v>
      </c>
      <c r="L78" s="86" t="s">
        <v>99</v>
      </c>
      <c r="M78" s="88" t="s">
        <v>26</v>
      </c>
      <c r="N78" s="86" t="s">
        <v>100</v>
      </c>
      <c r="O78" s="88" t="s">
        <v>28</v>
      </c>
      <c r="P78" s="88" t="s">
        <v>101</v>
      </c>
      <c r="Q78" s="89" t="s">
        <v>30</v>
      </c>
      <c r="R78" s="90" t="s">
        <v>101</v>
      </c>
      <c r="S78" s="91" t="s">
        <v>30</v>
      </c>
      <c r="T78" s="90" t="s">
        <v>102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167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168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169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170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171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172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103</v>
      </c>
      <c r="B87" s="128">
        <f t="shared" ref="B87:S87" si="48">+B88+B89+B90+B91+B92+B93+B94+B95+B96</f>
        <v>10903000</v>
      </c>
      <c r="C87" s="128">
        <f t="shared" si="48"/>
        <v>6408000</v>
      </c>
      <c r="D87" s="128">
        <f t="shared" si="48"/>
        <v>0</v>
      </c>
      <c r="E87" s="128">
        <f t="shared" si="48"/>
        <v>17311000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11682000</v>
      </c>
      <c r="I87" s="128">
        <f t="shared" si="48"/>
        <v>0</v>
      </c>
      <c r="J87" s="128">
        <f t="shared" si="48"/>
        <v>8616000</v>
      </c>
      <c r="K87" s="128">
        <f t="shared" si="48"/>
        <v>0</v>
      </c>
      <c r="L87" s="128">
        <f t="shared" si="48"/>
        <v>2000000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22298000</v>
      </c>
      <c r="Q87" s="129">
        <f t="shared" si="48"/>
        <v>0</v>
      </c>
      <c r="R87" s="94">
        <f t="shared" si="48"/>
        <v>-100</v>
      </c>
      <c r="S87" s="94">
        <f t="shared" si="48"/>
        <v>0</v>
      </c>
      <c r="T87" s="95">
        <f>IF(SUM($E88:$E96) =0,0,(P87   /SUM($E88:$E96) )*100)</f>
        <v>128.80827219686904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104</v>
      </c>
      <c r="B88" s="130"/>
      <c r="C88" s="130"/>
      <c r="D88" s="130"/>
      <c r="E88" s="130">
        <f t="shared" ref="E88:E96" si="49">$B88      +$C88      +$D88</f>
        <v>0</v>
      </c>
      <c r="F88" s="130">
        <v>0</v>
      </c>
      <c r="G88" s="130">
        <v>0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IF(($L88      =0),0,((($N88      -$L88      )/$L88      )*100))</f>
        <v>0</v>
      </c>
      <c r="S88" s="98">
        <f t="shared" ref="S88:S96" si="53">IF(($M88      =0),0,((($O88      -$M88      )/$M88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105</v>
      </c>
      <c r="B89" s="108"/>
      <c r="C89" s="108"/>
      <c r="D89" s="108"/>
      <c r="E89" s="108">
        <f t="shared" si="49"/>
        <v>0</v>
      </c>
      <c r="F89" s="108">
        <v>0</v>
      </c>
      <c r="G89" s="108">
        <v>0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106</v>
      </c>
      <c r="B90" s="108"/>
      <c r="C90" s="108"/>
      <c r="D90" s="108"/>
      <c r="E90" s="108">
        <f t="shared" si="49"/>
        <v>0</v>
      </c>
      <c r="F90" s="108">
        <v>0</v>
      </c>
      <c r="G90" s="108">
        <v>0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107</v>
      </c>
      <c r="B91" s="108">
        <v>9903000</v>
      </c>
      <c r="C91" s="108">
        <v>5408000</v>
      </c>
      <c r="D91" s="108"/>
      <c r="E91" s="108">
        <f t="shared" si="49"/>
        <v>15311000</v>
      </c>
      <c r="F91" s="108">
        <v>0</v>
      </c>
      <c r="G91" s="108">
        <v>0</v>
      </c>
      <c r="H91" s="108">
        <v>11682000</v>
      </c>
      <c r="I91" s="108"/>
      <c r="J91" s="108">
        <v>8616000</v>
      </c>
      <c r="K91" s="108"/>
      <c r="L91" s="108"/>
      <c r="M91" s="108"/>
      <c r="N91" s="108"/>
      <c r="O91" s="108"/>
      <c r="P91" s="108">
        <f t="shared" si="50"/>
        <v>20298000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132.57135392854812</v>
      </c>
      <c r="U91" s="99">
        <f t="shared" si="55"/>
        <v>0</v>
      </c>
      <c r="V91" s="100"/>
      <c r="W91" s="101"/>
    </row>
    <row r="92" spans="1:23" ht="13" x14ac:dyDescent="0.3">
      <c r="A92" s="102" t="s">
        <v>108</v>
      </c>
      <c r="B92" s="108"/>
      <c r="C92" s="108"/>
      <c r="D92" s="108"/>
      <c r="E92" s="108">
        <f t="shared" si="49"/>
        <v>0</v>
      </c>
      <c r="F92" s="108">
        <v>0</v>
      </c>
      <c r="G92" s="108">
        <v>0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109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110</v>
      </c>
      <c r="B94" s="108"/>
      <c r="C94" s="108"/>
      <c r="D94" s="108"/>
      <c r="E94" s="108">
        <f t="shared" si="49"/>
        <v>0</v>
      </c>
      <c r="F94" s="108">
        <v>0</v>
      </c>
      <c r="G94" s="108">
        <v>0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111</v>
      </c>
      <c r="B95" s="108"/>
      <c r="C95" s="108"/>
      <c r="D95" s="108"/>
      <c r="E95" s="108">
        <f t="shared" si="49"/>
        <v>0</v>
      </c>
      <c r="F95" s="108">
        <v>0</v>
      </c>
      <c r="G95" s="108">
        <v>0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112</v>
      </c>
      <c r="B96" s="131">
        <v>1000000</v>
      </c>
      <c r="C96" s="131">
        <v>1000000</v>
      </c>
      <c r="D96" s="131"/>
      <c r="E96" s="131">
        <f t="shared" si="49"/>
        <v>2000000</v>
      </c>
      <c r="F96" s="131">
        <v>0</v>
      </c>
      <c r="G96" s="131">
        <v>0</v>
      </c>
      <c r="H96" s="131"/>
      <c r="I96" s="131"/>
      <c r="J96" s="131"/>
      <c r="K96" s="131"/>
      <c r="L96" s="131">
        <v>2000000</v>
      </c>
      <c r="M96" s="131"/>
      <c r="N96" s="131"/>
      <c r="O96" s="131"/>
      <c r="P96" s="131">
        <f t="shared" si="50"/>
        <v>2000000</v>
      </c>
      <c r="Q96" s="131">
        <f t="shared" si="51"/>
        <v>0</v>
      </c>
      <c r="R96" s="104">
        <f t="shared" si="52"/>
        <v>-100</v>
      </c>
      <c r="S96" s="104">
        <f t="shared" si="53"/>
        <v>0</v>
      </c>
      <c r="T96" s="104">
        <f t="shared" si="54"/>
        <v>100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173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10903000</v>
      </c>
      <c r="C114" s="137">
        <f t="shared" si="62"/>
        <v>6408000</v>
      </c>
      <c r="D114" s="137">
        <f t="shared" si="62"/>
        <v>0</v>
      </c>
      <c r="E114" s="137">
        <f t="shared" si="62"/>
        <v>17311000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11682000</v>
      </c>
      <c r="I114" s="137">
        <f t="shared" si="62"/>
        <v>0</v>
      </c>
      <c r="J114" s="137">
        <f t="shared" si="62"/>
        <v>8616000</v>
      </c>
      <c r="K114" s="137">
        <f t="shared" si="62"/>
        <v>0</v>
      </c>
      <c r="L114" s="137">
        <f t="shared" si="62"/>
        <v>2000000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22298000</v>
      </c>
      <c r="Q114" s="137">
        <f t="shared" si="62"/>
        <v>0</v>
      </c>
      <c r="R114" s="29">
        <f t="shared" si="61"/>
        <v>-1</v>
      </c>
      <c r="S114" s="30" t="str">
        <f t="shared" si="61"/>
        <v xml:space="preserve"> </v>
      </c>
      <c r="T114" s="29">
        <f t="shared" si="58"/>
        <v>1.2880827219686903</v>
      </c>
      <c r="U114" s="30">
        <f t="shared" si="59"/>
        <v>0</v>
      </c>
      <c r="V114" s="27"/>
      <c r="W114" s="28"/>
    </row>
    <row r="115" spans="1:23" hidden="1" x14ac:dyDescent="0.25">
      <c r="A115" s="31" t="s">
        <v>174</v>
      </c>
      <c r="B115" s="139">
        <f>B87</f>
        <v>10903000</v>
      </c>
      <c r="C115" s="139">
        <f t="shared" ref="C115:Q115" si="63">C87</f>
        <v>6408000</v>
      </c>
      <c r="D115" s="139">
        <f t="shared" si="63"/>
        <v>0</v>
      </c>
      <c r="E115" s="139">
        <f t="shared" si="63"/>
        <v>17311000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11682000</v>
      </c>
      <c r="I115" s="139">
        <f t="shared" si="63"/>
        <v>0</v>
      </c>
      <c r="J115" s="139">
        <f t="shared" si="63"/>
        <v>8616000</v>
      </c>
      <c r="K115" s="139">
        <f t="shared" si="63"/>
        <v>0</v>
      </c>
      <c r="L115" s="139">
        <f t="shared" si="63"/>
        <v>2000000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22298000</v>
      </c>
      <c r="Q115" s="139">
        <f t="shared" si="63"/>
        <v>0</v>
      </c>
      <c r="R115" s="29">
        <f t="shared" si="61"/>
        <v>-1</v>
      </c>
      <c r="S115" s="30" t="str">
        <f t="shared" si="61"/>
        <v xml:space="preserve"> </v>
      </c>
      <c r="T115" s="29">
        <f t="shared" si="58"/>
        <v>1.2880827219686903</v>
      </c>
      <c r="U115" s="30">
        <f t="shared" si="59"/>
        <v>0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175</v>
      </c>
    </row>
    <row r="118" spans="1:23" x14ac:dyDescent="0.25">
      <c r="A118" s="35" t="s">
        <v>176</v>
      </c>
    </row>
    <row r="119" spans="1:23" ht="13" x14ac:dyDescent="0.3">
      <c r="A119" s="35" t="s">
        <v>177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178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179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180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Rh/GCDmh9xR8u9NxagMuSkhKKDyt60q/mJsJi+C6YIBkgirTVBJrSRaoWD1slYF1SjLmEHv6g6ARCY0gs5jcRA==" saltValue="6krBBvHRetiB5E6aQ7l46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143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40</v>
      </c>
      <c r="B6" s="40" t="s">
        <v>40</v>
      </c>
      <c r="C6" s="40" t="s">
        <v>40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>
        <v>0</v>
      </c>
      <c r="G9" s="110">
        <v>0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IF(($L9       =0),0,((($N9       -$L9       )/$L9       )*100))</f>
        <v>0</v>
      </c>
      <c r="S9" s="55">
        <f>IF(($M9       =0),0,((($O9       -$M9       )/$M9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2000000</v>
      </c>
      <c r="C10" s="108"/>
      <c r="D10" s="108"/>
      <c r="E10" s="108">
        <f t="shared" ref="E10:E17" si="0">$B10      +$C10      +$D10</f>
        <v>2000000</v>
      </c>
      <c r="F10" s="109">
        <v>2000000</v>
      </c>
      <c r="G10" s="110">
        <v>2000000</v>
      </c>
      <c r="H10" s="109">
        <v>541000</v>
      </c>
      <c r="I10" s="110">
        <v>139680</v>
      </c>
      <c r="J10" s="109">
        <v>185000</v>
      </c>
      <c r="K10" s="110">
        <v>208927</v>
      </c>
      <c r="L10" s="109">
        <v>675000</v>
      </c>
      <c r="M10" s="110">
        <v>1120931</v>
      </c>
      <c r="N10" s="109"/>
      <c r="O10" s="110">
        <v>484740</v>
      </c>
      <c r="P10" s="109">
        <f t="shared" ref="P10:P17" si="1">$H10      +$J10      +$L10      +$N10</f>
        <v>1401000</v>
      </c>
      <c r="Q10" s="110">
        <f t="shared" ref="Q10:Q17" si="2">$I10      +$K10      +$M10      +$O10</f>
        <v>1954278</v>
      </c>
      <c r="R10" s="54">
        <f t="shared" ref="R10:R17" si="3">IF(($L10      =0),0,((($N10      -$L10      )/$L10      )*100))</f>
        <v>-100</v>
      </c>
      <c r="S10" s="55">
        <f t="shared" ref="S10:S17" si="4">IF(($M10      =0),0,((($O10      -$M10      )/$M10      )*100))</f>
        <v>-56.755589773143932</v>
      </c>
      <c r="T10" s="54">
        <f t="shared" ref="T10:T16" si="5">IF(($E10      =0),0,(($P10      /$E10      )*100))</f>
        <v>70.05</v>
      </c>
      <c r="U10" s="56">
        <f t="shared" ref="U10:U16" si="6">IF(($E10      =0),0,(($Q10      /$E10      )*100))</f>
        <v>97.713899999999995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2000000</v>
      </c>
      <c r="C17" s="111">
        <f>SUM(C9:C16)</f>
        <v>0</v>
      </c>
      <c r="D17" s="111"/>
      <c r="E17" s="111">
        <f t="shared" si="0"/>
        <v>2000000</v>
      </c>
      <c r="F17" s="112">
        <f t="shared" ref="F17:O17" si="7">SUM(F9:F16)</f>
        <v>2000000</v>
      </c>
      <c r="G17" s="113">
        <f t="shared" si="7"/>
        <v>2000000</v>
      </c>
      <c r="H17" s="112">
        <f t="shared" si="7"/>
        <v>541000</v>
      </c>
      <c r="I17" s="113">
        <f t="shared" si="7"/>
        <v>139680</v>
      </c>
      <c r="J17" s="112">
        <f t="shared" si="7"/>
        <v>185000</v>
      </c>
      <c r="K17" s="113">
        <f t="shared" si="7"/>
        <v>208927</v>
      </c>
      <c r="L17" s="112">
        <f t="shared" si="7"/>
        <v>675000</v>
      </c>
      <c r="M17" s="113">
        <f t="shared" si="7"/>
        <v>1120931</v>
      </c>
      <c r="N17" s="112">
        <f t="shared" si="7"/>
        <v>0</v>
      </c>
      <c r="O17" s="113">
        <f t="shared" si="7"/>
        <v>484740</v>
      </c>
      <c r="P17" s="112">
        <f t="shared" si="1"/>
        <v>1401000</v>
      </c>
      <c r="Q17" s="113">
        <f t="shared" si="2"/>
        <v>1954278</v>
      </c>
      <c r="R17" s="58">
        <f t="shared" si="3"/>
        <v>-100</v>
      </c>
      <c r="S17" s="59">
        <f t="shared" si="4"/>
        <v>-56.755589773143932</v>
      </c>
      <c r="T17" s="58">
        <f>IF((SUM($E9:$E14))=0,0,(P17/(SUM($E9:$E14))*100))</f>
        <v>70.05</v>
      </c>
      <c r="U17" s="60">
        <f>IF((SUM($E9:$E14))=0,0,(Q17/(SUM($E9:$E14))*100))</f>
        <v>97.713899999999995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IF(($L19      =0),0,((($N19      -$L19      )/$L19      )*100))</f>
        <v>0</v>
      </c>
      <c r="S19" s="55">
        <f t="shared" ref="S19:S26" si="12">IF(($M19      =0),0,((($O19      -$M19      )/$M19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>
        <v>0</v>
      </c>
      <c r="G21" s="110">
        <v>0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0</v>
      </c>
      <c r="D26" s="111"/>
      <c r="E26" s="111">
        <f t="shared" si="8"/>
        <v>0</v>
      </c>
      <c r="F26" s="112">
        <f t="shared" ref="F26:O26" si="15">SUM(F19:F25)</f>
        <v>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IF(($L28      =0),0,((($N28      -$L28      )/$L28      )*100))</f>
        <v>0</v>
      </c>
      <c r="S28" s="55">
        <f>IF(($M28      =0),0,((($O28      -$M28      )/$M28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IF(($L29      =0),0,((($N29      -$L29      )/$L29      )*100))</f>
        <v>0</v>
      </c>
      <c r="S29" s="55">
        <f>IF(($M29      =0),0,((($O29      -$M29      )/$M29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IF(($L30      =0),0,((($N30      -$L30      )/$L30      )*100))</f>
        <v>0</v>
      </c>
      <c r="S30" s="55">
        <f>IF(($M30      =0),0,((($O30      -$M30      )/$M30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IF(($L31      =0),0,((($N31      -$L31      )/$L31      )*100))</f>
        <v>0</v>
      </c>
      <c r="S31" s="55">
        <f>IF(($M31      =0),0,((($O31      -$M31      )/$M31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IF(($L32      =0),0,((($N32      -$L32      )/$L32      )*100))</f>
        <v>0</v>
      </c>
      <c r="S32" s="59">
        <f>IF(($M32      =0),0,((($O32      -$M32      )/$M32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2307000</v>
      </c>
      <c r="C34" s="108"/>
      <c r="D34" s="108"/>
      <c r="E34" s="108">
        <f>$B34      +$C34      +$D34</f>
        <v>2307000</v>
      </c>
      <c r="F34" s="109">
        <v>2307000</v>
      </c>
      <c r="G34" s="110">
        <v>2307000</v>
      </c>
      <c r="H34" s="109">
        <v>576000</v>
      </c>
      <c r="I34" s="110">
        <v>407910</v>
      </c>
      <c r="J34" s="109">
        <v>1580000</v>
      </c>
      <c r="K34" s="110"/>
      <c r="L34" s="109">
        <v>2000</v>
      </c>
      <c r="M34" s="110">
        <v>1899090</v>
      </c>
      <c r="N34" s="109"/>
      <c r="O34" s="110"/>
      <c r="P34" s="109">
        <f>$H34      +$J34      +$L34      +$N34</f>
        <v>2158000</v>
      </c>
      <c r="Q34" s="110">
        <f>$I34      +$K34      +$M34      +$O34</f>
        <v>2307000</v>
      </c>
      <c r="R34" s="54">
        <f>IF(($L34      =0),0,((($N34      -$L34      )/$L34      )*100))</f>
        <v>-100</v>
      </c>
      <c r="S34" s="55">
        <f>IF(($M34      =0),0,((($O34      -$M34      )/$M34      )*100))</f>
        <v>-100</v>
      </c>
      <c r="T34" s="54">
        <f>IF(($E34      =0),0,(($P34      /$E34      )*100))</f>
        <v>93.541395752058946</v>
      </c>
      <c r="U34" s="56">
        <f>IF(($E34      =0),0,(($Q34      /$E34      )*100))</f>
        <v>100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2307000</v>
      </c>
      <c r="C35" s="111">
        <f>C34</f>
        <v>0</v>
      </c>
      <c r="D35" s="111"/>
      <c r="E35" s="111">
        <f>$B35      +$C35      +$D35</f>
        <v>2307000</v>
      </c>
      <c r="F35" s="112">
        <f t="shared" ref="F35:O35" si="17">F34</f>
        <v>2307000</v>
      </c>
      <c r="G35" s="113">
        <f t="shared" si="17"/>
        <v>2307000</v>
      </c>
      <c r="H35" s="112">
        <f t="shared" si="17"/>
        <v>576000</v>
      </c>
      <c r="I35" s="113">
        <f t="shared" si="17"/>
        <v>407910</v>
      </c>
      <c r="J35" s="112">
        <f t="shared" si="17"/>
        <v>1580000</v>
      </c>
      <c r="K35" s="113">
        <f t="shared" si="17"/>
        <v>0</v>
      </c>
      <c r="L35" s="112">
        <f t="shared" si="17"/>
        <v>2000</v>
      </c>
      <c r="M35" s="113">
        <f t="shared" si="17"/>
        <v>1899090</v>
      </c>
      <c r="N35" s="112">
        <f t="shared" si="17"/>
        <v>0</v>
      </c>
      <c r="O35" s="113">
        <f t="shared" si="17"/>
        <v>0</v>
      </c>
      <c r="P35" s="112">
        <f>$H35      +$J35      +$L35      +$N35</f>
        <v>2158000</v>
      </c>
      <c r="Q35" s="113">
        <f>$I35      +$K35      +$M35      +$O35</f>
        <v>2307000</v>
      </c>
      <c r="R35" s="58">
        <f>IF(($L35      =0),0,((($N35      -$L35      )/$L35      )*100))</f>
        <v>-100</v>
      </c>
      <c r="S35" s="59">
        <f>IF(($M35      =0),0,((($O35      -$M35      )/$M35      )*100))</f>
        <v>-100</v>
      </c>
      <c r="T35" s="58">
        <f>IF($E35   =0,0,($P35   /$E35   )*100)</f>
        <v>93.541395752058946</v>
      </c>
      <c r="U35" s="60">
        <f>IF($E35   =0,0,($Q35   /$E35   )*100)</f>
        <v>100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/>
      <c r="C37" s="108"/>
      <c r="D37" s="108"/>
      <c r="E37" s="108">
        <f t="shared" ref="E37:E42" si="18">$B37      +$C37      +$D37</f>
        <v>0</v>
      </c>
      <c r="F37" s="109">
        <v>0</v>
      </c>
      <c r="G37" s="110">
        <v>0</v>
      </c>
      <c r="H37" s="109"/>
      <c r="I37" s="110"/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0</v>
      </c>
      <c r="Q37" s="110">
        <f t="shared" ref="Q37:Q42" si="20">$I37      +$K37      +$M37      +$O37</f>
        <v>0</v>
      </c>
      <c r="R37" s="54">
        <f t="shared" ref="R37:R42" si="21">IF(($L37      =0),0,((($N37      -$L37      )/$L37      )*100))</f>
        <v>0</v>
      </c>
      <c r="S37" s="55">
        <f t="shared" ref="S37:S42" si="22">IF(($M37      =0),0,((($O37      -$M37      )/$M37      )*100))</f>
        <v>0</v>
      </c>
      <c r="T37" s="54">
        <f t="shared" ref="T37:T41" si="23">IF(($E37      =0),0,(($P37      /$E37      )*100))</f>
        <v>0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>
        <v>4141000</v>
      </c>
      <c r="C38" s="108">
        <v>-3803000</v>
      </c>
      <c r="D38" s="108"/>
      <c r="E38" s="108">
        <f t="shared" si="18"/>
        <v>338000</v>
      </c>
      <c r="F38" s="109">
        <v>4141000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4141000</v>
      </c>
      <c r="C42" s="111">
        <f>SUM(C37:C41)</f>
        <v>-3803000</v>
      </c>
      <c r="D42" s="111"/>
      <c r="E42" s="111">
        <f t="shared" si="18"/>
        <v>338000</v>
      </c>
      <c r="F42" s="112">
        <f t="shared" ref="F42:O42" si="25">SUM(F37:F41)</f>
        <v>4141000</v>
      </c>
      <c r="G42" s="113">
        <f t="shared" si="25"/>
        <v>0</v>
      </c>
      <c r="H42" s="112">
        <f t="shared" si="25"/>
        <v>0</v>
      </c>
      <c r="I42" s="113">
        <f t="shared" si="25"/>
        <v>0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0</v>
      </c>
      <c r="Q42" s="113">
        <f t="shared" si="20"/>
        <v>0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0</v>
      </c>
      <c r="U42" s="60">
        <f>IF((+$E37+$E40) =0,0,(Q42   /(+$E37+$E40) )*100)</f>
        <v>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IF(($L44      =0),0,((($N44      -$L44      )/$L44      )*100))</f>
        <v>0</v>
      </c>
      <c r="S44" s="55">
        <f t="shared" ref="S44:S55" si="30">IF(($M44      =0),0,((($O44      -$M44      )/$M44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IF(($L57      =0),0,((($N57      -$L57      )/$L57      )*100))</f>
        <v>0</v>
      </c>
      <c r="S57" s="55">
        <f>IF(($M57      =0),0,((($O57      -$M57      )/$M57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IF(($L58      =0),0,((($N58      -$L58      )/$L58      )*100))</f>
        <v>0</v>
      </c>
      <c r="S58" s="55">
        <f>IF(($M58      =0),0,((($O58      -$M58      )/$M58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IF(($L59      =0),0,((($N59      -$L59      )/$L59      )*100))</f>
        <v>0</v>
      </c>
      <c r="S59" s="55">
        <f>IF(($M59      =0),0,((($O59      -$M59      )/$M59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IF(($L60      =0),0,((($N60      -$L60      )/$L60      )*100))</f>
        <v>0</v>
      </c>
      <c r="S60" s="55">
        <f>IF(($M60      =0),0,((($O60      -$M60      )/$M60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IF(($L61      =0),0,((($N61      -$L61      )/$L61      )*100))</f>
        <v>0</v>
      </c>
      <c r="S61" s="64">
        <f>IF(($M61      =0),0,((($O61      -$M61      )/$M61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IF(($L63      =0),0,((($N63      -$L63      )/$L63      )*100))</f>
        <v>0</v>
      </c>
      <c r="S63" s="55">
        <f t="shared" ref="S63:S69" si="39">IF(($M63      =0),0,((($O63      -$M63      )/$M63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8448000</v>
      </c>
      <c r="C69" s="120">
        <f>SUM(C9:C16,C19:C25,C28:C31,C34,C37:C41,C44:C54,C57:C60,C63:C67)</f>
        <v>-3803000</v>
      </c>
      <c r="D69" s="120"/>
      <c r="E69" s="120">
        <f t="shared" si="35"/>
        <v>4645000</v>
      </c>
      <c r="F69" s="121">
        <f t="shared" ref="F69:O69" si="43">SUM(F9:F16,F19:F25,F28:F31,F34,F37:F41,F44:F54,F57:F60,F63:F67)</f>
        <v>8448000</v>
      </c>
      <c r="G69" s="122">
        <f t="shared" si="43"/>
        <v>4307000</v>
      </c>
      <c r="H69" s="121">
        <f t="shared" si="43"/>
        <v>1117000</v>
      </c>
      <c r="I69" s="122">
        <f t="shared" si="43"/>
        <v>547590</v>
      </c>
      <c r="J69" s="121">
        <f t="shared" si="43"/>
        <v>1765000</v>
      </c>
      <c r="K69" s="122">
        <f t="shared" si="43"/>
        <v>208927</v>
      </c>
      <c r="L69" s="121">
        <f t="shared" si="43"/>
        <v>677000</v>
      </c>
      <c r="M69" s="122">
        <f t="shared" si="43"/>
        <v>3020021</v>
      </c>
      <c r="N69" s="121">
        <f t="shared" si="43"/>
        <v>0</v>
      </c>
      <c r="O69" s="122">
        <f t="shared" si="43"/>
        <v>484740</v>
      </c>
      <c r="P69" s="121">
        <f t="shared" si="36"/>
        <v>3559000</v>
      </c>
      <c r="Q69" s="122">
        <f t="shared" si="37"/>
        <v>4261278</v>
      </c>
      <c r="R69" s="67">
        <f t="shared" si="38"/>
        <v>-100</v>
      </c>
      <c r="S69" s="68">
        <f t="shared" si="39"/>
        <v>-83.949118234608306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82.632923148363119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98.938425818435107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36925000</v>
      </c>
      <c r="C71" s="108">
        <v>-2049000</v>
      </c>
      <c r="D71" s="108"/>
      <c r="E71" s="108">
        <f>$B71      +$C71      +$D71</f>
        <v>34876000</v>
      </c>
      <c r="F71" s="109">
        <v>34876000</v>
      </c>
      <c r="G71" s="110">
        <v>34876000</v>
      </c>
      <c r="H71" s="109">
        <v>7002000</v>
      </c>
      <c r="I71" s="110">
        <v>7689877</v>
      </c>
      <c r="J71" s="109">
        <v>5719000</v>
      </c>
      <c r="K71" s="110">
        <v>5531522</v>
      </c>
      <c r="L71" s="109">
        <v>9029000</v>
      </c>
      <c r="M71" s="110">
        <v>15670009</v>
      </c>
      <c r="N71" s="109">
        <v>4664000</v>
      </c>
      <c r="O71" s="110">
        <v>4753780</v>
      </c>
      <c r="P71" s="109">
        <f>$H71      +$J71      +$L71      +$N71</f>
        <v>26414000</v>
      </c>
      <c r="Q71" s="110">
        <f>$I71      +$K71      +$M71      +$O71</f>
        <v>33645188</v>
      </c>
      <c r="R71" s="54">
        <f>IF(($L71      =0),0,((($N71      -$L71      )/$L71      )*100))</f>
        <v>-48.344224166574371</v>
      </c>
      <c r="S71" s="55">
        <f>IF(($M71      =0),0,((($O71      -$M71      )/$M71      )*100))</f>
        <v>-69.663195471042798</v>
      </c>
      <c r="T71" s="54">
        <f>IF(($E71      =0),0,(($P71      /$E71      )*100))</f>
        <v>75.736896433077177</v>
      </c>
      <c r="U71" s="56">
        <f>IF(($E71      =0),0,(($Q71      /$E71      )*100))</f>
        <v>96.470891157242804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IF(($L72      =0),0,((($N72      -$L72      )/$L72      )*100))</f>
        <v>0</v>
      </c>
      <c r="S72" s="55">
        <f>IF(($M72      =0),0,((($O72      -$M72      )/$M72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36925000</v>
      </c>
      <c r="C73" s="117">
        <f>SUM(C71:C72)</f>
        <v>-2049000</v>
      </c>
      <c r="D73" s="117"/>
      <c r="E73" s="117">
        <f>$B73      +$C73      +$D73</f>
        <v>34876000</v>
      </c>
      <c r="F73" s="118">
        <f t="shared" ref="F73:O73" si="44">SUM(F71:F72)</f>
        <v>34876000</v>
      </c>
      <c r="G73" s="119">
        <f t="shared" si="44"/>
        <v>34876000</v>
      </c>
      <c r="H73" s="118">
        <f t="shared" si="44"/>
        <v>7002000</v>
      </c>
      <c r="I73" s="119">
        <f t="shared" si="44"/>
        <v>7689877</v>
      </c>
      <c r="J73" s="118">
        <f t="shared" si="44"/>
        <v>5719000</v>
      </c>
      <c r="K73" s="119">
        <f t="shared" si="44"/>
        <v>5531522</v>
      </c>
      <c r="L73" s="118">
        <f t="shared" si="44"/>
        <v>9029000</v>
      </c>
      <c r="M73" s="119">
        <f t="shared" si="44"/>
        <v>15670009</v>
      </c>
      <c r="N73" s="118">
        <f t="shared" si="44"/>
        <v>4664000</v>
      </c>
      <c r="O73" s="119">
        <f t="shared" si="44"/>
        <v>4753780</v>
      </c>
      <c r="P73" s="118">
        <f>$H73      +$J73      +$L73      +$N73</f>
        <v>26414000</v>
      </c>
      <c r="Q73" s="119">
        <f>$I73      +$K73      +$M73      +$O73</f>
        <v>33645188</v>
      </c>
      <c r="R73" s="63">
        <f>IF(($L73      =0),0,((($N73      -$L73      )/$L73      )*100))</f>
        <v>-48.344224166574371</v>
      </c>
      <c r="S73" s="64">
        <f>IF(($M73      =0),0,((($O73      -$M73      )/$M73      )*100))</f>
        <v>-69.663195471042798</v>
      </c>
      <c r="T73" s="63">
        <f>IF(($E71      =0),0,(($P71      /$E71      )*100))</f>
        <v>75.736896433077177</v>
      </c>
      <c r="U73" s="65">
        <f>IF($E71   =0,0,($Q71   /$E71 )*100)</f>
        <v>96.470891157242804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36925000</v>
      </c>
      <c r="C74" s="120">
        <f>SUM(C71:C72)</f>
        <v>-2049000</v>
      </c>
      <c r="D74" s="120"/>
      <c r="E74" s="120">
        <f>$B74      +$C74      +$D74</f>
        <v>34876000</v>
      </c>
      <c r="F74" s="121">
        <f t="shared" ref="F74:O74" si="45">SUM(F71:F72)</f>
        <v>34876000</v>
      </c>
      <c r="G74" s="122">
        <f t="shared" si="45"/>
        <v>34876000</v>
      </c>
      <c r="H74" s="121">
        <f t="shared" si="45"/>
        <v>7002000</v>
      </c>
      <c r="I74" s="122">
        <f t="shared" si="45"/>
        <v>7689877</v>
      </c>
      <c r="J74" s="121">
        <f t="shared" si="45"/>
        <v>5719000</v>
      </c>
      <c r="K74" s="122">
        <f t="shared" si="45"/>
        <v>5531522</v>
      </c>
      <c r="L74" s="121">
        <f t="shared" si="45"/>
        <v>9029000</v>
      </c>
      <c r="M74" s="122">
        <f t="shared" si="45"/>
        <v>15670009</v>
      </c>
      <c r="N74" s="121">
        <f t="shared" si="45"/>
        <v>4664000</v>
      </c>
      <c r="O74" s="122">
        <f t="shared" si="45"/>
        <v>4753780</v>
      </c>
      <c r="P74" s="121">
        <f>$H74      +$J74      +$L74      +$N74</f>
        <v>26414000</v>
      </c>
      <c r="Q74" s="122">
        <f>$I74      +$K74      +$M74      +$O74</f>
        <v>33645188</v>
      </c>
      <c r="R74" s="67">
        <f>IF(($L74      =0),0,((($N74      -$L74      )/$L74      )*100))</f>
        <v>-48.344224166574371</v>
      </c>
      <c r="S74" s="68">
        <f>IF(($M74      =0),0,((($O74      -$M74      )/$M74      )*100))</f>
        <v>-69.663195471042798</v>
      </c>
      <c r="T74" s="67">
        <f>IF(($E71      =0),0,(($P71      /$E71      )*100))</f>
        <v>75.736896433077177</v>
      </c>
      <c r="U74" s="71">
        <f>IF($E71   =0,0,($Q71   /$E71 )*100)</f>
        <v>96.470891157242804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45373000</v>
      </c>
      <c r="C75" s="120">
        <f>SUM(C9:C16,C19:C25,C28:C31,C34,C37:C41,C44:C54,C57:C60,C63:C67,C71:C72)</f>
        <v>-5852000</v>
      </c>
      <c r="D75" s="120"/>
      <c r="E75" s="120">
        <f>$B75      +$C75      +$D75</f>
        <v>39521000</v>
      </c>
      <c r="F75" s="121">
        <f t="shared" ref="F75:O75" si="46">SUM(F9:F16,F19:F25,F28:F31,F34,F37:F41,F44:F54,F57:F60,F63:F67,F71:F72)</f>
        <v>43324000</v>
      </c>
      <c r="G75" s="122">
        <f t="shared" si="46"/>
        <v>39183000</v>
      </c>
      <c r="H75" s="121">
        <f t="shared" si="46"/>
        <v>8119000</v>
      </c>
      <c r="I75" s="122">
        <f t="shared" si="46"/>
        <v>8237467</v>
      </c>
      <c r="J75" s="121">
        <f t="shared" si="46"/>
        <v>7484000</v>
      </c>
      <c r="K75" s="122">
        <f t="shared" si="46"/>
        <v>5740449</v>
      </c>
      <c r="L75" s="121">
        <f t="shared" si="46"/>
        <v>9706000</v>
      </c>
      <c r="M75" s="122">
        <f t="shared" si="46"/>
        <v>18690030</v>
      </c>
      <c r="N75" s="121">
        <f t="shared" si="46"/>
        <v>4664000</v>
      </c>
      <c r="O75" s="122">
        <f t="shared" si="46"/>
        <v>5238520</v>
      </c>
      <c r="P75" s="121">
        <f>$H75      +$J75      +$L75      +$N75</f>
        <v>29973000</v>
      </c>
      <c r="Q75" s="122">
        <f>$I75      +$K75      +$M75      +$O75</f>
        <v>37906466</v>
      </c>
      <c r="R75" s="67">
        <f>IF(($L75      =0),0,((($N75      -$L75      )/$L75      )*100))</f>
        <v>-51.947249124253034</v>
      </c>
      <c r="S75" s="68">
        <f>IF(($M75      =0),0,((($O75      -$M75      )/$M75      )*100))</f>
        <v>-71.971580569961631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76.494908506239952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96.74212285940331</v>
      </c>
      <c r="V75" s="121" t="s">
        <v>36</v>
      </c>
      <c r="W75" s="122" t="s">
        <v>36</v>
      </c>
    </row>
    <row r="76" spans="1:23" ht="13" thickTop="1" x14ac:dyDescent="0.25">
      <c r="A76" s="72" t="s">
        <v>40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93</v>
      </c>
      <c r="B78" s="86" t="s">
        <v>94</v>
      </c>
      <c r="C78" s="86" t="s">
        <v>95</v>
      </c>
      <c r="D78" s="87" t="s">
        <v>17</v>
      </c>
      <c r="E78" s="86" t="s">
        <v>18</v>
      </c>
      <c r="F78" s="86" t="s">
        <v>19</v>
      </c>
      <c r="G78" s="86" t="s">
        <v>96</v>
      </c>
      <c r="H78" s="86" t="s">
        <v>97</v>
      </c>
      <c r="I78" s="88" t="s">
        <v>22</v>
      </c>
      <c r="J78" s="86" t="s">
        <v>98</v>
      </c>
      <c r="K78" s="88" t="s">
        <v>24</v>
      </c>
      <c r="L78" s="86" t="s">
        <v>99</v>
      </c>
      <c r="M78" s="88" t="s">
        <v>26</v>
      </c>
      <c r="N78" s="86" t="s">
        <v>100</v>
      </c>
      <c r="O78" s="88" t="s">
        <v>28</v>
      </c>
      <c r="P78" s="88" t="s">
        <v>101</v>
      </c>
      <c r="Q78" s="89" t="s">
        <v>30</v>
      </c>
      <c r="R78" s="90" t="s">
        <v>101</v>
      </c>
      <c r="S78" s="91" t="s">
        <v>30</v>
      </c>
      <c r="T78" s="90" t="s">
        <v>102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167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168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169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170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171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172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103</v>
      </c>
      <c r="B87" s="128">
        <f t="shared" ref="B87:S87" si="48">+B88+B89+B90+B91+B92+B93+B94+B95+B96</f>
        <v>8252000</v>
      </c>
      <c r="C87" s="128">
        <f t="shared" si="48"/>
        <v>3050000</v>
      </c>
      <c r="D87" s="128">
        <f t="shared" si="48"/>
        <v>0</v>
      </c>
      <c r="E87" s="128">
        <f t="shared" si="48"/>
        <v>11302000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13216000</v>
      </c>
      <c r="I87" s="128">
        <f t="shared" si="48"/>
        <v>0</v>
      </c>
      <c r="J87" s="128">
        <f t="shared" si="48"/>
        <v>4665000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17881000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158.21093611750132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104</v>
      </c>
      <c r="B88" s="130"/>
      <c r="C88" s="130"/>
      <c r="D88" s="130"/>
      <c r="E88" s="130">
        <f t="shared" ref="E88:E96" si="49">$B88      +$C88      +$D88</f>
        <v>0</v>
      </c>
      <c r="F88" s="130">
        <v>0</v>
      </c>
      <c r="G88" s="130">
        <v>0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IF(($L88      =0),0,((($N88      -$L88      )/$L88      )*100))</f>
        <v>0</v>
      </c>
      <c r="S88" s="98">
        <f t="shared" ref="S88:S96" si="53">IF(($M88      =0),0,((($O88      -$M88      )/$M88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105</v>
      </c>
      <c r="B89" s="108"/>
      <c r="C89" s="108"/>
      <c r="D89" s="108"/>
      <c r="E89" s="108">
        <f t="shared" si="49"/>
        <v>0</v>
      </c>
      <c r="F89" s="108">
        <v>0</v>
      </c>
      <c r="G89" s="108">
        <v>0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106</v>
      </c>
      <c r="B90" s="108"/>
      <c r="C90" s="108"/>
      <c r="D90" s="108"/>
      <c r="E90" s="108">
        <f t="shared" si="49"/>
        <v>0</v>
      </c>
      <c r="F90" s="108">
        <v>0</v>
      </c>
      <c r="G90" s="108">
        <v>0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107</v>
      </c>
      <c r="B91" s="108">
        <v>8252000</v>
      </c>
      <c r="C91" s="108">
        <v>3050000</v>
      </c>
      <c r="D91" s="108"/>
      <c r="E91" s="108">
        <f t="shared" si="49"/>
        <v>11302000</v>
      </c>
      <c r="F91" s="108">
        <v>0</v>
      </c>
      <c r="G91" s="108">
        <v>0</v>
      </c>
      <c r="H91" s="108">
        <v>13216000</v>
      </c>
      <c r="I91" s="108"/>
      <c r="J91" s="108">
        <v>4665000</v>
      </c>
      <c r="K91" s="108"/>
      <c r="L91" s="108"/>
      <c r="M91" s="108"/>
      <c r="N91" s="108"/>
      <c r="O91" s="108"/>
      <c r="P91" s="108">
        <f t="shared" si="50"/>
        <v>17881000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158.21093611750132</v>
      </c>
      <c r="U91" s="99">
        <f t="shared" si="55"/>
        <v>0</v>
      </c>
      <c r="V91" s="100"/>
      <c r="W91" s="101"/>
    </row>
    <row r="92" spans="1:23" ht="13" x14ac:dyDescent="0.3">
      <c r="A92" s="102" t="s">
        <v>108</v>
      </c>
      <c r="B92" s="108"/>
      <c r="C92" s="108"/>
      <c r="D92" s="108"/>
      <c r="E92" s="108">
        <f t="shared" si="49"/>
        <v>0</v>
      </c>
      <c r="F92" s="108">
        <v>0</v>
      </c>
      <c r="G92" s="108">
        <v>0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109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110</v>
      </c>
      <c r="B94" s="108"/>
      <c r="C94" s="108"/>
      <c r="D94" s="108"/>
      <c r="E94" s="108">
        <f t="shared" si="49"/>
        <v>0</v>
      </c>
      <c r="F94" s="108">
        <v>0</v>
      </c>
      <c r="G94" s="108">
        <v>0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111</v>
      </c>
      <c r="B95" s="108"/>
      <c r="C95" s="108"/>
      <c r="D95" s="108"/>
      <c r="E95" s="108">
        <f t="shared" si="49"/>
        <v>0</v>
      </c>
      <c r="F95" s="108">
        <v>0</v>
      </c>
      <c r="G95" s="108">
        <v>0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112</v>
      </c>
      <c r="B96" s="131"/>
      <c r="C96" s="131"/>
      <c r="D96" s="131"/>
      <c r="E96" s="131">
        <f t="shared" si="49"/>
        <v>0</v>
      </c>
      <c r="F96" s="131">
        <v>0</v>
      </c>
      <c r="G96" s="131">
        <v>0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173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8252000</v>
      </c>
      <c r="C114" s="137">
        <f t="shared" si="62"/>
        <v>3050000</v>
      </c>
      <c r="D114" s="137">
        <f t="shared" si="62"/>
        <v>0</v>
      </c>
      <c r="E114" s="137">
        <f t="shared" si="62"/>
        <v>11302000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13216000</v>
      </c>
      <c r="I114" s="137">
        <f t="shared" si="62"/>
        <v>0</v>
      </c>
      <c r="J114" s="137">
        <f t="shared" si="62"/>
        <v>4665000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17881000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>
        <f t="shared" si="58"/>
        <v>1.5821093611750132</v>
      </c>
      <c r="U114" s="30">
        <f t="shared" si="59"/>
        <v>0</v>
      </c>
      <c r="V114" s="27"/>
      <c r="W114" s="28"/>
    </row>
    <row r="115" spans="1:23" hidden="1" x14ac:dyDescent="0.25">
      <c r="A115" s="31" t="s">
        <v>174</v>
      </c>
      <c r="B115" s="139">
        <f>B87</f>
        <v>8252000</v>
      </c>
      <c r="C115" s="139">
        <f t="shared" ref="C115:Q115" si="63">C87</f>
        <v>3050000</v>
      </c>
      <c r="D115" s="139">
        <f t="shared" si="63"/>
        <v>0</v>
      </c>
      <c r="E115" s="139">
        <f t="shared" si="63"/>
        <v>11302000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13216000</v>
      </c>
      <c r="I115" s="139">
        <f t="shared" si="63"/>
        <v>0</v>
      </c>
      <c r="J115" s="139">
        <f t="shared" si="63"/>
        <v>4665000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17881000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>
        <f t="shared" si="58"/>
        <v>1.5821093611750132</v>
      </c>
      <c r="U115" s="30">
        <f t="shared" si="59"/>
        <v>0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175</v>
      </c>
    </row>
    <row r="118" spans="1:23" x14ac:dyDescent="0.25">
      <c r="A118" s="35" t="s">
        <v>176</v>
      </c>
    </row>
    <row r="119" spans="1:23" ht="13" x14ac:dyDescent="0.3">
      <c r="A119" s="35" t="s">
        <v>177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178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179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180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vePMb1sZEAiDApItiOdo6XUw9/SFhfdVGozvbCDasldN1q94mdD2TwQH54RAo02ELuM4pWaF4htPJMcghopaGQ==" saltValue="jmDMuA/v330AstHSFqNN6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144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40</v>
      </c>
      <c r="B6" s="40" t="s">
        <v>40</v>
      </c>
      <c r="C6" s="40" t="s">
        <v>40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>
        <v>0</v>
      </c>
      <c r="G9" s="110">
        <v>0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IF(($L9       =0),0,((($N9       -$L9       )/$L9       )*100))</f>
        <v>0</v>
      </c>
      <c r="S9" s="55">
        <f>IF(($M9       =0),0,((($O9       -$M9       )/$M9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2000000</v>
      </c>
      <c r="C10" s="108"/>
      <c r="D10" s="108"/>
      <c r="E10" s="108">
        <f t="shared" ref="E10:E17" si="0">$B10      +$C10      +$D10</f>
        <v>2000000</v>
      </c>
      <c r="F10" s="109">
        <v>2000000</v>
      </c>
      <c r="G10" s="110">
        <v>2000000</v>
      </c>
      <c r="H10" s="109">
        <v>844000</v>
      </c>
      <c r="I10" s="110">
        <v>843718</v>
      </c>
      <c r="J10" s="109">
        <v>158000</v>
      </c>
      <c r="K10" s="110">
        <v>158081</v>
      </c>
      <c r="L10" s="109">
        <v>368000</v>
      </c>
      <c r="M10" s="110">
        <v>367971</v>
      </c>
      <c r="N10" s="109"/>
      <c r="O10" s="110">
        <v>630232</v>
      </c>
      <c r="P10" s="109">
        <f t="shared" ref="P10:P17" si="1">$H10      +$J10      +$L10      +$N10</f>
        <v>1370000</v>
      </c>
      <c r="Q10" s="110">
        <f t="shared" ref="Q10:Q17" si="2">$I10      +$K10      +$M10      +$O10</f>
        <v>2000002</v>
      </c>
      <c r="R10" s="54">
        <f t="shared" ref="R10:R17" si="3">IF(($L10      =0),0,((($N10      -$L10      )/$L10      )*100))</f>
        <v>-100</v>
      </c>
      <c r="S10" s="55">
        <f t="shared" ref="S10:S17" si="4">IF(($M10      =0),0,((($O10      -$M10      )/$M10      )*100))</f>
        <v>71.272192645616101</v>
      </c>
      <c r="T10" s="54">
        <f t="shared" ref="T10:T16" si="5">IF(($E10      =0),0,(($P10      /$E10      )*100))</f>
        <v>68.5</v>
      </c>
      <c r="U10" s="56">
        <f t="shared" ref="U10:U16" si="6">IF(($E10      =0),0,(($Q10      /$E10      )*100))</f>
        <v>100.00009999999999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2000000</v>
      </c>
      <c r="C17" s="111">
        <f>SUM(C9:C16)</f>
        <v>0</v>
      </c>
      <c r="D17" s="111"/>
      <c r="E17" s="111">
        <f t="shared" si="0"/>
        <v>2000000</v>
      </c>
      <c r="F17" s="112">
        <f t="shared" ref="F17:O17" si="7">SUM(F9:F16)</f>
        <v>2000000</v>
      </c>
      <c r="G17" s="113">
        <f t="shared" si="7"/>
        <v>2000000</v>
      </c>
      <c r="H17" s="112">
        <f t="shared" si="7"/>
        <v>844000</v>
      </c>
      <c r="I17" s="113">
        <f t="shared" si="7"/>
        <v>843718</v>
      </c>
      <c r="J17" s="112">
        <f t="shared" si="7"/>
        <v>158000</v>
      </c>
      <c r="K17" s="113">
        <f t="shared" si="7"/>
        <v>158081</v>
      </c>
      <c r="L17" s="112">
        <f t="shared" si="7"/>
        <v>368000</v>
      </c>
      <c r="M17" s="113">
        <f t="shared" si="7"/>
        <v>367971</v>
      </c>
      <c r="N17" s="112">
        <f t="shared" si="7"/>
        <v>0</v>
      </c>
      <c r="O17" s="113">
        <f t="shared" si="7"/>
        <v>630232</v>
      </c>
      <c r="P17" s="112">
        <f t="shared" si="1"/>
        <v>1370000</v>
      </c>
      <c r="Q17" s="113">
        <f t="shared" si="2"/>
        <v>2000002</v>
      </c>
      <c r="R17" s="58">
        <f t="shared" si="3"/>
        <v>-100</v>
      </c>
      <c r="S17" s="59">
        <f t="shared" si="4"/>
        <v>71.272192645616101</v>
      </c>
      <c r="T17" s="58">
        <f>IF((SUM($E9:$E14))=0,0,(P17/(SUM($E9:$E14))*100))</f>
        <v>68.5</v>
      </c>
      <c r="U17" s="60">
        <f>IF((SUM($E9:$E14))=0,0,(Q17/(SUM($E9:$E14))*100))</f>
        <v>100.00009999999999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IF(($L19      =0),0,((($N19      -$L19      )/$L19      )*100))</f>
        <v>0</v>
      </c>
      <c r="S19" s="55">
        <f t="shared" ref="S19:S26" si="12">IF(($M19      =0),0,((($O19      -$M19      )/$M19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>
        <v>0</v>
      </c>
      <c r="G21" s="110">
        <v>0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>
        <v>5505000</v>
      </c>
      <c r="D22" s="108"/>
      <c r="E22" s="108">
        <f t="shared" si="8"/>
        <v>5505000</v>
      </c>
      <c r="F22" s="109">
        <v>5505000</v>
      </c>
      <c r="G22" s="110">
        <v>5505000</v>
      </c>
      <c r="H22" s="109"/>
      <c r="I22" s="110"/>
      <c r="J22" s="109"/>
      <c r="K22" s="110"/>
      <c r="L22" s="109"/>
      <c r="M22" s="110"/>
      <c r="N22" s="109">
        <v>5504000</v>
      </c>
      <c r="O22" s="110"/>
      <c r="P22" s="109">
        <f t="shared" si="9"/>
        <v>5504000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99.981834695731152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5505000</v>
      </c>
      <c r="D26" s="111"/>
      <c r="E26" s="111">
        <f t="shared" si="8"/>
        <v>5505000</v>
      </c>
      <c r="F26" s="112">
        <f t="shared" ref="F26:O26" si="15">SUM(F19:F25)</f>
        <v>5505000</v>
      </c>
      <c r="G26" s="113">
        <f t="shared" si="15"/>
        <v>5505000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5504000</v>
      </c>
      <c r="O26" s="113">
        <f t="shared" si="15"/>
        <v>0</v>
      </c>
      <c r="P26" s="112">
        <f t="shared" si="9"/>
        <v>5504000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99.981834695731152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IF(($L28      =0),0,((($N28      -$L28      )/$L28      )*100))</f>
        <v>0</v>
      </c>
      <c r="S28" s="55">
        <f>IF(($M28      =0),0,((($O28      -$M28      )/$M28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IF(($L29      =0),0,((($N29      -$L29      )/$L29      )*100))</f>
        <v>0</v>
      </c>
      <c r="S29" s="55">
        <f>IF(($M29      =0),0,((($O29      -$M29      )/$M29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IF(($L30      =0),0,((($N30      -$L30      )/$L30      )*100))</f>
        <v>0</v>
      </c>
      <c r="S30" s="55">
        <f>IF(($M30      =0),0,((($O30      -$M30      )/$M30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IF(($L31      =0),0,((($N31      -$L31      )/$L31      )*100))</f>
        <v>0</v>
      </c>
      <c r="S31" s="55">
        <f>IF(($M31      =0),0,((($O31      -$M31      )/$M31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IF(($L32      =0),0,((($N32      -$L32      )/$L32      )*100))</f>
        <v>0</v>
      </c>
      <c r="S32" s="59">
        <f>IF(($M32      =0),0,((($O32      -$M32      )/$M32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2420000</v>
      </c>
      <c r="C34" s="108"/>
      <c r="D34" s="108"/>
      <c r="E34" s="108">
        <f>$B34      +$C34      +$D34</f>
        <v>2420000</v>
      </c>
      <c r="F34" s="109">
        <v>2420000</v>
      </c>
      <c r="G34" s="110">
        <v>2420000</v>
      </c>
      <c r="H34" s="109">
        <v>604000</v>
      </c>
      <c r="I34" s="110">
        <v>1989861</v>
      </c>
      <c r="J34" s="109">
        <v>430000</v>
      </c>
      <c r="K34" s="110">
        <v>430140</v>
      </c>
      <c r="L34" s="109"/>
      <c r="M34" s="110"/>
      <c r="N34" s="109"/>
      <c r="O34" s="110"/>
      <c r="P34" s="109">
        <f>$H34      +$J34      +$L34      +$N34</f>
        <v>1034000</v>
      </c>
      <c r="Q34" s="110">
        <f>$I34      +$K34      +$M34      +$O34</f>
        <v>2420001</v>
      </c>
      <c r="R34" s="54">
        <f>IF(($L34      =0),0,((($N34      -$L34      )/$L34      )*100))</f>
        <v>0</v>
      </c>
      <c r="S34" s="55">
        <f>IF(($M34      =0),0,((($O34      -$M34      )/$M34      )*100))</f>
        <v>0</v>
      </c>
      <c r="T34" s="54">
        <f>IF(($E34      =0),0,(($P34      /$E34      )*100))</f>
        <v>42.727272727272727</v>
      </c>
      <c r="U34" s="56">
        <f>IF(($E34      =0),0,(($Q34      /$E34      )*100))</f>
        <v>100.00004132231406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2420000</v>
      </c>
      <c r="C35" s="111">
        <f>C34</f>
        <v>0</v>
      </c>
      <c r="D35" s="111"/>
      <c r="E35" s="111">
        <f>$B35      +$C35      +$D35</f>
        <v>2420000</v>
      </c>
      <c r="F35" s="112">
        <f t="shared" ref="F35:O35" si="17">F34</f>
        <v>2420000</v>
      </c>
      <c r="G35" s="113">
        <f t="shared" si="17"/>
        <v>2420000</v>
      </c>
      <c r="H35" s="112">
        <f t="shared" si="17"/>
        <v>604000</v>
      </c>
      <c r="I35" s="113">
        <f t="shared" si="17"/>
        <v>1989861</v>
      </c>
      <c r="J35" s="112">
        <f t="shared" si="17"/>
        <v>430000</v>
      </c>
      <c r="K35" s="113">
        <f t="shared" si="17"/>
        <v>430140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1034000</v>
      </c>
      <c r="Q35" s="113">
        <f>$I35      +$K35      +$M35      +$O35</f>
        <v>2420001</v>
      </c>
      <c r="R35" s="58">
        <f>IF(($L35      =0),0,((($N35      -$L35      )/$L35      )*100))</f>
        <v>0</v>
      </c>
      <c r="S35" s="59">
        <f>IF(($M35      =0),0,((($O35      -$M35      )/$M35      )*100))</f>
        <v>0</v>
      </c>
      <c r="T35" s="58">
        <f>IF($E35   =0,0,($P35   /$E35   )*100)</f>
        <v>42.727272727272727</v>
      </c>
      <c r="U35" s="60">
        <f>IF($E35   =0,0,($Q35   /$E35   )*100)</f>
        <v>100.00004132231406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>
        <v>4934000</v>
      </c>
      <c r="C37" s="108"/>
      <c r="D37" s="108"/>
      <c r="E37" s="108">
        <f t="shared" ref="E37:E42" si="18">$B37      +$C37      +$D37</f>
        <v>4934000</v>
      </c>
      <c r="F37" s="109">
        <v>4934000</v>
      </c>
      <c r="G37" s="110">
        <v>4934000</v>
      </c>
      <c r="H37" s="109">
        <v>1455000</v>
      </c>
      <c r="I37" s="110">
        <v>254821</v>
      </c>
      <c r="J37" s="109">
        <v>1366000</v>
      </c>
      <c r="K37" s="110">
        <v>2566425</v>
      </c>
      <c r="L37" s="109">
        <v>2083000</v>
      </c>
      <c r="M37" s="110">
        <v>1277354</v>
      </c>
      <c r="N37" s="109"/>
      <c r="O37" s="110">
        <v>649699</v>
      </c>
      <c r="P37" s="109">
        <f t="shared" ref="P37:P42" si="19">$H37      +$J37      +$L37      +$N37</f>
        <v>4904000</v>
      </c>
      <c r="Q37" s="110">
        <f t="shared" ref="Q37:Q42" si="20">$I37      +$K37      +$M37      +$O37</f>
        <v>4748299</v>
      </c>
      <c r="R37" s="54">
        <f t="shared" ref="R37:R42" si="21">IF(($L37      =0),0,((($N37      -$L37      )/$L37      )*100))</f>
        <v>-100</v>
      </c>
      <c r="S37" s="55">
        <f t="shared" ref="S37:S42" si="22">IF(($M37      =0),0,((($O37      -$M37      )/$M37      )*100))</f>
        <v>-49.137122520460267</v>
      </c>
      <c r="T37" s="54">
        <f t="shared" ref="T37:T41" si="23">IF(($E37      =0),0,(($P37      /$E37      )*100))</f>
        <v>99.391974057559779</v>
      </c>
      <c r="U37" s="56">
        <f t="shared" ref="U37:U41" si="24">IF(($E37      =0),0,(($Q37      /$E37      )*100))</f>
        <v>96.236299148763678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>
        <v>9935000</v>
      </c>
      <c r="C38" s="108">
        <v>-1794000</v>
      </c>
      <c r="D38" s="108"/>
      <c r="E38" s="108">
        <f t="shared" si="18"/>
        <v>8141000</v>
      </c>
      <c r="F38" s="109">
        <v>9935000</v>
      </c>
      <c r="G38" s="110">
        <v>0</v>
      </c>
      <c r="H38" s="109"/>
      <c r="I38" s="110"/>
      <c r="J38" s="109"/>
      <c r="K38" s="110"/>
      <c r="L38" s="109"/>
      <c r="M38" s="110"/>
      <c r="N38" s="109">
        <v>2223000</v>
      </c>
      <c r="O38" s="110"/>
      <c r="P38" s="109">
        <f t="shared" si="19"/>
        <v>2223000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27.306227736150351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14869000</v>
      </c>
      <c r="C42" s="111">
        <f>SUM(C37:C41)</f>
        <v>-1794000</v>
      </c>
      <c r="D42" s="111"/>
      <c r="E42" s="111">
        <f t="shared" si="18"/>
        <v>13075000</v>
      </c>
      <c r="F42" s="112">
        <f t="shared" ref="F42:O42" si="25">SUM(F37:F41)</f>
        <v>14869000</v>
      </c>
      <c r="G42" s="113">
        <f t="shared" si="25"/>
        <v>4934000</v>
      </c>
      <c r="H42" s="112">
        <f t="shared" si="25"/>
        <v>1455000</v>
      </c>
      <c r="I42" s="113">
        <f t="shared" si="25"/>
        <v>254821</v>
      </c>
      <c r="J42" s="112">
        <f t="shared" si="25"/>
        <v>1366000</v>
      </c>
      <c r="K42" s="113">
        <f t="shared" si="25"/>
        <v>2566425</v>
      </c>
      <c r="L42" s="112">
        <f t="shared" si="25"/>
        <v>2083000</v>
      </c>
      <c r="M42" s="113">
        <f t="shared" si="25"/>
        <v>1277354</v>
      </c>
      <c r="N42" s="112">
        <f t="shared" si="25"/>
        <v>2223000</v>
      </c>
      <c r="O42" s="113">
        <f t="shared" si="25"/>
        <v>649699</v>
      </c>
      <c r="P42" s="112">
        <f t="shared" si="19"/>
        <v>7127000</v>
      </c>
      <c r="Q42" s="113">
        <f t="shared" si="20"/>
        <v>4748299</v>
      </c>
      <c r="R42" s="58">
        <f t="shared" si="21"/>
        <v>6.7210753720595289</v>
      </c>
      <c r="S42" s="59">
        <f t="shared" si="22"/>
        <v>-49.137122520460267</v>
      </c>
      <c r="T42" s="58">
        <f>IF((+$E37+$E40) =0,0,(P42   /(+$E37+$E40) )*100)</f>
        <v>144.44669639237941</v>
      </c>
      <c r="U42" s="60">
        <f>IF((+$E37+$E40) =0,0,(Q42   /(+$E37+$E40) )*100)</f>
        <v>96.236299148763678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IF(($L44      =0),0,((($N44      -$L44      )/$L44      )*100))</f>
        <v>0</v>
      </c>
      <c r="S44" s="55">
        <f t="shared" ref="S44:S55" si="30">IF(($M44      =0),0,((($O44      -$M44      )/$M44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IF(($L57      =0),0,((($N57      -$L57      )/$L57      )*100))</f>
        <v>0</v>
      </c>
      <c r="S57" s="55">
        <f>IF(($M57      =0),0,((($O57      -$M57      )/$M57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IF(($L58      =0),0,((($N58      -$L58      )/$L58      )*100))</f>
        <v>0</v>
      </c>
      <c r="S58" s="55">
        <f>IF(($M58      =0),0,((($O58      -$M58      )/$M58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IF(($L59      =0),0,((($N59      -$L59      )/$L59      )*100))</f>
        <v>0</v>
      </c>
      <c r="S59" s="55">
        <f>IF(($M59      =0),0,((($O59      -$M59      )/$M59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IF(($L60      =0),0,((($N60      -$L60      )/$L60      )*100))</f>
        <v>0</v>
      </c>
      <c r="S60" s="55">
        <f>IF(($M60      =0),0,((($O60      -$M60      )/$M60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IF(($L61      =0),0,((($N61      -$L61      )/$L61      )*100))</f>
        <v>0</v>
      </c>
      <c r="S61" s="64">
        <f>IF(($M61      =0),0,((($O61      -$M61      )/$M61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IF(($L63      =0),0,((($N63      -$L63      )/$L63      )*100))</f>
        <v>0</v>
      </c>
      <c r="S63" s="55">
        <f t="shared" ref="S63:S69" si="39">IF(($M63      =0),0,((($O63      -$M63      )/$M63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19289000</v>
      </c>
      <c r="C69" s="120">
        <f>SUM(C9:C16,C19:C25,C28:C31,C34,C37:C41,C44:C54,C57:C60,C63:C67)</f>
        <v>3711000</v>
      </c>
      <c r="D69" s="120"/>
      <c r="E69" s="120">
        <f t="shared" si="35"/>
        <v>23000000</v>
      </c>
      <c r="F69" s="121">
        <f t="shared" ref="F69:O69" si="43">SUM(F9:F16,F19:F25,F28:F31,F34,F37:F41,F44:F54,F57:F60,F63:F67)</f>
        <v>24794000</v>
      </c>
      <c r="G69" s="122">
        <f t="shared" si="43"/>
        <v>14859000</v>
      </c>
      <c r="H69" s="121">
        <f t="shared" si="43"/>
        <v>2903000</v>
      </c>
      <c r="I69" s="122">
        <f t="shared" si="43"/>
        <v>3088400</v>
      </c>
      <c r="J69" s="121">
        <f t="shared" si="43"/>
        <v>1954000</v>
      </c>
      <c r="K69" s="122">
        <f t="shared" si="43"/>
        <v>3154646</v>
      </c>
      <c r="L69" s="121">
        <f t="shared" si="43"/>
        <v>2451000</v>
      </c>
      <c r="M69" s="122">
        <f t="shared" si="43"/>
        <v>1645325</v>
      </c>
      <c r="N69" s="121">
        <f t="shared" si="43"/>
        <v>7727000</v>
      </c>
      <c r="O69" s="122">
        <f t="shared" si="43"/>
        <v>1279931</v>
      </c>
      <c r="P69" s="121">
        <f t="shared" si="36"/>
        <v>15035000</v>
      </c>
      <c r="Q69" s="122">
        <f t="shared" si="37"/>
        <v>9168302</v>
      </c>
      <c r="R69" s="67">
        <f t="shared" si="38"/>
        <v>215.25907792737661</v>
      </c>
      <c r="S69" s="68">
        <f t="shared" si="39"/>
        <v>-22.208013614331517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101.18446732619961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61.70201224846894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35780000</v>
      </c>
      <c r="C71" s="108">
        <v>3000000</v>
      </c>
      <c r="D71" s="108"/>
      <c r="E71" s="108">
        <f>$B71      +$C71      +$D71</f>
        <v>38780000</v>
      </c>
      <c r="F71" s="109">
        <v>38780000</v>
      </c>
      <c r="G71" s="110">
        <v>38780000</v>
      </c>
      <c r="H71" s="109">
        <v>23559000</v>
      </c>
      <c r="I71" s="110">
        <v>22689734</v>
      </c>
      <c r="J71" s="109">
        <v>5750000</v>
      </c>
      <c r="K71" s="110">
        <v>7725169</v>
      </c>
      <c r="L71" s="109">
        <v>3000000</v>
      </c>
      <c r="M71" s="110">
        <v>2042996</v>
      </c>
      <c r="N71" s="109">
        <v>6471000</v>
      </c>
      <c r="O71" s="110">
        <v>6322101</v>
      </c>
      <c r="P71" s="109">
        <f>$H71      +$J71      +$L71      +$N71</f>
        <v>38780000</v>
      </c>
      <c r="Q71" s="110">
        <f>$I71      +$K71      +$M71      +$O71</f>
        <v>38780000</v>
      </c>
      <c r="R71" s="54">
        <f>IF(($L71      =0),0,((($N71      -$L71      )/$L71      )*100))</f>
        <v>115.7</v>
      </c>
      <c r="S71" s="55">
        <f>IF(($M71      =0),0,((($O71      -$M71      )/$M71      )*100))</f>
        <v>209.45244141447171</v>
      </c>
      <c r="T71" s="54">
        <f>IF(($E71      =0),0,(($P71      /$E71      )*100))</f>
        <v>100</v>
      </c>
      <c r="U71" s="56">
        <f>IF(($E71      =0),0,(($Q71      /$E71      )*100))</f>
        <v>100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IF(($L72      =0),0,((($N72      -$L72      )/$L72      )*100))</f>
        <v>0</v>
      </c>
      <c r="S72" s="55">
        <f>IF(($M72      =0),0,((($O72      -$M72      )/$M72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35780000</v>
      </c>
      <c r="C73" s="117">
        <f>SUM(C71:C72)</f>
        <v>3000000</v>
      </c>
      <c r="D73" s="117"/>
      <c r="E73" s="117">
        <f>$B73      +$C73      +$D73</f>
        <v>38780000</v>
      </c>
      <c r="F73" s="118">
        <f t="shared" ref="F73:O73" si="44">SUM(F71:F72)</f>
        <v>38780000</v>
      </c>
      <c r="G73" s="119">
        <f t="shared" si="44"/>
        <v>38780000</v>
      </c>
      <c r="H73" s="118">
        <f t="shared" si="44"/>
        <v>23559000</v>
      </c>
      <c r="I73" s="119">
        <f t="shared" si="44"/>
        <v>22689734</v>
      </c>
      <c r="J73" s="118">
        <f t="shared" si="44"/>
        <v>5750000</v>
      </c>
      <c r="K73" s="119">
        <f t="shared" si="44"/>
        <v>7725169</v>
      </c>
      <c r="L73" s="118">
        <f t="shared" si="44"/>
        <v>3000000</v>
      </c>
      <c r="M73" s="119">
        <f t="shared" si="44"/>
        <v>2042996</v>
      </c>
      <c r="N73" s="118">
        <f t="shared" si="44"/>
        <v>6471000</v>
      </c>
      <c r="O73" s="119">
        <f t="shared" si="44"/>
        <v>6322101</v>
      </c>
      <c r="P73" s="118">
        <f>$H73      +$J73      +$L73      +$N73</f>
        <v>38780000</v>
      </c>
      <c r="Q73" s="119">
        <f>$I73      +$K73      +$M73      +$O73</f>
        <v>38780000</v>
      </c>
      <c r="R73" s="63">
        <f>IF(($L73      =0),0,((($N73      -$L73      )/$L73      )*100))</f>
        <v>115.7</v>
      </c>
      <c r="S73" s="64">
        <f>IF(($M73      =0),0,((($O73      -$M73      )/$M73      )*100))</f>
        <v>209.45244141447171</v>
      </c>
      <c r="T73" s="63">
        <f>IF(($E71      =0),0,(($P71      /$E71      )*100))</f>
        <v>100</v>
      </c>
      <c r="U73" s="65">
        <f>IF($E71   =0,0,($Q71   /$E71 )*100)</f>
        <v>100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35780000</v>
      </c>
      <c r="C74" s="120">
        <f>SUM(C71:C72)</f>
        <v>3000000</v>
      </c>
      <c r="D74" s="120"/>
      <c r="E74" s="120">
        <f>$B74      +$C74      +$D74</f>
        <v>38780000</v>
      </c>
      <c r="F74" s="121">
        <f t="shared" ref="F74:O74" si="45">SUM(F71:F72)</f>
        <v>38780000</v>
      </c>
      <c r="G74" s="122">
        <f t="shared" si="45"/>
        <v>38780000</v>
      </c>
      <c r="H74" s="121">
        <f t="shared" si="45"/>
        <v>23559000</v>
      </c>
      <c r="I74" s="122">
        <f t="shared" si="45"/>
        <v>22689734</v>
      </c>
      <c r="J74" s="121">
        <f t="shared" si="45"/>
        <v>5750000</v>
      </c>
      <c r="K74" s="122">
        <f t="shared" si="45"/>
        <v>7725169</v>
      </c>
      <c r="L74" s="121">
        <f t="shared" si="45"/>
        <v>3000000</v>
      </c>
      <c r="M74" s="122">
        <f t="shared" si="45"/>
        <v>2042996</v>
      </c>
      <c r="N74" s="121">
        <f t="shared" si="45"/>
        <v>6471000</v>
      </c>
      <c r="O74" s="122">
        <f t="shared" si="45"/>
        <v>6322101</v>
      </c>
      <c r="P74" s="121">
        <f>$H74      +$J74      +$L74      +$N74</f>
        <v>38780000</v>
      </c>
      <c r="Q74" s="122">
        <f>$I74      +$K74      +$M74      +$O74</f>
        <v>38780000</v>
      </c>
      <c r="R74" s="67">
        <f>IF(($L74      =0),0,((($N74      -$L74      )/$L74      )*100))</f>
        <v>115.7</v>
      </c>
      <c r="S74" s="68">
        <f>IF(($M74      =0),0,((($O74      -$M74      )/$M74      )*100))</f>
        <v>209.45244141447171</v>
      </c>
      <c r="T74" s="67">
        <f>IF(($E71      =0),0,(($P71      /$E71      )*100))</f>
        <v>100</v>
      </c>
      <c r="U74" s="71">
        <f>IF($E71   =0,0,($Q71   /$E71 )*100)</f>
        <v>100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55069000</v>
      </c>
      <c r="C75" s="120">
        <f>SUM(C9:C16,C19:C25,C28:C31,C34,C37:C41,C44:C54,C57:C60,C63:C67,C71:C72)</f>
        <v>6711000</v>
      </c>
      <c r="D75" s="120"/>
      <c r="E75" s="120">
        <f>$B75      +$C75      +$D75</f>
        <v>61780000</v>
      </c>
      <c r="F75" s="121">
        <f t="shared" ref="F75:O75" si="46">SUM(F9:F16,F19:F25,F28:F31,F34,F37:F41,F44:F54,F57:F60,F63:F67,F71:F72)</f>
        <v>63574000</v>
      </c>
      <c r="G75" s="122">
        <f t="shared" si="46"/>
        <v>53639000</v>
      </c>
      <c r="H75" s="121">
        <f t="shared" si="46"/>
        <v>26462000</v>
      </c>
      <c r="I75" s="122">
        <f t="shared" si="46"/>
        <v>25778134</v>
      </c>
      <c r="J75" s="121">
        <f t="shared" si="46"/>
        <v>7704000</v>
      </c>
      <c r="K75" s="122">
        <f t="shared" si="46"/>
        <v>10879815</v>
      </c>
      <c r="L75" s="121">
        <f t="shared" si="46"/>
        <v>5451000</v>
      </c>
      <c r="M75" s="122">
        <f t="shared" si="46"/>
        <v>3688321</v>
      </c>
      <c r="N75" s="121">
        <f t="shared" si="46"/>
        <v>14198000</v>
      </c>
      <c r="O75" s="122">
        <f t="shared" si="46"/>
        <v>7602032</v>
      </c>
      <c r="P75" s="121">
        <f>$H75      +$J75      +$L75      +$N75</f>
        <v>53815000</v>
      </c>
      <c r="Q75" s="122">
        <f>$I75      +$K75      +$M75      +$O75</f>
        <v>47948302</v>
      </c>
      <c r="R75" s="67">
        <f>IF(($L75      =0),0,((($N75      -$L75      )/$L75      )*100))</f>
        <v>160.46596954687215</v>
      </c>
      <c r="S75" s="68">
        <f>IF(($M75      =0),0,((($O75      -$M75      )/$M75      )*100))</f>
        <v>106.11091062844042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100.32811946531442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89.39074553962601</v>
      </c>
      <c r="V75" s="121" t="s">
        <v>36</v>
      </c>
      <c r="W75" s="122" t="s">
        <v>36</v>
      </c>
    </row>
    <row r="76" spans="1:23" ht="13" thickTop="1" x14ac:dyDescent="0.25">
      <c r="A76" s="72" t="s">
        <v>40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93</v>
      </c>
      <c r="B78" s="86" t="s">
        <v>94</v>
      </c>
      <c r="C78" s="86" t="s">
        <v>95</v>
      </c>
      <c r="D78" s="87" t="s">
        <v>17</v>
      </c>
      <c r="E78" s="86" t="s">
        <v>18</v>
      </c>
      <c r="F78" s="86" t="s">
        <v>19</v>
      </c>
      <c r="G78" s="86" t="s">
        <v>96</v>
      </c>
      <c r="H78" s="86" t="s">
        <v>97</v>
      </c>
      <c r="I78" s="88" t="s">
        <v>22</v>
      </c>
      <c r="J78" s="86" t="s">
        <v>98</v>
      </c>
      <c r="K78" s="88" t="s">
        <v>24</v>
      </c>
      <c r="L78" s="86" t="s">
        <v>99</v>
      </c>
      <c r="M78" s="88" t="s">
        <v>26</v>
      </c>
      <c r="N78" s="86" t="s">
        <v>100</v>
      </c>
      <c r="O78" s="88" t="s">
        <v>28</v>
      </c>
      <c r="P78" s="88" t="s">
        <v>101</v>
      </c>
      <c r="Q78" s="89" t="s">
        <v>30</v>
      </c>
      <c r="R78" s="90" t="s">
        <v>101</v>
      </c>
      <c r="S78" s="91" t="s">
        <v>30</v>
      </c>
      <c r="T78" s="90" t="s">
        <v>102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167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168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169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170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171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172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103</v>
      </c>
      <c r="B87" s="128">
        <f t="shared" ref="B87:S87" si="48">+B88+B89+B90+B91+B92+B93+B94+B95+B96</f>
        <v>31383000</v>
      </c>
      <c r="C87" s="128">
        <f t="shared" si="48"/>
        <v>12793000</v>
      </c>
      <c r="D87" s="128">
        <f t="shared" si="48"/>
        <v>0</v>
      </c>
      <c r="E87" s="128">
        <f t="shared" si="48"/>
        <v>44176000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25419000</v>
      </c>
      <c r="I87" s="128">
        <f t="shared" si="48"/>
        <v>0</v>
      </c>
      <c r="J87" s="128">
        <f t="shared" si="48"/>
        <v>12441000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37860000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85.702643969576243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104</v>
      </c>
      <c r="B88" s="130"/>
      <c r="C88" s="130"/>
      <c r="D88" s="130"/>
      <c r="E88" s="130">
        <f t="shared" ref="E88:E96" si="49">$B88      +$C88      +$D88</f>
        <v>0</v>
      </c>
      <c r="F88" s="130">
        <v>0</v>
      </c>
      <c r="G88" s="130">
        <v>0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IF(($L88      =0),0,((($N88      -$L88      )/$L88      )*100))</f>
        <v>0</v>
      </c>
      <c r="S88" s="98">
        <f t="shared" ref="S88:S96" si="53">IF(($M88      =0),0,((($O88      -$M88      )/$M88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105</v>
      </c>
      <c r="B89" s="108"/>
      <c r="C89" s="108"/>
      <c r="D89" s="108"/>
      <c r="E89" s="108">
        <f t="shared" si="49"/>
        <v>0</v>
      </c>
      <c r="F89" s="108">
        <v>0</v>
      </c>
      <c r="G89" s="108">
        <v>0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106</v>
      </c>
      <c r="B90" s="108"/>
      <c r="C90" s="108"/>
      <c r="D90" s="108"/>
      <c r="E90" s="108">
        <f t="shared" si="49"/>
        <v>0</v>
      </c>
      <c r="F90" s="108">
        <v>0</v>
      </c>
      <c r="G90" s="108">
        <v>0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107</v>
      </c>
      <c r="B91" s="108">
        <v>31383000</v>
      </c>
      <c r="C91" s="108">
        <v>12793000</v>
      </c>
      <c r="D91" s="108"/>
      <c r="E91" s="108">
        <f t="shared" si="49"/>
        <v>44176000</v>
      </c>
      <c r="F91" s="108">
        <v>0</v>
      </c>
      <c r="G91" s="108">
        <v>0</v>
      </c>
      <c r="H91" s="108">
        <v>25419000</v>
      </c>
      <c r="I91" s="108"/>
      <c r="J91" s="108">
        <v>12441000</v>
      </c>
      <c r="K91" s="108"/>
      <c r="L91" s="108"/>
      <c r="M91" s="108"/>
      <c r="N91" s="108"/>
      <c r="O91" s="108"/>
      <c r="P91" s="108">
        <f t="shared" si="50"/>
        <v>37860000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85.702643969576243</v>
      </c>
      <c r="U91" s="99">
        <f t="shared" si="55"/>
        <v>0</v>
      </c>
      <c r="V91" s="100"/>
      <c r="W91" s="101"/>
    </row>
    <row r="92" spans="1:23" ht="13" x14ac:dyDescent="0.3">
      <c r="A92" s="102" t="s">
        <v>108</v>
      </c>
      <c r="B92" s="108"/>
      <c r="C92" s="108"/>
      <c r="D92" s="108"/>
      <c r="E92" s="108">
        <f t="shared" si="49"/>
        <v>0</v>
      </c>
      <c r="F92" s="108">
        <v>0</v>
      </c>
      <c r="G92" s="108">
        <v>0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109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110</v>
      </c>
      <c r="B94" s="108"/>
      <c r="C94" s="108"/>
      <c r="D94" s="108"/>
      <c r="E94" s="108">
        <f t="shared" si="49"/>
        <v>0</v>
      </c>
      <c r="F94" s="108">
        <v>0</v>
      </c>
      <c r="G94" s="108">
        <v>0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111</v>
      </c>
      <c r="B95" s="108"/>
      <c r="C95" s="108"/>
      <c r="D95" s="108"/>
      <c r="E95" s="108">
        <f t="shared" si="49"/>
        <v>0</v>
      </c>
      <c r="F95" s="108">
        <v>0</v>
      </c>
      <c r="G95" s="108">
        <v>0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112</v>
      </c>
      <c r="B96" s="131"/>
      <c r="C96" s="131"/>
      <c r="D96" s="131"/>
      <c r="E96" s="131">
        <f t="shared" si="49"/>
        <v>0</v>
      </c>
      <c r="F96" s="131">
        <v>0</v>
      </c>
      <c r="G96" s="131">
        <v>0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173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31383000</v>
      </c>
      <c r="C114" s="137">
        <f t="shared" si="62"/>
        <v>12793000</v>
      </c>
      <c r="D114" s="137">
        <f t="shared" si="62"/>
        <v>0</v>
      </c>
      <c r="E114" s="137">
        <f t="shared" si="62"/>
        <v>44176000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25419000</v>
      </c>
      <c r="I114" s="137">
        <f t="shared" si="62"/>
        <v>0</v>
      </c>
      <c r="J114" s="137">
        <f t="shared" si="62"/>
        <v>12441000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37860000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>
        <f t="shared" si="58"/>
        <v>0.85702643969576242</v>
      </c>
      <c r="U114" s="30">
        <f t="shared" si="59"/>
        <v>0</v>
      </c>
      <c r="V114" s="27"/>
      <c r="W114" s="28"/>
    </row>
    <row r="115" spans="1:23" hidden="1" x14ac:dyDescent="0.25">
      <c r="A115" s="31" t="s">
        <v>174</v>
      </c>
      <c r="B115" s="139">
        <f>B87</f>
        <v>31383000</v>
      </c>
      <c r="C115" s="139">
        <f t="shared" ref="C115:Q115" si="63">C87</f>
        <v>12793000</v>
      </c>
      <c r="D115" s="139">
        <f t="shared" si="63"/>
        <v>0</v>
      </c>
      <c r="E115" s="139">
        <f t="shared" si="63"/>
        <v>44176000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25419000</v>
      </c>
      <c r="I115" s="139">
        <f t="shared" si="63"/>
        <v>0</v>
      </c>
      <c r="J115" s="139">
        <f t="shared" si="63"/>
        <v>12441000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37860000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>
        <f t="shared" si="58"/>
        <v>0.85702643969576242</v>
      </c>
      <c r="U115" s="30">
        <f t="shared" si="59"/>
        <v>0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175</v>
      </c>
    </row>
    <row r="118" spans="1:23" x14ac:dyDescent="0.25">
      <c r="A118" s="35" t="s">
        <v>176</v>
      </c>
    </row>
    <row r="119" spans="1:23" ht="13" x14ac:dyDescent="0.3">
      <c r="A119" s="35" t="s">
        <v>177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178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179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180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Bh5NDmwSRnVlfm4ZefUJniIiCCY3uTWuUhUhVyxXTuU8p0DCWJ1emHvx+/j8I9z+askNhBxSPYfSlMMjAsblYQ==" saltValue="un/wTvbXfwvrpIQTg52lp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145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40</v>
      </c>
      <c r="B6" s="40" t="s">
        <v>40</v>
      </c>
      <c r="C6" s="40" t="s">
        <v>40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>
        <v>0</v>
      </c>
      <c r="G9" s="110">
        <v>0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IF(($L9       =0),0,((($N9       -$L9       )/$L9       )*100))</f>
        <v>0</v>
      </c>
      <c r="S9" s="55">
        <f>IF(($M9       =0),0,((($O9       -$M9       )/$M9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1200000</v>
      </c>
      <c r="C10" s="108"/>
      <c r="D10" s="108"/>
      <c r="E10" s="108">
        <f t="shared" ref="E10:E17" si="0">$B10      +$C10      +$D10</f>
        <v>1200000</v>
      </c>
      <c r="F10" s="109">
        <v>1200000</v>
      </c>
      <c r="G10" s="110">
        <v>1200000</v>
      </c>
      <c r="H10" s="109">
        <v>204000</v>
      </c>
      <c r="I10" s="110">
        <v>195141</v>
      </c>
      <c r="J10" s="109">
        <v>328000</v>
      </c>
      <c r="K10" s="110">
        <v>304405</v>
      </c>
      <c r="L10" s="109">
        <v>167000</v>
      </c>
      <c r="M10" s="110">
        <v>183199</v>
      </c>
      <c r="N10" s="109"/>
      <c r="O10" s="110">
        <v>517256</v>
      </c>
      <c r="P10" s="109">
        <f t="shared" ref="P10:P17" si="1">$H10      +$J10      +$L10      +$N10</f>
        <v>699000</v>
      </c>
      <c r="Q10" s="110">
        <f t="shared" ref="Q10:Q17" si="2">$I10      +$K10      +$M10      +$O10</f>
        <v>1200001</v>
      </c>
      <c r="R10" s="54">
        <f t="shared" ref="R10:R17" si="3">IF(($L10      =0),0,((($N10      -$L10      )/$L10      )*100))</f>
        <v>-100</v>
      </c>
      <c r="S10" s="55">
        <f t="shared" ref="S10:S17" si="4">IF(($M10      =0),0,((($O10      -$M10      )/$M10      )*100))</f>
        <v>182.34651935873012</v>
      </c>
      <c r="T10" s="54">
        <f t="shared" ref="T10:T16" si="5">IF(($E10      =0),0,(($P10      /$E10      )*100))</f>
        <v>58.25</v>
      </c>
      <c r="U10" s="56">
        <f t="shared" ref="U10:U16" si="6">IF(($E10      =0),0,(($Q10      /$E10      )*100))</f>
        <v>100.00008333333332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1200000</v>
      </c>
      <c r="C17" s="111">
        <f>SUM(C9:C16)</f>
        <v>0</v>
      </c>
      <c r="D17" s="111"/>
      <c r="E17" s="111">
        <f t="shared" si="0"/>
        <v>1200000</v>
      </c>
      <c r="F17" s="112">
        <f t="shared" ref="F17:O17" si="7">SUM(F9:F16)</f>
        <v>1200000</v>
      </c>
      <c r="G17" s="113">
        <f t="shared" si="7"/>
        <v>1200000</v>
      </c>
      <c r="H17" s="112">
        <f t="shared" si="7"/>
        <v>204000</v>
      </c>
      <c r="I17" s="113">
        <f t="shared" si="7"/>
        <v>195141</v>
      </c>
      <c r="J17" s="112">
        <f t="shared" si="7"/>
        <v>328000</v>
      </c>
      <c r="K17" s="113">
        <f t="shared" si="7"/>
        <v>304405</v>
      </c>
      <c r="L17" s="112">
        <f t="shared" si="7"/>
        <v>167000</v>
      </c>
      <c r="M17" s="113">
        <f t="shared" si="7"/>
        <v>183199</v>
      </c>
      <c r="N17" s="112">
        <f t="shared" si="7"/>
        <v>0</v>
      </c>
      <c r="O17" s="113">
        <f t="shared" si="7"/>
        <v>517256</v>
      </c>
      <c r="P17" s="112">
        <f t="shared" si="1"/>
        <v>699000</v>
      </c>
      <c r="Q17" s="113">
        <f t="shared" si="2"/>
        <v>1200001</v>
      </c>
      <c r="R17" s="58">
        <f t="shared" si="3"/>
        <v>-100</v>
      </c>
      <c r="S17" s="59">
        <f t="shared" si="4"/>
        <v>182.34651935873012</v>
      </c>
      <c r="T17" s="58">
        <f>IF((SUM($E9:$E14))=0,0,(P17/(SUM($E9:$E14))*100))</f>
        <v>58.25</v>
      </c>
      <c r="U17" s="60">
        <f>IF((SUM($E9:$E14))=0,0,(Q17/(SUM($E9:$E14))*100))</f>
        <v>100.00008333333332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IF(($L19      =0),0,((($N19      -$L19      )/$L19      )*100))</f>
        <v>0</v>
      </c>
      <c r="S19" s="55">
        <f t="shared" ref="S19:S26" si="12">IF(($M19      =0),0,((($O19      -$M19      )/$M19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>
        <v>1591000</v>
      </c>
      <c r="C21" s="108"/>
      <c r="D21" s="108"/>
      <c r="E21" s="108">
        <f t="shared" si="8"/>
        <v>1591000</v>
      </c>
      <c r="F21" s="109">
        <v>1591000</v>
      </c>
      <c r="G21" s="110">
        <v>0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>
        <v>9085000</v>
      </c>
      <c r="D22" s="108"/>
      <c r="E22" s="108">
        <f t="shared" si="8"/>
        <v>9085000</v>
      </c>
      <c r="F22" s="109">
        <v>9085000</v>
      </c>
      <c r="G22" s="110">
        <v>9085000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1591000</v>
      </c>
      <c r="C26" s="111">
        <f>SUM(C19:C25)</f>
        <v>9085000</v>
      </c>
      <c r="D26" s="111"/>
      <c r="E26" s="111">
        <f t="shared" si="8"/>
        <v>10676000</v>
      </c>
      <c r="F26" s="112">
        <f t="shared" ref="F26:O26" si="15">SUM(F19:F25)</f>
        <v>10676000</v>
      </c>
      <c r="G26" s="113">
        <f t="shared" si="15"/>
        <v>9085000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IF(($L28      =0),0,((($N28      -$L28      )/$L28      )*100))</f>
        <v>0</v>
      </c>
      <c r="S28" s="55">
        <f>IF(($M28      =0),0,((($O28      -$M28      )/$M28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IF(($L29      =0),0,((($N29      -$L29      )/$L29      )*100))</f>
        <v>0</v>
      </c>
      <c r="S29" s="55">
        <f>IF(($M29      =0),0,((($O29      -$M29      )/$M29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IF(($L30      =0),0,((($N30      -$L30      )/$L30      )*100))</f>
        <v>0</v>
      </c>
      <c r="S30" s="55">
        <f>IF(($M30      =0),0,((($O30      -$M30      )/$M30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>
        <v>2653000</v>
      </c>
      <c r="C31" s="108">
        <v>-796000</v>
      </c>
      <c r="D31" s="108"/>
      <c r="E31" s="108">
        <f>$B31      +$C31      +$D31</f>
        <v>1857000</v>
      </c>
      <c r="F31" s="109">
        <v>1857000</v>
      </c>
      <c r="G31" s="110">
        <v>1857000</v>
      </c>
      <c r="H31" s="109">
        <v>740000</v>
      </c>
      <c r="I31" s="110"/>
      <c r="J31" s="109"/>
      <c r="K31" s="110">
        <v>5412</v>
      </c>
      <c r="L31" s="109"/>
      <c r="M31" s="110"/>
      <c r="N31" s="109">
        <v>624000</v>
      </c>
      <c r="O31" s="110">
        <v>1851588</v>
      </c>
      <c r="P31" s="109">
        <f>$H31      +$J31      +$L31      +$N31</f>
        <v>1364000</v>
      </c>
      <c r="Q31" s="110">
        <f>$I31      +$K31      +$M31      +$O31</f>
        <v>1857000</v>
      </c>
      <c r="R31" s="54">
        <f>IF(($L31      =0),0,((($N31      -$L31      )/$L31      )*100))</f>
        <v>0</v>
      </c>
      <c r="S31" s="55">
        <f>IF(($M31      =0),0,((($O31      -$M31      )/$M31      )*100))</f>
        <v>0</v>
      </c>
      <c r="T31" s="54">
        <f>IF(($E31      =0),0,(($P31      /$E31      )*100))</f>
        <v>73.451803984921909</v>
      </c>
      <c r="U31" s="56">
        <f>IF(($E31      =0),0,(($Q31      /$E31      )*100))</f>
        <v>100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2653000</v>
      </c>
      <c r="C32" s="111">
        <f>SUM(C28:C31)</f>
        <v>-796000</v>
      </c>
      <c r="D32" s="111"/>
      <c r="E32" s="111">
        <f>$B32      +$C32      +$D32</f>
        <v>1857000</v>
      </c>
      <c r="F32" s="112">
        <f t="shared" ref="F32:O32" si="16">SUM(F28:F31)</f>
        <v>1857000</v>
      </c>
      <c r="G32" s="113">
        <f t="shared" si="16"/>
        <v>1857000</v>
      </c>
      <c r="H32" s="112">
        <f t="shared" si="16"/>
        <v>740000</v>
      </c>
      <c r="I32" s="113">
        <f t="shared" si="16"/>
        <v>0</v>
      </c>
      <c r="J32" s="112">
        <f t="shared" si="16"/>
        <v>0</v>
      </c>
      <c r="K32" s="113">
        <f t="shared" si="16"/>
        <v>5412</v>
      </c>
      <c r="L32" s="112">
        <f t="shared" si="16"/>
        <v>0</v>
      </c>
      <c r="M32" s="113">
        <f t="shared" si="16"/>
        <v>0</v>
      </c>
      <c r="N32" s="112">
        <f t="shared" si="16"/>
        <v>624000</v>
      </c>
      <c r="O32" s="113">
        <f t="shared" si="16"/>
        <v>1851588</v>
      </c>
      <c r="P32" s="112">
        <f>$H32      +$J32      +$L32      +$N32</f>
        <v>1364000</v>
      </c>
      <c r="Q32" s="113">
        <f>$I32      +$K32      +$M32      +$O32</f>
        <v>1857000</v>
      </c>
      <c r="R32" s="58">
        <f>IF(($L32      =0),0,((($N32      -$L32      )/$L32      )*100))</f>
        <v>0</v>
      </c>
      <c r="S32" s="59">
        <f>IF(($M32      =0),0,((($O32      -$M32      )/$M32      )*100))</f>
        <v>0</v>
      </c>
      <c r="T32" s="58">
        <f>IF($E32   =0,0,($P32   /$E32   )*100)</f>
        <v>73.451803984921909</v>
      </c>
      <c r="U32" s="60">
        <f>IF($E32   =0,0,($Q32   /$E32   )*100)</f>
        <v>100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5227000</v>
      </c>
      <c r="C34" s="108"/>
      <c r="D34" s="108"/>
      <c r="E34" s="108">
        <f>$B34      +$C34      +$D34</f>
        <v>5227000</v>
      </c>
      <c r="F34" s="109">
        <v>5227000</v>
      </c>
      <c r="G34" s="110">
        <v>5227000</v>
      </c>
      <c r="H34" s="109">
        <v>1306000</v>
      </c>
      <c r="I34" s="110">
        <v>1306000</v>
      </c>
      <c r="J34" s="109">
        <v>2435000</v>
      </c>
      <c r="K34" s="110">
        <v>2352000</v>
      </c>
      <c r="L34" s="109"/>
      <c r="M34" s="110">
        <v>1569000</v>
      </c>
      <c r="N34" s="109"/>
      <c r="O34" s="110"/>
      <c r="P34" s="109">
        <f>$H34      +$J34      +$L34      +$N34</f>
        <v>3741000</v>
      </c>
      <c r="Q34" s="110">
        <f>$I34      +$K34      +$M34      +$O34</f>
        <v>5227000</v>
      </c>
      <c r="R34" s="54">
        <f>IF(($L34      =0),0,((($N34      -$L34      )/$L34      )*100))</f>
        <v>0</v>
      </c>
      <c r="S34" s="55">
        <f>IF(($M34      =0),0,((($O34      -$M34      )/$M34      )*100))</f>
        <v>-100</v>
      </c>
      <c r="T34" s="54">
        <f>IF(($E34      =0),0,(($P34      /$E34      )*100))</f>
        <v>71.570690644729297</v>
      </c>
      <c r="U34" s="56">
        <f>IF(($E34      =0),0,(($Q34      /$E34      )*100))</f>
        <v>100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5227000</v>
      </c>
      <c r="C35" s="111">
        <f>C34</f>
        <v>0</v>
      </c>
      <c r="D35" s="111"/>
      <c r="E35" s="111">
        <f>$B35      +$C35      +$D35</f>
        <v>5227000</v>
      </c>
      <c r="F35" s="112">
        <f t="shared" ref="F35:O35" si="17">F34</f>
        <v>5227000</v>
      </c>
      <c r="G35" s="113">
        <f t="shared" si="17"/>
        <v>5227000</v>
      </c>
      <c r="H35" s="112">
        <f t="shared" si="17"/>
        <v>1306000</v>
      </c>
      <c r="I35" s="113">
        <f t="shared" si="17"/>
        <v>1306000</v>
      </c>
      <c r="J35" s="112">
        <f t="shared" si="17"/>
        <v>2435000</v>
      </c>
      <c r="K35" s="113">
        <f t="shared" si="17"/>
        <v>2352000</v>
      </c>
      <c r="L35" s="112">
        <f t="shared" si="17"/>
        <v>0</v>
      </c>
      <c r="M35" s="113">
        <f t="shared" si="17"/>
        <v>1569000</v>
      </c>
      <c r="N35" s="112">
        <f t="shared" si="17"/>
        <v>0</v>
      </c>
      <c r="O35" s="113">
        <f t="shared" si="17"/>
        <v>0</v>
      </c>
      <c r="P35" s="112">
        <f>$H35      +$J35      +$L35      +$N35</f>
        <v>3741000</v>
      </c>
      <c r="Q35" s="113">
        <f>$I35      +$K35      +$M35      +$O35</f>
        <v>5227000</v>
      </c>
      <c r="R35" s="58">
        <f>IF(($L35      =0),0,((($N35      -$L35      )/$L35      )*100))</f>
        <v>0</v>
      </c>
      <c r="S35" s="59">
        <f>IF(($M35      =0),0,((($O35      -$M35      )/$M35      )*100))</f>
        <v>-100</v>
      </c>
      <c r="T35" s="58">
        <f>IF($E35   =0,0,($P35   /$E35   )*100)</f>
        <v>71.570690644729297</v>
      </c>
      <c r="U35" s="60">
        <f>IF($E35   =0,0,($Q35   /$E35   )*100)</f>
        <v>100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/>
      <c r="C37" s="108"/>
      <c r="D37" s="108"/>
      <c r="E37" s="108">
        <f t="shared" ref="E37:E42" si="18">$B37      +$C37      +$D37</f>
        <v>0</v>
      </c>
      <c r="F37" s="109">
        <v>0</v>
      </c>
      <c r="G37" s="110">
        <v>0</v>
      </c>
      <c r="H37" s="109"/>
      <c r="I37" s="110"/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0</v>
      </c>
      <c r="Q37" s="110">
        <f t="shared" ref="Q37:Q42" si="20">$I37      +$K37      +$M37      +$O37</f>
        <v>0</v>
      </c>
      <c r="R37" s="54">
        <f t="shared" ref="R37:R42" si="21">IF(($L37      =0),0,((($N37      -$L37      )/$L37      )*100))</f>
        <v>0</v>
      </c>
      <c r="S37" s="55">
        <f t="shared" ref="S37:S42" si="22">IF(($M37      =0),0,((($O37      -$M37      )/$M37      )*100))</f>
        <v>0</v>
      </c>
      <c r="T37" s="54">
        <f t="shared" ref="T37:T41" si="23">IF(($E37      =0),0,(($P37      /$E37      )*100))</f>
        <v>0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/>
      <c r="C38" s="108"/>
      <c r="D38" s="108"/>
      <c r="E38" s="108">
        <f t="shared" si="18"/>
        <v>0</v>
      </c>
      <c r="F38" s="109">
        <v>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0</v>
      </c>
      <c r="C42" s="111">
        <f>SUM(C37:C41)</f>
        <v>0</v>
      </c>
      <c r="D42" s="111"/>
      <c r="E42" s="111">
        <f t="shared" si="18"/>
        <v>0</v>
      </c>
      <c r="F42" s="112">
        <f t="shared" ref="F42:O42" si="25">SUM(F37:F41)</f>
        <v>0</v>
      </c>
      <c r="G42" s="113">
        <f t="shared" si="25"/>
        <v>0</v>
      </c>
      <c r="H42" s="112">
        <f t="shared" si="25"/>
        <v>0</v>
      </c>
      <c r="I42" s="113">
        <f t="shared" si="25"/>
        <v>0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0</v>
      </c>
      <c r="Q42" s="113">
        <f t="shared" si="20"/>
        <v>0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0</v>
      </c>
      <c r="U42" s="60">
        <f>IF((+$E37+$E40) =0,0,(Q42   /(+$E37+$E40) )*100)</f>
        <v>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IF(($L44      =0),0,((($N44      -$L44      )/$L44      )*100))</f>
        <v>0</v>
      </c>
      <c r="S44" s="55">
        <f t="shared" ref="S44:S55" si="30">IF(($M44      =0),0,((($O44      -$M44      )/$M44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>
        <v>214000000</v>
      </c>
      <c r="C45" s="108">
        <v>217247000</v>
      </c>
      <c r="D45" s="108"/>
      <c r="E45" s="108">
        <f t="shared" si="26"/>
        <v>431247000</v>
      </c>
      <c r="F45" s="109">
        <v>431247000</v>
      </c>
      <c r="G45" s="110">
        <v>205000000</v>
      </c>
      <c r="H45" s="109">
        <v>73875000</v>
      </c>
      <c r="I45" s="110">
        <v>66250748</v>
      </c>
      <c r="J45" s="109">
        <v>59782000</v>
      </c>
      <c r="K45" s="110">
        <v>94535656</v>
      </c>
      <c r="L45" s="109">
        <v>52601000</v>
      </c>
      <c r="M45" s="110">
        <v>16894449</v>
      </c>
      <c r="N45" s="109">
        <v>18742000</v>
      </c>
      <c r="O45" s="110">
        <v>253566147</v>
      </c>
      <c r="P45" s="109">
        <f t="shared" si="27"/>
        <v>205000000</v>
      </c>
      <c r="Q45" s="110">
        <f t="shared" si="28"/>
        <v>431247000</v>
      </c>
      <c r="R45" s="54">
        <f t="shared" si="29"/>
        <v>-64.369498678732342</v>
      </c>
      <c r="S45" s="55">
        <f t="shared" si="30"/>
        <v>1400.8843851610668</v>
      </c>
      <c r="T45" s="54">
        <f t="shared" si="31"/>
        <v>47.536562573188917</v>
      </c>
      <c r="U45" s="56">
        <f t="shared" si="32"/>
        <v>100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>
        <v>100000000</v>
      </c>
      <c r="C53" s="108">
        <v>55434000</v>
      </c>
      <c r="D53" s="108"/>
      <c r="E53" s="108">
        <f t="shared" si="26"/>
        <v>155434000</v>
      </c>
      <c r="F53" s="109">
        <v>155434000</v>
      </c>
      <c r="G53" s="110">
        <v>155434000</v>
      </c>
      <c r="H53" s="109">
        <v>40000000</v>
      </c>
      <c r="I53" s="110">
        <v>44297246</v>
      </c>
      <c r="J53" s="109">
        <v>32277000</v>
      </c>
      <c r="K53" s="110">
        <v>30702754</v>
      </c>
      <c r="L53" s="109"/>
      <c r="M53" s="110">
        <v>14376546</v>
      </c>
      <c r="N53" s="109">
        <v>58232000</v>
      </c>
      <c r="O53" s="110">
        <v>66057454</v>
      </c>
      <c r="P53" s="109">
        <f t="shared" si="27"/>
        <v>130509000</v>
      </c>
      <c r="Q53" s="110">
        <f t="shared" si="28"/>
        <v>155434000</v>
      </c>
      <c r="R53" s="54">
        <f t="shared" si="29"/>
        <v>0</v>
      </c>
      <c r="S53" s="55">
        <f t="shared" si="30"/>
        <v>359.48069863234184</v>
      </c>
      <c r="T53" s="54">
        <f t="shared" si="31"/>
        <v>83.964254924919899</v>
      </c>
      <c r="U53" s="56">
        <f t="shared" si="32"/>
        <v>100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314000000</v>
      </c>
      <c r="C55" s="111">
        <f>SUM(C44:C54)</f>
        <v>272681000</v>
      </c>
      <c r="D55" s="111"/>
      <c r="E55" s="111">
        <f t="shared" si="26"/>
        <v>586681000</v>
      </c>
      <c r="F55" s="112">
        <f t="shared" ref="F55:O55" si="33">SUM(F44:F54)</f>
        <v>586681000</v>
      </c>
      <c r="G55" s="113">
        <f t="shared" si="33"/>
        <v>360434000</v>
      </c>
      <c r="H55" s="112">
        <f t="shared" si="33"/>
        <v>113875000</v>
      </c>
      <c r="I55" s="113">
        <f t="shared" si="33"/>
        <v>110547994</v>
      </c>
      <c r="J55" s="112">
        <f t="shared" si="33"/>
        <v>92059000</v>
      </c>
      <c r="K55" s="113">
        <f t="shared" si="33"/>
        <v>125238410</v>
      </c>
      <c r="L55" s="112">
        <f t="shared" si="33"/>
        <v>52601000</v>
      </c>
      <c r="M55" s="113">
        <f t="shared" si="33"/>
        <v>31270995</v>
      </c>
      <c r="N55" s="112">
        <f t="shared" si="33"/>
        <v>76974000</v>
      </c>
      <c r="O55" s="113">
        <f t="shared" si="33"/>
        <v>319623601</v>
      </c>
      <c r="P55" s="112">
        <f t="shared" si="27"/>
        <v>335509000</v>
      </c>
      <c r="Q55" s="113">
        <f t="shared" si="28"/>
        <v>586681000</v>
      </c>
      <c r="R55" s="58">
        <f t="shared" si="29"/>
        <v>46.335620995798557</v>
      </c>
      <c r="S55" s="59">
        <f t="shared" si="30"/>
        <v>922.10882960391893</v>
      </c>
      <c r="T55" s="58">
        <f>IF((+$E45+$E47+$E49+$E50+$E53) =0,0,(P55   /(+$E45+$E47+$E49+$E50+$E53) )*100)</f>
        <v>57.187636892962281</v>
      </c>
      <c r="U55" s="60">
        <f>IF((+$E45+$E47+$E49+$E50+$E53) =0,0,(Q55   /(+$E45+$E47+$E49+$E50+$E53) )*100)</f>
        <v>100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IF(($L57      =0),0,((($N57      -$L57      )/$L57      )*100))</f>
        <v>0</v>
      </c>
      <c r="S57" s="55">
        <f>IF(($M57      =0),0,((($O57      -$M57      )/$M57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IF(($L58      =0),0,((($N58      -$L58      )/$L58      )*100))</f>
        <v>0</v>
      </c>
      <c r="S58" s="55">
        <f>IF(($M58      =0),0,((($O58      -$M58      )/$M58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IF(($L59      =0),0,((($N59      -$L59      )/$L59      )*100))</f>
        <v>0</v>
      </c>
      <c r="S59" s="55">
        <f>IF(($M59      =0),0,((($O59      -$M59      )/$M59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IF(($L60      =0),0,((($N60      -$L60      )/$L60      )*100))</f>
        <v>0</v>
      </c>
      <c r="S60" s="55">
        <f>IF(($M60      =0),0,((($O60      -$M60      )/$M60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IF(($L61      =0),0,((($N61      -$L61      )/$L61      )*100))</f>
        <v>0</v>
      </c>
      <c r="S61" s="64">
        <f>IF(($M61      =0),0,((($O61      -$M61      )/$M61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IF(($L63      =0),0,((($N63      -$L63      )/$L63      )*100))</f>
        <v>0</v>
      </c>
      <c r="S63" s="55">
        <f t="shared" ref="S63:S69" si="39">IF(($M63      =0),0,((($O63      -$M63      )/$M63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324671000</v>
      </c>
      <c r="C69" s="120">
        <f>SUM(C9:C16,C19:C25,C28:C31,C34,C37:C41,C44:C54,C57:C60,C63:C67)</f>
        <v>280970000</v>
      </c>
      <c r="D69" s="120"/>
      <c r="E69" s="120">
        <f t="shared" si="35"/>
        <v>605641000</v>
      </c>
      <c r="F69" s="121">
        <f t="shared" ref="F69:O69" si="43">SUM(F9:F16,F19:F25,F28:F31,F34,F37:F41,F44:F54,F57:F60,F63:F67)</f>
        <v>605641000</v>
      </c>
      <c r="G69" s="122">
        <f t="shared" si="43"/>
        <v>377803000</v>
      </c>
      <c r="H69" s="121">
        <f t="shared" si="43"/>
        <v>116125000</v>
      </c>
      <c r="I69" s="122">
        <f t="shared" si="43"/>
        <v>112049135</v>
      </c>
      <c r="J69" s="121">
        <f t="shared" si="43"/>
        <v>94822000</v>
      </c>
      <c r="K69" s="122">
        <f t="shared" si="43"/>
        <v>127900227</v>
      </c>
      <c r="L69" s="121">
        <f t="shared" si="43"/>
        <v>52768000</v>
      </c>
      <c r="M69" s="122">
        <f t="shared" si="43"/>
        <v>33023194</v>
      </c>
      <c r="N69" s="121">
        <f t="shared" si="43"/>
        <v>77598000</v>
      </c>
      <c r="O69" s="122">
        <f t="shared" si="43"/>
        <v>321992445</v>
      </c>
      <c r="P69" s="121">
        <f t="shared" si="36"/>
        <v>341313000</v>
      </c>
      <c r="Q69" s="122">
        <f t="shared" si="37"/>
        <v>594965001</v>
      </c>
      <c r="R69" s="67">
        <f t="shared" si="38"/>
        <v>47.055033353547607</v>
      </c>
      <c r="S69" s="68">
        <f t="shared" si="39"/>
        <v>875.04936984593314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56.504097342935189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98.495985597218777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256939000</v>
      </c>
      <c r="C71" s="108">
        <v>6000000</v>
      </c>
      <c r="D71" s="108"/>
      <c r="E71" s="108">
        <f>$B71      +$C71      +$D71</f>
        <v>262939000</v>
      </c>
      <c r="F71" s="109">
        <v>262939000</v>
      </c>
      <c r="G71" s="110">
        <v>262939000</v>
      </c>
      <c r="H71" s="109">
        <v>116714000</v>
      </c>
      <c r="I71" s="110">
        <v>131470709</v>
      </c>
      <c r="J71" s="109">
        <v>47351000</v>
      </c>
      <c r="K71" s="110">
        <v>50235291</v>
      </c>
      <c r="L71" s="109">
        <v>81233000</v>
      </c>
      <c r="M71" s="110"/>
      <c r="N71" s="109">
        <v>14365000</v>
      </c>
      <c r="O71" s="110">
        <v>81233000</v>
      </c>
      <c r="P71" s="109">
        <f>$H71      +$J71      +$L71      +$N71</f>
        <v>259663000</v>
      </c>
      <c r="Q71" s="110">
        <f>$I71      +$K71      +$M71      +$O71</f>
        <v>262939000</v>
      </c>
      <c r="R71" s="54">
        <f>IF(($L71      =0),0,((($N71      -$L71      )/$L71      )*100))</f>
        <v>-82.316300025851561</v>
      </c>
      <c r="S71" s="55">
        <f>IF(($M71      =0),0,((($O71      -$M71      )/$M71      )*100))</f>
        <v>0</v>
      </c>
      <c r="T71" s="54">
        <f>IF(($E71      =0),0,(($P71      /$E71      )*100))</f>
        <v>98.754083646777389</v>
      </c>
      <c r="U71" s="56">
        <f>IF(($E71      =0),0,(($Q71      /$E71      )*100))</f>
        <v>100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IF(($L72      =0),0,((($N72      -$L72      )/$L72      )*100))</f>
        <v>0</v>
      </c>
      <c r="S72" s="55">
        <f>IF(($M72      =0),0,((($O72      -$M72      )/$M72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256939000</v>
      </c>
      <c r="C73" s="117">
        <f>SUM(C71:C72)</f>
        <v>6000000</v>
      </c>
      <c r="D73" s="117"/>
      <c r="E73" s="117">
        <f>$B73      +$C73      +$D73</f>
        <v>262939000</v>
      </c>
      <c r="F73" s="118">
        <f t="shared" ref="F73:O73" si="44">SUM(F71:F72)</f>
        <v>262939000</v>
      </c>
      <c r="G73" s="119">
        <f t="shared" si="44"/>
        <v>262939000</v>
      </c>
      <c r="H73" s="118">
        <f t="shared" si="44"/>
        <v>116714000</v>
      </c>
      <c r="I73" s="119">
        <f t="shared" si="44"/>
        <v>131470709</v>
      </c>
      <c r="J73" s="118">
        <f t="shared" si="44"/>
        <v>47351000</v>
      </c>
      <c r="K73" s="119">
        <f t="shared" si="44"/>
        <v>50235291</v>
      </c>
      <c r="L73" s="118">
        <f t="shared" si="44"/>
        <v>81233000</v>
      </c>
      <c r="M73" s="119">
        <f t="shared" si="44"/>
        <v>0</v>
      </c>
      <c r="N73" s="118">
        <f t="shared" si="44"/>
        <v>14365000</v>
      </c>
      <c r="O73" s="119">
        <f t="shared" si="44"/>
        <v>81233000</v>
      </c>
      <c r="P73" s="118">
        <f>$H73      +$J73      +$L73      +$N73</f>
        <v>259663000</v>
      </c>
      <c r="Q73" s="119">
        <f>$I73      +$K73      +$M73      +$O73</f>
        <v>262939000</v>
      </c>
      <c r="R73" s="63">
        <f>IF(($L73      =0),0,((($N73      -$L73      )/$L73      )*100))</f>
        <v>-82.316300025851561</v>
      </c>
      <c r="S73" s="64">
        <f>IF(($M73      =0),0,((($O73      -$M73      )/$M73      )*100))</f>
        <v>0</v>
      </c>
      <c r="T73" s="63">
        <f>IF(($E71      =0),0,(($P71      /$E71      )*100))</f>
        <v>98.754083646777389</v>
      </c>
      <c r="U73" s="65">
        <f>IF($E71   =0,0,($Q71   /$E71 )*100)</f>
        <v>100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256939000</v>
      </c>
      <c r="C74" s="120">
        <f>SUM(C71:C72)</f>
        <v>6000000</v>
      </c>
      <c r="D74" s="120"/>
      <c r="E74" s="120">
        <f>$B74      +$C74      +$D74</f>
        <v>262939000</v>
      </c>
      <c r="F74" s="121">
        <f t="shared" ref="F74:O74" si="45">SUM(F71:F72)</f>
        <v>262939000</v>
      </c>
      <c r="G74" s="122">
        <f t="shared" si="45"/>
        <v>262939000</v>
      </c>
      <c r="H74" s="121">
        <f t="shared" si="45"/>
        <v>116714000</v>
      </c>
      <c r="I74" s="122">
        <f t="shared" si="45"/>
        <v>131470709</v>
      </c>
      <c r="J74" s="121">
        <f t="shared" si="45"/>
        <v>47351000</v>
      </c>
      <c r="K74" s="122">
        <f t="shared" si="45"/>
        <v>50235291</v>
      </c>
      <c r="L74" s="121">
        <f t="shared" si="45"/>
        <v>81233000</v>
      </c>
      <c r="M74" s="122">
        <f t="shared" si="45"/>
        <v>0</v>
      </c>
      <c r="N74" s="121">
        <f t="shared" si="45"/>
        <v>14365000</v>
      </c>
      <c r="O74" s="122">
        <f t="shared" si="45"/>
        <v>81233000</v>
      </c>
      <c r="P74" s="121">
        <f>$H74      +$J74      +$L74      +$N74</f>
        <v>259663000</v>
      </c>
      <c r="Q74" s="122">
        <f>$I74      +$K74      +$M74      +$O74</f>
        <v>262939000</v>
      </c>
      <c r="R74" s="67">
        <f>IF(($L74      =0),0,((($N74      -$L74      )/$L74      )*100))</f>
        <v>-82.316300025851561</v>
      </c>
      <c r="S74" s="68">
        <f>IF(($M74      =0),0,((($O74      -$M74      )/$M74      )*100))</f>
        <v>0</v>
      </c>
      <c r="T74" s="67">
        <f>IF(($E71      =0),0,(($P71      /$E71      )*100))</f>
        <v>98.754083646777389</v>
      </c>
      <c r="U74" s="71">
        <f>IF($E71   =0,0,($Q71   /$E71 )*100)</f>
        <v>100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581610000</v>
      </c>
      <c r="C75" s="120">
        <f>SUM(C9:C16,C19:C25,C28:C31,C34,C37:C41,C44:C54,C57:C60,C63:C67,C71:C72)</f>
        <v>286970000</v>
      </c>
      <c r="D75" s="120"/>
      <c r="E75" s="120">
        <f>$B75      +$C75      +$D75</f>
        <v>868580000</v>
      </c>
      <c r="F75" s="121">
        <f t="shared" ref="F75:O75" si="46">SUM(F9:F16,F19:F25,F28:F31,F34,F37:F41,F44:F54,F57:F60,F63:F67,F71:F72)</f>
        <v>868580000</v>
      </c>
      <c r="G75" s="122">
        <f t="shared" si="46"/>
        <v>640742000</v>
      </c>
      <c r="H75" s="121">
        <f t="shared" si="46"/>
        <v>232839000</v>
      </c>
      <c r="I75" s="122">
        <f t="shared" si="46"/>
        <v>243519844</v>
      </c>
      <c r="J75" s="121">
        <f t="shared" si="46"/>
        <v>142173000</v>
      </c>
      <c r="K75" s="122">
        <f t="shared" si="46"/>
        <v>178135518</v>
      </c>
      <c r="L75" s="121">
        <f t="shared" si="46"/>
        <v>134001000</v>
      </c>
      <c r="M75" s="122">
        <f t="shared" si="46"/>
        <v>33023194</v>
      </c>
      <c r="N75" s="121">
        <f t="shared" si="46"/>
        <v>91963000</v>
      </c>
      <c r="O75" s="122">
        <f t="shared" si="46"/>
        <v>403225445</v>
      </c>
      <c r="P75" s="121">
        <f>$H75      +$J75      +$L75      +$N75</f>
        <v>600976000</v>
      </c>
      <c r="Q75" s="122">
        <f>$I75      +$K75      +$M75      +$O75</f>
        <v>857904001</v>
      </c>
      <c r="R75" s="67">
        <f>IF(($L75      =0),0,((($N75      -$L75      )/$L75      )*100))</f>
        <v>-31.37140767606212</v>
      </c>
      <c r="S75" s="68">
        <f>IF(($M75      =0),0,((($O75      -$M75      )/$M75      )*100))</f>
        <v>1121.037083814485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69.317603798894794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98.952120615140444</v>
      </c>
      <c r="V75" s="121" t="s">
        <v>36</v>
      </c>
      <c r="W75" s="122" t="s">
        <v>36</v>
      </c>
    </row>
    <row r="76" spans="1:23" ht="13" thickTop="1" x14ac:dyDescent="0.25">
      <c r="A76" s="72" t="s">
        <v>40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93</v>
      </c>
      <c r="B78" s="86" t="s">
        <v>94</v>
      </c>
      <c r="C78" s="86" t="s">
        <v>95</v>
      </c>
      <c r="D78" s="87" t="s">
        <v>17</v>
      </c>
      <c r="E78" s="86" t="s">
        <v>18</v>
      </c>
      <c r="F78" s="86" t="s">
        <v>19</v>
      </c>
      <c r="G78" s="86" t="s">
        <v>96</v>
      </c>
      <c r="H78" s="86" t="s">
        <v>97</v>
      </c>
      <c r="I78" s="88" t="s">
        <v>22</v>
      </c>
      <c r="J78" s="86" t="s">
        <v>98</v>
      </c>
      <c r="K78" s="88" t="s">
        <v>24</v>
      </c>
      <c r="L78" s="86" t="s">
        <v>99</v>
      </c>
      <c r="M78" s="88" t="s">
        <v>26</v>
      </c>
      <c r="N78" s="86" t="s">
        <v>100</v>
      </c>
      <c r="O78" s="88" t="s">
        <v>28</v>
      </c>
      <c r="P78" s="88" t="s">
        <v>101</v>
      </c>
      <c r="Q78" s="89" t="s">
        <v>30</v>
      </c>
      <c r="R78" s="90" t="s">
        <v>101</v>
      </c>
      <c r="S78" s="91" t="s">
        <v>30</v>
      </c>
      <c r="T78" s="90" t="s">
        <v>102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167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168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169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170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171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172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103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104</v>
      </c>
      <c r="B88" s="130"/>
      <c r="C88" s="130"/>
      <c r="D88" s="130"/>
      <c r="E88" s="130">
        <f t="shared" ref="E88:E96" si="49">$B88      +$C88      +$D88</f>
        <v>0</v>
      </c>
      <c r="F88" s="130">
        <v>0</v>
      </c>
      <c r="G88" s="130">
        <v>0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IF(($L88      =0),0,((($N88      -$L88      )/$L88      )*100))</f>
        <v>0</v>
      </c>
      <c r="S88" s="98">
        <f t="shared" ref="S88:S96" si="53">IF(($M88      =0),0,((($O88      -$M88      )/$M88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105</v>
      </c>
      <c r="B89" s="108"/>
      <c r="C89" s="108"/>
      <c r="D89" s="108"/>
      <c r="E89" s="108">
        <f t="shared" si="49"/>
        <v>0</v>
      </c>
      <c r="F89" s="108">
        <v>0</v>
      </c>
      <c r="G89" s="108">
        <v>0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106</v>
      </c>
      <c r="B90" s="108"/>
      <c r="C90" s="108"/>
      <c r="D90" s="108"/>
      <c r="E90" s="108">
        <f t="shared" si="49"/>
        <v>0</v>
      </c>
      <c r="F90" s="108">
        <v>0</v>
      </c>
      <c r="G90" s="108">
        <v>0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107</v>
      </c>
      <c r="B91" s="108"/>
      <c r="C91" s="108"/>
      <c r="D91" s="108"/>
      <c r="E91" s="108">
        <f t="shared" si="49"/>
        <v>0</v>
      </c>
      <c r="F91" s="108">
        <v>0</v>
      </c>
      <c r="G91" s="108">
        <v>0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108</v>
      </c>
      <c r="B92" s="108"/>
      <c r="C92" s="108"/>
      <c r="D92" s="108"/>
      <c r="E92" s="108">
        <f t="shared" si="49"/>
        <v>0</v>
      </c>
      <c r="F92" s="108">
        <v>0</v>
      </c>
      <c r="G92" s="108">
        <v>0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109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110</v>
      </c>
      <c r="B94" s="108"/>
      <c r="C94" s="108"/>
      <c r="D94" s="108"/>
      <c r="E94" s="108">
        <f t="shared" si="49"/>
        <v>0</v>
      </c>
      <c r="F94" s="108">
        <v>0</v>
      </c>
      <c r="G94" s="108">
        <v>0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111</v>
      </c>
      <c r="B95" s="108"/>
      <c r="C95" s="108"/>
      <c r="D95" s="108"/>
      <c r="E95" s="108">
        <f t="shared" si="49"/>
        <v>0</v>
      </c>
      <c r="F95" s="108">
        <v>0</v>
      </c>
      <c r="G95" s="108">
        <v>0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112</v>
      </c>
      <c r="B96" s="131"/>
      <c r="C96" s="131"/>
      <c r="D96" s="131"/>
      <c r="E96" s="131">
        <f t="shared" si="49"/>
        <v>0</v>
      </c>
      <c r="F96" s="131">
        <v>0</v>
      </c>
      <c r="G96" s="131">
        <v>0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173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174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175</v>
      </c>
    </row>
    <row r="118" spans="1:23" x14ac:dyDescent="0.25">
      <c r="A118" s="35" t="s">
        <v>176</v>
      </c>
    </row>
    <row r="119" spans="1:23" ht="13" x14ac:dyDescent="0.3">
      <c r="A119" s="35" t="s">
        <v>177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178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179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180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SaZU5lVtEu3MKSSi954GCS8hNp9YXFOpjMBsCNfeD35rNf0Ahr57sarRHr+dE7+F2AYm8ZQXgGhHjAkzY0vH5Q==" saltValue="M6R9DsT7TuBGT1Z8478qr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146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40</v>
      </c>
      <c r="B6" s="40" t="s">
        <v>40</v>
      </c>
      <c r="C6" s="40" t="s">
        <v>40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>
        <v>0</v>
      </c>
      <c r="G9" s="110">
        <v>0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IF(($L9       =0),0,((($N9       -$L9       )/$L9       )*100))</f>
        <v>0</v>
      </c>
      <c r="S9" s="55">
        <f>IF(($M9       =0),0,((($O9       -$M9       )/$M9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1800000</v>
      </c>
      <c r="C10" s="108"/>
      <c r="D10" s="108"/>
      <c r="E10" s="108">
        <f t="shared" ref="E10:E17" si="0">$B10      +$C10      +$D10</f>
        <v>1800000</v>
      </c>
      <c r="F10" s="109">
        <v>1800000</v>
      </c>
      <c r="G10" s="110">
        <v>1800000</v>
      </c>
      <c r="H10" s="109">
        <v>1030000</v>
      </c>
      <c r="I10" s="110">
        <v>1031666</v>
      </c>
      <c r="J10" s="109">
        <v>66000</v>
      </c>
      <c r="K10" s="110">
        <v>99999</v>
      </c>
      <c r="L10" s="109">
        <v>66000</v>
      </c>
      <c r="M10" s="110">
        <v>288697</v>
      </c>
      <c r="N10" s="109"/>
      <c r="O10" s="110">
        <v>379636</v>
      </c>
      <c r="P10" s="109">
        <f t="shared" ref="P10:P17" si="1">$H10      +$J10      +$L10      +$N10</f>
        <v>1162000</v>
      </c>
      <c r="Q10" s="110">
        <f t="shared" ref="Q10:Q17" si="2">$I10      +$K10      +$M10      +$O10</f>
        <v>1799998</v>
      </c>
      <c r="R10" s="54">
        <f t="shared" ref="R10:R17" si="3">IF(($L10      =0),0,((($N10      -$L10      )/$L10      )*100))</f>
        <v>-100</v>
      </c>
      <c r="S10" s="55">
        <f t="shared" ref="S10:S17" si="4">IF(($M10      =0),0,((($O10      -$M10      )/$M10      )*100))</f>
        <v>31.499807756921616</v>
      </c>
      <c r="T10" s="54">
        <f t="shared" ref="T10:T16" si="5">IF(($E10      =0),0,(($P10      /$E10      )*100))</f>
        <v>64.555555555555557</v>
      </c>
      <c r="U10" s="56">
        <f t="shared" ref="U10:U16" si="6">IF(($E10      =0),0,(($Q10      /$E10      )*100))</f>
        <v>99.99988888888889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1800000</v>
      </c>
      <c r="C17" s="111">
        <f>SUM(C9:C16)</f>
        <v>0</v>
      </c>
      <c r="D17" s="111"/>
      <c r="E17" s="111">
        <f t="shared" si="0"/>
        <v>1800000</v>
      </c>
      <c r="F17" s="112">
        <f t="shared" ref="F17:O17" si="7">SUM(F9:F16)</f>
        <v>1800000</v>
      </c>
      <c r="G17" s="113">
        <f t="shared" si="7"/>
        <v>1800000</v>
      </c>
      <c r="H17" s="112">
        <f t="shared" si="7"/>
        <v>1030000</v>
      </c>
      <c r="I17" s="113">
        <f t="shared" si="7"/>
        <v>1031666</v>
      </c>
      <c r="J17" s="112">
        <f t="shared" si="7"/>
        <v>66000</v>
      </c>
      <c r="K17" s="113">
        <f t="shared" si="7"/>
        <v>99999</v>
      </c>
      <c r="L17" s="112">
        <f t="shared" si="7"/>
        <v>66000</v>
      </c>
      <c r="M17" s="113">
        <f t="shared" si="7"/>
        <v>288697</v>
      </c>
      <c r="N17" s="112">
        <f t="shared" si="7"/>
        <v>0</v>
      </c>
      <c r="O17" s="113">
        <f t="shared" si="7"/>
        <v>379636</v>
      </c>
      <c r="P17" s="112">
        <f t="shared" si="1"/>
        <v>1162000</v>
      </c>
      <c r="Q17" s="113">
        <f t="shared" si="2"/>
        <v>1799998</v>
      </c>
      <c r="R17" s="58">
        <f t="shared" si="3"/>
        <v>-100</v>
      </c>
      <c r="S17" s="59">
        <f t="shared" si="4"/>
        <v>31.499807756921616</v>
      </c>
      <c r="T17" s="58">
        <f>IF((SUM($E9:$E14))=0,0,(P17/(SUM($E9:$E14))*100))</f>
        <v>64.555555555555557</v>
      </c>
      <c r="U17" s="60">
        <f>IF((SUM($E9:$E14))=0,0,(Q17/(SUM($E9:$E14))*100))</f>
        <v>99.99988888888889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IF(($L19      =0),0,((($N19      -$L19      )/$L19      )*100))</f>
        <v>0</v>
      </c>
      <c r="S19" s="55">
        <f t="shared" ref="S19:S26" si="12">IF(($M19      =0),0,((($O19      -$M19      )/$M19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>
        <v>0</v>
      </c>
      <c r="G21" s="110">
        <v>0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>
        <v>5275000</v>
      </c>
      <c r="D22" s="108"/>
      <c r="E22" s="108">
        <f t="shared" si="8"/>
        <v>5275000</v>
      </c>
      <c r="F22" s="109">
        <v>5275000</v>
      </c>
      <c r="G22" s="110">
        <v>5275000</v>
      </c>
      <c r="H22" s="109"/>
      <c r="I22" s="110"/>
      <c r="J22" s="109"/>
      <c r="K22" s="110"/>
      <c r="L22" s="109"/>
      <c r="M22" s="110"/>
      <c r="N22" s="109">
        <v>1577000</v>
      </c>
      <c r="O22" s="110">
        <v>1578444</v>
      </c>
      <c r="P22" s="109">
        <f t="shared" si="9"/>
        <v>1577000</v>
      </c>
      <c r="Q22" s="110">
        <f t="shared" si="10"/>
        <v>1578444</v>
      </c>
      <c r="R22" s="54">
        <f t="shared" si="11"/>
        <v>0</v>
      </c>
      <c r="S22" s="55">
        <f t="shared" si="12"/>
        <v>0</v>
      </c>
      <c r="T22" s="54">
        <f t="shared" si="13"/>
        <v>29.895734597156398</v>
      </c>
      <c r="U22" s="56">
        <f t="shared" si="14"/>
        <v>29.923109004739334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5275000</v>
      </c>
      <c r="D26" s="111"/>
      <c r="E26" s="111">
        <f t="shared" si="8"/>
        <v>5275000</v>
      </c>
      <c r="F26" s="112">
        <f t="shared" ref="F26:O26" si="15">SUM(F19:F25)</f>
        <v>5275000</v>
      </c>
      <c r="G26" s="113">
        <f t="shared" si="15"/>
        <v>5275000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1577000</v>
      </c>
      <c r="O26" s="113">
        <f t="shared" si="15"/>
        <v>1578444</v>
      </c>
      <c r="P26" s="112">
        <f t="shared" si="9"/>
        <v>1577000</v>
      </c>
      <c r="Q26" s="113">
        <f t="shared" si="10"/>
        <v>1578444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29.895734597156398</v>
      </c>
      <c r="U26" s="60">
        <f>IF(($E26-$E21-$E25)   =0,0,($Q26   /($E26-$E21-$E25)   )*100)</f>
        <v>29.923109004739334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IF(($L28      =0),0,((($N28      -$L28      )/$L28      )*100))</f>
        <v>0</v>
      </c>
      <c r="S28" s="55">
        <f>IF(($M28      =0),0,((($O28      -$M28      )/$M28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IF(($L29      =0),0,((($N29      -$L29      )/$L29      )*100))</f>
        <v>0</v>
      </c>
      <c r="S29" s="55">
        <f>IF(($M29      =0),0,((($O29      -$M29      )/$M29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IF(($L30      =0),0,((($N30      -$L30      )/$L30      )*100))</f>
        <v>0</v>
      </c>
      <c r="S30" s="55">
        <f>IF(($M30      =0),0,((($O30      -$M30      )/$M30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IF(($L31      =0),0,((($N31      -$L31      )/$L31      )*100))</f>
        <v>0</v>
      </c>
      <c r="S31" s="55">
        <f>IF(($M31      =0),0,((($O31      -$M31      )/$M31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IF(($L32      =0),0,((($N32      -$L32      )/$L32      )*100))</f>
        <v>0</v>
      </c>
      <c r="S32" s="59">
        <f>IF(($M32      =0),0,((($O32      -$M32      )/$M32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2452000</v>
      </c>
      <c r="C34" s="108"/>
      <c r="D34" s="108"/>
      <c r="E34" s="108">
        <f>$B34      +$C34      +$D34</f>
        <v>2452000</v>
      </c>
      <c r="F34" s="109">
        <v>2452000</v>
      </c>
      <c r="G34" s="110">
        <v>2452000</v>
      </c>
      <c r="H34" s="109">
        <v>612000</v>
      </c>
      <c r="I34" s="110">
        <v>1249453</v>
      </c>
      <c r="J34" s="109">
        <v>1230000</v>
      </c>
      <c r="K34" s="110">
        <v>1202547</v>
      </c>
      <c r="L34" s="109"/>
      <c r="M34" s="110"/>
      <c r="N34" s="109"/>
      <c r="O34" s="110"/>
      <c r="P34" s="109">
        <f>$H34      +$J34      +$L34      +$N34</f>
        <v>1842000</v>
      </c>
      <c r="Q34" s="110">
        <f>$I34      +$K34      +$M34      +$O34</f>
        <v>2452000</v>
      </c>
      <c r="R34" s="54">
        <f>IF(($L34      =0),0,((($N34      -$L34      )/$L34      )*100))</f>
        <v>0</v>
      </c>
      <c r="S34" s="55">
        <f>IF(($M34      =0),0,((($O34      -$M34      )/$M34      )*100))</f>
        <v>0</v>
      </c>
      <c r="T34" s="54">
        <f>IF(($E34      =0),0,(($P34      /$E34      )*100))</f>
        <v>75.122349102773242</v>
      </c>
      <c r="U34" s="56">
        <f>IF(($E34      =0),0,(($Q34      /$E34      )*100))</f>
        <v>100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2452000</v>
      </c>
      <c r="C35" s="111">
        <f>C34</f>
        <v>0</v>
      </c>
      <c r="D35" s="111"/>
      <c r="E35" s="111">
        <f>$B35      +$C35      +$D35</f>
        <v>2452000</v>
      </c>
      <c r="F35" s="112">
        <f t="shared" ref="F35:O35" si="17">F34</f>
        <v>2452000</v>
      </c>
      <c r="G35" s="113">
        <f t="shared" si="17"/>
        <v>2452000</v>
      </c>
      <c r="H35" s="112">
        <f t="shared" si="17"/>
        <v>612000</v>
      </c>
      <c r="I35" s="113">
        <f t="shared" si="17"/>
        <v>1249453</v>
      </c>
      <c r="J35" s="112">
        <f t="shared" si="17"/>
        <v>1230000</v>
      </c>
      <c r="K35" s="113">
        <f t="shared" si="17"/>
        <v>1202547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1842000</v>
      </c>
      <c r="Q35" s="113">
        <f>$I35      +$K35      +$M35      +$O35</f>
        <v>2452000</v>
      </c>
      <c r="R35" s="58">
        <f>IF(($L35      =0),0,((($N35      -$L35      )/$L35      )*100))</f>
        <v>0</v>
      </c>
      <c r="S35" s="59">
        <f>IF(($M35      =0),0,((($O35      -$M35      )/$M35      )*100))</f>
        <v>0</v>
      </c>
      <c r="T35" s="58">
        <f>IF($E35   =0,0,($P35   /$E35   )*100)</f>
        <v>75.122349102773242</v>
      </c>
      <c r="U35" s="60">
        <f>IF($E35   =0,0,($Q35   /$E35   )*100)</f>
        <v>100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>
        <v>13533000</v>
      </c>
      <c r="C37" s="108"/>
      <c r="D37" s="108"/>
      <c r="E37" s="108">
        <f t="shared" ref="E37:E42" si="18">$B37      +$C37      +$D37</f>
        <v>13533000</v>
      </c>
      <c r="F37" s="109">
        <v>13533000</v>
      </c>
      <c r="G37" s="110">
        <v>13533000</v>
      </c>
      <c r="H37" s="109">
        <v>377000</v>
      </c>
      <c r="I37" s="110">
        <v>1432247</v>
      </c>
      <c r="J37" s="109">
        <v>2322000</v>
      </c>
      <c r="K37" s="110">
        <v>4436404</v>
      </c>
      <c r="L37" s="109">
        <v>10063000</v>
      </c>
      <c r="M37" s="110">
        <v>3856789</v>
      </c>
      <c r="N37" s="109"/>
      <c r="O37" s="110">
        <v>3807558</v>
      </c>
      <c r="P37" s="109">
        <f t="shared" ref="P37:P42" si="19">$H37      +$J37      +$L37      +$N37</f>
        <v>12762000</v>
      </c>
      <c r="Q37" s="110">
        <f t="shared" ref="Q37:Q42" si="20">$I37      +$K37      +$M37      +$O37</f>
        <v>13532998</v>
      </c>
      <c r="R37" s="54">
        <f t="shared" ref="R37:R42" si="21">IF(($L37      =0),0,((($N37      -$L37      )/$L37      )*100))</f>
        <v>-100</v>
      </c>
      <c r="S37" s="55">
        <f t="shared" ref="S37:S42" si="22">IF(($M37      =0),0,((($O37      -$M37      )/$M37      )*100))</f>
        <v>-1.2764763641464441</v>
      </c>
      <c r="T37" s="54">
        <f t="shared" ref="T37:T41" si="23">IF(($E37      =0),0,(($P37      /$E37      )*100))</f>
        <v>94.302815340279324</v>
      </c>
      <c r="U37" s="56">
        <f t="shared" ref="U37:U41" si="24">IF(($E37      =0),0,(($Q37      /$E37      )*100))</f>
        <v>99.999985221310865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>
        <v>66281000</v>
      </c>
      <c r="C38" s="108">
        <v>791000</v>
      </c>
      <c r="D38" s="108"/>
      <c r="E38" s="108">
        <f t="shared" si="18"/>
        <v>67072000</v>
      </c>
      <c r="F38" s="109">
        <v>66281000</v>
      </c>
      <c r="G38" s="110">
        <v>0</v>
      </c>
      <c r="H38" s="109"/>
      <c r="I38" s="110"/>
      <c r="J38" s="109"/>
      <c r="K38" s="110"/>
      <c r="L38" s="109"/>
      <c r="M38" s="110"/>
      <c r="N38" s="109">
        <v>17575000</v>
      </c>
      <c r="O38" s="110"/>
      <c r="P38" s="109">
        <f t="shared" si="19"/>
        <v>17575000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26.203184637404579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79814000</v>
      </c>
      <c r="C42" s="111">
        <f>SUM(C37:C41)</f>
        <v>791000</v>
      </c>
      <c r="D42" s="111"/>
      <c r="E42" s="111">
        <f t="shared" si="18"/>
        <v>80605000</v>
      </c>
      <c r="F42" s="112">
        <f t="shared" ref="F42:O42" si="25">SUM(F37:F41)</f>
        <v>79814000</v>
      </c>
      <c r="G42" s="113">
        <f t="shared" si="25"/>
        <v>13533000</v>
      </c>
      <c r="H42" s="112">
        <f t="shared" si="25"/>
        <v>377000</v>
      </c>
      <c r="I42" s="113">
        <f t="shared" si="25"/>
        <v>1432247</v>
      </c>
      <c r="J42" s="112">
        <f t="shared" si="25"/>
        <v>2322000</v>
      </c>
      <c r="K42" s="113">
        <f t="shared" si="25"/>
        <v>4436404</v>
      </c>
      <c r="L42" s="112">
        <f t="shared" si="25"/>
        <v>10063000</v>
      </c>
      <c r="M42" s="113">
        <f t="shared" si="25"/>
        <v>3856789</v>
      </c>
      <c r="N42" s="112">
        <f t="shared" si="25"/>
        <v>17575000</v>
      </c>
      <c r="O42" s="113">
        <f t="shared" si="25"/>
        <v>3807558</v>
      </c>
      <c r="P42" s="112">
        <f t="shared" si="19"/>
        <v>30337000</v>
      </c>
      <c r="Q42" s="113">
        <f t="shared" si="20"/>
        <v>13532998</v>
      </c>
      <c r="R42" s="58">
        <f t="shared" si="21"/>
        <v>74.649706846864746</v>
      </c>
      <c r="S42" s="59">
        <f t="shared" si="22"/>
        <v>-1.2764763641464441</v>
      </c>
      <c r="T42" s="58">
        <f>IF((+$E37+$E40) =0,0,(P42   /(+$E37+$E40) )*100)</f>
        <v>224.17054607256338</v>
      </c>
      <c r="U42" s="60">
        <f>IF((+$E37+$E40) =0,0,(Q42   /(+$E37+$E40) )*100)</f>
        <v>99.999985221310865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IF(($L44      =0),0,((($N44      -$L44      )/$L44      )*100))</f>
        <v>0</v>
      </c>
      <c r="S44" s="55">
        <f t="shared" ref="S44:S55" si="30">IF(($M44      =0),0,((($O44      -$M44      )/$M44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IF(($L57      =0),0,((($N57      -$L57      )/$L57      )*100))</f>
        <v>0</v>
      </c>
      <c r="S57" s="55">
        <f>IF(($M57      =0),0,((($O57      -$M57      )/$M57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IF(($L58      =0),0,((($N58      -$L58      )/$L58      )*100))</f>
        <v>0</v>
      </c>
      <c r="S58" s="55">
        <f>IF(($M58      =0),0,((($O58      -$M58      )/$M58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IF(($L59      =0),0,((($N59      -$L59      )/$L59      )*100))</f>
        <v>0</v>
      </c>
      <c r="S59" s="55">
        <f>IF(($M59      =0),0,((($O59      -$M59      )/$M59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IF(($L60      =0),0,((($N60      -$L60      )/$L60      )*100))</f>
        <v>0</v>
      </c>
      <c r="S60" s="55">
        <f>IF(($M60      =0),0,((($O60      -$M60      )/$M60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IF(($L61      =0),0,((($N61      -$L61      )/$L61      )*100))</f>
        <v>0</v>
      </c>
      <c r="S61" s="64">
        <f>IF(($M61      =0),0,((($O61      -$M61      )/$M61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IF(($L63      =0),0,((($N63      -$L63      )/$L63      )*100))</f>
        <v>0</v>
      </c>
      <c r="S63" s="55">
        <f t="shared" ref="S63:S69" si="39">IF(($M63      =0),0,((($O63      -$M63      )/$M63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84066000</v>
      </c>
      <c r="C69" s="120">
        <f>SUM(C9:C16,C19:C25,C28:C31,C34,C37:C41,C44:C54,C57:C60,C63:C67)</f>
        <v>6066000</v>
      </c>
      <c r="D69" s="120"/>
      <c r="E69" s="120">
        <f t="shared" si="35"/>
        <v>90132000</v>
      </c>
      <c r="F69" s="121">
        <f t="shared" ref="F69:O69" si="43">SUM(F9:F16,F19:F25,F28:F31,F34,F37:F41,F44:F54,F57:F60,F63:F67)</f>
        <v>89341000</v>
      </c>
      <c r="G69" s="122">
        <f t="shared" si="43"/>
        <v>23060000</v>
      </c>
      <c r="H69" s="121">
        <f t="shared" si="43"/>
        <v>2019000</v>
      </c>
      <c r="I69" s="122">
        <f t="shared" si="43"/>
        <v>3713366</v>
      </c>
      <c r="J69" s="121">
        <f t="shared" si="43"/>
        <v>3618000</v>
      </c>
      <c r="K69" s="122">
        <f t="shared" si="43"/>
        <v>5738950</v>
      </c>
      <c r="L69" s="121">
        <f t="shared" si="43"/>
        <v>10129000</v>
      </c>
      <c r="M69" s="122">
        <f t="shared" si="43"/>
        <v>4145486</v>
      </c>
      <c r="N69" s="121">
        <f t="shared" si="43"/>
        <v>19152000</v>
      </c>
      <c r="O69" s="122">
        <f t="shared" si="43"/>
        <v>5765638</v>
      </c>
      <c r="P69" s="121">
        <f t="shared" si="36"/>
        <v>34918000</v>
      </c>
      <c r="Q69" s="122">
        <f t="shared" si="37"/>
        <v>19363440</v>
      </c>
      <c r="R69" s="67">
        <f t="shared" si="38"/>
        <v>89.080856945404292</v>
      </c>
      <c r="S69" s="68">
        <f t="shared" si="39"/>
        <v>39.08231748943308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151.42237640936688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83.969817866435378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40541000</v>
      </c>
      <c r="C71" s="108"/>
      <c r="D71" s="108"/>
      <c r="E71" s="108">
        <f>$B71      +$C71      +$D71</f>
        <v>40541000</v>
      </c>
      <c r="F71" s="109">
        <v>40541000</v>
      </c>
      <c r="G71" s="110">
        <v>40541000</v>
      </c>
      <c r="H71" s="109">
        <v>9611000</v>
      </c>
      <c r="I71" s="110">
        <v>8843027</v>
      </c>
      <c r="J71" s="109">
        <v>14367000</v>
      </c>
      <c r="K71" s="110">
        <v>14033998</v>
      </c>
      <c r="L71" s="109">
        <v>12163000</v>
      </c>
      <c r="M71" s="110">
        <v>1394194</v>
      </c>
      <c r="N71" s="109">
        <v>4400000</v>
      </c>
      <c r="O71" s="110">
        <v>16269779</v>
      </c>
      <c r="P71" s="109">
        <f>$H71      +$J71      +$L71      +$N71</f>
        <v>40541000</v>
      </c>
      <c r="Q71" s="110">
        <f>$I71      +$K71      +$M71      +$O71</f>
        <v>40540998</v>
      </c>
      <c r="R71" s="54">
        <f>IF(($L71      =0),0,((($N71      -$L71      )/$L71      )*100))</f>
        <v>-63.824714297459508</v>
      </c>
      <c r="S71" s="55">
        <f>IF(($M71      =0),0,((($O71      -$M71      )/$M71      )*100))</f>
        <v>1066.9666488307939</v>
      </c>
      <c r="T71" s="54">
        <f>IF(($E71      =0),0,(($P71      /$E71      )*100))</f>
        <v>100</v>
      </c>
      <c r="U71" s="56">
        <f>IF(($E71      =0),0,(($Q71      /$E71      )*100))</f>
        <v>99.999995066722576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IF(($L72      =0),0,((($N72      -$L72      )/$L72      )*100))</f>
        <v>0</v>
      </c>
      <c r="S72" s="55">
        <f>IF(($M72      =0),0,((($O72      -$M72      )/$M72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40541000</v>
      </c>
      <c r="C73" s="117">
        <f>SUM(C71:C72)</f>
        <v>0</v>
      </c>
      <c r="D73" s="117"/>
      <c r="E73" s="117">
        <f>$B73      +$C73      +$D73</f>
        <v>40541000</v>
      </c>
      <c r="F73" s="118">
        <f t="shared" ref="F73:O73" si="44">SUM(F71:F72)</f>
        <v>40541000</v>
      </c>
      <c r="G73" s="119">
        <f t="shared" si="44"/>
        <v>40541000</v>
      </c>
      <c r="H73" s="118">
        <f t="shared" si="44"/>
        <v>9611000</v>
      </c>
      <c r="I73" s="119">
        <f t="shared" si="44"/>
        <v>8843027</v>
      </c>
      <c r="J73" s="118">
        <f t="shared" si="44"/>
        <v>14367000</v>
      </c>
      <c r="K73" s="119">
        <f t="shared" si="44"/>
        <v>14033998</v>
      </c>
      <c r="L73" s="118">
        <f t="shared" si="44"/>
        <v>12163000</v>
      </c>
      <c r="M73" s="119">
        <f t="shared" si="44"/>
        <v>1394194</v>
      </c>
      <c r="N73" s="118">
        <f t="shared" si="44"/>
        <v>4400000</v>
      </c>
      <c r="O73" s="119">
        <f t="shared" si="44"/>
        <v>16269779</v>
      </c>
      <c r="P73" s="118">
        <f>$H73      +$J73      +$L73      +$N73</f>
        <v>40541000</v>
      </c>
      <c r="Q73" s="119">
        <f>$I73      +$K73      +$M73      +$O73</f>
        <v>40540998</v>
      </c>
      <c r="R73" s="63">
        <f>IF(($L73      =0),0,((($N73      -$L73      )/$L73      )*100))</f>
        <v>-63.824714297459508</v>
      </c>
      <c r="S73" s="64">
        <f>IF(($M73      =0),0,((($O73      -$M73      )/$M73      )*100))</f>
        <v>1066.9666488307939</v>
      </c>
      <c r="T73" s="63">
        <f>IF(($E71      =0),0,(($P71      /$E71      )*100))</f>
        <v>100</v>
      </c>
      <c r="U73" s="65">
        <f>IF($E71   =0,0,($Q71   /$E71 )*100)</f>
        <v>99.999995066722576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40541000</v>
      </c>
      <c r="C74" s="120">
        <f>SUM(C71:C72)</f>
        <v>0</v>
      </c>
      <c r="D74" s="120"/>
      <c r="E74" s="120">
        <f>$B74      +$C74      +$D74</f>
        <v>40541000</v>
      </c>
      <c r="F74" s="121">
        <f t="shared" ref="F74:O74" si="45">SUM(F71:F72)</f>
        <v>40541000</v>
      </c>
      <c r="G74" s="122">
        <f t="shared" si="45"/>
        <v>40541000</v>
      </c>
      <c r="H74" s="121">
        <f t="shared" si="45"/>
        <v>9611000</v>
      </c>
      <c r="I74" s="122">
        <f t="shared" si="45"/>
        <v>8843027</v>
      </c>
      <c r="J74" s="121">
        <f t="shared" si="45"/>
        <v>14367000</v>
      </c>
      <c r="K74" s="122">
        <f t="shared" si="45"/>
        <v>14033998</v>
      </c>
      <c r="L74" s="121">
        <f t="shared" si="45"/>
        <v>12163000</v>
      </c>
      <c r="M74" s="122">
        <f t="shared" si="45"/>
        <v>1394194</v>
      </c>
      <c r="N74" s="121">
        <f t="shared" si="45"/>
        <v>4400000</v>
      </c>
      <c r="O74" s="122">
        <f t="shared" si="45"/>
        <v>16269779</v>
      </c>
      <c r="P74" s="121">
        <f>$H74      +$J74      +$L74      +$N74</f>
        <v>40541000</v>
      </c>
      <c r="Q74" s="122">
        <f>$I74      +$K74      +$M74      +$O74</f>
        <v>40540998</v>
      </c>
      <c r="R74" s="67">
        <f>IF(($L74      =0),0,((($N74      -$L74      )/$L74      )*100))</f>
        <v>-63.824714297459508</v>
      </c>
      <c r="S74" s="68">
        <f>IF(($M74      =0),0,((($O74      -$M74      )/$M74      )*100))</f>
        <v>1066.9666488307939</v>
      </c>
      <c r="T74" s="67">
        <f>IF(($E71      =0),0,(($P71      /$E71      )*100))</f>
        <v>100</v>
      </c>
      <c r="U74" s="71">
        <f>IF($E71   =0,0,($Q71   /$E71 )*100)</f>
        <v>99.999995066722576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124607000</v>
      </c>
      <c r="C75" s="120">
        <f>SUM(C9:C16,C19:C25,C28:C31,C34,C37:C41,C44:C54,C57:C60,C63:C67,C71:C72)</f>
        <v>6066000</v>
      </c>
      <c r="D75" s="120"/>
      <c r="E75" s="120">
        <f>$B75      +$C75      +$D75</f>
        <v>130673000</v>
      </c>
      <c r="F75" s="121">
        <f t="shared" ref="F75:O75" si="46">SUM(F9:F16,F19:F25,F28:F31,F34,F37:F41,F44:F54,F57:F60,F63:F67,F71:F72)</f>
        <v>129882000</v>
      </c>
      <c r="G75" s="122">
        <f t="shared" si="46"/>
        <v>63601000</v>
      </c>
      <c r="H75" s="121">
        <f t="shared" si="46"/>
        <v>11630000</v>
      </c>
      <c r="I75" s="122">
        <f t="shared" si="46"/>
        <v>12556393</v>
      </c>
      <c r="J75" s="121">
        <f t="shared" si="46"/>
        <v>17985000</v>
      </c>
      <c r="K75" s="122">
        <f t="shared" si="46"/>
        <v>19772948</v>
      </c>
      <c r="L75" s="121">
        <f t="shared" si="46"/>
        <v>22292000</v>
      </c>
      <c r="M75" s="122">
        <f t="shared" si="46"/>
        <v>5539680</v>
      </c>
      <c r="N75" s="121">
        <f t="shared" si="46"/>
        <v>23552000</v>
      </c>
      <c r="O75" s="122">
        <f t="shared" si="46"/>
        <v>22035417</v>
      </c>
      <c r="P75" s="121">
        <f>$H75      +$J75      +$L75      +$N75</f>
        <v>75459000</v>
      </c>
      <c r="Q75" s="122">
        <f>$I75      +$K75      +$M75      +$O75</f>
        <v>59904438</v>
      </c>
      <c r="R75" s="67">
        <f>IF(($L75      =0),0,((($N75      -$L75      )/$L75      )*100))</f>
        <v>5.6522519289431186</v>
      </c>
      <c r="S75" s="68">
        <f>IF(($M75      =0),0,((($O75      -$M75      )/$M75      )*100))</f>
        <v>297.77418551252055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118.6443609377211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94.187886982909077</v>
      </c>
      <c r="V75" s="121" t="s">
        <v>36</v>
      </c>
      <c r="W75" s="122" t="s">
        <v>36</v>
      </c>
    </row>
    <row r="76" spans="1:23" ht="13" thickTop="1" x14ac:dyDescent="0.25">
      <c r="A76" s="72" t="s">
        <v>40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93</v>
      </c>
      <c r="B78" s="86" t="s">
        <v>94</v>
      </c>
      <c r="C78" s="86" t="s">
        <v>95</v>
      </c>
      <c r="D78" s="87" t="s">
        <v>17</v>
      </c>
      <c r="E78" s="86" t="s">
        <v>18</v>
      </c>
      <c r="F78" s="86" t="s">
        <v>19</v>
      </c>
      <c r="G78" s="86" t="s">
        <v>96</v>
      </c>
      <c r="H78" s="86" t="s">
        <v>97</v>
      </c>
      <c r="I78" s="88" t="s">
        <v>22</v>
      </c>
      <c r="J78" s="86" t="s">
        <v>98</v>
      </c>
      <c r="K78" s="88" t="s">
        <v>24</v>
      </c>
      <c r="L78" s="86" t="s">
        <v>99</v>
      </c>
      <c r="M78" s="88" t="s">
        <v>26</v>
      </c>
      <c r="N78" s="86" t="s">
        <v>100</v>
      </c>
      <c r="O78" s="88" t="s">
        <v>28</v>
      </c>
      <c r="P78" s="88" t="s">
        <v>101</v>
      </c>
      <c r="Q78" s="89" t="s">
        <v>30</v>
      </c>
      <c r="R78" s="90" t="s">
        <v>101</v>
      </c>
      <c r="S78" s="91" t="s">
        <v>30</v>
      </c>
      <c r="T78" s="90" t="s">
        <v>102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167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168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169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170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171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172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103</v>
      </c>
      <c r="B87" s="128">
        <f t="shared" ref="B87:S87" si="48">+B88+B89+B90+B91+B92+B93+B94+B95+B96</f>
        <v>16148000</v>
      </c>
      <c r="C87" s="128">
        <f t="shared" si="48"/>
        <v>552000</v>
      </c>
      <c r="D87" s="128">
        <f t="shared" si="48"/>
        <v>0</v>
      </c>
      <c r="E87" s="128">
        <f t="shared" si="48"/>
        <v>16700000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5306000</v>
      </c>
      <c r="I87" s="128">
        <f t="shared" si="48"/>
        <v>0</v>
      </c>
      <c r="J87" s="128">
        <f t="shared" si="48"/>
        <v>4093000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9399000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56.281437125748504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104</v>
      </c>
      <c r="B88" s="130"/>
      <c r="C88" s="130"/>
      <c r="D88" s="130"/>
      <c r="E88" s="130">
        <f t="shared" ref="E88:E96" si="49">$B88      +$C88      +$D88</f>
        <v>0</v>
      </c>
      <c r="F88" s="130">
        <v>0</v>
      </c>
      <c r="G88" s="130">
        <v>0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IF(($L88      =0),0,((($N88      -$L88      )/$L88      )*100))</f>
        <v>0</v>
      </c>
      <c r="S88" s="98">
        <f t="shared" ref="S88:S96" si="53">IF(($M88      =0),0,((($O88      -$M88      )/$M88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105</v>
      </c>
      <c r="B89" s="108"/>
      <c r="C89" s="108"/>
      <c r="D89" s="108"/>
      <c r="E89" s="108">
        <f t="shared" si="49"/>
        <v>0</v>
      </c>
      <c r="F89" s="108">
        <v>0</v>
      </c>
      <c r="G89" s="108">
        <v>0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106</v>
      </c>
      <c r="B90" s="108"/>
      <c r="C90" s="108"/>
      <c r="D90" s="108"/>
      <c r="E90" s="108">
        <f t="shared" si="49"/>
        <v>0</v>
      </c>
      <c r="F90" s="108">
        <v>0</v>
      </c>
      <c r="G90" s="108">
        <v>0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107</v>
      </c>
      <c r="B91" s="108">
        <v>16148000</v>
      </c>
      <c r="C91" s="108">
        <v>552000</v>
      </c>
      <c r="D91" s="108"/>
      <c r="E91" s="108">
        <f t="shared" si="49"/>
        <v>16700000</v>
      </c>
      <c r="F91" s="108">
        <v>0</v>
      </c>
      <c r="G91" s="108">
        <v>0</v>
      </c>
      <c r="H91" s="108">
        <v>5306000</v>
      </c>
      <c r="I91" s="108"/>
      <c r="J91" s="108">
        <v>4093000</v>
      </c>
      <c r="K91" s="108"/>
      <c r="L91" s="108"/>
      <c r="M91" s="108"/>
      <c r="N91" s="108"/>
      <c r="O91" s="108"/>
      <c r="P91" s="108">
        <f t="shared" si="50"/>
        <v>9399000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56.281437125748504</v>
      </c>
      <c r="U91" s="99">
        <f t="shared" si="55"/>
        <v>0</v>
      </c>
      <c r="V91" s="100"/>
      <c r="W91" s="101"/>
    </row>
    <row r="92" spans="1:23" ht="13" x14ac:dyDescent="0.3">
      <c r="A92" s="102" t="s">
        <v>108</v>
      </c>
      <c r="B92" s="108"/>
      <c r="C92" s="108"/>
      <c r="D92" s="108"/>
      <c r="E92" s="108">
        <f t="shared" si="49"/>
        <v>0</v>
      </c>
      <c r="F92" s="108">
        <v>0</v>
      </c>
      <c r="G92" s="108">
        <v>0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109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110</v>
      </c>
      <c r="B94" s="108"/>
      <c r="C94" s="108"/>
      <c r="D94" s="108"/>
      <c r="E94" s="108">
        <f t="shared" si="49"/>
        <v>0</v>
      </c>
      <c r="F94" s="108">
        <v>0</v>
      </c>
      <c r="G94" s="108">
        <v>0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111</v>
      </c>
      <c r="B95" s="108"/>
      <c r="C95" s="108"/>
      <c r="D95" s="108"/>
      <c r="E95" s="108">
        <f t="shared" si="49"/>
        <v>0</v>
      </c>
      <c r="F95" s="108">
        <v>0</v>
      </c>
      <c r="G95" s="108">
        <v>0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112</v>
      </c>
      <c r="B96" s="131"/>
      <c r="C96" s="131"/>
      <c r="D96" s="131"/>
      <c r="E96" s="131">
        <f t="shared" si="49"/>
        <v>0</v>
      </c>
      <c r="F96" s="131">
        <v>0</v>
      </c>
      <c r="G96" s="131">
        <v>0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173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16148000</v>
      </c>
      <c r="C114" s="137">
        <f t="shared" si="62"/>
        <v>552000</v>
      </c>
      <c r="D114" s="137">
        <f t="shared" si="62"/>
        <v>0</v>
      </c>
      <c r="E114" s="137">
        <f t="shared" si="62"/>
        <v>16700000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5306000</v>
      </c>
      <c r="I114" s="137">
        <f t="shared" si="62"/>
        <v>0</v>
      </c>
      <c r="J114" s="137">
        <f t="shared" si="62"/>
        <v>4093000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9399000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>
        <f t="shared" si="58"/>
        <v>0.56281437125748501</v>
      </c>
      <c r="U114" s="30">
        <f t="shared" si="59"/>
        <v>0</v>
      </c>
      <c r="V114" s="27"/>
      <c r="W114" s="28"/>
    </row>
    <row r="115" spans="1:23" hidden="1" x14ac:dyDescent="0.25">
      <c r="A115" s="31" t="s">
        <v>174</v>
      </c>
      <c r="B115" s="139">
        <f>B87</f>
        <v>16148000</v>
      </c>
      <c r="C115" s="139">
        <f t="shared" ref="C115:Q115" si="63">C87</f>
        <v>552000</v>
      </c>
      <c r="D115" s="139">
        <f t="shared" si="63"/>
        <v>0</v>
      </c>
      <c r="E115" s="139">
        <f t="shared" si="63"/>
        <v>16700000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5306000</v>
      </c>
      <c r="I115" s="139">
        <f t="shared" si="63"/>
        <v>0</v>
      </c>
      <c r="J115" s="139">
        <f t="shared" si="63"/>
        <v>4093000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9399000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>
        <f t="shared" si="58"/>
        <v>0.56281437125748501</v>
      </c>
      <c r="U115" s="30">
        <f t="shared" si="59"/>
        <v>0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175</v>
      </c>
    </row>
    <row r="118" spans="1:23" x14ac:dyDescent="0.25">
      <c r="A118" s="35" t="s">
        <v>176</v>
      </c>
    </row>
    <row r="119" spans="1:23" ht="13" x14ac:dyDescent="0.3">
      <c r="A119" s="35" t="s">
        <v>177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178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179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180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Afq96BRjauT/AUrLgcXNArP4LbxP9meTVQggh5YEDHXvxkggVgRUxIQWBEVeVvLJ1cBGE8HIKLhW8ProFGQUZw==" saltValue="7nlqIQkK4hsCr/wRaxNWH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147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40</v>
      </c>
      <c r="B6" s="40" t="s">
        <v>40</v>
      </c>
      <c r="C6" s="40" t="s">
        <v>40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>
        <v>0</v>
      </c>
      <c r="G9" s="110">
        <v>0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IF(($L9       =0),0,((($N9       -$L9       )/$L9       )*100))</f>
        <v>0</v>
      </c>
      <c r="S9" s="55">
        <f>IF(($M9       =0),0,((($O9       -$M9       )/$M9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3000000</v>
      </c>
      <c r="C10" s="108"/>
      <c r="D10" s="108"/>
      <c r="E10" s="108">
        <f t="shared" ref="E10:E17" si="0">$B10      +$C10      +$D10</f>
        <v>3000000</v>
      </c>
      <c r="F10" s="109">
        <v>3000000</v>
      </c>
      <c r="G10" s="110">
        <v>3000000</v>
      </c>
      <c r="H10" s="109">
        <v>455000</v>
      </c>
      <c r="I10" s="110">
        <v>-8449963</v>
      </c>
      <c r="J10" s="109">
        <v>45000</v>
      </c>
      <c r="K10" s="110">
        <v>9202061</v>
      </c>
      <c r="L10" s="109"/>
      <c r="M10" s="110">
        <v>363848</v>
      </c>
      <c r="N10" s="109"/>
      <c r="O10" s="110">
        <v>1884054</v>
      </c>
      <c r="P10" s="109">
        <f t="shared" ref="P10:P17" si="1">$H10      +$J10      +$L10      +$N10</f>
        <v>500000</v>
      </c>
      <c r="Q10" s="110">
        <f t="shared" ref="Q10:Q17" si="2">$I10      +$K10      +$M10      +$O10</f>
        <v>3000000</v>
      </c>
      <c r="R10" s="54">
        <f t="shared" ref="R10:R17" si="3">IF(($L10      =0),0,((($N10      -$L10      )/$L10      )*100))</f>
        <v>0</v>
      </c>
      <c r="S10" s="55">
        <f t="shared" ref="S10:S17" si="4">IF(($M10      =0),0,((($O10      -$M10      )/$M10      )*100))</f>
        <v>417.81348255315407</v>
      </c>
      <c r="T10" s="54">
        <f t="shared" ref="T10:T16" si="5">IF(($E10      =0),0,(($P10      /$E10      )*100))</f>
        <v>16.666666666666664</v>
      </c>
      <c r="U10" s="56">
        <f t="shared" ref="U10:U16" si="6">IF(($E10      =0),0,(($Q10      /$E10      )*100))</f>
        <v>100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3000000</v>
      </c>
      <c r="C17" s="111">
        <f>SUM(C9:C16)</f>
        <v>0</v>
      </c>
      <c r="D17" s="111"/>
      <c r="E17" s="111">
        <f t="shared" si="0"/>
        <v>3000000</v>
      </c>
      <c r="F17" s="112">
        <f t="shared" ref="F17:O17" si="7">SUM(F9:F16)</f>
        <v>3000000</v>
      </c>
      <c r="G17" s="113">
        <f t="shared" si="7"/>
        <v>3000000</v>
      </c>
      <c r="H17" s="112">
        <f t="shared" si="7"/>
        <v>455000</v>
      </c>
      <c r="I17" s="113">
        <f t="shared" si="7"/>
        <v>-8449963</v>
      </c>
      <c r="J17" s="112">
        <f t="shared" si="7"/>
        <v>45000</v>
      </c>
      <c r="K17" s="113">
        <f t="shared" si="7"/>
        <v>9202061</v>
      </c>
      <c r="L17" s="112">
        <f t="shared" si="7"/>
        <v>0</v>
      </c>
      <c r="M17" s="113">
        <f t="shared" si="7"/>
        <v>363848</v>
      </c>
      <c r="N17" s="112">
        <f t="shared" si="7"/>
        <v>0</v>
      </c>
      <c r="O17" s="113">
        <f t="shared" si="7"/>
        <v>1884054</v>
      </c>
      <c r="P17" s="112">
        <f t="shared" si="1"/>
        <v>500000</v>
      </c>
      <c r="Q17" s="113">
        <f t="shared" si="2"/>
        <v>3000000</v>
      </c>
      <c r="R17" s="58">
        <f t="shared" si="3"/>
        <v>0</v>
      </c>
      <c r="S17" s="59">
        <f t="shared" si="4"/>
        <v>417.81348255315407</v>
      </c>
      <c r="T17" s="58">
        <f>IF((SUM($E9:$E14))=0,0,(P17/(SUM($E9:$E14))*100))</f>
        <v>16.666666666666664</v>
      </c>
      <c r="U17" s="60">
        <f>IF((SUM($E9:$E14))=0,0,(Q17/(SUM($E9:$E14))*100))</f>
        <v>100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IF(($L19      =0),0,((($N19      -$L19      )/$L19      )*100))</f>
        <v>0</v>
      </c>
      <c r="S19" s="55">
        <f t="shared" ref="S19:S26" si="12">IF(($M19      =0),0,((($O19      -$M19      )/$M19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>
        <v>0</v>
      </c>
      <c r="G21" s="110">
        <v>0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>
        <v>9704000</v>
      </c>
      <c r="C23" s="108"/>
      <c r="D23" s="108"/>
      <c r="E23" s="108">
        <f t="shared" si="8"/>
        <v>9704000</v>
      </c>
      <c r="F23" s="109">
        <v>9704000</v>
      </c>
      <c r="G23" s="110">
        <v>9704000</v>
      </c>
      <c r="H23" s="109">
        <v>874000</v>
      </c>
      <c r="I23" s="110">
        <v>3107046</v>
      </c>
      <c r="J23" s="109">
        <v>1206000</v>
      </c>
      <c r="K23" s="110">
        <v>-45536</v>
      </c>
      <c r="L23" s="109">
        <v>2272000</v>
      </c>
      <c r="M23" s="110">
        <v>29141009</v>
      </c>
      <c r="N23" s="109"/>
      <c r="O23" s="110">
        <v>1179674</v>
      </c>
      <c r="P23" s="109">
        <f t="shared" si="9"/>
        <v>4352000</v>
      </c>
      <c r="Q23" s="110">
        <f t="shared" si="10"/>
        <v>33382193</v>
      </c>
      <c r="R23" s="54">
        <f t="shared" si="11"/>
        <v>-100</v>
      </c>
      <c r="S23" s="55">
        <f t="shared" si="12"/>
        <v>-95.951842298940306</v>
      </c>
      <c r="T23" s="54">
        <f t="shared" si="13"/>
        <v>44.847485572959606</v>
      </c>
      <c r="U23" s="56">
        <f t="shared" si="14"/>
        <v>344.00446207749383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9704000</v>
      </c>
      <c r="C26" s="111">
        <f>SUM(C19:C25)</f>
        <v>0</v>
      </c>
      <c r="D26" s="111"/>
      <c r="E26" s="111">
        <f t="shared" si="8"/>
        <v>9704000</v>
      </c>
      <c r="F26" s="112">
        <f t="shared" ref="F26:O26" si="15">SUM(F19:F25)</f>
        <v>9704000</v>
      </c>
      <c r="G26" s="113">
        <f t="shared" si="15"/>
        <v>9704000</v>
      </c>
      <c r="H26" s="112">
        <f t="shared" si="15"/>
        <v>874000</v>
      </c>
      <c r="I26" s="113">
        <f t="shared" si="15"/>
        <v>3107046</v>
      </c>
      <c r="J26" s="112">
        <f t="shared" si="15"/>
        <v>1206000</v>
      </c>
      <c r="K26" s="113">
        <f t="shared" si="15"/>
        <v>-45536</v>
      </c>
      <c r="L26" s="112">
        <f t="shared" si="15"/>
        <v>2272000</v>
      </c>
      <c r="M26" s="113">
        <f t="shared" si="15"/>
        <v>29141009</v>
      </c>
      <c r="N26" s="112">
        <f t="shared" si="15"/>
        <v>0</v>
      </c>
      <c r="O26" s="113">
        <f t="shared" si="15"/>
        <v>1179674</v>
      </c>
      <c r="P26" s="112">
        <f t="shared" si="9"/>
        <v>4352000</v>
      </c>
      <c r="Q26" s="113">
        <f t="shared" si="10"/>
        <v>33382193</v>
      </c>
      <c r="R26" s="58">
        <f t="shared" si="11"/>
        <v>-100</v>
      </c>
      <c r="S26" s="59">
        <f t="shared" si="12"/>
        <v>-95.951842298940306</v>
      </c>
      <c r="T26" s="58">
        <f>IF(($E26-$E21-$E25)   =0,0,($P26   /($E26-$E21-$E25)   )*100)</f>
        <v>44.847485572959606</v>
      </c>
      <c r="U26" s="60">
        <f>IF(($E26-$E21-$E25)   =0,0,($Q26   /($E26-$E21-$E25)   )*100)</f>
        <v>344.00446207749383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IF(($L28      =0),0,((($N28      -$L28      )/$L28      )*100))</f>
        <v>0</v>
      </c>
      <c r="S28" s="55">
        <f>IF(($M28      =0),0,((($O28      -$M28      )/$M28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IF(($L29      =0),0,((($N29      -$L29      )/$L29      )*100))</f>
        <v>0</v>
      </c>
      <c r="S29" s="55">
        <f>IF(($M29      =0),0,((($O29      -$M29      )/$M29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IF(($L30      =0),0,((($N30      -$L30      )/$L30      )*100))</f>
        <v>0</v>
      </c>
      <c r="S30" s="55">
        <f>IF(($M30      =0),0,((($O30      -$M30      )/$M30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IF(($L31      =0),0,((($N31      -$L31      )/$L31      )*100))</f>
        <v>0</v>
      </c>
      <c r="S31" s="55">
        <f>IF(($M31      =0),0,((($O31      -$M31      )/$M31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IF(($L32      =0),0,((($N32      -$L32      )/$L32      )*100))</f>
        <v>0</v>
      </c>
      <c r="S32" s="59">
        <f>IF(($M32      =0),0,((($O32      -$M32      )/$M32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3674000</v>
      </c>
      <c r="C34" s="108"/>
      <c r="D34" s="108"/>
      <c r="E34" s="108">
        <f>$B34      +$C34      +$D34</f>
        <v>3674000</v>
      </c>
      <c r="F34" s="109">
        <v>3674000</v>
      </c>
      <c r="G34" s="110">
        <v>3674000</v>
      </c>
      <c r="H34" s="109">
        <v>918000</v>
      </c>
      <c r="I34" s="110">
        <v>-7731159</v>
      </c>
      <c r="J34" s="109"/>
      <c r="K34" s="110">
        <v>11404109</v>
      </c>
      <c r="L34" s="109"/>
      <c r="M34" s="110">
        <v>1050</v>
      </c>
      <c r="N34" s="109"/>
      <c r="O34" s="110"/>
      <c r="P34" s="109">
        <f>$H34      +$J34      +$L34      +$N34</f>
        <v>918000</v>
      </c>
      <c r="Q34" s="110">
        <f>$I34      +$K34      +$M34      +$O34</f>
        <v>3674000</v>
      </c>
      <c r="R34" s="54">
        <f>IF(($L34      =0),0,((($N34      -$L34      )/$L34      )*100))</f>
        <v>0</v>
      </c>
      <c r="S34" s="55">
        <f>IF(($M34      =0),0,((($O34      -$M34      )/$M34      )*100))</f>
        <v>-100</v>
      </c>
      <c r="T34" s="54">
        <f>IF(($E34      =0),0,(($P34      /$E34      )*100))</f>
        <v>24.986390854654328</v>
      </c>
      <c r="U34" s="56">
        <f>IF(($E34      =0),0,(($Q34      /$E34      )*100))</f>
        <v>100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3674000</v>
      </c>
      <c r="C35" s="111">
        <f>C34</f>
        <v>0</v>
      </c>
      <c r="D35" s="111"/>
      <c r="E35" s="111">
        <f>$B35      +$C35      +$D35</f>
        <v>3674000</v>
      </c>
      <c r="F35" s="112">
        <f t="shared" ref="F35:O35" si="17">F34</f>
        <v>3674000</v>
      </c>
      <c r="G35" s="113">
        <f t="shared" si="17"/>
        <v>3674000</v>
      </c>
      <c r="H35" s="112">
        <f t="shared" si="17"/>
        <v>918000</v>
      </c>
      <c r="I35" s="113">
        <f t="shared" si="17"/>
        <v>-7731159</v>
      </c>
      <c r="J35" s="112">
        <f t="shared" si="17"/>
        <v>0</v>
      </c>
      <c r="K35" s="113">
        <f t="shared" si="17"/>
        <v>11404109</v>
      </c>
      <c r="L35" s="112">
        <f t="shared" si="17"/>
        <v>0</v>
      </c>
      <c r="M35" s="113">
        <f t="shared" si="17"/>
        <v>1050</v>
      </c>
      <c r="N35" s="112">
        <f t="shared" si="17"/>
        <v>0</v>
      </c>
      <c r="O35" s="113">
        <f t="shared" si="17"/>
        <v>0</v>
      </c>
      <c r="P35" s="112">
        <f>$H35      +$J35      +$L35      +$N35</f>
        <v>918000</v>
      </c>
      <c r="Q35" s="113">
        <f>$I35      +$K35      +$M35      +$O35</f>
        <v>3674000</v>
      </c>
      <c r="R35" s="58">
        <f>IF(($L35      =0),0,((($N35      -$L35      )/$L35      )*100))</f>
        <v>0</v>
      </c>
      <c r="S35" s="59">
        <f>IF(($M35      =0),0,((($O35      -$M35      )/$M35      )*100))</f>
        <v>-100</v>
      </c>
      <c r="T35" s="58">
        <f>IF($E35   =0,0,($P35   /$E35   )*100)</f>
        <v>24.986390854654328</v>
      </c>
      <c r="U35" s="60">
        <f>IF($E35   =0,0,($Q35   /$E35   )*100)</f>
        <v>100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>
        <v>7801000</v>
      </c>
      <c r="C37" s="108">
        <v>-1573000</v>
      </c>
      <c r="D37" s="108"/>
      <c r="E37" s="108">
        <f t="shared" ref="E37:E42" si="18">$B37      +$C37      +$D37</f>
        <v>6228000</v>
      </c>
      <c r="F37" s="109">
        <v>6228000</v>
      </c>
      <c r="G37" s="110">
        <v>6228000</v>
      </c>
      <c r="H37" s="109">
        <v>1547000</v>
      </c>
      <c r="I37" s="110"/>
      <c r="J37" s="109"/>
      <c r="K37" s="110"/>
      <c r="L37" s="109">
        <v>2446000</v>
      </c>
      <c r="M37" s="110"/>
      <c r="N37" s="109"/>
      <c r="O37" s="110"/>
      <c r="P37" s="109">
        <f t="shared" ref="P37:P42" si="19">$H37      +$J37      +$L37      +$N37</f>
        <v>3993000</v>
      </c>
      <c r="Q37" s="110">
        <f t="shared" ref="Q37:Q42" si="20">$I37      +$K37      +$M37      +$O37</f>
        <v>0</v>
      </c>
      <c r="R37" s="54">
        <f t="shared" ref="R37:R42" si="21">IF(($L37      =0),0,((($N37      -$L37      )/$L37      )*100))</f>
        <v>-100</v>
      </c>
      <c r="S37" s="55">
        <f t="shared" ref="S37:S42" si="22">IF(($M37      =0),0,((($O37      -$M37      )/$M37      )*100))</f>
        <v>0</v>
      </c>
      <c r="T37" s="54">
        <f t="shared" ref="T37:T41" si="23">IF(($E37      =0),0,(($P37      /$E37      )*100))</f>
        <v>64.113680154142585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>
        <v>65614000</v>
      </c>
      <c r="C38" s="108">
        <v>16000</v>
      </c>
      <c r="D38" s="108"/>
      <c r="E38" s="108">
        <f t="shared" si="18"/>
        <v>65630000</v>
      </c>
      <c r="F38" s="109">
        <v>65614000</v>
      </c>
      <c r="G38" s="110">
        <v>0</v>
      </c>
      <c r="H38" s="109"/>
      <c r="I38" s="110"/>
      <c r="J38" s="109"/>
      <c r="K38" s="110"/>
      <c r="L38" s="109"/>
      <c r="M38" s="110"/>
      <c r="N38" s="109">
        <v>17834000</v>
      </c>
      <c r="O38" s="110"/>
      <c r="P38" s="109">
        <f t="shared" si="19"/>
        <v>17834000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27.173548682005183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73415000</v>
      </c>
      <c r="C42" s="111">
        <f>SUM(C37:C41)</f>
        <v>-1557000</v>
      </c>
      <c r="D42" s="111"/>
      <c r="E42" s="111">
        <f t="shared" si="18"/>
        <v>71858000</v>
      </c>
      <c r="F42" s="112">
        <f t="shared" ref="F42:O42" si="25">SUM(F37:F41)</f>
        <v>71842000</v>
      </c>
      <c r="G42" s="113">
        <f t="shared" si="25"/>
        <v>6228000</v>
      </c>
      <c r="H42" s="112">
        <f t="shared" si="25"/>
        <v>1547000</v>
      </c>
      <c r="I42" s="113">
        <f t="shared" si="25"/>
        <v>0</v>
      </c>
      <c r="J42" s="112">
        <f t="shared" si="25"/>
        <v>0</v>
      </c>
      <c r="K42" s="113">
        <f t="shared" si="25"/>
        <v>0</v>
      </c>
      <c r="L42" s="112">
        <f t="shared" si="25"/>
        <v>2446000</v>
      </c>
      <c r="M42" s="113">
        <f t="shared" si="25"/>
        <v>0</v>
      </c>
      <c r="N42" s="112">
        <f t="shared" si="25"/>
        <v>17834000</v>
      </c>
      <c r="O42" s="113">
        <f t="shared" si="25"/>
        <v>0</v>
      </c>
      <c r="P42" s="112">
        <f t="shared" si="19"/>
        <v>21827000</v>
      </c>
      <c r="Q42" s="113">
        <f t="shared" si="20"/>
        <v>0</v>
      </c>
      <c r="R42" s="58">
        <f t="shared" si="21"/>
        <v>629.10874897792314</v>
      </c>
      <c r="S42" s="59">
        <f t="shared" si="22"/>
        <v>0</v>
      </c>
      <c r="T42" s="58">
        <f>IF((+$E37+$E40) =0,0,(P42   /(+$E37+$E40) )*100)</f>
        <v>350.46563904945407</v>
      </c>
      <c r="U42" s="60">
        <f>IF((+$E37+$E40) =0,0,(Q42   /(+$E37+$E40) )*100)</f>
        <v>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IF(($L44      =0),0,((($N44      -$L44      )/$L44      )*100))</f>
        <v>0</v>
      </c>
      <c r="S44" s="55">
        <f t="shared" ref="S44:S55" si="30">IF(($M44      =0),0,((($O44      -$M44      )/$M44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IF(($L57      =0),0,((($N57      -$L57      )/$L57      )*100))</f>
        <v>0</v>
      </c>
      <c r="S57" s="55">
        <f>IF(($M57      =0),0,((($O57      -$M57      )/$M57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IF(($L58      =0),0,((($N58      -$L58      )/$L58      )*100))</f>
        <v>0</v>
      </c>
      <c r="S58" s="55">
        <f>IF(($M58      =0),0,((($O58      -$M58      )/$M58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IF(($L59      =0),0,((($N59      -$L59      )/$L59      )*100))</f>
        <v>0</v>
      </c>
      <c r="S59" s="55">
        <f>IF(($M59      =0),0,((($O59      -$M59      )/$M59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IF(($L60      =0),0,((($N60      -$L60      )/$L60      )*100))</f>
        <v>0</v>
      </c>
      <c r="S60" s="55">
        <f>IF(($M60      =0),0,((($O60      -$M60      )/$M60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IF(($L61      =0),0,((($N61      -$L61      )/$L61      )*100))</f>
        <v>0</v>
      </c>
      <c r="S61" s="64">
        <f>IF(($M61      =0),0,((($O61      -$M61      )/$M61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IF(($L63      =0),0,((($N63      -$L63      )/$L63      )*100))</f>
        <v>0</v>
      </c>
      <c r="S63" s="55">
        <f t="shared" ref="S63:S69" si="39">IF(($M63      =0),0,((($O63      -$M63      )/$M63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89793000</v>
      </c>
      <c r="C69" s="120">
        <f>SUM(C9:C16,C19:C25,C28:C31,C34,C37:C41,C44:C54,C57:C60,C63:C67)</f>
        <v>-1557000</v>
      </c>
      <c r="D69" s="120"/>
      <c r="E69" s="120">
        <f t="shared" si="35"/>
        <v>88236000</v>
      </c>
      <c r="F69" s="121">
        <f t="shared" ref="F69:O69" si="43">SUM(F9:F16,F19:F25,F28:F31,F34,F37:F41,F44:F54,F57:F60,F63:F67)</f>
        <v>88220000</v>
      </c>
      <c r="G69" s="122">
        <f t="shared" si="43"/>
        <v>22606000</v>
      </c>
      <c r="H69" s="121">
        <f t="shared" si="43"/>
        <v>3794000</v>
      </c>
      <c r="I69" s="122">
        <f t="shared" si="43"/>
        <v>-13074076</v>
      </c>
      <c r="J69" s="121">
        <f t="shared" si="43"/>
        <v>1251000</v>
      </c>
      <c r="K69" s="122">
        <f t="shared" si="43"/>
        <v>20560634</v>
      </c>
      <c r="L69" s="121">
        <f t="shared" si="43"/>
        <v>4718000</v>
      </c>
      <c r="M69" s="122">
        <f t="shared" si="43"/>
        <v>29505907</v>
      </c>
      <c r="N69" s="121">
        <f t="shared" si="43"/>
        <v>17834000</v>
      </c>
      <c r="O69" s="122">
        <f t="shared" si="43"/>
        <v>3063728</v>
      </c>
      <c r="P69" s="121">
        <f t="shared" si="36"/>
        <v>27597000</v>
      </c>
      <c r="Q69" s="122">
        <f t="shared" si="37"/>
        <v>40056193</v>
      </c>
      <c r="R69" s="67">
        <f t="shared" si="38"/>
        <v>277.99915218312844</v>
      </c>
      <c r="S69" s="68">
        <f t="shared" si="39"/>
        <v>-89.616560507697656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122.07820932495797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177.19274971246571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43490000</v>
      </c>
      <c r="C71" s="108"/>
      <c r="D71" s="108"/>
      <c r="E71" s="108">
        <f>$B71      +$C71      +$D71</f>
        <v>43490000</v>
      </c>
      <c r="F71" s="109">
        <v>43490000</v>
      </c>
      <c r="G71" s="110">
        <v>43490000</v>
      </c>
      <c r="H71" s="109">
        <v>10113000</v>
      </c>
      <c r="I71" s="110">
        <v>-161119904</v>
      </c>
      <c r="J71" s="109">
        <v>7975000</v>
      </c>
      <c r="K71" s="110">
        <v>177073937</v>
      </c>
      <c r="L71" s="109">
        <v>10369000</v>
      </c>
      <c r="M71" s="110">
        <v>5933978</v>
      </c>
      <c r="N71" s="109">
        <v>537000</v>
      </c>
      <c r="O71" s="110">
        <v>165773</v>
      </c>
      <c r="P71" s="109">
        <f>$H71      +$J71      +$L71      +$N71</f>
        <v>28994000</v>
      </c>
      <c r="Q71" s="110">
        <f>$I71      +$K71      +$M71      +$O71</f>
        <v>22053784</v>
      </c>
      <c r="R71" s="54">
        <f>IF(($L71      =0),0,((($N71      -$L71      )/$L71      )*100))</f>
        <v>-94.821101359822549</v>
      </c>
      <c r="S71" s="55">
        <f>IF(($M71      =0),0,((($O71      -$M71      )/$M71      )*100))</f>
        <v>-97.206376565602369</v>
      </c>
      <c r="T71" s="54">
        <f>IF(($E71      =0),0,(($P71      /$E71      )*100))</f>
        <v>66.668199586111754</v>
      </c>
      <c r="U71" s="56">
        <f>IF(($E71      =0),0,(($Q71      /$E71      )*100))</f>
        <v>50.710011496895838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IF(($L72      =0),0,((($N72      -$L72      )/$L72      )*100))</f>
        <v>0</v>
      </c>
      <c r="S72" s="55">
        <f>IF(($M72      =0),0,((($O72      -$M72      )/$M72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43490000</v>
      </c>
      <c r="C73" s="117">
        <f>SUM(C71:C72)</f>
        <v>0</v>
      </c>
      <c r="D73" s="117"/>
      <c r="E73" s="117">
        <f>$B73      +$C73      +$D73</f>
        <v>43490000</v>
      </c>
      <c r="F73" s="118">
        <f t="shared" ref="F73:O73" si="44">SUM(F71:F72)</f>
        <v>43490000</v>
      </c>
      <c r="G73" s="119">
        <f t="shared" si="44"/>
        <v>43490000</v>
      </c>
      <c r="H73" s="118">
        <f t="shared" si="44"/>
        <v>10113000</v>
      </c>
      <c r="I73" s="119">
        <f t="shared" si="44"/>
        <v>-161119904</v>
      </c>
      <c r="J73" s="118">
        <f t="shared" si="44"/>
        <v>7975000</v>
      </c>
      <c r="K73" s="119">
        <f t="shared" si="44"/>
        <v>177073937</v>
      </c>
      <c r="L73" s="118">
        <f t="shared" si="44"/>
        <v>10369000</v>
      </c>
      <c r="M73" s="119">
        <f t="shared" si="44"/>
        <v>5933978</v>
      </c>
      <c r="N73" s="118">
        <f t="shared" si="44"/>
        <v>537000</v>
      </c>
      <c r="O73" s="119">
        <f t="shared" si="44"/>
        <v>165773</v>
      </c>
      <c r="P73" s="118">
        <f>$H73      +$J73      +$L73      +$N73</f>
        <v>28994000</v>
      </c>
      <c r="Q73" s="119">
        <f>$I73      +$K73      +$M73      +$O73</f>
        <v>22053784</v>
      </c>
      <c r="R73" s="63">
        <f>IF(($L73      =0),0,((($N73      -$L73      )/$L73      )*100))</f>
        <v>-94.821101359822549</v>
      </c>
      <c r="S73" s="64">
        <f>IF(($M73      =0),0,((($O73      -$M73      )/$M73      )*100))</f>
        <v>-97.206376565602369</v>
      </c>
      <c r="T73" s="63">
        <f>IF(($E71      =0),0,(($P71      /$E71      )*100))</f>
        <v>66.668199586111754</v>
      </c>
      <c r="U73" s="65">
        <f>IF($E71   =0,0,($Q71   /$E71 )*100)</f>
        <v>50.710011496895838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43490000</v>
      </c>
      <c r="C74" s="120">
        <f>SUM(C71:C72)</f>
        <v>0</v>
      </c>
      <c r="D74" s="120"/>
      <c r="E74" s="120">
        <f>$B74      +$C74      +$D74</f>
        <v>43490000</v>
      </c>
      <c r="F74" s="121">
        <f t="shared" ref="F74:O74" si="45">SUM(F71:F72)</f>
        <v>43490000</v>
      </c>
      <c r="G74" s="122">
        <f t="shared" si="45"/>
        <v>43490000</v>
      </c>
      <c r="H74" s="121">
        <f t="shared" si="45"/>
        <v>10113000</v>
      </c>
      <c r="I74" s="122">
        <f t="shared" si="45"/>
        <v>-161119904</v>
      </c>
      <c r="J74" s="121">
        <f t="shared" si="45"/>
        <v>7975000</v>
      </c>
      <c r="K74" s="122">
        <f t="shared" si="45"/>
        <v>177073937</v>
      </c>
      <c r="L74" s="121">
        <f t="shared" si="45"/>
        <v>10369000</v>
      </c>
      <c r="M74" s="122">
        <f t="shared" si="45"/>
        <v>5933978</v>
      </c>
      <c r="N74" s="121">
        <f t="shared" si="45"/>
        <v>537000</v>
      </c>
      <c r="O74" s="122">
        <f t="shared" si="45"/>
        <v>165773</v>
      </c>
      <c r="P74" s="121">
        <f>$H74      +$J74      +$L74      +$N74</f>
        <v>28994000</v>
      </c>
      <c r="Q74" s="122">
        <f>$I74      +$K74      +$M74      +$O74</f>
        <v>22053784</v>
      </c>
      <c r="R74" s="67">
        <f>IF(($L74      =0),0,((($N74      -$L74      )/$L74      )*100))</f>
        <v>-94.821101359822549</v>
      </c>
      <c r="S74" s="68">
        <f>IF(($M74      =0),0,((($O74      -$M74      )/$M74      )*100))</f>
        <v>-97.206376565602369</v>
      </c>
      <c r="T74" s="67">
        <f>IF(($E71      =0),0,(($P71      /$E71      )*100))</f>
        <v>66.668199586111754</v>
      </c>
      <c r="U74" s="71">
        <f>IF($E71   =0,0,($Q71   /$E71 )*100)</f>
        <v>50.710011496895838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133283000</v>
      </c>
      <c r="C75" s="120">
        <f>SUM(C9:C16,C19:C25,C28:C31,C34,C37:C41,C44:C54,C57:C60,C63:C67,C71:C72)</f>
        <v>-1557000</v>
      </c>
      <c r="D75" s="120"/>
      <c r="E75" s="120">
        <f>$B75      +$C75      +$D75</f>
        <v>131726000</v>
      </c>
      <c r="F75" s="121">
        <f t="shared" ref="F75:O75" si="46">SUM(F9:F16,F19:F25,F28:F31,F34,F37:F41,F44:F54,F57:F60,F63:F67,F71:F72)</f>
        <v>131710000</v>
      </c>
      <c r="G75" s="122">
        <f t="shared" si="46"/>
        <v>66096000</v>
      </c>
      <c r="H75" s="121">
        <f t="shared" si="46"/>
        <v>13907000</v>
      </c>
      <c r="I75" s="122">
        <f t="shared" si="46"/>
        <v>-174193980</v>
      </c>
      <c r="J75" s="121">
        <f t="shared" si="46"/>
        <v>9226000</v>
      </c>
      <c r="K75" s="122">
        <f t="shared" si="46"/>
        <v>197634571</v>
      </c>
      <c r="L75" s="121">
        <f t="shared" si="46"/>
        <v>15087000</v>
      </c>
      <c r="M75" s="122">
        <f t="shared" si="46"/>
        <v>35439885</v>
      </c>
      <c r="N75" s="121">
        <f t="shared" si="46"/>
        <v>18371000</v>
      </c>
      <c r="O75" s="122">
        <f t="shared" si="46"/>
        <v>3229501</v>
      </c>
      <c r="P75" s="121">
        <f>$H75      +$J75      +$L75      +$N75</f>
        <v>56591000</v>
      </c>
      <c r="Q75" s="122">
        <f>$I75      +$K75      +$M75      +$O75</f>
        <v>62109977</v>
      </c>
      <c r="R75" s="67">
        <f>IF(($L75      =0),0,((($N75      -$L75      )/$L75      )*100))</f>
        <v>21.767084244713992</v>
      </c>
      <c r="S75" s="68">
        <f>IF(($M75      =0),0,((($O75      -$M75      )/$M75      )*100))</f>
        <v>-90.887382958494371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85.619402081820382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93.969343076736862</v>
      </c>
      <c r="V75" s="121" t="s">
        <v>36</v>
      </c>
      <c r="W75" s="122" t="s">
        <v>36</v>
      </c>
    </row>
    <row r="76" spans="1:23" ht="13" thickTop="1" x14ac:dyDescent="0.25">
      <c r="A76" s="72" t="s">
        <v>40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93</v>
      </c>
      <c r="B78" s="86" t="s">
        <v>94</v>
      </c>
      <c r="C78" s="86" t="s">
        <v>95</v>
      </c>
      <c r="D78" s="87" t="s">
        <v>17</v>
      </c>
      <c r="E78" s="86" t="s">
        <v>18</v>
      </c>
      <c r="F78" s="86" t="s">
        <v>19</v>
      </c>
      <c r="G78" s="86" t="s">
        <v>96</v>
      </c>
      <c r="H78" s="86" t="s">
        <v>97</v>
      </c>
      <c r="I78" s="88" t="s">
        <v>22</v>
      </c>
      <c r="J78" s="86" t="s">
        <v>98</v>
      </c>
      <c r="K78" s="88" t="s">
        <v>24</v>
      </c>
      <c r="L78" s="86" t="s">
        <v>99</v>
      </c>
      <c r="M78" s="88" t="s">
        <v>26</v>
      </c>
      <c r="N78" s="86" t="s">
        <v>100</v>
      </c>
      <c r="O78" s="88" t="s">
        <v>28</v>
      </c>
      <c r="P78" s="88" t="s">
        <v>101</v>
      </c>
      <c r="Q78" s="89" t="s">
        <v>30</v>
      </c>
      <c r="R78" s="90" t="s">
        <v>101</v>
      </c>
      <c r="S78" s="91" t="s">
        <v>30</v>
      </c>
      <c r="T78" s="90" t="s">
        <v>102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167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168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169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170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171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172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103</v>
      </c>
      <c r="B87" s="128">
        <f t="shared" ref="B87:S87" si="48">+B88+B89+B90+B91+B92+B93+B94+B95+B96</f>
        <v>8254000</v>
      </c>
      <c r="C87" s="128">
        <f t="shared" si="48"/>
        <v>4894000</v>
      </c>
      <c r="D87" s="128">
        <f t="shared" si="48"/>
        <v>0</v>
      </c>
      <c r="E87" s="128">
        <f t="shared" si="48"/>
        <v>13148000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7728000</v>
      </c>
      <c r="I87" s="128">
        <f t="shared" si="48"/>
        <v>0</v>
      </c>
      <c r="J87" s="128">
        <f t="shared" si="48"/>
        <v>5712000</v>
      </c>
      <c r="K87" s="128">
        <f t="shared" si="48"/>
        <v>0</v>
      </c>
      <c r="L87" s="128">
        <f t="shared" si="48"/>
        <v>500000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13940000</v>
      </c>
      <c r="Q87" s="129">
        <f t="shared" si="48"/>
        <v>0</v>
      </c>
      <c r="R87" s="94">
        <f t="shared" si="48"/>
        <v>-100</v>
      </c>
      <c r="S87" s="94">
        <f t="shared" si="48"/>
        <v>0</v>
      </c>
      <c r="T87" s="95">
        <f>IF(SUM($E88:$E96) =0,0,(P87   /SUM($E88:$E96) )*100)</f>
        <v>106.02372984484332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104</v>
      </c>
      <c r="B88" s="130"/>
      <c r="C88" s="130"/>
      <c r="D88" s="130"/>
      <c r="E88" s="130">
        <f t="shared" ref="E88:E96" si="49">$B88      +$C88      +$D88</f>
        <v>0</v>
      </c>
      <c r="F88" s="130">
        <v>0</v>
      </c>
      <c r="G88" s="130">
        <v>0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IF(($L88      =0),0,((($N88      -$L88      )/$L88      )*100))</f>
        <v>0</v>
      </c>
      <c r="S88" s="98">
        <f t="shared" ref="S88:S96" si="53">IF(($M88      =0),0,((($O88      -$M88      )/$M88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105</v>
      </c>
      <c r="B89" s="108"/>
      <c r="C89" s="108"/>
      <c r="D89" s="108"/>
      <c r="E89" s="108">
        <f t="shared" si="49"/>
        <v>0</v>
      </c>
      <c r="F89" s="108">
        <v>0</v>
      </c>
      <c r="G89" s="108">
        <v>0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106</v>
      </c>
      <c r="B90" s="108"/>
      <c r="C90" s="108"/>
      <c r="D90" s="108"/>
      <c r="E90" s="108">
        <f t="shared" si="49"/>
        <v>0</v>
      </c>
      <c r="F90" s="108">
        <v>0</v>
      </c>
      <c r="G90" s="108">
        <v>0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107</v>
      </c>
      <c r="B91" s="108">
        <v>8254000</v>
      </c>
      <c r="C91" s="108">
        <v>4894000</v>
      </c>
      <c r="D91" s="108"/>
      <c r="E91" s="108">
        <f t="shared" si="49"/>
        <v>13148000</v>
      </c>
      <c r="F91" s="108">
        <v>0</v>
      </c>
      <c r="G91" s="108">
        <v>0</v>
      </c>
      <c r="H91" s="108">
        <v>7728000</v>
      </c>
      <c r="I91" s="108"/>
      <c r="J91" s="108">
        <v>5712000</v>
      </c>
      <c r="K91" s="108"/>
      <c r="L91" s="108"/>
      <c r="M91" s="108"/>
      <c r="N91" s="108"/>
      <c r="O91" s="108"/>
      <c r="P91" s="108">
        <f t="shared" si="50"/>
        <v>13440000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102.22087009431091</v>
      </c>
      <c r="U91" s="99">
        <f t="shared" si="55"/>
        <v>0</v>
      </c>
      <c r="V91" s="100"/>
      <c r="W91" s="101"/>
    </row>
    <row r="92" spans="1:23" ht="13" x14ac:dyDescent="0.3">
      <c r="A92" s="102" t="s">
        <v>108</v>
      </c>
      <c r="B92" s="108"/>
      <c r="C92" s="108"/>
      <c r="D92" s="108"/>
      <c r="E92" s="108">
        <f t="shared" si="49"/>
        <v>0</v>
      </c>
      <c r="F92" s="108">
        <v>0</v>
      </c>
      <c r="G92" s="108">
        <v>0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109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110</v>
      </c>
      <c r="B94" s="108"/>
      <c r="C94" s="108"/>
      <c r="D94" s="108"/>
      <c r="E94" s="108">
        <f t="shared" si="49"/>
        <v>0</v>
      </c>
      <c r="F94" s="108">
        <v>0</v>
      </c>
      <c r="G94" s="108">
        <v>0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111</v>
      </c>
      <c r="B95" s="108"/>
      <c r="C95" s="108"/>
      <c r="D95" s="108"/>
      <c r="E95" s="108">
        <f t="shared" si="49"/>
        <v>0</v>
      </c>
      <c r="F95" s="108">
        <v>0</v>
      </c>
      <c r="G95" s="108">
        <v>0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112</v>
      </c>
      <c r="B96" s="131"/>
      <c r="C96" s="131"/>
      <c r="D96" s="131"/>
      <c r="E96" s="131">
        <f t="shared" si="49"/>
        <v>0</v>
      </c>
      <c r="F96" s="131">
        <v>0</v>
      </c>
      <c r="G96" s="131">
        <v>0</v>
      </c>
      <c r="H96" s="131"/>
      <c r="I96" s="131"/>
      <c r="J96" s="131"/>
      <c r="K96" s="131"/>
      <c r="L96" s="131">
        <v>500000</v>
      </c>
      <c r="M96" s="131"/>
      <c r="N96" s="131"/>
      <c r="O96" s="131"/>
      <c r="P96" s="131">
        <f t="shared" si="50"/>
        <v>500000</v>
      </c>
      <c r="Q96" s="131">
        <f t="shared" si="51"/>
        <v>0</v>
      </c>
      <c r="R96" s="104">
        <f t="shared" si="52"/>
        <v>-100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173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8254000</v>
      </c>
      <c r="C114" s="137">
        <f t="shared" si="62"/>
        <v>4894000</v>
      </c>
      <c r="D114" s="137">
        <f t="shared" si="62"/>
        <v>0</v>
      </c>
      <c r="E114" s="137">
        <f t="shared" si="62"/>
        <v>13148000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7728000</v>
      </c>
      <c r="I114" s="137">
        <f t="shared" si="62"/>
        <v>0</v>
      </c>
      <c r="J114" s="137">
        <f t="shared" si="62"/>
        <v>5712000</v>
      </c>
      <c r="K114" s="137">
        <f t="shared" si="62"/>
        <v>0</v>
      </c>
      <c r="L114" s="137">
        <f t="shared" si="62"/>
        <v>500000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13940000</v>
      </c>
      <c r="Q114" s="137">
        <f t="shared" si="62"/>
        <v>0</v>
      </c>
      <c r="R114" s="29">
        <f t="shared" si="61"/>
        <v>-1</v>
      </c>
      <c r="S114" s="30" t="str">
        <f t="shared" si="61"/>
        <v xml:space="preserve"> </v>
      </c>
      <c r="T114" s="29">
        <f t="shared" si="58"/>
        <v>1.0602372984484332</v>
      </c>
      <c r="U114" s="30">
        <f t="shared" si="59"/>
        <v>0</v>
      </c>
      <c r="V114" s="27"/>
      <c r="W114" s="28"/>
    </row>
    <row r="115" spans="1:23" hidden="1" x14ac:dyDescent="0.25">
      <c r="A115" s="31" t="s">
        <v>174</v>
      </c>
      <c r="B115" s="139">
        <f>B87</f>
        <v>8254000</v>
      </c>
      <c r="C115" s="139">
        <f t="shared" ref="C115:Q115" si="63">C87</f>
        <v>4894000</v>
      </c>
      <c r="D115" s="139">
        <f t="shared" si="63"/>
        <v>0</v>
      </c>
      <c r="E115" s="139">
        <f t="shared" si="63"/>
        <v>13148000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7728000</v>
      </c>
      <c r="I115" s="139">
        <f t="shared" si="63"/>
        <v>0</v>
      </c>
      <c r="J115" s="139">
        <f t="shared" si="63"/>
        <v>5712000</v>
      </c>
      <c r="K115" s="139">
        <f t="shared" si="63"/>
        <v>0</v>
      </c>
      <c r="L115" s="139">
        <f t="shared" si="63"/>
        <v>500000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13940000</v>
      </c>
      <c r="Q115" s="139">
        <f t="shared" si="63"/>
        <v>0</v>
      </c>
      <c r="R115" s="29">
        <f t="shared" si="61"/>
        <v>-1</v>
      </c>
      <c r="S115" s="30" t="str">
        <f t="shared" si="61"/>
        <v xml:space="preserve"> </v>
      </c>
      <c r="T115" s="29">
        <f t="shared" si="58"/>
        <v>1.0602372984484332</v>
      </c>
      <c r="U115" s="30">
        <f t="shared" si="59"/>
        <v>0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175</v>
      </c>
    </row>
    <row r="118" spans="1:23" x14ac:dyDescent="0.25">
      <c r="A118" s="35" t="s">
        <v>176</v>
      </c>
    </row>
    <row r="119" spans="1:23" ht="13" x14ac:dyDescent="0.3">
      <c r="A119" s="35" t="s">
        <v>177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178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179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180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G7MpaJ+qwbTDS5w8j+sh4wADXvPuOH0lGOIvUA+Q0lKkO5GnIJdhwMJZ7pohDZvtru0YY17Fs72i3CV1tg/HwQ==" saltValue="z2xVxvTLv9rdiNsnQgSrV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148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40</v>
      </c>
      <c r="B6" s="40" t="s">
        <v>40</v>
      </c>
      <c r="C6" s="40" t="s">
        <v>40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>
        <v>0</v>
      </c>
      <c r="G9" s="110">
        <v>0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IF(($L9       =0),0,((($N9       -$L9       )/$L9       )*100))</f>
        <v>0</v>
      </c>
      <c r="S9" s="55">
        <f>IF(($M9       =0),0,((($O9       -$M9       )/$M9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1900000</v>
      </c>
      <c r="C10" s="108"/>
      <c r="D10" s="108"/>
      <c r="E10" s="108">
        <f t="shared" ref="E10:E17" si="0">$B10      +$C10      +$D10</f>
        <v>1900000</v>
      </c>
      <c r="F10" s="109">
        <v>1900000</v>
      </c>
      <c r="G10" s="110">
        <v>1900000</v>
      </c>
      <c r="H10" s="109">
        <v>340000</v>
      </c>
      <c r="I10" s="110"/>
      <c r="J10" s="109">
        <v>153000</v>
      </c>
      <c r="K10" s="110"/>
      <c r="L10" s="109">
        <v>149000</v>
      </c>
      <c r="M10" s="110"/>
      <c r="N10" s="109"/>
      <c r="O10" s="110"/>
      <c r="P10" s="109">
        <f t="shared" ref="P10:P17" si="1">$H10      +$J10      +$L10      +$N10</f>
        <v>642000</v>
      </c>
      <c r="Q10" s="110">
        <f t="shared" ref="Q10:Q17" si="2">$I10      +$K10      +$M10      +$O10</f>
        <v>0</v>
      </c>
      <c r="R10" s="54">
        <f t="shared" ref="R10:R17" si="3">IF(($L10      =0),0,((($N10      -$L10      )/$L10      )*100))</f>
        <v>-100</v>
      </c>
      <c r="S10" s="55">
        <f t="shared" ref="S10:S17" si="4">IF(($M10      =0),0,((($O10      -$M10      )/$M10      )*100))</f>
        <v>0</v>
      </c>
      <c r="T10" s="54">
        <f t="shared" ref="T10:T16" si="5">IF(($E10      =0),0,(($P10      /$E10      )*100))</f>
        <v>33.789473684210527</v>
      </c>
      <c r="U10" s="56">
        <f t="shared" ref="U10:U16" si="6">IF(($E10      =0),0,(($Q10      /$E10      )*100))</f>
        <v>0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1900000</v>
      </c>
      <c r="C17" s="111">
        <f>SUM(C9:C16)</f>
        <v>0</v>
      </c>
      <c r="D17" s="111"/>
      <c r="E17" s="111">
        <f t="shared" si="0"/>
        <v>1900000</v>
      </c>
      <c r="F17" s="112">
        <f t="shared" ref="F17:O17" si="7">SUM(F9:F16)</f>
        <v>1900000</v>
      </c>
      <c r="G17" s="113">
        <f t="shared" si="7"/>
        <v>1900000</v>
      </c>
      <c r="H17" s="112">
        <f t="shared" si="7"/>
        <v>340000</v>
      </c>
      <c r="I17" s="113">
        <f t="shared" si="7"/>
        <v>0</v>
      </c>
      <c r="J17" s="112">
        <f t="shared" si="7"/>
        <v>153000</v>
      </c>
      <c r="K17" s="113">
        <f t="shared" si="7"/>
        <v>0</v>
      </c>
      <c r="L17" s="112">
        <f t="shared" si="7"/>
        <v>149000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642000</v>
      </c>
      <c r="Q17" s="113">
        <f t="shared" si="2"/>
        <v>0</v>
      </c>
      <c r="R17" s="58">
        <f t="shared" si="3"/>
        <v>-100</v>
      </c>
      <c r="S17" s="59">
        <f t="shared" si="4"/>
        <v>0</v>
      </c>
      <c r="T17" s="58">
        <f>IF((SUM($E9:$E14))=0,0,(P17/(SUM($E9:$E14))*100))</f>
        <v>33.789473684210527</v>
      </c>
      <c r="U17" s="60">
        <f>IF((SUM($E9:$E14))=0,0,(Q17/(SUM($E9:$E14))*100))</f>
        <v>0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IF(($L19      =0),0,((($N19      -$L19      )/$L19      )*100))</f>
        <v>0</v>
      </c>
      <c r="S19" s="55">
        <f t="shared" ref="S19:S26" si="12">IF(($M19      =0),0,((($O19      -$M19      )/$M19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>
        <v>0</v>
      </c>
      <c r="G21" s="110">
        <v>0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>
        <v>19791000</v>
      </c>
      <c r="D23" s="108"/>
      <c r="E23" s="108">
        <f t="shared" si="8"/>
        <v>19791000</v>
      </c>
      <c r="F23" s="109">
        <v>19791000</v>
      </c>
      <c r="G23" s="110">
        <v>19791000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19791000</v>
      </c>
      <c r="D26" s="111"/>
      <c r="E26" s="111">
        <f t="shared" si="8"/>
        <v>19791000</v>
      </c>
      <c r="F26" s="112">
        <f t="shared" ref="F26:O26" si="15">SUM(F19:F25)</f>
        <v>19791000</v>
      </c>
      <c r="G26" s="113">
        <f t="shared" si="15"/>
        <v>19791000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IF(($L28      =0),0,((($N28      -$L28      )/$L28      )*100))</f>
        <v>0</v>
      </c>
      <c r="S28" s="55">
        <f>IF(($M28      =0),0,((($O28      -$M28      )/$M28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IF(($L29      =0),0,((($N29      -$L29      )/$L29      )*100))</f>
        <v>0</v>
      </c>
      <c r="S29" s="55">
        <f>IF(($M29      =0),0,((($O29      -$M29      )/$M29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IF(($L30      =0),0,((($N30      -$L30      )/$L30      )*100))</f>
        <v>0</v>
      </c>
      <c r="S30" s="55">
        <f>IF(($M30      =0),0,((($O30      -$M30      )/$M30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IF(($L31      =0),0,((($N31      -$L31      )/$L31      )*100))</f>
        <v>0</v>
      </c>
      <c r="S31" s="55">
        <f>IF(($M31      =0),0,((($O31      -$M31      )/$M31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IF(($L32      =0),0,((($N32      -$L32      )/$L32      )*100))</f>
        <v>0</v>
      </c>
      <c r="S32" s="59">
        <f>IF(($M32      =0),0,((($O32      -$M32      )/$M32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2226000</v>
      </c>
      <c r="C34" s="108"/>
      <c r="D34" s="108"/>
      <c r="E34" s="108">
        <f>$B34      +$C34      +$D34</f>
        <v>2226000</v>
      </c>
      <c r="F34" s="109">
        <v>2226000</v>
      </c>
      <c r="G34" s="110">
        <v>2226000</v>
      </c>
      <c r="H34" s="109">
        <v>556000</v>
      </c>
      <c r="I34" s="110">
        <v>153028</v>
      </c>
      <c r="J34" s="109">
        <v>1464000</v>
      </c>
      <c r="K34" s="110">
        <v>-142752</v>
      </c>
      <c r="L34" s="109">
        <v>54000</v>
      </c>
      <c r="M34" s="110">
        <v>164780</v>
      </c>
      <c r="N34" s="109"/>
      <c r="O34" s="110">
        <v>-175056</v>
      </c>
      <c r="P34" s="109">
        <f>$H34      +$J34      +$L34      +$N34</f>
        <v>2074000</v>
      </c>
      <c r="Q34" s="110">
        <f>$I34      +$K34      +$M34      +$O34</f>
        <v>0</v>
      </c>
      <c r="R34" s="54">
        <f>IF(($L34      =0),0,((($N34      -$L34      )/$L34      )*100))</f>
        <v>-100</v>
      </c>
      <c r="S34" s="55">
        <f>IF(($M34      =0),0,((($O34      -$M34      )/$M34      )*100))</f>
        <v>-206.23619371282925</v>
      </c>
      <c r="T34" s="54">
        <f>IF(($E34      =0),0,(($P34      /$E34      )*100))</f>
        <v>93.171608265947896</v>
      </c>
      <c r="U34" s="56">
        <f>IF(($E34      =0),0,(($Q34      /$E34      )*100))</f>
        <v>0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2226000</v>
      </c>
      <c r="C35" s="111">
        <f>C34</f>
        <v>0</v>
      </c>
      <c r="D35" s="111"/>
      <c r="E35" s="111">
        <f>$B35      +$C35      +$D35</f>
        <v>2226000</v>
      </c>
      <c r="F35" s="112">
        <f t="shared" ref="F35:O35" si="17">F34</f>
        <v>2226000</v>
      </c>
      <c r="G35" s="113">
        <f t="shared" si="17"/>
        <v>2226000</v>
      </c>
      <c r="H35" s="112">
        <f t="shared" si="17"/>
        <v>556000</v>
      </c>
      <c r="I35" s="113">
        <f t="shared" si="17"/>
        <v>153028</v>
      </c>
      <c r="J35" s="112">
        <f t="shared" si="17"/>
        <v>1464000</v>
      </c>
      <c r="K35" s="113">
        <f t="shared" si="17"/>
        <v>-142752</v>
      </c>
      <c r="L35" s="112">
        <f t="shared" si="17"/>
        <v>54000</v>
      </c>
      <c r="M35" s="113">
        <f t="shared" si="17"/>
        <v>164780</v>
      </c>
      <c r="N35" s="112">
        <f t="shared" si="17"/>
        <v>0</v>
      </c>
      <c r="O35" s="113">
        <f t="shared" si="17"/>
        <v>-175056</v>
      </c>
      <c r="P35" s="112">
        <f>$H35      +$J35      +$L35      +$N35</f>
        <v>2074000</v>
      </c>
      <c r="Q35" s="113">
        <f>$I35      +$K35      +$M35      +$O35</f>
        <v>0</v>
      </c>
      <c r="R35" s="58">
        <f>IF(($L35      =0),0,((($N35      -$L35      )/$L35      )*100))</f>
        <v>-100</v>
      </c>
      <c r="S35" s="59">
        <f>IF(($M35      =0),0,((($O35      -$M35      )/$M35      )*100))</f>
        <v>-206.23619371282925</v>
      </c>
      <c r="T35" s="58">
        <f>IF($E35   =0,0,($P35   /$E35   )*100)</f>
        <v>93.171608265947896</v>
      </c>
      <c r="U35" s="60">
        <f>IF($E35   =0,0,($Q35   /$E35   )*100)</f>
        <v>0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/>
      <c r="C37" s="108"/>
      <c r="D37" s="108"/>
      <c r="E37" s="108">
        <f t="shared" ref="E37:E42" si="18">$B37      +$C37      +$D37</f>
        <v>0</v>
      </c>
      <c r="F37" s="109">
        <v>0</v>
      </c>
      <c r="G37" s="110">
        <v>0</v>
      </c>
      <c r="H37" s="109"/>
      <c r="I37" s="110"/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0</v>
      </c>
      <c r="Q37" s="110">
        <f t="shared" ref="Q37:Q42" si="20">$I37      +$K37      +$M37      +$O37</f>
        <v>0</v>
      </c>
      <c r="R37" s="54">
        <f t="shared" ref="R37:R42" si="21">IF(($L37      =0),0,((($N37      -$L37      )/$L37      )*100))</f>
        <v>0</v>
      </c>
      <c r="S37" s="55">
        <f t="shared" ref="S37:S42" si="22">IF(($M37      =0),0,((($O37      -$M37      )/$M37      )*100))</f>
        <v>0</v>
      </c>
      <c r="T37" s="54">
        <f t="shared" ref="T37:T41" si="23">IF(($E37      =0),0,(($P37      /$E37      )*100))</f>
        <v>0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>
        <v>2400000</v>
      </c>
      <c r="C38" s="108">
        <v>-1850000</v>
      </c>
      <c r="D38" s="108"/>
      <c r="E38" s="108">
        <f t="shared" si="18"/>
        <v>550000</v>
      </c>
      <c r="F38" s="109">
        <v>2400000</v>
      </c>
      <c r="G38" s="110">
        <v>0</v>
      </c>
      <c r="H38" s="109"/>
      <c r="I38" s="110"/>
      <c r="J38" s="109"/>
      <c r="K38" s="110"/>
      <c r="L38" s="109"/>
      <c r="M38" s="110"/>
      <c r="N38" s="109">
        <v>-32000</v>
      </c>
      <c r="O38" s="110"/>
      <c r="P38" s="109">
        <f t="shared" si="19"/>
        <v>-32000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-5.8181818181818183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2400000</v>
      </c>
      <c r="C42" s="111">
        <f>SUM(C37:C41)</f>
        <v>-1850000</v>
      </c>
      <c r="D42" s="111"/>
      <c r="E42" s="111">
        <f t="shared" si="18"/>
        <v>550000</v>
      </c>
      <c r="F42" s="112">
        <f t="shared" ref="F42:O42" si="25">SUM(F37:F41)</f>
        <v>2400000</v>
      </c>
      <c r="G42" s="113">
        <f t="shared" si="25"/>
        <v>0</v>
      </c>
      <c r="H42" s="112">
        <f t="shared" si="25"/>
        <v>0</v>
      </c>
      <c r="I42" s="113">
        <f t="shared" si="25"/>
        <v>0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-32000</v>
      </c>
      <c r="O42" s="113">
        <f t="shared" si="25"/>
        <v>0</v>
      </c>
      <c r="P42" s="112">
        <f t="shared" si="19"/>
        <v>-32000</v>
      </c>
      <c r="Q42" s="113">
        <f t="shared" si="20"/>
        <v>0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0</v>
      </c>
      <c r="U42" s="60">
        <f>IF((+$E37+$E40) =0,0,(Q42   /(+$E37+$E40) )*100)</f>
        <v>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IF(($L44      =0),0,((($N44      -$L44      )/$L44      )*100))</f>
        <v>0</v>
      </c>
      <c r="S44" s="55">
        <f t="shared" ref="S44:S55" si="30">IF(($M44      =0),0,((($O44      -$M44      )/$M44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IF(($L57      =0),0,((($N57      -$L57      )/$L57      )*100))</f>
        <v>0</v>
      </c>
      <c r="S57" s="55">
        <f>IF(($M57      =0),0,((($O57      -$M57      )/$M57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IF(($L58      =0),0,((($N58      -$L58      )/$L58      )*100))</f>
        <v>0</v>
      </c>
      <c r="S58" s="55">
        <f>IF(($M58      =0),0,((($O58      -$M58      )/$M58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IF(($L59      =0),0,((($N59      -$L59      )/$L59      )*100))</f>
        <v>0</v>
      </c>
      <c r="S59" s="55">
        <f>IF(($M59      =0),0,((($O59      -$M59      )/$M59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IF(($L60      =0),0,((($N60      -$L60      )/$L60      )*100))</f>
        <v>0</v>
      </c>
      <c r="S60" s="55">
        <f>IF(($M60      =0),0,((($O60      -$M60      )/$M60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IF(($L61      =0),0,((($N61      -$L61      )/$L61      )*100))</f>
        <v>0</v>
      </c>
      <c r="S61" s="64">
        <f>IF(($M61      =0),0,((($O61      -$M61      )/$M61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IF(($L63      =0),0,((($N63      -$L63      )/$L63      )*100))</f>
        <v>0</v>
      </c>
      <c r="S63" s="55">
        <f t="shared" ref="S63:S69" si="39">IF(($M63      =0),0,((($O63      -$M63      )/$M63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6526000</v>
      </c>
      <c r="C69" s="120">
        <f>SUM(C9:C16,C19:C25,C28:C31,C34,C37:C41,C44:C54,C57:C60,C63:C67)</f>
        <v>17941000</v>
      </c>
      <c r="D69" s="120"/>
      <c r="E69" s="120">
        <f t="shared" si="35"/>
        <v>24467000</v>
      </c>
      <c r="F69" s="121">
        <f t="shared" ref="F69:O69" si="43">SUM(F9:F16,F19:F25,F28:F31,F34,F37:F41,F44:F54,F57:F60,F63:F67)</f>
        <v>26317000</v>
      </c>
      <c r="G69" s="122">
        <f t="shared" si="43"/>
        <v>23917000</v>
      </c>
      <c r="H69" s="121">
        <f t="shared" si="43"/>
        <v>896000</v>
      </c>
      <c r="I69" s="122">
        <f t="shared" si="43"/>
        <v>153028</v>
      </c>
      <c r="J69" s="121">
        <f t="shared" si="43"/>
        <v>1617000</v>
      </c>
      <c r="K69" s="122">
        <f t="shared" si="43"/>
        <v>-142752</v>
      </c>
      <c r="L69" s="121">
        <f t="shared" si="43"/>
        <v>203000</v>
      </c>
      <c r="M69" s="122">
        <f t="shared" si="43"/>
        <v>164780</v>
      </c>
      <c r="N69" s="121">
        <f t="shared" si="43"/>
        <v>-32000</v>
      </c>
      <c r="O69" s="122">
        <f t="shared" si="43"/>
        <v>-175056</v>
      </c>
      <c r="P69" s="121">
        <f t="shared" si="36"/>
        <v>2684000</v>
      </c>
      <c r="Q69" s="122">
        <f t="shared" si="37"/>
        <v>0</v>
      </c>
      <c r="R69" s="67">
        <f t="shared" si="38"/>
        <v>-115.76354679802957</v>
      </c>
      <c r="S69" s="68">
        <f t="shared" si="39"/>
        <v>-206.23619371282925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11.222143245390308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0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36784000</v>
      </c>
      <c r="C71" s="108"/>
      <c r="D71" s="108"/>
      <c r="E71" s="108">
        <f>$B71      +$C71      +$D71</f>
        <v>36784000</v>
      </c>
      <c r="F71" s="109">
        <v>36784000</v>
      </c>
      <c r="G71" s="110">
        <v>36784000</v>
      </c>
      <c r="H71" s="109">
        <v>8512000</v>
      </c>
      <c r="I71" s="110">
        <v>-8739260</v>
      </c>
      <c r="J71" s="109">
        <v>8653000</v>
      </c>
      <c r="K71" s="110">
        <v>2265680</v>
      </c>
      <c r="L71" s="109">
        <v>10669000</v>
      </c>
      <c r="M71" s="110">
        <v>-127449</v>
      </c>
      <c r="N71" s="109">
        <v>8950000</v>
      </c>
      <c r="O71" s="110">
        <v>5144934</v>
      </c>
      <c r="P71" s="109">
        <f>$H71      +$J71      +$L71      +$N71</f>
        <v>36784000</v>
      </c>
      <c r="Q71" s="110">
        <f>$I71      +$K71      +$M71      +$O71</f>
        <v>-1456095</v>
      </c>
      <c r="R71" s="54">
        <f>IF(($L71      =0),0,((($N71      -$L71      )/$L71      )*100))</f>
        <v>-16.112100478020434</v>
      </c>
      <c r="S71" s="55">
        <f>IF(($M71      =0),0,((($O71      -$M71      )/$M71      )*100))</f>
        <v>-4136.8570957794882</v>
      </c>
      <c r="T71" s="54">
        <f>IF(($E71      =0),0,(($P71      /$E71      )*100))</f>
        <v>100</v>
      </c>
      <c r="U71" s="56">
        <f>IF(($E71      =0),0,(($Q71      /$E71      )*100))</f>
        <v>-3.9585009786863856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IF(($L72      =0),0,((($N72      -$L72      )/$L72      )*100))</f>
        <v>0</v>
      </c>
      <c r="S72" s="55">
        <f>IF(($M72      =0),0,((($O72      -$M72      )/$M72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36784000</v>
      </c>
      <c r="C73" s="117">
        <f>SUM(C71:C72)</f>
        <v>0</v>
      </c>
      <c r="D73" s="117"/>
      <c r="E73" s="117">
        <f>$B73      +$C73      +$D73</f>
        <v>36784000</v>
      </c>
      <c r="F73" s="118">
        <f t="shared" ref="F73:O73" si="44">SUM(F71:F72)</f>
        <v>36784000</v>
      </c>
      <c r="G73" s="119">
        <f t="shared" si="44"/>
        <v>36784000</v>
      </c>
      <c r="H73" s="118">
        <f t="shared" si="44"/>
        <v>8512000</v>
      </c>
      <c r="I73" s="119">
        <f t="shared" si="44"/>
        <v>-8739260</v>
      </c>
      <c r="J73" s="118">
        <f t="shared" si="44"/>
        <v>8653000</v>
      </c>
      <c r="K73" s="119">
        <f t="shared" si="44"/>
        <v>2265680</v>
      </c>
      <c r="L73" s="118">
        <f t="shared" si="44"/>
        <v>10669000</v>
      </c>
      <c r="M73" s="119">
        <f t="shared" si="44"/>
        <v>-127449</v>
      </c>
      <c r="N73" s="118">
        <f t="shared" si="44"/>
        <v>8950000</v>
      </c>
      <c r="O73" s="119">
        <f t="shared" si="44"/>
        <v>5144934</v>
      </c>
      <c r="P73" s="118">
        <f>$H73      +$J73      +$L73      +$N73</f>
        <v>36784000</v>
      </c>
      <c r="Q73" s="119">
        <f>$I73      +$K73      +$M73      +$O73</f>
        <v>-1456095</v>
      </c>
      <c r="R73" s="63">
        <f>IF(($L73      =0),0,((($N73      -$L73      )/$L73      )*100))</f>
        <v>-16.112100478020434</v>
      </c>
      <c r="S73" s="64">
        <f>IF(($M73      =0),0,((($O73      -$M73      )/$M73      )*100))</f>
        <v>-4136.8570957794882</v>
      </c>
      <c r="T73" s="63">
        <f>IF(($E71      =0),0,(($P71      /$E71      )*100))</f>
        <v>100</v>
      </c>
      <c r="U73" s="65">
        <f>IF($E71   =0,0,($Q71   /$E71 )*100)</f>
        <v>-3.9585009786863856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36784000</v>
      </c>
      <c r="C74" s="120">
        <f>SUM(C71:C72)</f>
        <v>0</v>
      </c>
      <c r="D74" s="120"/>
      <c r="E74" s="120">
        <f>$B74      +$C74      +$D74</f>
        <v>36784000</v>
      </c>
      <c r="F74" s="121">
        <f t="shared" ref="F74:O74" si="45">SUM(F71:F72)</f>
        <v>36784000</v>
      </c>
      <c r="G74" s="122">
        <f t="shared" si="45"/>
        <v>36784000</v>
      </c>
      <c r="H74" s="121">
        <f t="shared" si="45"/>
        <v>8512000</v>
      </c>
      <c r="I74" s="122">
        <f t="shared" si="45"/>
        <v>-8739260</v>
      </c>
      <c r="J74" s="121">
        <f t="shared" si="45"/>
        <v>8653000</v>
      </c>
      <c r="K74" s="122">
        <f t="shared" si="45"/>
        <v>2265680</v>
      </c>
      <c r="L74" s="121">
        <f t="shared" si="45"/>
        <v>10669000</v>
      </c>
      <c r="M74" s="122">
        <f t="shared" si="45"/>
        <v>-127449</v>
      </c>
      <c r="N74" s="121">
        <f t="shared" si="45"/>
        <v>8950000</v>
      </c>
      <c r="O74" s="122">
        <f t="shared" si="45"/>
        <v>5144934</v>
      </c>
      <c r="P74" s="121">
        <f>$H74      +$J74      +$L74      +$N74</f>
        <v>36784000</v>
      </c>
      <c r="Q74" s="122">
        <f>$I74      +$K74      +$M74      +$O74</f>
        <v>-1456095</v>
      </c>
      <c r="R74" s="67">
        <f>IF(($L74      =0),0,((($N74      -$L74      )/$L74      )*100))</f>
        <v>-16.112100478020434</v>
      </c>
      <c r="S74" s="68">
        <f>IF(($M74      =0),0,((($O74      -$M74      )/$M74      )*100))</f>
        <v>-4136.8570957794882</v>
      </c>
      <c r="T74" s="67">
        <f>IF(($E71      =0),0,(($P71      /$E71      )*100))</f>
        <v>100</v>
      </c>
      <c r="U74" s="71">
        <f>IF($E71   =0,0,($Q71   /$E71 )*100)</f>
        <v>-3.9585009786863856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43310000</v>
      </c>
      <c r="C75" s="120">
        <f>SUM(C9:C16,C19:C25,C28:C31,C34,C37:C41,C44:C54,C57:C60,C63:C67,C71:C72)</f>
        <v>17941000</v>
      </c>
      <c r="D75" s="120"/>
      <c r="E75" s="120">
        <f>$B75      +$C75      +$D75</f>
        <v>61251000</v>
      </c>
      <c r="F75" s="121">
        <f t="shared" ref="F75:O75" si="46">SUM(F9:F16,F19:F25,F28:F31,F34,F37:F41,F44:F54,F57:F60,F63:F67,F71:F72)</f>
        <v>63101000</v>
      </c>
      <c r="G75" s="122">
        <f t="shared" si="46"/>
        <v>60701000</v>
      </c>
      <c r="H75" s="121">
        <f t="shared" si="46"/>
        <v>9408000</v>
      </c>
      <c r="I75" s="122">
        <f t="shared" si="46"/>
        <v>-8586232</v>
      </c>
      <c r="J75" s="121">
        <f t="shared" si="46"/>
        <v>10270000</v>
      </c>
      <c r="K75" s="122">
        <f t="shared" si="46"/>
        <v>2122928</v>
      </c>
      <c r="L75" s="121">
        <f t="shared" si="46"/>
        <v>10872000</v>
      </c>
      <c r="M75" s="122">
        <f t="shared" si="46"/>
        <v>37331</v>
      </c>
      <c r="N75" s="121">
        <f t="shared" si="46"/>
        <v>8918000</v>
      </c>
      <c r="O75" s="122">
        <f t="shared" si="46"/>
        <v>4969878</v>
      </c>
      <c r="P75" s="121">
        <f>$H75      +$J75      +$L75      +$N75</f>
        <v>39468000</v>
      </c>
      <c r="Q75" s="122">
        <f>$I75      +$K75      +$M75      +$O75</f>
        <v>-1456095</v>
      </c>
      <c r="R75" s="67">
        <f>IF(($L75      =0),0,((($N75      -$L75      )/$L75      )*100))</f>
        <v>-17.972774098601914</v>
      </c>
      <c r="S75" s="68">
        <f>IF(($M75      =0),0,((($O75      -$M75      )/$M75      )*100))</f>
        <v>13213.005277115533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65.020345628572841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-2.398799031317441</v>
      </c>
      <c r="V75" s="121" t="s">
        <v>36</v>
      </c>
      <c r="W75" s="122" t="s">
        <v>36</v>
      </c>
    </row>
    <row r="76" spans="1:23" ht="13" thickTop="1" x14ac:dyDescent="0.25">
      <c r="A76" s="72" t="s">
        <v>40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93</v>
      </c>
      <c r="B78" s="86" t="s">
        <v>94</v>
      </c>
      <c r="C78" s="86" t="s">
        <v>95</v>
      </c>
      <c r="D78" s="87" t="s">
        <v>17</v>
      </c>
      <c r="E78" s="86" t="s">
        <v>18</v>
      </c>
      <c r="F78" s="86" t="s">
        <v>19</v>
      </c>
      <c r="G78" s="86" t="s">
        <v>96</v>
      </c>
      <c r="H78" s="86" t="s">
        <v>97</v>
      </c>
      <c r="I78" s="88" t="s">
        <v>22</v>
      </c>
      <c r="J78" s="86" t="s">
        <v>98</v>
      </c>
      <c r="K78" s="88" t="s">
        <v>24</v>
      </c>
      <c r="L78" s="86" t="s">
        <v>99</v>
      </c>
      <c r="M78" s="88" t="s">
        <v>26</v>
      </c>
      <c r="N78" s="86" t="s">
        <v>100</v>
      </c>
      <c r="O78" s="88" t="s">
        <v>28</v>
      </c>
      <c r="P78" s="88" t="s">
        <v>101</v>
      </c>
      <c r="Q78" s="89" t="s">
        <v>30</v>
      </c>
      <c r="R78" s="90" t="s">
        <v>101</v>
      </c>
      <c r="S78" s="91" t="s">
        <v>30</v>
      </c>
      <c r="T78" s="90" t="s">
        <v>102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167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168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169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170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171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172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103</v>
      </c>
      <c r="B87" s="128">
        <f t="shared" ref="B87:S87" si="48">+B88+B89+B90+B91+B92+B93+B94+B95+B96</f>
        <v>9788000</v>
      </c>
      <c r="C87" s="128">
        <f t="shared" si="48"/>
        <v>2052000</v>
      </c>
      <c r="D87" s="128">
        <f t="shared" si="48"/>
        <v>0</v>
      </c>
      <c r="E87" s="128">
        <f t="shared" si="48"/>
        <v>11840000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7697000</v>
      </c>
      <c r="I87" s="128">
        <f t="shared" si="48"/>
        <v>0</v>
      </c>
      <c r="J87" s="128">
        <f t="shared" si="48"/>
        <v>684000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8381000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70.785472972972968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104</v>
      </c>
      <c r="B88" s="130"/>
      <c r="C88" s="130"/>
      <c r="D88" s="130"/>
      <c r="E88" s="130">
        <f t="shared" ref="E88:E96" si="49">$B88      +$C88      +$D88</f>
        <v>0</v>
      </c>
      <c r="F88" s="130">
        <v>0</v>
      </c>
      <c r="G88" s="130">
        <v>0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IF(($L88      =0),0,((($N88      -$L88      )/$L88      )*100))</f>
        <v>0</v>
      </c>
      <c r="S88" s="98">
        <f t="shared" ref="S88:S96" si="53">IF(($M88      =0),0,((($O88      -$M88      )/$M88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105</v>
      </c>
      <c r="B89" s="108"/>
      <c r="C89" s="108"/>
      <c r="D89" s="108"/>
      <c r="E89" s="108">
        <f t="shared" si="49"/>
        <v>0</v>
      </c>
      <c r="F89" s="108">
        <v>0</v>
      </c>
      <c r="G89" s="108">
        <v>0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106</v>
      </c>
      <c r="B90" s="108"/>
      <c r="C90" s="108"/>
      <c r="D90" s="108"/>
      <c r="E90" s="108">
        <f t="shared" si="49"/>
        <v>0</v>
      </c>
      <c r="F90" s="108">
        <v>0</v>
      </c>
      <c r="G90" s="108">
        <v>0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107</v>
      </c>
      <c r="B91" s="108">
        <v>7788000</v>
      </c>
      <c r="C91" s="108">
        <v>4052000</v>
      </c>
      <c r="D91" s="108"/>
      <c r="E91" s="108">
        <f t="shared" si="49"/>
        <v>11840000</v>
      </c>
      <c r="F91" s="108">
        <v>0</v>
      </c>
      <c r="G91" s="108">
        <v>0</v>
      </c>
      <c r="H91" s="108">
        <v>7697000</v>
      </c>
      <c r="I91" s="108"/>
      <c r="J91" s="108">
        <v>684000</v>
      </c>
      <c r="K91" s="108"/>
      <c r="L91" s="108"/>
      <c r="M91" s="108"/>
      <c r="N91" s="108"/>
      <c r="O91" s="108"/>
      <c r="P91" s="108">
        <f t="shared" si="50"/>
        <v>8381000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70.785472972972968</v>
      </c>
      <c r="U91" s="99">
        <f t="shared" si="55"/>
        <v>0</v>
      </c>
      <c r="V91" s="100"/>
      <c r="W91" s="101"/>
    </row>
    <row r="92" spans="1:23" ht="13" x14ac:dyDescent="0.3">
      <c r="A92" s="102" t="s">
        <v>108</v>
      </c>
      <c r="B92" s="108"/>
      <c r="C92" s="108"/>
      <c r="D92" s="108"/>
      <c r="E92" s="108">
        <f t="shared" si="49"/>
        <v>0</v>
      </c>
      <c r="F92" s="108">
        <v>0</v>
      </c>
      <c r="G92" s="108">
        <v>0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109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110</v>
      </c>
      <c r="B94" s="108"/>
      <c r="C94" s="108"/>
      <c r="D94" s="108"/>
      <c r="E94" s="108">
        <f t="shared" si="49"/>
        <v>0</v>
      </c>
      <c r="F94" s="108">
        <v>0</v>
      </c>
      <c r="G94" s="108">
        <v>0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111</v>
      </c>
      <c r="B95" s="108"/>
      <c r="C95" s="108"/>
      <c r="D95" s="108"/>
      <c r="E95" s="108">
        <f t="shared" si="49"/>
        <v>0</v>
      </c>
      <c r="F95" s="108">
        <v>0</v>
      </c>
      <c r="G95" s="108">
        <v>0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112</v>
      </c>
      <c r="B96" s="131">
        <v>2000000</v>
      </c>
      <c r="C96" s="131">
        <v>-2000000</v>
      </c>
      <c r="D96" s="131"/>
      <c r="E96" s="131">
        <f t="shared" si="49"/>
        <v>0</v>
      </c>
      <c r="F96" s="131">
        <v>0</v>
      </c>
      <c r="G96" s="131">
        <v>0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173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9788000</v>
      </c>
      <c r="C114" s="137">
        <f t="shared" si="62"/>
        <v>2052000</v>
      </c>
      <c r="D114" s="137">
        <f t="shared" si="62"/>
        <v>0</v>
      </c>
      <c r="E114" s="137">
        <f t="shared" si="62"/>
        <v>11840000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7697000</v>
      </c>
      <c r="I114" s="137">
        <f t="shared" si="62"/>
        <v>0</v>
      </c>
      <c r="J114" s="137">
        <f t="shared" si="62"/>
        <v>684000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8381000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>
        <f t="shared" si="58"/>
        <v>0.70785472972972974</v>
      </c>
      <c r="U114" s="30">
        <f t="shared" si="59"/>
        <v>0</v>
      </c>
      <c r="V114" s="27"/>
      <c r="W114" s="28"/>
    </row>
    <row r="115" spans="1:23" hidden="1" x14ac:dyDescent="0.25">
      <c r="A115" s="31" t="s">
        <v>174</v>
      </c>
      <c r="B115" s="139">
        <f>B87</f>
        <v>9788000</v>
      </c>
      <c r="C115" s="139">
        <f t="shared" ref="C115:Q115" si="63">C87</f>
        <v>2052000</v>
      </c>
      <c r="D115" s="139">
        <f t="shared" si="63"/>
        <v>0</v>
      </c>
      <c r="E115" s="139">
        <f t="shared" si="63"/>
        <v>11840000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7697000</v>
      </c>
      <c r="I115" s="139">
        <f t="shared" si="63"/>
        <v>0</v>
      </c>
      <c r="J115" s="139">
        <f t="shared" si="63"/>
        <v>684000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8381000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>
        <f t="shared" si="58"/>
        <v>0.70785472972972974</v>
      </c>
      <c r="U115" s="30">
        <f t="shared" si="59"/>
        <v>0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175</v>
      </c>
    </row>
    <row r="118" spans="1:23" x14ac:dyDescent="0.25">
      <c r="A118" s="35" t="s">
        <v>176</v>
      </c>
    </row>
    <row r="119" spans="1:23" ht="13" x14ac:dyDescent="0.3">
      <c r="A119" s="35" t="s">
        <v>177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178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179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180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X09KOl40j2beVJASrZaSGwtKBV1FGDTWfyTM+ICg7qAsrETIPH5El6nbBrK/u0Tgwboc+xPxJ4sxkcxDUgXshA==" saltValue="Px+N4xcOVMihHy3psU9Pb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149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40</v>
      </c>
      <c r="B6" s="40" t="s">
        <v>40</v>
      </c>
      <c r="C6" s="40" t="s">
        <v>40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>
        <v>0</v>
      </c>
      <c r="G9" s="110">
        <v>0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IF(($L9       =0),0,((($N9       -$L9       )/$L9       )*100))</f>
        <v>0</v>
      </c>
      <c r="S9" s="55">
        <f>IF(($M9       =0),0,((($O9       -$M9       )/$M9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2700000</v>
      </c>
      <c r="C10" s="108"/>
      <c r="D10" s="108"/>
      <c r="E10" s="108">
        <f t="shared" ref="E10:E17" si="0">$B10      +$C10      +$D10</f>
        <v>2700000</v>
      </c>
      <c r="F10" s="109">
        <v>2700000</v>
      </c>
      <c r="G10" s="110">
        <v>2700000</v>
      </c>
      <c r="H10" s="109">
        <v>183000</v>
      </c>
      <c r="I10" s="110">
        <v>332000</v>
      </c>
      <c r="J10" s="109">
        <v>521000</v>
      </c>
      <c r="K10" s="110">
        <v>1186204</v>
      </c>
      <c r="L10" s="109">
        <v>383000</v>
      </c>
      <c r="M10" s="110">
        <v>531581</v>
      </c>
      <c r="N10" s="109"/>
      <c r="O10" s="110">
        <v>650216</v>
      </c>
      <c r="P10" s="109">
        <f t="shared" ref="P10:P17" si="1">$H10      +$J10      +$L10      +$N10</f>
        <v>1087000</v>
      </c>
      <c r="Q10" s="110">
        <f t="shared" ref="Q10:Q17" si="2">$I10      +$K10      +$M10      +$O10</f>
        <v>2700001</v>
      </c>
      <c r="R10" s="54">
        <f t="shared" ref="R10:R17" si="3">IF(($L10      =0),0,((($N10      -$L10      )/$L10      )*100))</f>
        <v>-100</v>
      </c>
      <c r="S10" s="55">
        <f t="shared" ref="S10:S17" si="4">IF(($M10      =0),0,((($O10      -$M10      )/$M10      )*100))</f>
        <v>22.317389071467943</v>
      </c>
      <c r="T10" s="54">
        <f t="shared" ref="T10:T16" si="5">IF(($E10      =0),0,(($P10      /$E10      )*100))</f>
        <v>40.25925925925926</v>
      </c>
      <c r="U10" s="56">
        <f t="shared" ref="U10:U16" si="6">IF(($E10      =0),0,(($Q10      /$E10      )*100))</f>
        <v>100.00003703703703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2700000</v>
      </c>
      <c r="C17" s="111">
        <f>SUM(C9:C16)</f>
        <v>0</v>
      </c>
      <c r="D17" s="111"/>
      <c r="E17" s="111">
        <f t="shared" si="0"/>
        <v>2700000</v>
      </c>
      <c r="F17" s="112">
        <f t="shared" ref="F17:O17" si="7">SUM(F9:F16)</f>
        <v>2700000</v>
      </c>
      <c r="G17" s="113">
        <f t="shared" si="7"/>
        <v>2700000</v>
      </c>
      <c r="H17" s="112">
        <f t="shared" si="7"/>
        <v>183000</v>
      </c>
      <c r="I17" s="113">
        <f t="shared" si="7"/>
        <v>332000</v>
      </c>
      <c r="J17" s="112">
        <f t="shared" si="7"/>
        <v>521000</v>
      </c>
      <c r="K17" s="113">
        <f t="shared" si="7"/>
        <v>1186204</v>
      </c>
      <c r="L17" s="112">
        <f t="shared" si="7"/>
        <v>383000</v>
      </c>
      <c r="M17" s="113">
        <f t="shared" si="7"/>
        <v>531581</v>
      </c>
      <c r="N17" s="112">
        <f t="shared" si="7"/>
        <v>0</v>
      </c>
      <c r="O17" s="113">
        <f t="shared" si="7"/>
        <v>650216</v>
      </c>
      <c r="P17" s="112">
        <f t="shared" si="1"/>
        <v>1087000</v>
      </c>
      <c r="Q17" s="113">
        <f t="shared" si="2"/>
        <v>2700001</v>
      </c>
      <c r="R17" s="58">
        <f t="shared" si="3"/>
        <v>-100</v>
      </c>
      <c r="S17" s="59">
        <f t="shared" si="4"/>
        <v>22.317389071467943</v>
      </c>
      <c r="T17" s="58">
        <f>IF((SUM($E9:$E14))=0,0,(P17/(SUM($E9:$E14))*100))</f>
        <v>40.25925925925926</v>
      </c>
      <c r="U17" s="60">
        <f>IF((SUM($E9:$E14))=0,0,(Q17/(SUM($E9:$E14))*100))</f>
        <v>100.00003703703703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IF(($L19      =0),0,((($N19      -$L19      )/$L19      )*100))</f>
        <v>0</v>
      </c>
      <c r="S19" s="55">
        <f t="shared" ref="S19:S26" si="12">IF(($M19      =0),0,((($O19      -$M19      )/$M19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>
        <v>0</v>
      </c>
      <c r="G21" s="110">
        <v>0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0</v>
      </c>
      <c r="D26" s="111"/>
      <c r="E26" s="111">
        <f t="shared" si="8"/>
        <v>0</v>
      </c>
      <c r="F26" s="112">
        <f t="shared" ref="F26:O26" si="15">SUM(F19:F25)</f>
        <v>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IF(($L28      =0),0,((($N28      -$L28      )/$L28      )*100))</f>
        <v>0</v>
      </c>
      <c r="S28" s="55">
        <f>IF(($M28      =0),0,((($O28      -$M28      )/$M28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IF(($L29      =0),0,((($N29      -$L29      )/$L29      )*100))</f>
        <v>0</v>
      </c>
      <c r="S29" s="55">
        <f>IF(($M29      =0),0,((($O29      -$M29      )/$M29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IF(($L30      =0),0,((($N30      -$L30      )/$L30      )*100))</f>
        <v>0</v>
      </c>
      <c r="S30" s="55">
        <f>IF(($M30      =0),0,((($O30      -$M30      )/$M30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IF(($L31      =0),0,((($N31      -$L31      )/$L31      )*100))</f>
        <v>0</v>
      </c>
      <c r="S31" s="55">
        <f>IF(($M31      =0),0,((($O31      -$M31      )/$M31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IF(($L32      =0),0,((($N32      -$L32      )/$L32      )*100))</f>
        <v>0</v>
      </c>
      <c r="S32" s="59">
        <f>IF(($M32      =0),0,((($O32      -$M32      )/$M32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1909000</v>
      </c>
      <c r="C34" s="108"/>
      <c r="D34" s="108"/>
      <c r="E34" s="108">
        <f>$B34      +$C34      +$D34</f>
        <v>1909000</v>
      </c>
      <c r="F34" s="109">
        <v>1909000</v>
      </c>
      <c r="G34" s="110">
        <v>1909000</v>
      </c>
      <c r="H34" s="109">
        <v>477000</v>
      </c>
      <c r="I34" s="110">
        <v>849116</v>
      </c>
      <c r="J34" s="109">
        <v>867000</v>
      </c>
      <c r="K34" s="110">
        <v>867616</v>
      </c>
      <c r="L34" s="109">
        <v>192000</v>
      </c>
      <c r="M34" s="110">
        <v>-380733</v>
      </c>
      <c r="N34" s="109"/>
      <c r="O34" s="110">
        <v>573000</v>
      </c>
      <c r="P34" s="109">
        <f>$H34      +$J34      +$L34      +$N34</f>
        <v>1536000</v>
      </c>
      <c r="Q34" s="110">
        <f>$I34      +$K34      +$M34      +$O34</f>
        <v>1908999</v>
      </c>
      <c r="R34" s="54">
        <f>IF(($L34      =0),0,((($N34      -$L34      )/$L34      )*100))</f>
        <v>-100</v>
      </c>
      <c r="S34" s="55">
        <f>IF(($M34      =0),0,((($O34      -$M34      )/$M34      )*100))</f>
        <v>-250.49916870878016</v>
      </c>
      <c r="T34" s="54">
        <f>IF(($E34      =0),0,(($P34      /$E34      )*100))</f>
        <v>80.46097433211105</v>
      </c>
      <c r="U34" s="56">
        <f>IF(($E34      =0),0,(($Q34      /$E34      )*100))</f>
        <v>99.999947616553158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1909000</v>
      </c>
      <c r="C35" s="111">
        <f>C34</f>
        <v>0</v>
      </c>
      <c r="D35" s="111"/>
      <c r="E35" s="111">
        <f>$B35      +$C35      +$D35</f>
        <v>1909000</v>
      </c>
      <c r="F35" s="112">
        <f t="shared" ref="F35:O35" si="17">F34</f>
        <v>1909000</v>
      </c>
      <c r="G35" s="113">
        <f t="shared" si="17"/>
        <v>1909000</v>
      </c>
      <c r="H35" s="112">
        <f t="shared" si="17"/>
        <v>477000</v>
      </c>
      <c r="I35" s="113">
        <f t="shared" si="17"/>
        <v>849116</v>
      </c>
      <c r="J35" s="112">
        <f t="shared" si="17"/>
        <v>867000</v>
      </c>
      <c r="K35" s="113">
        <f t="shared" si="17"/>
        <v>867616</v>
      </c>
      <c r="L35" s="112">
        <f t="shared" si="17"/>
        <v>192000</v>
      </c>
      <c r="M35" s="113">
        <f t="shared" si="17"/>
        <v>-380733</v>
      </c>
      <c r="N35" s="112">
        <f t="shared" si="17"/>
        <v>0</v>
      </c>
      <c r="O35" s="113">
        <f t="shared" si="17"/>
        <v>573000</v>
      </c>
      <c r="P35" s="112">
        <f>$H35      +$J35      +$L35      +$N35</f>
        <v>1536000</v>
      </c>
      <c r="Q35" s="113">
        <f>$I35      +$K35      +$M35      +$O35</f>
        <v>1908999</v>
      </c>
      <c r="R35" s="58">
        <f>IF(($L35      =0),0,((($N35      -$L35      )/$L35      )*100))</f>
        <v>-100</v>
      </c>
      <c r="S35" s="59">
        <f>IF(($M35      =0),0,((($O35      -$M35      )/$M35      )*100))</f>
        <v>-250.49916870878016</v>
      </c>
      <c r="T35" s="58">
        <f>IF($E35   =0,0,($P35   /$E35   )*100)</f>
        <v>80.46097433211105</v>
      </c>
      <c r="U35" s="60">
        <f>IF($E35   =0,0,($Q35   /$E35   )*100)</f>
        <v>99.999947616553158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>
        <v>8777000</v>
      </c>
      <c r="C37" s="108"/>
      <c r="D37" s="108"/>
      <c r="E37" s="108">
        <f t="shared" ref="E37:E42" si="18">$B37      +$C37      +$D37</f>
        <v>8777000</v>
      </c>
      <c r="F37" s="109">
        <v>8777000</v>
      </c>
      <c r="G37" s="110">
        <v>8777000</v>
      </c>
      <c r="H37" s="109"/>
      <c r="I37" s="110">
        <v>3500000</v>
      </c>
      <c r="J37" s="109"/>
      <c r="K37" s="110"/>
      <c r="L37" s="109"/>
      <c r="M37" s="110">
        <v>2840500</v>
      </c>
      <c r="N37" s="109">
        <v>5271000</v>
      </c>
      <c r="O37" s="110">
        <v>2436500</v>
      </c>
      <c r="P37" s="109">
        <f t="shared" ref="P37:P42" si="19">$H37      +$J37      +$L37      +$N37</f>
        <v>5271000</v>
      </c>
      <c r="Q37" s="110">
        <f t="shared" ref="Q37:Q42" si="20">$I37      +$K37      +$M37      +$O37</f>
        <v>8777000</v>
      </c>
      <c r="R37" s="54">
        <f t="shared" ref="R37:R42" si="21">IF(($L37      =0),0,((($N37      -$L37      )/$L37      )*100))</f>
        <v>0</v>
      </c>
      <c r="S37" s="55">
        <f t="shared" ref="S37:S42" si="22">IF(($M37      =0),0,((($O37      -$M37      )/$M37      )*100))</f>
        <v>-14.222848090124979</v>
      </c>
      <c r="T37" s="54">
        <f t="shared" ref="T37:T41" si="23">IF(($E37      =0),0,(($P37      /$E37      )*100))</f>
        <v>60.054688390110513</v>
      </c>
      <c r="U37" s="56">
        <f t="shared" ref="U37:U41" si="24">IF(($E37      =0),0,(($Q37      /$E37      )*100))</f>
        <v>100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>
        <v>19323000</v>
      </c>
      <c r="C38" s="108">
        <v>-5338000</v>
      </c>
      <c r="D38" s="108"/>
      <c r="E38" s="108">
        <f t="shared" si="18"/>
        <v>13985000</v>
      </c>
      <c r="F38" s="109">
        <v>19323000</v>
      </c>
      <c r="G38" s="110">
        <v>0</v>
      </c>
      <c r="H38" s="109"/>
      <c r="I38" s="110"/>
      <c r="J38" s="109"/>
      <c r="K38" s="110"/>
      <c r="L38" s="109"/>
      <c r="M38" s="110"/>
      <c r="N38" s="109">
        <v>470000</v>
      </c>
      <c r="O38" s="110"/>
      <c r="P38" s="109">
        <f t="shared" si="19"/>
        <v>470000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3.3607436539149091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28100000</v>
      </c>
      <c r="C42" s="111">
        <f>SUM(C37:C41)</f>
        <v>-5338000</v>
      </c>
      <c r="D42" s="111"/>
      <c r="E42" s="111">
        <f t="shared" si="18"/>
        <v>22762000</v>
      </c>
      <c r="F42" s="112">
        <f t="shared" ref="F42:O42" si="25">SUM(F37:F41)</f>
        <v>28100000</v>
      </c>
      <c r="G42" s="113">
        <f t="shared" si="25"/>
        <v>8777000</v>
      </c>
      <c r="H42" s="112">
        <f t="shared" si="25"/>
        <v>0</v>
      </c>
      <c r="I42" s="113">
        <f t="shared" si="25"/>
        <v>3500000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2840500</v>
      </c>
      <c r="N42" s="112">
        <f t="shared" si="25"/>
        <v>5741000</v>
      </c>
      <c r="O42" s="113">
        <f t="shared" si="25"/>
        <v>2436500</v>
      </c>
      <c r="P42" s="112">
        <f t="shared" si="19"/>
        <v>5741000</v>
      </c>
      <c r="Q42" s="113">
        <f t="shared" si="20"/>
        <v>8777000</v>
      </c>
      <c r="R42" s="58">
        <f t="shared" si="21"/>
        <v>0</v>
      </c>
      <c r="S42" s="59">
        <f t="shared" si="22"/>
        <v>-14.222848090124979</v>
      </c>
      <c r="T42" s="58">
        <f>IF((+$E37+$E40) =0,0,(P42   /(+$E37+$E40) )*100)</f>
        <v>65.409593255098557</v>
      </c>
      <c r="U42" s="60">
        <f>IF((+$E37+$E40) =0,0,(Q42   /(+$E37+$E40) )*100)</f>
        <v>100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IF(($L44      =0),0,((($N44      -$L44      )/$L44      )*100))</f>
        <v>0</v>
      </c>
      <c r="S44" s="55">
        <f t="shared" ref="S44:S55" si="30">IF(($M44      =0),0,((($O44      -$M44      )/$M44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IF(($L57      =0),0,((($N57      -$L57      )/$L57      )*100))</f>
        <v>0</v>
      </c>
      <c r="S57" s="55">
        <f>IF(($M57      =0),0,((($O57      -$M57      )/$M57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IF(($L58      =0),0,((($N58      -$L58      )/$L58      )*100))</f>
        <v>0</v>
      </c>
      <c r="S58" s="55">
        <f>IF(($M58      =0),0,((($O58      -$M58      )/$M58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IF(($L59      =0),0,((($N59      -$L59      )/$L59      )*100))</f>
        <v>0</v>
      </c>
      <c r="S59" s="55">
        <f>IF(($M59      =0),0,((($O59      -$M59      )/$M59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IF(($L60      =0),0,((($N60      -$L60      )/$L60      )*100))</f>
        <v>0</v>
      </c>
      <c r="S60" s="55">
        <f>IF(($M60      =0),0,((($O60      -$M60      )/$M60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IF(($L61      =0),0,((($N61      -$L61      )/$L61      )*100))</f>
        <v>0</v>
      </c>
      <c r="S61" s="64">
        <f>IF(($M61      =0),0,((($O61      -$M61      )/$M61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IF(($L63      =0),0,((($N63      -$L63      )/$L63      )*100))</f>
        <v>0</v>
      </c>
      <c r="S63" s="55">
        <f t="shared" ref="S63:S69" si="39">IF(($M63      =0),0,((($O63      -$M63      )/$M63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32709000</v>
      </c>
      <c r="C69" s="120">
        <f>SUM(C9:C16,C19:C25,C28:C31,C34,C37:C41,C44:C54,C57:C60,C63:C67)</f>
        <v>-5338000</v>
      </c>
      <c r="D69" s="120"/>
      <c r="E69" s="120">
        <f t="shared" si="35"/>
        <v>27371000</v>
      </c>
      <c r="F69" s="121">
        <f t="shared" ref="F69:O69" si="43">SUM(F9:F16,F19:F25,F28:F31,F34,F37:F41,F44:F54,F57:F60,F63:F67)</f>
        <v>32709000</v>
      </c>
      <c r="G69" s="122">
        <f t="shared" si="43"/>
        <v>13386000</v>
      </c>
      <c r="H69" s="121">
        <f t="shared" si="43"/>
        <v>660000</v>
      </c>
      <c r="I69" s="122">
        <f t="shared" si="43"/>
        <v>4681116</v>
      </c>
      <c r="J69" s="121">
        <f t="shared" si="43"/>
        <v>1388000</v>
      </c>
      <c r="K69" s="122">
        <f t="shared" si="43"/>
        <v>2053820</v>
      </c>
      <c r="L69" s="121">
        <f t="shared" si="43"/>
        <v>575000</v>
      </c>
      <c r="M69" s="122">
        <f t="shared" si="43"/>
        <v>2991348</v>
      </c>
      <c r="N69" s="121">
        <f t="shared" si="43"/>
        <v>5741000</v>
      </c>
      <c r="O69" s="122">
        <f t="shared" si="43"/>
        <v>3659716</v>
      </c>
      <c r="P69" s="121">
        <f t="shared" si="36"/>
        <v>8364000</v>
      </c>
      <c r="Q69" s="122">
        <f t="shared" si="37"/>
        <v>13386000</v>
      </c>
      <c r="R69" s="67">
        <f t="shared" si="38"/>
        <v>898.43478260869563</v>
      </c>
      <c r="S69" s="68">
        <f t="shared" si="39"/>
        <v>22.343371617076986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62.483191393993721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100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24436000</v>
      </c>
      <c r="C71" s="108"/>
      <c r="D71" s="108"/>
      <c r="E71" s="108">
        <f>$B71      +$C71      +$D71</f>
        <v>24436000</v>
      </c>
      <c r="F71" s="109">
        <v>24436000</v>
      </c>
      <c r="G71" s="110">
        <v>24436000</v>
      </c>
      <c r="H71" s="109">
        <v>4190000</v>
      </c>
      <c r="I71" s="110">
        <v>6129826</v>
      </c>
      <c r="J71" s="109">
        <v>6819000</v>
      </c>
      <c r="K71" s="110">
        <v>8586846</v>
      </c>
      <c r="L71" s="109">
        <v>6500000</v>
      </c>
      <c r="M71" s="110">
        <v>2326050</v>
      </c>
      <c r="N71" s="109">
        <v>6927000</v>
      </c>
      <c r="O71" s="110">
        <v>7393278</v>
      </c>
      <c r="P71" s="109">
        <f>$H71      +$J71      +$L71      +$N71</f>
        <v>24436000</v>
      </c>
      <c r="Q71" s="110">
        <f>$I71      +$K71      +$M71      +$O71</f>
        <v>24436000</v>
      </c>
      <c r="R71" s="54">
        <f>IF(($L71      =0),0,((($N71      -$L71      )/$L71      )*100))</f>
        <v>6.569230769230769</v>
      </c>
      <c r="S71" s="55">
        <f>IF(($M71      =0),0,((($O71      -$M71      )/$M71      )*100))</f>
        <v>217.84690784806861</v>
      </c>
      <c r="T71" s="54">
        <f>IF(($E71      =0),0,(($P71      /$E71      )*100))</f>
        <v>100</v>
      </c>
      <c r="U71" s="56">
        <f>IF(($E71      =0),0,(($Q71      /$E71      )*100))</f>
        <v>100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IF(($L72      =0),0,((($N72      -$L72      )/$L72      )*100))</f>
        <v>0</v>
      </c>
      <c r="S72" s="55">
        <f>IF(($M72      =0),0,((($O72      -$M72      )/$M72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24436000</v>
      </c>
      <c r="C73" s="117">
        <f>SUM(C71:C72)</f>
        <v>0</v>
      </c>
      <c r="D73" s="117"/>
      <c r="E73" s="117">
        <f>$B73      +$C73      +$D73</f>
        <v>24436000</v>
      </c>
      <c r="F73" s="118">
        <f t="shared" ref="F73:O73" si="44">SUM(F71:F72)</f>
        <v>24436000</v>
      </c>
      <c r="G73" s="119">
        <f t="shared" si="44"/>
        <v>24436000</v>
      </c>
      <c r="H73" s="118">
        <f t="shared" si="44"/>
        <v>4190000</v>
      </c>
      <c r="I73" s="119">
        <f t="shared" si="44"/>
        <v>6129826</v>
      </c>
      <c r="J73" s="118">
        <f t="shared" si="44"/>
        <v>6819000</v>
      </c>
      <c r="K73" s="119">
        <f t="shared" si="44"/>
        <v>8586846</v>
      </c>
      <c r="L73" s="118">
        <f t="shared" si="44"/>
        <v>6500000</v>
      </c>
      <c r="M73" s="119">
        <f t="shared" si="44"/>
        <v>2326050</v>
      </c>
      <c r="N73" s="118">
        <f t="shared" si="44"/>
        <v>6927000</v>
      </c>
      <c r="O73" s="119">
        <f t="shared" si="44"/>
        <v>7393278</v>
      </c>
      <c r="P73" s="118">
        <f>$H73      +$J73      +$L73      +$N73</f>
        <v>24436000</v>
      </c>
      <c r="Q73" s="119">
        <f>$I73      +$K73      +$M73      +$O73</f>
        <v>24436000</v>
      </c>
      <c r="R73" s="63">
        <f>IF(($L73      =0),0,((($N73      -$L73      )/$L73      )*100))</f>
        <v>6.569230769230769</v>
      </c>
      <c r="S73" s="64">
        <f>IF(($M73      =0),0,((($O73      -$M73      )/$M73      )*100))</f>
        <v>217.84690784806861</v>
      </c>
      <c r="T73" s="63">
        <f>IF(($E71      =0),0,(($P71      /$E71      )*100))</f>
        <v>100</v>
      </c>
      <c r="U73" s="65">
        <f>IF($E71   =0,0,($Q71   /$E71 )*100)</f>
        <v>100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24436000</v>
      </c>
      <c r="C74" s="120">
        <f>SUM(C71:C72)</f>
        <v>0</v>
      </c>
      <c r="D74" s="120"/>
      <c r="E74" s="120">
        <f>$B74      +$C74      +$D74</f>
        <v>24436000</v>
      </c>
      <c r="F74" s="121">
        <f t="shared" ref="F74:O74" si="45">SUM(F71:F72)</f>
        <v>24436000</v>
      </c>
      <c r="G74" s="122">
        <f t="shared" si="45"/>
        <v>24436000</v>
      </c>
      <c r="H74" s="121">
        <f t="shared" si="45"/>
        <v>4190000</v>
      </c>
      <c r="I74" s="122">
        <f t="shared" si="45"/>
        <v>6129826</v>
      </c>
      <c r="J74" s="121">
        <f t="shared" si="45"/>
        <v>6819000</v>
      </c>
      <c r="K74" s="122">
        <f t="shared" si="45"/>
        <v>8586846</v>
      </c>
      <c r="L74" s="121">
        <f t="shared" si="45"/>
        <v>6500000</v>
      </c>
      <c r="M74" s="122">
        <f t="shared" si="45"/>
        <v>2326050</v>
      </c>
      <c r="N74" s="121">
        <f t="shared" si="45"/>
        <v>6927000</v>
      </c>
      <c r="O74" s="122">
        <f t="shared" si="45"/>
        <v>7393278</v>
      </c>
      <c r="P74" s="121">
        <f>$H74      +$J74      +$L74      +$N74</f>
        <v>24436000</v>
      </c>
      <c r="Q74" s="122">
        <f>$I74      +$K74      +$M74      +$O74</f>
        <v>24436000</v>
      </c>
      <c r="R74" s="67">
        <f>IF(($L74      =0),0,((($N74      -$L74      )/$L74      )*100))</f>
        <v>6.569230769230769</v>
      </c>
      <c r="S74" s="68">
        <f>IF(($M74      =0),0,((($O74      -$M74      )/$M74      )*100))</f>
        <v>217.84690784806861</v>
      </c>
      <c r="T74" s="67">
        <f>IF(($E71      =0),0,(($P71      /$E71      )*100))</f>
        <v>100</v>
      </c>
      <c r="U74" s="71">
        <f>IF($E71   =0,0,($Q71   /$E71 )*100)</f>
        <v>100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57145000</v>
      </c>
      <c r="C75" s="120">
        <f>SUM(C9:C16,C19:C25,C28:C31,C34,C37:C41,C44:C54,C57:C60,C63:C67,C71:C72)</f>
        <v>-5338000</v>
      </c>
      <c r="D75" s="120"/>
      <c r="E75" s="120">
        <f>$B75      +$C75      +$D75</f>
        <v>51807000</v>
      </c>
      <c r="F75" s="121">
        <f t="shared" ref="F75:O75" si="46">SUM(F9:F16,F19:F25,F28:F31,F34,F37:F41,F44:F54,F57:F60,F63:F67,F71:F72)</f>
        <v>57145000</v>
      </c>
      <c r="G75" s="122">
        <f t="shared" si="46"/>
        <v>37822000</v>
      </c>
      <c r="H75" s="121">
        <f t="shared" si="46"/>
        <v>4850000</v>
      </c>
      <c r="I75" s="122">
        <f t="shared" si="46"/>
        <v>10810942</v>
      </c>
      <c r="J75" s="121">
        <f t="shared" si="46"/>
        <v>8207000</v>
      </c>
      <c r="K75" s="122">
        <f t="shared" si="46"/>
        <v>10640666</v>
      </c>
      <c r="L75" s="121">
        <f t="shared" si="46"/>
        <v>7075000</v>
      </c>
      <c r="M75" s="122">
        <f t="shared" si="46"/>
        <v>5317398</v>
      </c>
      <c r="N75" s="121">
        <f t="shared" si="46"/>
        <v>12668000</v>
      </c>
      <c r="O75" s="122">
        <f t="shared" si="46"/>
        <v>11052994</v>
      </c>
      <c r="P75" s="121">
        <f>$H75      +$J75      +$L75      +$N75</f>
        <v>32800000</v>
      </c>
      <c r="Q75" s="122">
        <f>$I75      +$K75      +$M75      +$O75</f>
        <v>37822000</v>
      </c>
      <c r="R75" s="67">
        <f>IF(($L75      =0),0,((($N75      -$L75      )/$L75      )*100))</f>
        <v>79.053003533568898</v>
      </c>
      <c r="S75" s="68">
        <f>IF(($M75      =0),0,((($O75      -$M75      )/$M75      )*100))</f>
        <v>107.86471127419838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86.722013642853369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100</v>
      </c>
      <c r="V75" s="121" t="s">
        <v>36</v>
      </c>
      <c r="W75" s="122" t="s">
        <v>36</v>
      </c>
    </row>
    <row r="76" spans="1:23" ht="13" thickTop="1" x14ac:dyDescent="0.25">
      <c r="A76" s="72" t="s">
        <v>40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93</v>
      </c>
      <c r="B78" s="86" t="s">
        <v>94</v>
      </c>
      <c r="C78" s="86" t="s">
        <v>95</v>
      </c>
      <c r="D78" s="87" t="s">
        <v>17</v>
      </c>
      <c r="E78" s="86" t="s">
        <v>18</v>
      </c>
      <c r="F78" s="86" t="s">
        <v>19</v>
      </c>
      <c r="G78" s="86" t="s">
        <v>96</v>
      </c>
      <c r="H78" s="86" t="s">
        <v>97</v>
      </c>
      <c r="I78" s="88" t="s">
        <v>22</v>
      </c>
      <c r="J78" s="86" t="s">
        <v>98</v>
      </c>
      <c r="K78" s="88" t="s">
        <v>24</v>
      </c>
      <c r="L78" s="86" t="s">
        <v>99</v>
      </c>
      <c r="M78" s="88" t="s">
        <v>26</v>
      </c>
      <c r="N78" s="86" t="s">
        <v>100</v>
      </c>
      <c r="O78" s="88" t="s">
        <v>28</v>
      </c>
      <c r="P78" s="88" t="s">
        <v>101</v>
      </c>
      <c r="Q78" s="89" t="s">
        <v>30</v>
      </c>
      <c r="R78" s="90" t="s">
        <v>101</v>
      </c>
      <c r="S78" s="91" t="s">
        <v>30</v>
      </c>
      <c r="T78" s="90" t="s">
        <v>102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167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168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169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170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171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172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103</v>
      </c>
      <c r="B87" s="128">
        <f t="shared" ref="B87:S87" si="48">+B88+B89+B90+B91+B92+B93+B94+B95+B96</f>
        <v>3425000</v>
      </c>
      <c r="C87" s="128">
        <f t="shared" si="48"/>
        <v>5158000</v>
      </c>
      <c r="D87" s="128">
        <f t="shared" si="48"/>
        <v>0</v>
      </c>
      <c r="E87" s="128">
        <f t="shared" si="48"/>
        <v>8583000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5129000</v>
      </c>
      <c r="I87" s="128">
        <f t="shared" si="48"/>
        <v>0</v>
      </c>
      <c r="J87" s="128">
        <f t="shared" si="48"/>
        <v>4589000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9718000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113.22381451706862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104</v>
      </c>
      <c r="B88" s="130"/>
      <c r="C88" s="130"/>
      <c r="D88" s="130"/>
      <c r="E88" s="130">
        <f t="shared" ref="E88:E96" si="49">$B88      +$C88      +$D88</f>
        <v>0</v>
      </c>
      <c r="F88" s="130">
        <v>0</v>
      </c>
      <c r="G88" s="130">
        <v>0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IF(($L88      =0),0,((($N88      -$L88      )/$L88      )*100))</f>
        <v>0</v>
      </c>
      <c r="S88" s="98">
        <f t="shared" ref="S88:S96" si="53">IF(($M88      =0),0,((($O88      -$M88      )/$M88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105</v>
      </c>
      <c r="B89" s="108"/>
      <c r="C89" s="108"/>
      <c r="D89" s="108"/>
      <c r="E89" s="108">
        <f t="shared" si="49"/>
        <v>0</v>
      </c>
      <c r="F89" s="108">
        <v>0</v>
      </c>
      <c r="G89" s="108">
        <v>0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106</v>
      </c>
      <c r="B90" s="108"/>
      <c r="C90" s="108"/>
      <c r="D90" s="108"/>
      <c r="E90" s="108">
        <f t="shared" si="49"/>
        <v>0</v>
      </c>
      <c r="F90" s="108">
        <v>0</v>
      </c>
      <c r="G90" s="108">
        <v>0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107</v>
      </c>
      <c r="B91" s="108">
        <v>3425000</v>
      </c>
      <c r="C91" s="108">
        <v>5158000</v>
      </c>
      <c r="D91" s="108"/>
      <c r="E91" s="108">
        <f t="shared" si="49"/>
        <v>8583000</v>
      </c>
      <c r="F91" s="108">
        <v>0</v>
      </c>
      <c r="G91" s="108">
        <v>0</v>
      </c>
      <c r="H91" s="108">
        <v>5129000</v>
      </c>
      <c r="I91" s="108"/>
      <c r="J91" s="108">
        <v>4589000</v>
      </c>
      <c r="K91" s="108"/>
      <c r="L91" s="108"/>
      <c r="M91" s="108"/>
      <c r="N91" s="108"/>
      <c r="O91" s="108"/>
      <c r="P91" s="108">
        <f t="shared" si="50"/>
        <v>9718000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113.22381451706862</v>
      </c>
      <c r="U91" s="99">
        <f t="shared" si="55"/>
        <v>0</v>
      </c>
      <c r="V91" s="100"/>
      <c r="W91" s="101"/>
    </row>
    <row r="92" spans="1:23" ht="13" x14ac:dyDescent="0.3">
      <c r="A92" s="102" t="s">
        <v>108</v>
      </c>
      <c r="B92" s="108"/>
      <c r="C92" s="108"/>
      <c r="D92" s="108"/>
      <c r="E92" s="108">
        <f t="shared" si="49"/>
        <v>0</v>
      </c>
      <c r="F92" s="108">
        <v>0</v>
      </c>
      <c r="G92" s="108">
        <v>0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109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110</v>
      </c>
      <c r="B94" s="108"/>
      <c r="C94" s="108"/>
      <c r="D94" s="108"/>
      <c r="E94" s="108">
        <f t="shared" si="49"/>
        <v>0</v>
      </c>
      <c r="F94" s="108">
        <v>0</v>
      </c>
      <c r="G94" s="108">
        <v>0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111</v>
      </c>
      <c r="B95" s="108"/>
      <c r="C95" s="108"/>
      <c r="D95" s="108"/>
      <c r="E95" s="108">
        <f t="shared" si="49"/>
        <v>0</v>
      </c>
      <c r="F95" s="108">
        <v>0</v>
      </c>
      <c r="G95" s="108">
        <v>0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112</v>
      </c>
      <c r="B96" s="131"/>
      <c r="C96" s="131"/>
      <c r="D96" s="131"/>
      <c r="E96" s="131">
        <f t="shared" si="49"/>
        <v>0</v>
      </c>
      <c r="F96" s="131">
        <v>0</v>
      </c>
      <c r="G96" s="131">
        <v>0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173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3425000</v>
      </c>
      <c r="C114" s="137">
        <f t="shared" si="62"/>
        <v>5158000</v>
      </c>
      <c r="D114" s="137">
        <f t="shared" si="62"/>
        <v>0</v>
      </c>
      <c r="E114" s="137">
        <f t="shared" si="62"/>
        <v>8583000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5129000</v>
      </c>
      <c r="I114" s="137">
        <f t="shared" si="62"/>
        <v>0</v>
      </c>
      <c r="J114" s="137">
        <f t="shared" si="62"/>
        <v>4589000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9718000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>
        <f t="shared" si="58"/>
        <v>1.1322381451706862</v>
      </c>
      <c r="U114" s="30">
        <f t="shared" si="59"/>
        <v>0</v>
      </c>
      <c r="V114" s="27"/>
      <c r="W114" s="28"/>
    </row>
    <row r="115" spans="1:23" hidden="1" x14ac:dyDescent="0.25">
      <c r="A115" s="31" t="s">
        <v>174</v>
      </c>
      <c r="B115" s="139">
        <f>B87</f>
        <v>3425000</v>
      </c>
      <c r="C115" s="139">
        <f t="shared" ref="C115:Q115" si="63">C87</f>
        <v>5158000</v>
      </c>
      <c r="D115" s="139">
        <f t="shared" si="63"/>
        <v>0</v>
      </c>
      <c r="E115" s="139">
        <f t="shared" si="63"/>
        <v>8583000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5129000</v>
      </c>
      <c r="I115" s="139">
        <f t="shared" si="63"/>
        <v>0</v>
      </c>
      <c r="J115" s="139">
        <f t="shared" si="63"/>
        <v>4589000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9718000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>
        <f t="shared" si="58"/>
        <v>1.1322381451706862</v>
      </c>
      <c r="U115" s="30">
        <f t="shared" si="59"/>
        <v>0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175</v>
      </c>
    </row>
    <row r="118" spans="1:23" x14ac:dyDescent="0.25">
      <c r="A118" s="35" t="s">
        <v>176</v>
      </c>
    </row>
    <row r="119" spans="1:23" ht="13" x14ac:dyDescent="0.3">
      <c r="A119" s="35" t="s">
        <v>177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178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179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180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s0WE6PkhrdB/ze40XjMsoJTOMjq+nOaoaZSbEQI2IP4dzF8AKUJ6PaoTp79cLKqTEaS3Hb/AhPu6+Yhmm4qzuw==" saltValue="0znhH8iBeeWyx3BnnBdrN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150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40</v>
      </c>
      <c r="B6" s="40" t="s">
        <v>40</v>
      </c>
      <c r="C6" s="40" t="s">
        <v>40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>
        <v>0</v>
      </c>
      <c r="G9" s="110">
        <v>0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IF(($L9       =0),0,((($N9       -$L9       )/$L9       )*100))</f>
        <v>0</v>
      </c>
      <c r="S9" s="55">
        <f>IF(($M9       =0),0,((($O9       -$M9       )/$M9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3500000</v>
      </c>
      <c r="C10" s="108"/>
      <c r="D10" s="108"/>
      <c r="E10" s="108">
        <f t="shared" ref="E10:E17" si="0">$B10      +$C10      +$D10</f>
        <v>3500000</v>
      </c>
      <c r="F10" s="109">
        <v>3500000</v>
      </c>
      <c r="G10" s="110">
        <v>3500000</v>
      </c>
      <c r="H10" s="109">
        <v>118000</v>
      </c>
      <c r="I10" s="110"/>
      <c r="J10" s="109"/>
      <c r="K10" s="110"/>
      <c r="L10" s="109"/>
      <c r="M10" s="110"/>
      <c r="N10" s="109"/>
      <c r="O10" s="110"/>
      <c r="P10" s="109">
        <f t="shared" ref="P10:P17" si="1">$H10      +$J10      +$L10      +$N10</f>
        <v>118000</v>
      </c>
      <c r="Q10" s="110">
        <f t="shared" ref="Q10:Q17" si="2">$I10      +$K10      +$M10      +$O10</f>
        <v>0</v>
      </c>
      <c r="R10" s="54">
        <f t="shared" ref="R10:R17" si="3">IF(($L10      =0),0,((($N10      -$L10      )/$L10      )*100))</f>
        <v>0</v>
      </c>
      <c r="S10" s="55">
        <f t="shared" ref="S10:S17" si="4">IF(($M10      =0),0,((($O10      -$M10      )/$M10      )*100))</f>
        <v>0</v>
      </c>
      <c r="T10" s="54">
        <f t="shared" ref="T10:T16" si="5">IF(($E10      =0),0,(($P10      /$E10      )*100))</f>
        <v>3.3714285714285719</v>
      </c>
      <c r="U10" s="56">
        <f t="shared" ref="U10:U16" si="6">IF(($E10      =0),0,(($Q10      /$E10      )*100))</f>
        <v>0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3500000</v>
      </c>
      <c r="C17" s="111">
        <f>SUM(C9:C16)</f>
        <v>0</v>
      </c>
      <c r="D17" s="111"/>
      <c r="E17" s="111">
        <f t="shared" si="0"/>
        <v>3500000</v>
      </c>
      <c r="F17" s="112">
        <f t="shared" ref="F17:O17" si="7">SUM(F9:F16)</f>
        <v>3500000</v>
      </c>
      <c r="G17" s="113">
        <f t="shared" si="7"/>
        <v>3500000</v>
      </c>
      <c r="H17" s="112">
        <f t="shared" si="7"/>
        <v>118000</v>
      </c>
      <c r="I17" s="113">
        <f t="shared" si="7"/>
        <v>0</v>
      </c>
      <c r="J17" s="112">
        <f t="shared" si="7"/>
        <v>0</v>
      </c>
      <c r="K17" s="113">
        <f t="shared" si="7"/>
        <v>0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118000</v>
      </c>
      <c r="Q17" s="113">
        <f t="shared" si="2"/>
        <v>0</v>
      </c>
      <c r="R17" s="58">
        <f t="shared" si="3"/>
        <v>0</v>
      </c>
      <c r="S17" s="59">
        <f t="shared" si="4"/>
        <v>0</v>
      </c>
      <c r="T17" s="58">
        <f>IF((SUM($E9:$E14))=0,0,(P17/(SUM($E9:$E14))*100))</f>
        <v>3.3714285714285719</v>
      </c>
      <c r="U17" s="60">
        <f>IF((SUM($E9:$E14))=0,0,(Q17/(SUM($E9:$E14))*100))</f>
        <v>0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IF(($L19      =0),0,((($N19      -$L19      )/$L19      )*100))</f>
        <v>0</v>
      </c>
      <c r="S19" s="55">
        <f t="shared" ref="S19:S26" si="12">IF(($M19      =0),0,((($O19      -$M19      )/$M19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>
        <v>1175000</v>
      </c>
      <c r="C21" s="108"/>
      <c r="D21" s="108"/>
      <c r="E21" s="108">
        <f t="shared" si="8"/>
        <v>1175000</v>
      </c>
      <c r="F21" s="109">
        <v>1175000</v>
      </c>
      <c r="G21" s="110">
        <v>0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1175000</v>
      </c>
      <c r="C26" s="111">
        <f>SUM(C19:C25)</f>
        <v>0</v>
      </c>
      <c r="D26" s="111"/>
      <c r="E26" s="111">
        <f t="shared" si="8"/>
        <v>1175000</v>
      </c>
      <c r="F26" s="112">
        <f t="shared" ref="F26:O26" si="15">SUM(F19:F25)</f>
        <v>1175000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IF(($L28      =0),0,((($N28      -$L28      )/$L28      )*100))</f>
        <v>0</v>
      </c>
      <c r="S28" s="55">
        <f>IF(($M28      =0),0,((($O28      -$M28      )/$M28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IF(($L29      =0),0,((($N29      -$L29      )/$L29      )*100))</f>
        <v>0</v>
      </c>
      <c r="S29" s="55">
        <f>IF(($M29      =0),0,((($O29      -$M29      )/$M29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IF(($L30      =0),0,((($N30      -$L30      )/$L30      )*100))</f>
        <v>0</v>
      </c>
      <c r="S30" s="55">
        <f>IF(($M30      =0),0,((($O30      -$M30      )/$M30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>
        <v>2945000</v>
      </c>
      <c r="C31" s="108">
        <v>646000</v>
      </c>
      <c r="D31" s="108"/>
      <c r="E31" s="108">
        <f>$B31      +$C31      +$D31</f>
        <v>3591000</v>
      </c>
      <c r="F31" s="109">
        <v>3591000</v>
      </c>
      <c r="G31" s="110">
        <v>3591000</v>
      </c>
      <c r="H31" s="109">
        <v>462000</v>
      </c>
      <c r="I31" s="110"/>
      <c r="J31" s="109">
        <v>1217000</v>
      </c>
      <c r="K31" s="110"/>
      <c r="L31" s="109">
        <v>395000</v>
      </c>
      <c r="M31" s="110"/>
      <c r="N31" s="109">
        <v>1101000</v>
      </c>
      <c r="O31" s="110"/>
      <c r="P31" s="109">
        <f>$H31      +$J31      +$L31      +$N31</f>
        <v>3175000</v>
      </c>
      <c r="Q31" s="110">
        <f>$I31      +$K31      +$M31      +$O31</f>
        <v>0</v>
      </c>
      <c r="R31" s="54">
        <f>IF(($L31      =0),0,((($N31      -$L31      )/$L31      )*100))</f>
        <v>178.73417721518987</v>
      </c>
      <c r="S31" s="55">
        <f>IF(($M31      =0),0,((($O31      -$M31      )/$M31      )*100))</f>
        <v>0</v>
      </c>
      <c r="T31" s="54">
        <f>IF(($E31      =0),0,(($P31      /$E31      )*100))</f>
        <v>88.415483152325265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2945000</v>
      </c>
      <c r="C32" s="111">
        <f>SUM(C28:C31)</f>
        <v>646000</v>
      </c>
      <c r="D32" s="111"/>
      <c r="E32" s="111">
        <f>$B32      +$C32      +$D32</f>
        <v>3591000</v>
      </c>
      <c r="F32" s="112">
        <f t="shared" ref="F32:O32" si="16">SUM(F28:F31)</f>
        <v>3591000</v>
      </c>
      <c r="G32" s="113">
        <f t="shared" si="16"/>
        <v>3591000</v>
      </c>
      <c r="H32" s="112">
        <f t="shared" si="16"/>
        <v>462000</v>
      </c>
      <c r="I32" s="113">
        <f t="shared" si="16"/>
        <v>0</v>
      </c>
      <c r="J32" s="112">
        <f t="shared" si="16"/>
        <v>1217000</v>
      </c>
      <c r="K32" s="113">
        <f t="shared" si="16"/>
        <v>0</v>
      </c>
      <c r="L32" s="112">
        <f t="shared" si="16"/>
        <v>395000</v>
      </c>
      <c r="M32" s="113">
        <f t="shared" si="16"/>
        <v>0</v>
      </c>
      <c r="N32" s="112">
        <f t="shared" si="16"/>
        <v>1101000</v>
      </c>
      <c r="O32" s="113">
        <f t="shared" si="16"/>
        <v>0</v>
      </c>
      <c r="P32" s="112">
        <f>$H32      +$J32      +$L32      +$N32</f>
        <v>3175000</v>
      </c>
      <c r="Q32" s="113">
        <f>$I32      +$K32      +$M32      +$O32</f>
        <v>0</v>
      </c>
      <c r="R32" s="58">
        <f>IF(($L32      =0),0,((($N32      -$L32      )/$L32      )*100))</f>
        <v>178.73417721518987</v>
      </c>
      <c r="S32" s="59">
        <f>IF(($M32      =0),0,((($O32      -$M32      )/$M32      )*100))</f>
        <v>0</v>
      </c>
      <c r="T32" s="58">
        <f>IF($E32   =0,0,($P32   /$E32   )*100)</f>
        <v>88.415483152325265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4270000</v>
      </c>
      <c r="C34" s="108"/>
      <c r="D34" s="108"/>
      <c r="E34" s="108">
        <f>$B34      +$C34      +$D34</f>
        <v>4270000</v>
      </c>
      <c r="F34" s="109">
        <v>4270000</v>
      </c>
      <c r="G34" s="110">
        <v>4270000</v>
      </c>
      <c r="H34" s="109">
        <v>1067000</v>
      </c>
      <c r="I34" s="110"/>
      <c r="J34" s="109">
        <v>2260000</v>
      </c>
      <c r="K34" s="110"/>
      <c r="L34" s="109">
        <v>227000</v>
      </c>
      <c r="M34" s="110"/>
      <c r="N34" s="109"/>
      <c r="O34" s="110"/>
      <c r="P34" s="109">
        <f>$H34      +$J34      +$L34      +$N34</f>
        <v>3554000</v>
      </c>
      <c r="Q34" s="110">
        <f>$I34      +$K34      +$M34      +$O34</f>
        <v>0</v>
      </c>
      <c r="R34" s="54">
        <f>IF(($L34      =0),0,((($N34      -$L34      )/$L34      )*100))</f>
        <v>-100</v>
      </c>
      <c r="S34" s="55">
        <f>IF(($M34      =0),0,((($O34      -$M34      )/$M34      )*100))</f>
        <v>0</v>
      </c>
      <c r="T34" s="54">
        <f>IF(($E34      =0),0,(($P34      /$E34      )*100))</f>
        <v>83.231850117096016</v>
      </c>
      <c r="U34" s="56">
        <f>IF(($E34      =0),0,(($Q34      /$E34      )*100))</f>
        <v>0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4270000</v>
      </c>
      <c r="C35" s="111">
        <f>C34</f>
        <v>0</v>
      </c>
      <c r="D35" s="111"/>
      <c r="E35" s="111">
        <f>$B35      +$C35      +$D35</f>
        <v>4270000</v>
      </c>
      <c r="F35" s="112">
        <f t="shared" ref="F35:O35" si="17">F34</f>
        <v>4270000</v>
      </c>
      <c r="G35" s="113">
        <f t="shared" si="17"/>
        <v>4270000</v>
      </c>
      <c r="H35" s="112">
        <f t="shared" si="17"/>
        <v>1067000</v>
      </c>
      <c r="I35" s="113">
        <f t="shared" si="17"/>
        <v>0</v>
      </c>
      <c r="J35" s="112">
        <f t="shared" si="17"/>
        <v>2260000</v>
      </c>
      <c r="K35" s="113">
        <f t="shared" si="17"/>
        <v>0</v>
      </c>
      <c r="L35" s="112">
        <f t="shared" si="17"/>
        <v>227000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3554000</v>
      </c>
      <c r="Q35" s="113">
        <f>$I35      +$K35      +$M35      +$O35</f>
        <v>0</v>
      </c>
      <c r="R35" s="58">
        <f>IF(($L35      =0),0,((($N35      -$L35      )/$L35      )*100))</f>
        <v>-100</v>
      </c>
      <c r="S35" s="59">
        <f>IF(($M35      =0),0,((($O35      -$M35      )/$M35      )*100))</f>
        <v>0</v>
      </c>
      <c r="T35" s="58">
        <f>IF($E35   =0,0,($P35   /$E35   )*100)</f>
        <v>83.231850117096016</v>
      </c>
      <c r="U35" s="60">
        <f>IF($E35   =0,0,($Q35   /$E35   )*100)</f>
        <v>0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/>
      <c r="C37" s="108"/>
      <c r="D37" s="108"/>
      <c r="E37" s="108">
        <f t="shared" ref="E37:E42" si="18">$B37      +$C37      +$D37</f>
        <v>0</v>
      </c>
      <c r="F37" s="109">
        <v>0</v>
      </c>
      <c r="G37" s="110">
        <v>0</v>
      </c>
      <c r="H37" s="109"/>
      <c r="I37" s="110"/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0</v>
      </c>
      <c r="Q37" s="110">
        <f t="shared" ref="Q37:Q42" si="20">$I37      +$K37      +$M37      +$O37</f>
        <v>0</v>
      </c>
      <c r="R37" s="54">
        <f t="shared" ref="R37:R42" si="21">IF(($L37      =0),0,((($N37      -$L37      )/$L37      )*100))</f>
        <v>0</v>
      </c>
      <c r="S37" s="55">
        <f t="shared" ref="S37:S42" si="22">IF(($M37      =0),0,((($O37      -$M37      )/$M37      )*100))</f>
        <v>0</v>
      </c>
      <c r="T37" s="54">
        <f t="shared" ref="T37:T41" si="23">IF(($E37      =0),0,(($P37      /$E37      )*100))</f>
        <v>0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/>
      <c r="C38" s="108"/>
      <c r="D38" s="108"/>
      <c r="E38" s="108">
        <f t="shared" si="18"/>
        <v>0</v>
      </c>
      <c r="F38" s="109">
        <v>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0</v>
      </c>
      <c r="C42" s="111">
        <f>SUM(C37:C41)</f>
        <v>0</v>
      </c>
      <c r="D42" s="111"/>
      <c r="E42" s="111">
        <f t="shared" si="18"/>
        <v>0</v>
      </c>
      <c r="F42" s="112">
        <f t="shared" ref="F42:O42" si="25">SUM(F37:F41)</f>
        <v>0</v>
      </c>
      <c r="G42" s="113">
        <f t="shared" si="25"/>
        <v>0</v>
      </c>
      <c r="H42" s="112">
        <f t="shared" si="25"/>
        <v>0</v>
      </c>
      <c r="I42" s="113">
        <f t="shared" si="25"/>
        <v>0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0</v>
      </c>
      <c r="Q42" s="113">
        <f t="shared" si="20"/>
        <v>0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0</v>
      </c>
      <c r="U42" s="60">
        <f>IF((+$E37+$E40) =0,0,(Q42   /(+$E37+$E40) )*100)</f>
        <v>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IF(($L44      =0),0,((($N44      -$L44      )/$L44      )*100))</f>
        <v>0</v>
      </c>
      <c r="S44" s="55">
        <f t="shared" ref="S44:S55" si="30">IF(($M44      =0),0,((($O44      -$M44      )/$M44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>
        <v>200000000</v>
      </c>
      <c r="C54" s="108"/>
      <c r="D54" s="108"/>
      <c r="E54" s="108">
        <f t="shared" si="26"/>
        <v>200000000</v>
      </c>
      <c r="F54" s="109">
        <v>200000000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200000000</v>
      </c>
      <c r="C55" s="111">
        <f>SUM(C44:C54)</f>
        <v>0</v>
      </c>
      <c r="D55" s="111"/>
      <c r="E55" s="111">
        <f t="shared" si="26"/>
        <v>200000000</v>
      </c>
      <c r="F55" s="112">
        <f t="shared" ref="F55:O55" si="33">SUM(F44:F54)</f>
        <v>200000000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IF(($L57      =0),0,((($N57      -$L57      )/$L57      )*100))</f>
        <v>0</v>
      </c>
      <c r="S57" s="55">
        <f>IF(($M57      =0),0,((($O57      -$M57      )/$M57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IF(($L58      =0),0,((($N58      -$L58      )/$L58      )*100))</f>
        <v>0</v>
      </c>
      <c r="S58" s="55">
        <f>IF(($M58      =0),0,((($O58      -$M58      )/$M58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IF(($L59      =0),0,((($N59      -$L59      )/$L59      )*100))</f>
        <v>0</v>
      </c>
      <c r="S59" s="55">
        <f>IF(($M59      =0),0,((($O59      -$M59      )/$M59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IF(($L60      =0),0,((($N60      -$L60      )/$L60      )*100))</f>
        <v>0</v>
      </c>
      <c r="S60" s="55">
        <f>IF(($M60      =0),0,((($O60      -$M60      )/$M60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IF(($L61      =0),0,((($N61      -$L61      )/$L61      )*100))</f>
        <v>0</v>
      </c>
      <c r="S61" s="64">
        <f>IF(($M61      =0),0,((($O61      -$M61      )/$M61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IF(($L63      =0),0,((($N63      -$L63      )/$L63      )*100))</f>
        <v>0</v>
      </c>
      <c r="S63" s="55">
        <f t="shared" ref="S63:S69" si="39">IF(($M63      =0),0,((($O63      -$M63      )/$M63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211890000</v>
      </c>
      <c r="C69" s="120">
        <f>SUM(C9:C16,C19:C25,C28:C31,C34,C37:C41,C44:C54,C57:C60,C63:C67)</f>
        <v>646000</v>
      </c>
      <c r="D69" s="120"/>
      <c r="E69" s="120">
        <f t="shared" si="35"/>
        <v>212536000</v>
      </c>
      <c r="F69" s="121">
        <f t="shared" ref="F69:O69" si="43">SUM(F9:F16,F19:F25,F28:F31,F34,F37:F41,F44:F54,F57:F60,F63:F67)</f>
        <v>212536000</v>
      </c>
      <c r="G69" s="122">
        <f t="shared" si="43"/>
        <v>11361000</v>
      </c>
      <c r="H69" s="121">
        <f t="shared" si="43"/>
        <v>1647000</v>
      </c>
      <c r="I69" s="122">
        <f t="shared" si="43"/>
        <v>0</v>
      </c>
      <c r="J69" s="121">
        <f t="shared" si="43"/>
        <v>3477000</v>
      </c>
      <c r="K69" s="122">
        <f t="shared" si="43"/>
        <v>0</v>
      </c>
      <c r="L69" s="121">
        <f t="shared" si="43"/>
        <v>622000</v>
      </c>
      <c r="M69" s="122">
        <f t="shared" si="43"/>
        <v>0</v>
      </c>
      <c r="N69" s="121">
        <f t="shared" si="43"/>
        <v>1101000</v>
      </c>
      <c r="O69" s="122">
        <f t="shared" si="43"/>
        <v>0</v>
      </c>
      <c r="P69" s="121">
        <f t="shared" si="36"/>
        <v>6847000</v>
      </c>
      <c r="Q69" s="122">
        <f t="shared" si="37"/>
        <v>0</v>
      </c>
      <c r="R69" s="67">
        <f t="shared" si="38"/>
        <v>77.0096463022508</v>
      </c>
      <c r="S69" s="68">
        <f t="shared" si="39"/>
        <v>0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60.267582079042334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0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246685000</v>
      </c>
      <c r="C71" s="108">
        <v>-2446000</v>
      </c>
      <c r="D71" s="108"/>
      <c r="E71" s="108">
        <f>$B71      +$C71      +$D71</f>
        <v>244239000</v>
      </c>
      <c r="F71" s="109">
        <v>244239000</v>
      </c>
      <c r="G71" s="110">
        <v>244239000</v>
      </c>
      <c r="H71" s="109">
        <v>67991000</v>
      </c>
      <c r="I71" s="110"/>
      <c r="J71" s="109">
        <v>45344000</v>
      </c>
      <c r="K71" s="110"/>
      <c r="L71" s="109">
        <v>71560000</v>
      </c>
      <c r="M71" s="110"/>
      <c r="N71" s="109">
        <v>59344000</v>
      </c>
      <c r="O71" s="110"/>
      <c r="P71" s="109">
        <f>$H71      +$J71      +$L71      +$N71</f>
        <v>244239000</v>
      </c>
      <c r="Q71" s="110">
        <f>$I71      +$K71      +$M71      +$O71</f>
        <v>0</v>
      </c>
      <c r="R71" s="54">
        <f>IF(($L71      =0),0,((($N71      -$L71      )/$L71      )*100))</f>
        <v>-17.070989379541643</v>
      </c>
      <c r="S71" s="55">
        <f>IF(($M71      =0),0,((($O71      -$M71      )/$M71      )*100))</f>
        <v>0</v>
      </c>
      <c r="T71" s="54">
        <f>IF(($E71      =0),0,(($P71      /$E71      )*100))</f>
        <v>100</v>
      </c>
      <c r="U71" s="56">
        <f>IF(($E71      =0),0,(($Q71      /$E71      )*100))</f>
        <v>0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IF(($L72      =0),0,((($N72      -$L72      )/$L72      )*100))</f>
        <v>0</v>
      </c>
      <c r="S72" s="55">
        <f>IF(($M72      =0),0,((($O72      -$M72      )/$M72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246685000</v>
      </c>
      <c r="C73" s="117">
        <f>SUM(C71:C72)</f>
        <v>-2446000</v>
      </c>
      <c r="D73" s="117"/>
      <c r="E73" s="117">
        <f>$B73      +$C73      +$D73</f>
        <v>244239000</v>
      </c>
      <c r="F73" s="118">
        <f t="shared" ref="F73:O73" si="44">SUM(F71:F72)</f>
        <v>244239000</v>
      </c>
      <c r="G73" s="119">
        <f t="shared" si="44"/>
        <v>244239000</v>
      </c>
      <c r="H73" s="118">
        <f t="shared" si="44"/>
        <v>67991000</v>
      </c>
      <c r="I73" s="119">
        <f t="shared" si="44"/>
        <v>0</v>
      </c>
      <c r="J73" s="118">
        <f t="shared" si="44"/>
        <v>45344000</v>
      </c>
      <c r="K73" s="119">
        <f t="shared" si="44"/>
        <v>0</v>
      </c>
      <c r="L73" s="118">
        <f t="shared" si="44"/>
        <v>71560000</v>
      </c>
      <c r="M73" s="119">
        <f t="shared" si="44"/>
        <v>0</v>
      </c>
      <c r="N73" s="118">
        <f t="shared" si="44"/>
        <v>59344000</v>
      </c>
      <c r="O73" s="119">
        <f t="shared" si="44"/>
        <v>0</v>
      </c>
      <c r="P73" s="118">
        <f>$H73      +$J73      +$L73      +$N73</f>
        <v>244239000</v>
      </c>
      <c r="Q73" s="119">
        <f>$I73      +$K73      +$M73      +$O73</f>
        <v>0</v>
      </c>
      <c r="R73" s="63">
        <f>IF(($L73      =0),0,((($N73      -$L73      )/$L73      )*100))</f>
        <v>-17.070989379541643</v>
      </c>
      <c r="S73" s="64">
        <f>IF(($M73      =0),0,((($O73      -$M73      )/$M73      )*100))</f>
        <v>0</v>
      </c>
      <c r="T73" s="63">
        <f>IF(($E71      =0),0,(($P71      /$E71      )*100))</f>
        <v>100</v>
      </c>
      <c r="U73" s="65">
        <f>IF($E71   =0,0,($Q71   /$E71 )*100)</f>
        <v>0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246685000</v>
      </c>
      <c r="C74" s="120">
        <f>SUM(C71:C72)</f>
        <v>-2446000</v>
      </c>
      <c r="D74" s="120"/>
      <c r="E74" s="120">
        <f>$B74      +$C74      +$D74</f>
        <v>244239000</v>
      </c>
      <c r="F74" s="121">
        <f t="shared" ref="F74:O74" si="45">SUM(F71:F72)</f>
        <v>244239000</v>
      </c>
      <c r="G74" s="122">
        <f t="shared" si="45"/>
        <v>244239000</v>
      </c>
      <c r="H74" s="121">
        <f t="shared" si="45"/>
        <v>67991000</v>
      </c>
      <c r="I74" s="122">
        <f t="shared" si="45"/>
        <v>0</v>
      </c>
      <c r="J74" s="121">
        <f t="shared" si="45"/>
        <v>45344000</v>
      </c>
      <c r="K74" s="122">
        <f t="shared" si="45"/>
        <v>0</v>
      </c>
      <c r="L74" s="121">
        <f t="shared" si="45"/>
        <v>71560000</v>
      </c>
      <c r="M74" s="122">
        <f t="shared" si="45"/>
        <v>0</v>
      </c>
      <c r="N74" s="121">
        <f t="shared" si="45"/>
        <v>59344000</v>
      </c>
      <c r="O74" s="122">
        <f t="shared" si="45"/>
        <v>0</v>
      </c>
      <c r="P74" s="121">
        <f>$H74      +$J74      +$L74      +$N74</f>
        <v>244239000</v>
      </c>
      <c r="Q74" s="122">
        <f>$I74      +$K74      +$M74      +$O74</f>
        <v>0</v>
      </c>
      <c r="R74" s="67">
        <f>IF(($L74      =0),0,((($N74      -$L74      )/$L74      )*100))</f>
        <v>-17.070989379541643</v>
      </c>
      <c r="S74" s="68">
        <f>IF(($M74      =0),0,((($O74      -$M74      )/$M74      )*100))</f>
        <v>0</v>
      </c>
      <c r="T74" s="67">
        <f>IF(($E71      =0),0,(($P71      /$E71      )*100))</f>
        <v>100</v>
      </c>
      <c r="U74" s="71">
        <f>IF($E71   =0,0,($Q71   /$E71 )*100)</f>
        <v>0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458575000</v>
      </c>
      <c r="C75" s="120">
        <f>SUM(C9:C16,C19:C25,C28:C31,C34,C37:C41,C44:C54,C57:C60,C63:C67,C71:C72)</f>
        <v>-1800000</v>
      </c>
      <c r="D75" s="120"/>
      <c r="E75" s="120">
        <f>$B75      +$C75      +$D75</f>
        <v>456775000</v>
      </c>
      <c r="F75" s="121">
        <f t="shared" ref="F75:O75" si="46">SUM(F9:F16,F19:F25,F28:F31,F34,F37:F41,F44:F54,F57:F60,F63:F67,F71:F72)</f>
        <v>456775000</v>
      </c>
      <c r="G75" s="122">
        <f t="shared" si="46"/>
        <v>255600000</v>
      </c>
      <c r="H75" s="121">
        <f t="shared" si="46"/>
        <v>69638000</v>
      </c>
      <c r="I75" s="122">
        <f t="shared" si="46"/>
        <v>0</v>
      </c>
      <c r="J75" s="121">
        <f t="shared" si="46"/>
        <v>48821000</v>
      </c>
      <c r="K75" s="122">
        <f t="shared" si="46"/>
        <v>0</v>
      </c>
      <c r="L75" s="121">
        <f t="shared" si="46"/>
        <v>72182000</v>
      </c>
      <c r="M75" s="122">
        <f t="shared" si="46"/>
        <v>0</v>
      </c>
      <c r="N75" s="121">
        <f t="shared" si="46"/>
        <v>60445000</v>
      </c>
      <c r="O75" s="122">
        <f t="shared" si="46"/>
        <v>0</v>
      </c>
      <c r="P75" s="121">
        <f>$H75      +$J75      +$L75      +$N75</f>
        <v>251086000</v>
      </c>
      <c r="Q75" s="122">
        <f>$I75      +$K75      +$M75      +$O75</f>
        <v>0</v>
      </c>
      <c r="R75" s="67">
        <f>IF(($L75      =0),0,((($N75      -$L75      )/$L75      )*100))</f>
        <v>-16.260286498018896</v>
      </c>
      <c r="S75" s="68">
        <f>IF(($M75      =0),0,((($O75      -$M75      )/$M75      )*100))</f>
        <v>0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98.233959311424101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0</v>
      </c>
      <c r="V75" s="121" t="s">
        <v>36</v>
      </c>
      <c r="W75" s="122" t="s">
        <v>36</v>
      </c>
    </row>
    <row r="76" spans="1:23" ht="13" thickTop="1" x14ac:dyDescent="0.25">
      <c r="A76" s="72" t="s">
        <v>40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93</v>
      </c>
      <c r="B78" s="86" t="s">
        <v>94</v>
      </c>
      <c r="C78" s="86" t="s">
        <v>95</v>
      </c>
      <c r="D78" s="87" t="s">
        <v>17</v>
      </c>
      <c r="E78" s="86" t="s">
        <v>18</v>
      </c>
      <c r="F78" s="86" t="s">
        <v>19</v>
      </c>
      <c r="G78" s="86" t="s">
        <v>96</v>
      </c>
      <c r="H78" s="86" t="s">
        <v>97</v>
      </c>
      <c r="I78" s="88" t="s">
        <v>22</v>
      </c>
      <c r="J78" s="86" t="s">
        <v>98</v>
      </c>
      <c r="K78" s="88" t="s">
        <v>24</v>
      </c>
      <c r="L78" s="86" t="s">
        <v>99</v>
      </c>
      <c r="M78" s="88" t="s">
        <v>26</v>
      </c>
      <c r="N78" s="86" t="s">
        <v>100</v>
      </c>
      <c r="O78" s="88" t="s">
        <v>28</v>
      </c>
      <c r="P78" s="88" t="s">
        <v>101</v>
      </c>
      <c r="Q78" s="89" t="s">
        <v>30</v>
      </c>
      <c r="R78" s="90" t="s">
        <v>101</v>
      </c>
      <c r="S78" s="91" t="s">
        <v>30</v>
      </c>
      <c r="T78" s="90" t="s">
        <v>102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167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168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169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170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171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172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103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104</v>
      </c>
      <c r="B88" s="130"/>
      <c r="C88" s="130"/>
      <c r="D88" s="130"/>
      <c r="E88" s="130">
        <f t="shared" ref="E88:E96" si="49">$B88      +$C88      +$D88</f>
        <v>0</v>
      </c>
      <c r="F88" s="130">
        <v>0</v>
      </c>
      <c r="G88" s="130">
        <v>0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IF(($L88      =0),0,((($N88      -$L88      )/$L88      )*100))</f>
        <v>0</v>
      </c>
      <c r="S88" s="98">
        <f t="shared" ref="S88:S96" si="53">IF(($M88      =0),0,((($O88      -$M88      )/$M88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105</v>
      </c>
      <c r="B89" s="108"/>
      <c r="C89" s="108"/>
      <c r="D89" s="108"/>
      <c r="E89" s="108">
        <f t="shared" si="49"/>
        <v>0</v>
      </c>
      <c r="F89" s="108">
        <v>0</v>
      </c>
      <c r="G89" s="108">
        <v>0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106</v>
      </c>
      <c r="B90" s="108"/>
      <c r="C90" s="108"/>
      <c r="D90" s="108"/>
      <c r="E90" s="108">
        <f t="shared" si="49"/>
        <v>0</v>
      </c>
      <c r="F90" s="108">
        <v>0</v>
      </c>
      <c r="G90" s="108">
        <v>0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107</v>
      </c>
      <c r="B91" s="108"/>
      <c r="C91" s="108"/>
      <c r="D91" s="108"/>
      <c r="E91" s="108">
        <f t="shared" si="49"/>
        <v>0</v>
      </c>
      <c r="F91" s="108">
        <v>0</v>
      </c>
      <c r="G91" s="108">
        <v>0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108</v>
      </c>
      <c r="B92" s="108"/>
      <c r="C92" s="108"/>
      <c r="D92" s="108"/>
      <c r="E92" s="108">
        <f t="shared" si="49"/>
        <v>0</v>
      </c>
      <c r="F92" s="108">
        <v>0</v>
      </c>
      <c r="G92" s="108">
        <v>0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109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110</v>
      </c>
      <c r="B94" s="108"/>
      <c r="C94" s="108"/>
      <c r="D94" s="108"/>
      <c r="E94" s="108">
        <f t="shared" si="49"/>
        <v>0</v>
      </c>
      <c r="F94" s="108">
        <v>0</v>
      </c>
      <c r="G94" s="108">
        <v>0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111</v>
      </c>
      <c r="B95" s="108"/>
      <c r="C95" s="108"/>
      <c r="D95" s="108"/>
      <c r="E95" s="108">
        <f t="shared" si="49"/>
        <v>0</v>
      </c>
      <c r="F95" s="108">
        <v>0</v>
      </c>
      <c r="G95" s="108">
        <v>0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112</v>
      </c>
      <c r="B96" s="131"/>
      <c r="C96" s="131"/>
      <c r="D96" s="131"/>
      <c r="E96" s="131">
        <f t="shared" si="49"/>
        <v>0</v>
      </c>
      <c r="F96" s="131">
        <v>0</v>
      </c>
      <c r="G96" s="131">
        <v>0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173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174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175</v>
      </c>
    </row>
    <row r="118" spans="1:23" x14ac:dyDescent="0.25">
      <c r="A118" s="35" t="s">
        <v>176</v>
      </c>
    </row>
    <row r="119" spans="1:23" ht="13" x14ac:dyDescent="0.3">
      <c r="A119" s="35" t="s">
        <v>177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178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179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180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e0wtBodIxBoaeM4ekikliULuD2JBvI+3GqPaOLz/Lgc3RijBVfWBGQd3dARqFJShX1WSjSir5z1h3TQRLuGyRg==" saltValue="uxjA2AUhdMkcE+edih/FV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115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40</v>
      </c>
      <c r="B6" s="40" t="s">
        <v>40</v>
      </c>
      <c r="C6" s="40" t="s">
        <v>40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>
        <v>0</v>
      </c>
      <c r="G9" s="110">
        <v>0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IF(($L9       =0),0,((($N9       -$L9       )/$L9       )*100))</f>
        <v>0</v>
      </c>
      <c r="S9" s="55">
        <f>IF(($M9       =0),0,((($O9       -$M9       )/$M9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1800000</v>
      </c>
      <c r="C10" s="108"/>
      <c r="D10" s="108"/>
      <c r="E10" s="108">
        <f t="shared" ref="E10:E17" si="0">$B10      +$C10      +$D10</f>
        <v>1800000</v>
      </c>
      <c r="F10" s="109">
        <v>1800000</v>
      </c>
      <c r="G10" s="110">
        <v>1800000</v>
      </c>
      <c r="H10" s="109">
        <v>661000</v>
      </c>
      <c r="I10" s="110">
        <v>843810</v>
      </c>
      <c r="J10" s="109">
        <v>178000</v>
      </c>
      <c r="K10" s="110">
        <v>143394</v>
      </c>
      <c r="L10" s="109"/>
      <c r="M10" s="110">
        <v>-31914</v>
      </c>
      <c r="N10" s="109"/>
      <c r="O10" s="110">
        <v>724019</v>
      </c>
      <c r="P10" s="109">
        <f t="shared" ref="P10:P17" si="1">$H10      +$J10      +$L10      +$N10</f>
        <v>839000</v>
      </c>
      <c r="Q10" s="110">
        <f t="shared" ref="Q10:Q17" si="2">$I10      +$K10      +$M10      +$O10</f>
        <v>1679309</v>
      </c>
      <c r="R10" s="54">
        <f t="shared" ref="R10:R17" si="3">IF(($L10      =0),0,((($N10      -$L10      )/$L10      )*100))</f>
        <v>0</v>
      </c>
      <c r="S10" s="55">
        <f t="shared" ref="S10:S17" si="4">IF(($M10      =0),0,((($O10      -$M10      )/$M10      )*100))</f>
        <v>-2368.65638904556</v>
      </c>
      <c r="T10" s="54">
        <f t="shared" ref="T10:T16" si="5">IF(($E10      =0),0,(($P10      /$E10      )*100))</f>
        <v>46.611111111111107</v>
      </c>
      <c r="U10" s="56">
        <f t="shared" ref="U10:U16" si="6">IF(($E10      =0),0,(($Q10      /$E10      )*100))</f>
        <v>93.294944444444454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1800000</v>
      </c>
      <c r="C17" s="111">
        <f>SUM(C9:C16)</f>
        <v>0</v>
      </c>
      <c r="D17" s="111"/>
      <c r="E17" s="111">
        <f t="shared" si="0"/>
        <v>1800000</v>
      </c>
      <c r="F17" s="112">
        <f t="shared" ref="F17:O17" si="7">SUM(F9:F16)</f>
        <v>1800000</v>
      </c>
      <c r="G17" s="113">
        <f t="shared" si="7"/>
        <v>1800000</v>
      </c>
      <c r="H17" s="112">
        <f t="shared" si="7"/>
        <v>661000</v>
      </c>
      <c r="I17" s="113">
        <f t="shared" si="7"/>
        <v>843810</v>
      </c>
      <c r="J17" s="112">
        <f t="shared" si="7"/>
        <v>178000</v>
      </c>
      <c r="K17" s="113">
        <f t="shared" si="7"/>
        <v>143394</v>
      </c>
      <c r="L17" s="112">
        <f t="shared" si="7"/>
        <v>0</v>
      </c>
      <c r="M17" s="113">
        <f t="shared" si="7"/>
        <v>-31914</v>
      </c>
      <c r="N17" s="112">
        <f t="shared" si="7"/>
        <v>0</v>
      </c>
      <c r="O17" s="113">
        <f t="shared" si="7"/>
        <v>724019</v>
      </c>
      <c r="P17" s="112">
        <f t="shared" si="1"/>
        <v>839000</v>
      </c>
      <c r="Q17" s="113">
        <f t="shared" si="2"/>
        <v>1679309</v>
      </c>
      <c r="R17" s="58">
        <f t="shared" si="3"/>
        <v>0</v>
      </c>
      <c r="S17" s="59">
        <f t="shared" si="4"/>
        <v>-2368.65638904556</v>
      </c>
      <c r="T17" s="58">
        <f>IF((SUM($E9:$E14))=0,0,(P17/(SUM($E9:$E14))*100))</f>
        <v>46.611111111111107</v>
      </c>
      <c r="U17" s="60">
        <f>IF((SUM($E9:$E14))=0,0,(Q17/(SUM($E9:$E14))*100))</f>
        <v>93.294944444444454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IF(($L19      =0),0,((($N19      -$L19      )/$L19      )*100))</f>
        <v>0</v>
      </c>
      <c r="S19" s="55">
        <f t="shared" ref="S19:S26" si="12">IF(($M19      =0),0,((($O19      -$M19      )/$M19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>
        <v>0</v>
      </c>
      <c r="G21" s="110">
        <v>0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>
        <v>23700000</v>
      </c>
      <c r="D22" s="108"/>
      <c r="E22" s="108">
        <f t="shared" si="8"/>
        <v>23700000</v>
      </c>
      <c r="F22" s="109">
        <v>23700000</v>
      </c>
      <c r="G22" s="110">
        <v>23700000</v>
      </c>
      <c r="H22" s="109"/>
      <c r="I22" s="110"/>
      <c r="J22" s="109"/>
      <c r="K22" s="110"/>
      <c r="L22" s="109">
        <v>2908000</v>
      </c>
      <c r="M22" s="110"/>
      <c r="N22" s="109">
        <v>4678000</v>
      </c>
      <c r="O22" s="110"/>
      <c r="P22" s="109">
        <f t="shared" si="9"/>
        <v>7586000</v>
      </c>
      <c r="Q22" s="110">
        <f t="shared" si="10"/>
        <v>0</v>
      </c>
      <c r="R22" s="54">
        <f t="shared" si="11"/>
        <v>60.866574965612109</v>
      </c>
      <c r="S22" s="55">
        <f t="shared" si="12"/>
        <v>0</v>
      </c>
      <c r="T22" s="54">
        <f t="shared" si="13"/>
        <v>32.008438818565402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23700000</v>
      </c>
      <c r="D26" s="111"/>
      <c r="E26" s="111">
        <f t="shared" si="8"/>
        <v>23700000</v>
      </c>
      <c r="F26" s="112">
        <f t="shared" ref="F26:O26" si="15">SUM(F19:F25)</f>
        <v>23700000</v>
      </c>
      <c r="G26" s="113">
        <f t="shared" si="15"/>
        <v>23700000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2908000</v>
      </c>
      <c r="M26" s="113">
        <f t="shared" si="15"/>
        <v>0</v>
      </c>
      <c r="N26" s="112">
        <f t="shared" si="15"/>
        <v>4678000</v>
      </c>
      <c r="O26" s="113">
        <f t="shared" si="15"/>
        <v>0</v>
      </c>
      <c r="P26" s="112">
        <f t="shared" si="9"/>
        <v>7586000</v>
      </c>
      <c r="Q26" s="113">
        <f t="shared" si="10"/>
        <v>0</v>
      </c>
      <c r="R26" s="58">
        <f t="shared" si="11"/>
        <v>60.866574965612109</v>
      </c>
      <c r="S26" s="59">
        <f t="shared" si="12"/>
        <v>0</v>
      </c>
      <c r="T26" s="58">
        <f>IF(($E26-$E21-$E25)   =0,0,($P26   /($E26-$E21-$E25)   )*100)</f>
        <v>32.008438818565402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IF(($L28      =0),0,((($N28      -$L28      )/$L28      )*100))</f>
        <v>0</v>
      </c>
      <c r="S28" s="55">
        <f>IF(($M28      =0),0,((($O28      -$M28      )/$M28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IF(($L29      =0),0,((($N29      -$L29      )/$L29      )*100))</f>
        <v>0</v>
      </c>
      <c r="S29" s="55">
        <f>IF(($M29      =0),0,((($O29      -$M29      )/$M29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IF(($L30      =0),0,((($N30      -$L30      )/$L30      )*100))</f>
        <v>0</v>
      </c>
      <c r="S30" s="55">
        <f>IF(($M30      =0),0,((($O30      -$M30      )/$M30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IF(($L31      =0),0,((($N31      -$L31      )/$L31      )*100))</f>
        <v>0</v>
      </c>
      <c r="S31" s="55">
        <f>IF(($M31      =0),0,((($O31      -$M31      )/$M31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IF(($L32      =0),0,((($N32      -$L32      )/$L32      )*100))</f>
        <v>0</v>
      </c>
      <c r="S32" s="59">
        <f>IF(($M32      =0),0,((($O32      -$M32      )/$M32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1400000</v>
      </c>
      <c r="C34" s="108"/>
      <c r="D34" s="108"/>
      <c r="E34" s="108">
        <f>$B34      +$C34      +$D34</f>
        <v>1400000</v>
      </c>
      <c r="F34" s="109">
        <v>1400000</v>
      </c>
      <c r="G34" s="110">
        <v>1400000</v>
      </c>
      <c r="H34" s="109">
        <v>350000</v>
      </c>
      <c r="I34" s="110">
        <v>343200</v>
      </c>
      <c r="J34" s="109">
        <v>516000</v>
      </c>
      <c r="K34" s="110">
        <v>403975</v>
      </c>
      <c r="L34" s="109">
        <v>534000</v>
      </c>
      <c r="M34" s="110">
        <v>597002</v>
      </c>
      <c r="N34" s="109"/>
      <c r="O34" s="110">
        <v>-135105</v>
      </c>
      <c r="P34" s="109">
        <f>$H34      +$J34      +$L34      +$N34</f>
        <v>1400000</v>
      </c>
      <c r="Q34" s="110">
        <f>$I34      +$K34      +$M34      +$O34</f>
        <v>1209072</v>
      </c>
      <c r="R34" s="54">
        <f>IF(($L34      =0),0,((($N34      -$L34      )/$L34      )*100))</f>
        <v>-100</v>
      </c>
      <c r="S34" s="55">
        <f>IF(($M34      =0),0,((($O34      -$M34      )/$M34      )*100))</f>
        <v>-122.63057745200183</v>
      </c>
      <c r="T34" s="54">
        <f>IF(($E34      =0),0,(($P34      /$E34      )*100))</f>
        <v>100</v>
      </c>
      <c r="U34" s="56">
        <f>IF(($E34      =0),0,(($Q34      /$E34      )*100))</f>
        <v>86.362285714285719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1400000</v>
      </c>
      <c r="C35" s="111">
        <f>C34</f>
        <v>0</v>
      </c>
      <c r="D35" s="111"/>
      <c r="E35" s="111">
        <f>$B35      +$C35      +$D35</f>
        <v>1400000</v>
      </c>
      <c r="F35" s="112">
        <f t="shared" ref="F35:O35" si="17">F34</f>
        <v>1400000</v>
      </c>
      <c r="G35" s="113">
        <f t="shared" si="17"/>
        <v>1400000</v>
      </c>
      <c r="H35" s="112">
        <f t="shared" si="17"/>
        <v>350000</v>
      </c>
      <c r="I35" s="113">
        <f t="shared" si="17"/>
        <v>343200</v>
      </c>
      <c r="J35" s="112">
        <f t="shared" si="17"/>
        <v>516000</v>
      </c>
      <c r="K35" s="113">
        <f t="shared" si="17"/>
        <v>403975</v>
      </c>
      <c r="L35" s="112">
        <f t="shared" si="17"/>
        <v>534000</v>
      </c>
      <c r="M35" s="113">
        <f t="shared" si="17"/>
        <v>597002</v>
      </c>
      <c r="N35" s="112">
        <f t="shared" si="17"/>
        <v>0</v>
      </c>
      <c r="O35" s="113">
        <f t="shared" si="17"/>
        <v>-135105</v>
      </c>
      <c r="P35" s="112">
        <f>$H35      +$J35      +$L35      +$N35</f>
        <v>1400000</v>
      </c>
      <c r="Q35" s="113">
        <f>$I35      +$K35      +$M35      +$O35</f>
        <v>1209072</v>
      </c>
      <c r="R35" s="58">
        <f>IF(($L35      =0),0,((($N35      -$L35      )/$L35      )*100))</f>
        <v>-100</v>
      </c>
      <c r="S35" s="59">
        <f>IF(($M35      =0),0,((($O35      -$M35      )/$M35      )*100))</f>
        <v>-122.63057745200183</v>
      </c>
      <c r="T35" s="58">
        <f>IF($E35   =0,0,($P35   /$E35   )*100)</f>
        <v>100</v>
      </c>
      <c r="U35" s="60">
        <f>IF($E35   =0,0,($Q35   /$E35   )*100)</f>
        <v>86.362285714285719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>
        <v>1597000</v>
      </c>
      <c r="C37" s="108">
        <v>1597000</v>
      </c>
      <c r="D37" s="108"/>
      <c r="E37" s="108">
        <f t="shared" ref="E37:E42" si="18">$B37      +$C37      +$D37</f>
        <v>3194000</v>
      </c>
      <c r="F37" s="109">
        <v>3194000</v>
      </c>
      <c r="G37" s="110">
        <v>3194000</v>
      </c>
      <c r="H37" s="109">
        <v>995000</v>
      </c>
      <c r="I37" s="110">
        <v>1879746</v>
      </c>
      <c r="J37" s="109">
        <v>329000</v>
      </c>
      <c r="K37" s="110"/>
      <c r="L37" s="109">
        <v>690000</v>
      </c>
      <c r="M37" s="110"/>
      <c r="N37" s="109"/>
      <c r="O37" s="110"/>
      <c r="P37" s="109">
        <f t="shared" ref="P37:P42" si="19">$H37      +$J37      +$L37      +$N37</f>
        <v>2014000</v>
      </c>
      <c r="Q37" s="110">
        <f t="shared" ref="Q37:Q42" si="20">$I37      +$K37      +$M37      +$O37</f>
        <v>1879746</v>
      </c>
      <c r="R37" s="54">
        <f t="shared" ref="R37:R42" si="21">IF(($L37      =0),0,((($N37      -$L37      )/$L37      )*100))</f>
        <v>-100</v>
      </c>
      <c r="S37" s="55">
        <f t="shared" ref="S37:S42" si="22">IF(($M37      =0),0,((($O37      -$M37      )/$M37      )*100))</f>
        <v>0</v>
      </c>
      <c r="T37" s="54">
        <f t="shared" ref="T37:T41" si="23">IF(($E37      =0),0,(($P37      /$E37      )*100))</f>
        <v>63.055729492798996</v>
      </c>
      <c r="U37" s="56">
        <f t="shared" ref="U37:U41" si="24">IF(($E37      =0),0,(($Q37      /$E37      )*100))</f>
        <v>58.852410770194119</v>
      </c>
      <c r="V37" s="109">
        <v>2563000</v>
      </c>
      <c r="W37" s="110">
        <v>2266000</v>
      </c>
    </row>
    <row r="38" spans="1:23" ht="13" customHeight="1" x14ac:dyDescent="0.3">
      <c r="A38" s="53" t="s">
        <v>62</v>
      </c>
      <c r="B38" s="108"/>
      <c r="C38" s="108"/>
      <c r="D38" s="108"/>
      <c r="E38" s="108">
        <f t="shared" si="18"/>
        <v>0</v>
      </c>
      <c r="F38" s="109">
        <v>0</v>
      </c>
      <c r="G38" s="110">
        <v>0</v>
      </c>
      <c r="H38" s="109"/>
      <c r="I38" s="110"/>
      <c r="J38" s="109"/>
      <c r="K38" s="110"/>
      <c r="L38" s="109"/>
      <c r="M38" s="110"/>
      <c r="N38" s="109">
        <v>4353000</v>
      </c>
      <c r="O38" s="110"/>
      <c r="P38" s="109">
        <f t="shared" si="19"/>
        <v>4353000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1597000</v>
      </c>
      <c r="C42" s="111">
        <f>SUM(C37:C41)</f>
        <v>1597000</v>
      </c>
      <c r="D42" s="111"/>
      <c r="E42" s="111">
        <f t="shared" si="18"/>
        <v>3194000</v>
      </c>
      <c r="F42" s="112">
        <f t="shared" ref="F42:O42" si="25">SUM(F37:F41)</f>
        <v>3194000</v>
      </c>
      <c r="G42" s="113">
        <f t="shared" si="25"/>
        <v>3194000</v>
      </c>
      <c r="H42" s="112">
        <f t="shared" si="25"/>
        <v>995000</v>
      </c>
      <c r="I42" s="113">
        <f t="shared" si="25"/>
        <v>1879746</v>
      </c>
      <c r="J42" s="112">
        <f t="shared" si="25"/>
        <v>329000</v>
      </c>
      <c r="K42" s="113">
        <f t="shared" si="25"/>
        <v>0</v>
      </c>
      <c r="L42" s="112">
        <f t="shared" si="25"/>
        <v>690000</v>
      </c>
      <c r="M42" s="113">
        <f t="shared" si="25"/>
        <v>0</v>
      </c>
      <c r="N42" s="112">
        <f t="shared" si="25"/>
        <v>4353000</v>
      </c>
      <c r="O42" s="113">
        <f t="shared" si="25"/>
        <v>0</v>
      </c>
      <c r="P42" s="112">
        <f t="shared" si="19"/>
        <v>6367000</v>
      </c>
      <c r="Q42" s="113">
        <f t="shared" si="20"/>
        <v>1879746</v>
      </c>
      <c r="R42" s="58">
        <f t="shared" si="21"/>
        <v>530.86956521739137</v>
      </c>
      <c r="S42" s="59">
        <f t="shared" si="22"/>
        <v>0</v>
      </c>
      <c r="T42" s="58">
        <f>IF((+$E37+$E40) =0,0,(P42   /(+$E37+$E40) )*100)</f>
        <v>199.34251721978711</v>
      </c>
      <c r="U42" s="60">
        <f>IF((+$E37+$E40) =0,0,(Q42   /(+$E37+$E40) )*100)</f>
        <v>58.852410770194119</v>
      </c>
      <c r="V42" s="112">
        <f>SUM(V37:V41)</f>
        <v>2563000</v>
      </c>
      <c r="W42" s="113">
        <f>SUM(W37:W41)</f>
        <v>2266000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IF(($L44      =0),0,((($N44      -$L44      )/$L44      )*100))</f>
        <v>0</v>
      </c>
      <c r="S44" s="55">
        <f t="shared" ref="S44:S55" si="30">IF(($M44      =0),0,((($O44      -$M44      )/$M44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IF(($L57      =0),0,((($N57      -$L57      )/$L57      )*100))</f>
        <v>0</v>
      </c>
      <c r="S57" s="55">
        <f>IF(($M57      =0),0,((($O57      -$M57      )/$M57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IF(($L58      =0),0,((($N58      -$L58      )/$L58      )*100))</f>
        <v>0</v>
      </c>
      <c r="S58" s="55">
        <f>IF(($M58      =0),0,((($O58      -$M58      )/$M58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IF(($L59      =0),0,((($N59      -$L59      )/$L59      )*100))</f>
        <v>0</v>
      </c>
      <c r="S59" s="55">
        <f>IF(($M59      =0),0,((($O59      -$M59      )/$M59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IF(($L60      =0),0,((($N60      -$L60      )/$L60      )*100))</f>
        <v>0</v>
      </c>
      <c r="S60" s="55">
        <f>IF(($M60      =0),0,((($O60      -$M60      )/$M60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IF(($L61      =0),0,((($N61      -$L61      )/$L61      )*100))</f>
        <v>0</v>
      </c>
      <c r="S61" s="64">
        <f>IF(($M61      =0),0,((($O61      -$M61      )/$M61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IF(($L63      =0),0,((($N63      -$L63      )/$L63      )*100))</f>
        <v>0</v>
      </c>
      <c r="S63" s="55">
        <f t="shared" ref="S63:S69" si="39">IF(($M63      =0),0,((($O63      -$M63      )/$M63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4797000</v>
      </c>
      <c r="C69" s="120">
        <f>SUM(C9:C16,C19:C25,C28:C31,C34,C37:C41,C44:C54,C57:C60,C63:C67)</f>
        <v>25297000</v>
      </c>
      <c r="D69" s="120"/>
      <c r="E69" s="120">
        <f t="shared" si="35"/>
        <v>30094000</v>
      </c>
      <c r="F69" s="121">
        <f t="shared" ref="F69:O69" si="43">SUM(F9:F16,F19:F25,F28:F31,F34,F37:F41,F44:F54,F57:F60,F63:F67)</f>
        <v>30094000</v>
      </c>
      <c r="G69" s="122">
        <f t="shared" si="43"/>
        <v>30094000</v>
      </c>
      <c r="H69" s="121">
        <f t="shared" si="43"/>
        <v>2006000</v>
      </c>
      <c r="I69" s="122">
        <f t="shared" si="43"/>
        <v>3066756</v>
      </c>
      <c r="J69" s="121">
        <f t="shared" si="43"/>
        <v>1023000</v>
      </c>
      <c r="K69" s="122">
        <f t="shared" si="43"/>
        <v>547369</v>
      </c>
      <c r="L69" s="121">
        <f t="shared" si="43"/>
        <v>4132000</v>
      </c>
      <c r="M69" s="122">
        <f t="shared" si="43"/>
        <v>565088</v>
      </c>
      <c r="N69" s="121">
        <f t="shared" si="43"/>
        <v>9031000</v>
      </c>
      <c r="O69" s="122">
        <f t="shared" si="43"/>
        <v>588914</v>
      </c>
      <c r="P69" s="121">
        <f t="shared" si="36"/>
        <v>16192000</v>
      </c>
      <c r="Q69" s="122">
        <f t="shared" si="37"/>
        <v>4768127</v>
      </c>
      <c r="R69" s="67">
        <f t="shared" si="38"/>
        <v>118.5624394966118</v>
      </c>
      <c r="S69" s="68">
        <f t="shared" si="39"/>
        <v>4.2163344470241801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53.804745131919987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15.844111783079684</v>
      </c>
      <c r="V69" s="121">
        <f>SUM(V9:V16,V19:V25,V28:V31,V34,V37:V41,V44:V54,V57:V60,V63:V67)</f>
        <v>2563000</v>
      </c>
      <c r="W69" s="122">
        <f>SUM(W9:W16,W19:W25,W28:W31,W34,W37:W41,W44:W54,W57:W60,W63:W67)</f>
        <v>2266000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39542000</v>
      </c>
      <c r="C71" s="108">
        <v>1500000</v>
      </c>
      <c r="D71" s="108"/>
      <c r="E71" s="108">
        <f>$B71      +$C71      +$D71</f>
        <v>41042000</v>
      </c>
      <c r="F71" s="109">
        <v>41042000</v>
      </c>
      <c r="G71" s="110">
        <v>41042000</v>
      </c>
      <c r="H71" s="109">
        <v>15571000</v>
      </c>
      <c r="I71" s="110">
        <v>17390915</v>
      </c>
      <c r="J71" s="109">
        <v>15205000</v>
      </c>
      <c r="K71" s="110">
        <v>14042203</v>
      </c>
      <c r="L71" s="109">
        <v>10266000</v>
      </c>
      <c r="M71" s="110">
        <v>4466121</v>
      </c>
      <c r="N71" s="109"/>
      <c r="O71" s="110">
        <v>7207912</v>
      </c>
      <c r="P71" s="109">
        <f>$H71      +$J71      +$L71      +$N71</f>
        <v>41042000</v>
      </c>
      <c r="Q71" s="110">
        <f>$I71      +$K71      +$M71      +$O71</f>
        <v>43107151</v>
      </c>
      <c r="R71" s="54">
        <f>IF(($L71      =0),0,((($N71      -$L71      )/$L71      )*100))</f>
        <v>-100</v>
      </c>
      <c r="S71" s="55">
        <f>IF(($M71      =0),0,((($O71      -$M71      )/$M71      )*100))</f>
        <v>61.390880363519038</v>
      </c>
      <c r="T71" s="54">
        <f>IF(($E71      =0),0,(($P71      /$E71      )*100))</f>
        <v>100</v>
      </c>
      <c r="U71" s="56">
        <f>IF(($E71      =0),0,(($Q71      /$E71      )*100))</f>
        <v>105.03179913259588</v>
      </c>
      <c r="V71" s="109">
        <v>2289000</v>
      </c>
      <c r="W71" s="110">
        <v>1692000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IF(($L72      =0),0,((($N72      -$L72      )/$L72      )*100))</f>
        <v>0</v>
      </c>
      <c r="S72" s="55">
        <f>IF(($M72      =0),0,((($O72      -$M72      )/$M72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39542000</v>
      </c>
      <c r="C73" s="117">
        <f>SUM(C71:C72)</f>
        <v>1500000</v>
      </c>
      <c r="D73" s="117"/>
      <c r="E73" s="117">
        <f>$B73      +$C73      +$D73</f>
        <v>41042000</v>
      </c>
      <c r="F73" s="118">
        <f t="shared" ref="F73:O73" si="44">SUM(F71:F72)</f>
        <v>41042000</v>
      </c>
      <c r="G73" s="119">
        <f t="shared" si="44"/>
        <v>41042000</v>
      </c>
      <c r="H73" s="118">
        <f t="shared" si="44"/>
        <v>15571000</v>
      </c>
      <c r="I73" s="119">
        <f t="shared" si="44"/>
        <v>17390915</v>
      </c>
      <c r="J73" s="118">
        <f t="shared" si="44"/>
        <v>15205000</v>
      </c>
      <c r="K73" s="119">
        <f t="shared" si="44"/>
        <v>14042203</v>
      </c>
      <c r="L73" s="118">
        <f t="shared" si="44"/>
        <v>10266000</v>
      </c>
      <c r="M73" s="119">
        <f t="shared" si="44"/>
        <v>4466121</v>
      </c>
      <c r="N73" s="118">
        <f t="shared" si="44"/>
        <v>0</v>
      </c>
      <c r="O73" s="119">
        <f t="shared" si="44"/>
        <v>7207912</v>
      </c>
      <c r="P73" s="118">
        <f>$H73      +$J73      +$L73      +$N73</f>
        <v>41042000</v>
      </c>
      <c r="Q73" s="119">
        <f>$I73      +$K73      +$M73      +$O73</f>
        <v>43107151</v>
      </c>
      <c r="R73" s="63">
        <f>IF(($L73      =0),0,((($N73      -$L73      )/$L73      )*100))</f>
        <v>-100</v>
      </c>
      <c r="S73" s="64">
        <f>IF(($M73      =0),0,((($O73      -$M73      )/$M73      )*100))</f>
        <v>61.390880363519038</v>
      </c>
      <c r="T73" s="63">
        <f>IF(($E71      =0),0,(($P71      /$E71      )*100))</f>
        <v>100</v>
      </c>
      <c r="U73" s="65">
        <f>IF($E71   =0,0,($Q71   /$E71 )*100)</f>
        <v>105.03179913259588</v>
      </c>
      <c r="V73" s="118">
        <f>SUM(V71:V72)</f>
        <v>2289000</v>
      </c>
      <c r="W73" s="119">
        <f>SUM(W71:W72)</f>
        <v>1692000</v>
      </c>
    </row>
    <row r="74" spans="1:23" ht="13" customHeight="1" x14ac:dyDescent="0.3">
      <c r="A74" s="66" t="s">
        <v>89</v>
      </c>
      <c r="B74" s="120">
        <f>SUM(B71:B72)</f>
        <v>39542000</v>
      </c>
      <c r="C74" s="120">
        <f>SUM(C71:C72)</f>
        <v>1500000</v>
      </c>
      <c r="D74" s="120"/>
      <c r="E74" s="120">
        <f>$B74      +$C74      +$D74</f>
        <v>41042000</v>
      </c>
      <c r="F74" s="121">
        <f t="shared" ref="F74:O74" si="45">SUM(F71:F72)</f>
        <v>41042000</v>
      </c>
      <c r="G74" s="122">
        <f t="shared" si="45"/>
        <v>41042000</v>
      </c>
      <c r="H74" s="121">
        <f t="shared" si="45"/>
        <v>15571000</v>
      </c>
      <c r="I74" s="122">
        <f t="shared" si="45"/>
        <v>17390915</v>
      </c>
      <c r="J74" s="121">
        <f t="shared" si="45"/>
        <v>15205000</v>
      </c>
      <c r="K74" s="122">
        <f t="shared" si="45"/>
        <v>14042203</v>
      </c>
      <c r="L74" s="121">
        <f t="shared" si="45"/>
        <v>10266000</v>
      </c>
      <c r="M74" s="122">
        <f t="shared" si="45"/>
        <v>4466121</v>
      </c>
      <c r="N74" s="121">
        <f t="shared" si="45"/>
        <v>0</v>
      </c>
      <c r="O74" s="122">
        <f t="shared" si="45"/>
        <v>7207912</v>
      </c>
      <c r="P74" s="121">
        <f>$H74      +$J74      +$L74      +$N74</f>
        <v>41042000</v>
      </c>
      <c r="Q74" s="122">
        <f>$I74      +$K74      +$M74      +$O74</f>
        <v>43107151</v>
      </c>
      <c r="R74" s="67">
        <f>IF(($L74      =0),0,((($N74      -$L74      )/$L74      )*100))</f>
        <v>-100</v>
      </c>
      <c r="S74" s="68">
        <f>IF(($M74      =0),0,((($O74      -$M74      )/$M74      )*100))</f>
        <v>61.390880363519038</v>
      </c>
      <c r="T74" s="67">
        <f>IF(($E71      =0),0,(($P71      /$E71      )*100))</f>
        <v>100</v>
      </c>
      <c r="U74" s="71">
        <f>IF($E71   =0,0,($Q71   /$E71 )*100)</f>
        <v>105.03179913259588</v>
      </c>
      <c r="V74" s="121">
        <f>SUM(V71:V72)</f>
        <v>2289000</v>
      </c>
      <c r="W74" s="122">
        <f>SUM(W71:W72)</f>
        <v>1692000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44339000</v>
      </c>
      <c r="C75" s="120">
        <f>SUM(C9:C16,C19:C25,C28:C31,C34,C37:C41,C44:C54,C57:C60,C63:C67,C71:C72)</f>
        <v>26797000</v>
      </c>
      <c r="D75" s="120"/>
      <c r="E75" s="120">
        <f>$B75      +$C75      +$D75</f>
        <v>71136000</v>
      </c>
      <c r="F75" s="121">
        <f t="shared" ref="F75:O75" si="46">SUM(F9:F16,F19:F25,F28:F31,F34,F37:F41,F44:F54,F57:F60,F63:F67,F71:F72)</f>
        <v>71136000</v>
      </c>
      <c r="G75" s="122">
        <f t="shared" si="46"/>
        <v>71136000</v>
      </c>
      <c r="H75" s="121">
        <f t="shared" si="46"/>
        <v>17577000</v>
      </c>
      <c r="I75" s="122">
        <f t="shared" si="46"/>
        <v>20457671</v>
      </c>
      <c r="J75" s="121">
        <f t="shared" si="46"/>
        <v>16228000</v>
      </c>
      <c r="K75" s="122">
        <f t="shared" si="46"/>
        <v>14589572</v>
      </c>
      <c r="L75" s="121">
        <f t="shared" si="46"/>
        <v>14398000</v>
      </c>
      <c r="M75" s="122">
        <f t="shared" si="46"/>
        <v>5031209</v>
      </c>
      <c r="N75" s="121">
        <f t="shared" si="46"/>
        <v>9031000</v>
      </c>
      <c r="O75" s="122">
        <f t="shared" si="46"/>
        <v>7796826</v>
      </c>
      <c r="P75" s="121">
        <f>$H75      +$J75      +$L75      +$N75</f>
        <v>57234000</v>
      </c>
      <c r="Q75" s="122">
        <f>$I75      +$K75      +$M75      +$O75</f>
        <v>47875278</v>
      </c>
      <c r="R75" s="67">
        <f>IF(($L75      =0),0,((($N75      -$L75      )/$L75      )*100))</f>
        <v>-37.276010557021813</v>
      </c>
      <c r="S75" s="68">
        <f>IF(($M75      =0),0,((($O75      -$M75      )/$M75      )*100))</f>
        <v>54.969233041203417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80.457152496626179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67.301054318488525</v>
      </c>
      <c r="V75" s="121">
        <f>SUM(V9:V16,V19:V25,V28:V31,V34,V37:V41,V44:V54,V57:V60,V63:V67,V71:V72)</f>
        <v>4852000</v>
      </c>
      <c r="W75" s="122">
        <f>SUM(W9:W16,W19:W25,W28:W31,W34,W37:W41,W44:W54,W57:W60,W63:W67,W71:W72)</f>
        <v>3958000</v>
      </c>
    </row>
    <row r="76" spans="1:23" ht="13" thickTop="1" x14ac:dyDescent="0.25">
      <c r="A76" s="72" t="s">
        <v>40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93</v>
      </c>
      <c r="B78" s="86" t="s">
        <v>94</v>
      </c>
      <c r="C78" s="86" t="s">
        <v>95</v>
      </c>
      <c r="D78" s="87" t="s">
        <v>17</v>
      </c>
      <c r="E78" s="86" t="s">
        <v>18</v>
      </c>
      <c r="F78" s="86" t="s">
        <v>19</v>
      </c>
      <c r="G78" s="86" t="s">
        <v>96</v>
      </c>
      <c r="H78" s="86" t="s">
        <v>97</v>
      </c>
      <c r="I78" s="88" t="s">
        <v>22</v>
      </c>
      <c r="J78" s="86" t="s">
        <v>98</v>
      </c>
      <c r="K78" s="88" t="s">
        <v>24</v>
      </c>
      <c r="L78" s="86" t="s">
        <v>99</v>
      </c>
      <c r="M78" s="88" t="s">
        <v>26</v>
      </c>
      <c r="N78" s="86" t="s">
        <v>100</v>
      </c>
      <c r="O78" s="88" t="s">
        <v>28</v>
      </c>
      <c r="P78" s="88" t="s">
        <v>101</v>
      </c>
      <c r="Q78" s="89" t="s">
        <v>30</v>
      </c>
      <c r="R78" s="90" t="s">
        <v>101</v>
      </c>
      <c r="S78" s="91" t="s">
        <v>30</v>
      </c>
      <c r="T78" s="90" t="s">
        <v>102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167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168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169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170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171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172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103</v>
      </c>
      <c r="B87" s="128">
        <f t="shared" ref="B87:S87" si="48">+B88+B89+B90+B91+B92+B93+B94+B95+B96</f>
        <v>7554000</v>
      </c>
      <c r="C87" s="128">
        <f t="shared" si="48"/>
        <v>1099000</v>
      </c>
      <c r="D87" s="128">
        <f t="shared" si="48"/>
        <v>0</v>
      </c>
      <c r="E87" s="128">
        <f t="shared" si="48"/>
        <v>8653000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3261000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2000000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5261000</v>
      </c>
      <c r="Q87" s="129">
        <f t="shared" si="48"/>
        <v>0</v>
      </c>
      <c r="R87" s="94">
        <f t="shared" si="48"/>
        <v>-100</v>
      </c>
      <c r="S87" s="94">
        <f t="shared" si="48"/>
        <v>0</v>
      </c>
      <c r="T87" s="95">
        <f>IF(SUM($E88:$E96) =0,0,(P87   /SUM($E88:$E96) )*100)</f>
        <v>60.799722639546985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104</v>
      </c>
      <c r="B88" s="130"/>
      <c r="C88" s="130"/>
      <c r="D88" s="130"/>
      <c r="E88" s="130">
        <f t="shared" ref="E88:E96" si="49">$B88      +$C88      +$D88</f>
        <v>0</v>
      </c>
      <c r="F88" s="130">
        <v>0</v>
      </c>
      <c r="G88" s="130">
        <v>0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IF(($L88      =0),0,((($N88      -$L88      )/$L88      )*100))</f>
        <v>0</v>
      </c>
      <c r="S88" s="98">
        <f t="shared" ref="S88:S96" si="53">IF(($M88      =0),0,((($O88      -$M88      )/$M88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105</v>
      </c>
      <c r="B89" s="108"/>
      <c r="C89" s="108"/>
      <c r="D89" s="108"/>
      <c r="E89" s="108">
        <f t="shared" si="49"/>
        <v>0</v>
      </c>
      <c r="F89" s="108">
        <v>0</v>
      </c>
      <c r="G89" s="108">
        <v>0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106</v>
      </c>
      <c r="B90" s="108"/>
      <c r="C90" s="108"/>
      <c r="D90" s="108"/>
      <c r="E90" s="108">
        <f t="shared" si="49"/>
        <v>0</v>
      </c>
      <c r="F90" s="108">
        <v>0</v>
      </c>
      <c r="G90" s="108">
        <v>0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107</v>
      </c>
      <c r="B91" s="108">
        <v>5554000</v>
      </c>
      <c r="C91" s="108">
        <v>1099000</v>
      </c>
      <c r="D91" s="108"/>
      <c r="E91" s="108">
        <f t="shared" si="49"/>
        <v>6653000</v>
      </c>
      <c r="F91" s="108">
        <v>0</v>
      </c>
      <c r="G91" s="108">
        <v>0</v>
      </c>
      <c r="H91" s="108">
        <v>3261000</v>
      </c>
      <c r="I91" s="108"/>
      <c r="J91" s="108"/>
      <c r="K91" s="108"/>
      <c r="L91" s="108"/>
      <c r="M91" s="108"/>
      <c r="N91" s="108"/>
      <c r="O91" s="108"/>
      <c r="P91" s="108">
        <f t="shared" si="50"/>
        <v>3261000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49.015481737561998</v>
      </c>
      <c r="U91" s="99">
        <f t="shared" si="55"/>
        <v>0</v>
      </c>
      <c r="V91" s="100"/>
      <c r="W91" s="101"/>
    </row>
    <row r="92" spans="1:23" ht="13" x14ac:dyDescent="0.3">
      <c r="A92" s="102" t="s">
        <v>108</v>
      </c>
      <c r="B92" s="108"/>
      <c r="C92" s="108"/>
      <c r="D92" s="108"/>
      <c r="E92" s="108">
        <f t="shared" si="49"/>
        <v>0</v>
      </c>
      <c r="F92" s="108">
        <v>0</v>
      </c>
      <c r="G92" s="108">
        <v>0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109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110</v>
      </c>
      <c r="B94" s="108"/>
      <c r="C94" s="108"/>
      <c r="D94" s="108"/>
      <c r="E94" s="108">
        <f t="shared" si="49"/>
        <v>0</v>
      </c>
      <c r="F94" s="108">
        <v>0</v>
      </c>
      <c r="G94" s="108">
        <v>0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111</v>
      </c>
      <c r="B95" s="108"/>
      <c r="C95" s="108"/>
      <c r="D95" s="108"/>
      <c r="E95" s="108">
        <f t="shared" si="49"/>
        <v>0</v>
      </c>
      <c r="F95" s="108">
        <v>0</v>
      </c>
      <c r="G95" s="108">
        <v>0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112</v>
      </c>
      <c r="B96" s="131">
        <v>2000000</v>
      </c>
      <c r="C96" s="131"/>
      <c r="D96" s="131"/>
      <c r="E96" s="131">
        <f t="shared" si="49"/>
        <v>2000000</v>
      </c>
      <c r="F96" s="131">
        <v>0</v>
      </c>
      <c r="G96" s="131">
        <v>0</v>
      </c>
      <c r="H96" s="131"/>
      <c r="I96" s="131"/>
      <c r="J96" s="131"/>
      <c r="K96" s="131"/>
      <c r="L96" s="131">
        <v>2000000</v>
      </c>
      <c r="M96" s="131"/>
      <c r="N96" s="131"/>
      <c r="O96" s="131"/>
      <c r="P96" s="131">
        <f t="shared" si="50"/>
        <v>2000000</v>
      </c>
      <c r="Q96" s="131">
        <f t="shared" si="51"/>
        <v>0</v>
      </c>
      <c r="R96" s="104">
        <f t="shared" si="52"/>
        <v>-100</v>
      </c>
      <c r="S96" s="104">
        <f t="shared" si="53"/>
        <v>0</v>
      </c>
      <c r="T96" s="104">
        <f t="shared" si="54"/>
        <v>100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173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7554000</v>
      </c>
      <c r="C114" s="137">
        <f t="shared" si="62"/>
        <v>1099000</v>
      </c>
      <c r="D114" s="137">
        <f t="shared" si="62"/>
        <v>0</v>
      </c>
      <c r="E114" s="137">
        <f t="shared" si="62"/>
        <v>8653000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3261000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2000000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5261000</v>
      </c>
      <c r="Q114" s="137">
        <f t="shared" si="62"/>
        <v>0</v>
      </c>
      <c r="R114" s="29">
        <f t="shared" si="61"/>
        <v>-1</v>
      </c>
      <c r="S114" s="30" t="str">
        <f t="shared" si="61"/>
        <v xml:space="preserve"> </v>
      </c>
      <c r="T114" s="29">
        <f t="shared" si="58"/>
        <v>0.60799722639546983</v>
      </c>
      <c r="U114" s="30">
        <f t="shared" si="59"/>
        <v>0</v>
      </c>
      <c r="V114" s="27"/>
      <c r="W114" s="28"/>
    </row>
    <row r="115" spans="1:23" hidden="1" x14ac:dyDescent="0.25">
      <c r="A115" s="31" t="s">
        <v>174</v>
      </c>
      <c r="B115" s="139">
        <f>B87</f>
        <v>7554000</v>
      </c>
      <c r="C115" s="139">
        <f t="shared" ref="C115:Q115" si="63">C87</f>
        <v>1099000</v>
      </c>
      <c r="D115" s="139">
        <f t="shared" si="63"/>
        <v>0</v>
      </c>
      <c r="E115" s="139">
        <f t="shared" si="63"/>
        <v>8653000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3261000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2000000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5261000</v>
      </c>
      <c r="Q115" s="139">
        <f t="shared" si="63"/>
        <v>0</v>
      </c>
      <c r="R115" s="29">
        <f t="shared" si="61"/>
        <v>-1</v>
      </c>
      <c r="S115" s="30" t="str">
        <f t="shared" si="61"/>
        <v xml:space="preserve"> </v>
      </c>
      <c r="T115" s="29">
        <f t="shared" si="58"/>
        <v>0.60799722639546983</v>
      </c>
      <c r="U115" s="30">
        <f t="shared" si="59"/>
        <v>0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175</v>
      </c>
    </row>
    <row r="118" spans="1:23" x14ac:dyDescent="0.25">
      <c r="A118" s="35" t="s">
        <v>176</v>
      </c>
    </row>
    <row r="119" spans="1:23" ht="13" x14ac:dyDescent="0.3">
      <c r="A119" s="35" t="s">
        <v>177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178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179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180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ro5ebeFod+iowTTS/7IYEYIzWigm3GiUF/ZyRu9zTHjde1F95qtT/4vn1MX8da7/4peV7QBRj0VEptuPJP4ThQ==" saltValue="yzsG7kRsTxGGgOTUZXSGM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151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40</v>
      </c>
      <c r="B6" s="40" t="s">
        <v>40</v>
      </c>
      <c r="C6" s="40" t="s">
        <v>40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>
        <v>0</v>
      </c>
      <c r="G9" s="110">
        <v>0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IF(($L9       =0),0,((($N9       -$L9       )/$L9       )*100))</f>
        <v>0</v>
      </c>
      <c r="S9" s="55">
        <f>IF(($M9       =0),0,((($O9       -$M9       )/$M9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1800000</v>
      </c>
      <c r="C10" s="108"/>
      <c r="D10" s="108"/>
      <c r="E10" s="108">
        <f t="shared" ref="E10:E17" si="0">$B10      +$C10      +$D10</f>
        <v>1800000</v>
      </c>
      <c r="F10" s="109">
        <v>1800000</v>
      </c>
      <c r="G10" s="110">
        <v>1800000</v>
      </c>
      <c r="H10" s="109">
        <v>1104000</v>
      </c>
      <c r="I10" s="110">
        <v>617144</v>
      </c>
      <c r="J10" s="109">
        <v>229000</v>
      </c>
      <c r="K10" s="110">
        <v>229565</v>
      </c>
      <c r="L10" s="109">
        <v>255000</v>
      </c>
      <c r="M10" s="110">
        <v>580972</v>
      </c>
      <c r="N10" s="109"/>
      <c r="O10" s="110">
        <v>372318</v>
      </c>
      <c r="P10" s="109">
        <f t="shared" ref="P10:P17" si="1">$H10      +$J10      +$L10      +$N10</f>
        <v>1588000</v>
      </c>
      <c r="Q10" s="110">
        <f t="shared" ref="Q10:Q17" si="2">$I10      +$K10      +$M10      +$O10</f>
        <v>1799999</v>
      </c>
      <c r="R10" s="54">
        <f t="shared" ref="R10:R17" si="3">IF(($L10      =0),0,((($N10      -$L10      )/$L10      )*100))</f>
        <v>-100</v>
      </c>
      <c r="S10" s="55">
        <f t="shared" ref="S10:S17" si="4">IF(($M10      =0),0,((($O10      -$M10      )/$M10      )*100))</f>
        <v>-35.914639603974031</v>
      </c>
      <c r="T10" s="54">
        <f t="shared" ref="T10:T16" si="5">IF(($E10      =0),0,(($P10      /$E10      )*100))</f>
        <v>88.222222222222229</v>
      </c>
      <c r="U10" s="56">
        <f t="shared" ref="U10:U16" si="6">IF(($E10      =0),0,(($Q10      /$E10      )*100))</f>
        <v>99.999944444444438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1800000</v>
      </c>
      <c r="C17" s="111">
        <f>SUM(C9:C16)</f>
        <v>0</v>
      </c>
      <c r="D17" s="111"/>
      <c r="E17" s="111">
        <f t="shared" si="0"/>
        <v>1800000</v>
      </c>
      <c r="F17" s="112">
        <f t="shared" ref="F17:O17" si="7">SUM(F9:F16)</f>
        <v>1800000</v>
      </c>
      <c r="G17" s="113">
        <f t="shared" si="7"/>
        <v>1800000</v>
      </c>
      <c r="H17" s="112">
        <f t="shared" si="7"/>
        <v>1104000</v>
      </c>
      <c r="I17" s="113">
        <f t="shared" si="7"/>
        <v>617144</v>
      </c>
      <c r="J17" s="112">
        <f t="shared" si="7"/>
        <v>229000</v>
      </c>
      <c r="K17" s="113">
        <f t="shared" si="7"/>
        <v>229565</v>
      </c>
      <c r="L17" s="112">
        <f t="shared" si="7"/>
        <v>255000</v>
      </c>
      <c r="M17" s="113">
        <f t="shared" si="7"/>
        <v>580972</v>
      </c>
      <c r="N17" s="112">
        <f t="shared" si="7"/>
        <v>0</v>
      </c>
      <c r="O17" s="113">
        <f t="shared" si="7"/>
        <v>372318</v>
      </c>
      <c r="P17" s="112">
        <f t="shared" si="1"/>
        <v>1588000</v>
      </c>
      <c r="Q17" s="113">
        <f t="shared" si="2"/>
        <v>1799999</v>
      </c>
      <c r="R17" s="58">
        <f t="shared" si="3"/>
        <v>-100</v>
      </c>
      <c r="S17" s="59">
        <f t="shared" si="4"/>
        <v>-35.914639603974031</v>
      </c>
      <c r="T17" s="58">
        <f>IF((SUM($E9:$E14))=0,0,(P17/(SUM($E9:$E14))*100))</f>
        <v>88.222222222222229</v>
      </c>
      <c r="U17" s="60">
        <f>IF((SUM($E9:$E14))=0,0,(Q17/(SUM($E9:$E14))*100))</f>
        <v>99.999944444444438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IF(($L19      =0),0,((($N19      -$L19      )/$L19      )*100))</f>
        <v>0</v>
      </c>
      <c r="S19" s="55">
        <f t="shared" ref="S19:S26" si="12">IF(($M19      =0),0,((($O19      -$M19      )/$M19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>
        <v>0</v>
      </c>
      <c r="G21" s="110">
        <v>0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>
        <v>5300000</v>
      </c>
      <c r="D22" s="108"/>
      <c r="E22" s="108">
        <f t="shared" si="8"/>
        <v>5300000</v>
      </c>
      <c r="F22" s="109">
        <v>5300000</v>
      </c>
      <c r="G22" s="110">
        <v>5300000</v>
      </c>
      <c r="H22" s="109"/>
      <c r="I22" s="110"/>
      <c r="J22" s="109"/>
      <c r="K22" s="110"/>
      <c r="L22" s="109"/>
      <c r="M22" s="110"/>
      <c r="N22" s="109">
        <v>1002000</v>
      </c>
      <c r="O22" s="110">
        <v>2045213</v>
      </c>
      <c r="P22" s="109">
        <f t="shared" si="9"/>
        <v>1002000</v>
      </c>
      <c r="Q22" s="110">
        <f t="shared" si="10"/>
        <v>2045213</v>
      </c>
      <c r="R22" s="54">
        <f t="shared" si="11"/>
        <v>0</v>
      </c>
      <c r="S22" s="55">
        <f t="shared" si="12"/>
        <v>0</v>
      </c>
      <c r="T22" s="54">
        <f t="shared" si="13"/>
        <v>18.90566037735849</v>
      </c>
      <c r="U22" s="56">
        <f t="shared" si="14"/>
        <v>38.588924528301888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5300000</v>
      </c>
      <c r="D26" s="111"/>
      <c r="E26" s="111">
        <f t="shared" si="8"/>
        <v>5300000</v>
      </c>
      <c r="F26" s="112">
        <f t="shared" ref="F26:O26" si="15">SUM(F19:F25)</f>
        <v>5300000</v>
      </c>
      <c r="G26" s="113">
        <f t="shared" si="15"/>
        <v>5300000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1002000</v>
      </c>
      <c r="O26" s="113">
        <f t="shared" si="15"/>
        <v>2045213</v>
      </c>
      <c r="P26" s="112">
        <f t="shared" si="9"/>
        <v>1002000</v>
      </c>
      <c r="Q26" s="113">
        <f t="shared" si="10"/>
        <v>2045213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18.90566037735849</v>
      </c>
      <c r="U26" s="60">
        <f>IF(($E26-$E21-$E25)   =0,0,($Q26   /($E26-$E21-$E25)   )*100)</f>
        <v>38.588924528301888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IF(($L28      =0),0,((($N28      -$L28      )/$L28      )*100))</f>
        <v>0</v>
      </c>
      <c r="S28" s="55">
        <f>IF(($M28      =0),0,((($O28      -$M28      )/$M28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IF(($L29      =0),0,((($N29      -$L29      )/$L29      )*100))</f>
        <v>0</v>
      </c>
      <c r="S29" s="55">
        <f>IF(($M29      =0),0,((($O29      -$M29      )/$M29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IF(($L30      =0),0,((($N30      -$L30      )/$L30      )*100))</f>
        <v>0</v>
      </c>
      <c r="S30" s="55">
        <f>IF(($M30      =0),0,((($O30      -$M30      )/$M30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IF(($L31      =0),0,((($N31      -$L31      )/$L31      )*100))</f>
        <v>0</v>
      </c>
      <c r="S31" s="55">
        <f>IF(($M31      =0),0,((($O31      -$M31      )/$M31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IF(($L32      =0),0,((($N32      -$L32      )/$L32      )*100))</f>
        <v>0</v>
      </c>
      <c r="S32" s="59">
        <f>IF(($M32      =0),0,((($O32      -$M32      )/$M32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2099000</v>
      </c>
      <c r="C34" s="108"/>
      <c r="D34" s="108"/>
      <c r="E34" s="108">
        <f>$B34      +$C34      +$D34</f>
        <v>2099000</v>
      </c>
      <c r="F34" s="109">
        <v>2099000</v>
      </c>
      <c r="G34" s="110">
        <v>2099000</v>
      </c>
      <c r="H34" s="109">
        <v>524000</v>
      </c>
      <c r="I34" s="110">
        <v>1350519</v>
      </c>
      <c r="J34" s="109">
        <v>748000</v>
      </c>
      <c r="K34" s="110">
        <v>748481</v>
      </c>
      <c r="L34" s="109"/>
      <c r="M34" s="110"/>
      <c r="N34" s="109"/>
      <c r="O34" s="110"/>
      <c r="P34" s="109">
        <f>$H34      +$J34      +$L34      +$N34</f>
        <v>1272000</v>
      </c>
      <c r="Q34" s="110">
        <f>$I34      +$K34      +$M34      +$O34</f>
        <v>2099000</v>
      </c>
      <c r="R34" s="54">
        <f>IF(($L34      =0),0,((($N34      -$L34      )/$L34      )*100))</f>
        <v>0</v>
      </c>
      <c r="S34" s="55">
        <f>IF(($M34      =0),0,((($O34      -$M34      )/$M34      )*100))</f>
        <v>0</v>
      </c>
      <c r="T34" s="54">
        <f>IF(($E34      =0),0,(($P34      /$E34      )*100))</f>
        <v>60.600285850404958</v>
      </c>
      <c r="U34" s="56">
        <f>IF(($E34      =0),0,(($Q34      /$E34      )*100))</f>
        <v>100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2099000</v>
      </c>
      <c r="C35" s="111">
        <f>C34</f>
        <v>0</v>
      </c>
      <c r="D35" s="111"/>
      <c r="E35" s="111">
        <f>$B35      +$C35      +$D35</f>
        <v>2099000</v>
      </c>
      <c r="F35" s="112">
        <f t="shared" ref="F35:O35" si="17">F34</f>
        <v>2099000</v>
      </c>
      <c r="G35" s="113">
        <f t="shared" si="17"/>
        <v>2099000</v>
      </c>
      <c r="H35" s="112">
        <f t="shared" si="17"/>
        <v>524000</v>
      </c>
      <c r="I35" s="113">
        <f t="shared" si="17"/>
        <v>1350519</v>
      </c>
      <c r="J35" s="112">
        <f t="shared" si="17"/>
        <v>748000</v>
      </c>
      <c r="K35" s="113">
        <f t="shared" si="17"/>
        <v>748481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1272000</v>
      </c>
      <c r="Q35" s="113">
        <f>$I35      +$K35      +$M35      +$O35</f>
        <v>2099000</v>
      </c>
      <c r="R35" s="58">
        <f>IF(($L35      =0),0,((($N35      -$L35      )/$L35      )*100))</f>
        <v>0</v>
      </c>
      <c r="S35" s="59">
        <f>IF(($M35      =0),0,((($O35      -$M35      )/$M35      )*100))</f>
        <v>0</v>
      </c>
      <c r="T35" s="58">
        <f>IF($E35   =0,0,($P35   /$E35   )*100)</f>
        <v>60.600285850404958</v>
      </c>
      <c r="U35" s="60">
        <f>IF($E35   =0,0,($Q35   /$E35   )*100)</f>
        <v>100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/>
      <c r="C37" s="108"/>
      <c r="D37" s="108"/>
      <c r="E37" s="108">
        <f t="shared" ref="E37:E42" si="18">$B37      +$C37      +$D37</f>
        <v>0</v>
      </c>
      <c r="F37" s="109">
        <v>0</v>
      </c>
      <c r="G37" s="110">
        <v>0</v>
      </c>
      <c r="H37" s="109"/>
      <c r="I37" s="110"/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0</v>
      </c>
      <c r="Q37" s="110">
        <f t="shared" ref="Q37:Q42" si="20">$I37      +$K37      +$M37      +$O37</f>
        <v>0</v>
      </c>
      <c r="R37" s="54">
        <f t="shared" ref="R37:R42" si="21">IF(($L37      =0),0,((($N37      -$L37      )/$L37      )*100))</f>
        <v>0</v>
      </c>
      <c r="S37" s="55">
        <f t="shared" ref="S37:S42" si="22">IF(($M37      =0),0,((($O37      -$M37      )/$M37      )*100))</f>
        <v>0</v>
      </c>
      <c r="T37" s="54">
        <f t="shared" ref="T37:T41" si="23">IF(($E37      =0),0,(($P37      /$E37      )*100))</f>
        <v>0</v>
      </c>
      <c r="U37" s="56">
        <f t="shared" ref="U37:U41" si="24">IF(($E37      =0),0,(($Q37      /$E37      )*100))</f>
        <v>0</v>
      </c>
      <c r="V37" s="109">
        <v>3259000</v>
      </c>
      <c r="W37" s="110" t="s">
        <v>36</v>
      </c>
    </row>
    <row r="38" spans="1:23" ht="13" customHeight="1" x14ac:dyDescent="0.3">
      <c r="A38" s="53" t="s">
        <v>62</v>
      </c>
      <c r="B38" s="108">
        <v>12765000</v>
      </c>
      <c r="C38" s="108">
        <v>13841000</v>
      </c>
      <c r="D38" s="108"/>
      <c r="E38" s="108">
        <f t="shared" si="18"/>
        <v>26606000</v>
      </c>
      <c r="F38" s="109">
        <v>12765000</v>
      </c>
      <c r="G38" s="110">
        <v>0</v>
      </c>
      <c r="H38" s="109"/>
      <c r="I38" s="110"/>
      <c r="J38" s="109"/>
      <c r="K38" s="110"/>
      <c r="L38" s="109"/>
      <c r="M38" s="110"/>
      <c r="N38" s="109">
        <v>2476000</v>
      </c>
      <c r="O38" s="110"/>
      <c r="P38" s="109">
        <f t="shared" si="19"/>
        <v>2476000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9.3061715402540788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12765000</v>
      </c>
      <c r="C42" s="111">
        <f>SUM(C37:C41)</f>
        <v>13841000</v>
      </c>
      <c r="D42" s="111"/>
      <c r="E42" s="111">
        <f t="shared" si="18"/>
        <v>26606000</v>
      </c>
      <c r="F42" s="112">
        <f t="shared" ref="F42:O42" si="25">SUM(F37:F41)</f>
        <v>12765000</v>
      </c>
      <c r="G42" s="113">
        <f t="shared" si="25"/>
        <v>0</v>
      </c>
      <c r="H42" s="112">
        <f t="shared" si="25"/>
        <v>0</v>
      </c>
      <c r="I42" s="113">
        <f t="shared" si="25"/>
        <v>0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2476000</v>
      </c>
      <c r="O42" s="113">
        <f t="shared" si="25"/>
        <v>0</v>
      </c>
      <c r="P42" s="112">
        <f t="shared" si="19"/>
        <v>2476000</v>
      </c>
      <c r="Q42" s="113">
        <f t="shared" si="20"/>
        <v>0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0</v>
      </c>
      <c r="U42" s="60">
        <f>IF((+$E37+$E40) =0,0,(Q42   /(+$E37+$E40) )*100)</f>
        <v>0</v>
      </c>
      <c r="V42" s="112">
        <f>SUM(V37:V41)</f>
        <v>3259000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IF(($L44      =0),0,((($N44      -$L44      )/$L44      )*100))</f>
        <v>0</v>
      </c>
      <c r="S44" s="55">
        <f t="shared" ref="S44:S55" si="30">IF(($M44      =0),0,((($O44      -$M44      )/$M44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IF(($L57      =0),0,((($N57      -$L57      )/$L57      )*100))</f>
        <v>0</v>
      </c>
      <c r="S57" s="55">
        <f>IF(($M57      =0),0,((($O57      -$M57      )/$M57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IF(($L58      =0),0,((($N58      -$L58      )/$L58      )*100))</f>
        <v>0</v>
      </c>
      <c r="S58" s="55">
        <f>IF(($M58      =0),0,((($O58      -$M58      )/$M58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IF(($L59      =0),0,((($N59      -$L59      )/$L59      )*100))</f>
        <v>0</v>
      </c>
      <c r="S59" s="55">
        <f>IF(($M59      =0),0,((($O59      -$M59      )/$M59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IF(($L60      =0),0,((($N60      -$L60      )/$L60      )*100))</f>
        <v>0</v>
      </c>
      <c r="S60" s="55">
        <f>IF(($M60      =0),0,((($O60      -$M60      )/$M60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IF(($L61      =0),0,((($N61      -$L61      )/$L61      )*100))</f>
        <v>0</v>
      </c>
      <c r="S61" s="64">
        <f>IF(($M61      =0),0,((($O61      -$M61      )/$M61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IF(($L63      =0),0,((($N63      -$L63      )/$L63      )*100))</f>
        <v>0</v>
      </c>
      <c r="S63" s="55">
        <f t="shared" ref="S63:S69" si="39">IF(($M63      =0),0,((($O63      -$M63      )/$M63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16664000</v>
      </c>
      <c r="C69" s="120">
        <f>SUM(C9:C16,C19:C25,C28:C31,C34,C37:C41,C44:C54,C57:C60,C63:C67)</f>
        <v>19141000</v>
      </c>
      <c r="D69" s="120"/>
      <c r="E69" s="120">
        <f t="shared" si="35"/>
        <v>35805000</v>
      </c>
      <c r="F69" s="121">
        <f t="shared" ref="F69:O69" si="43">SUM(F9:F16,F19:F25,F28:F31,F34,F37:F41,F44:F54,F57:F60,F63:F67)</f>
        <v>21964000</v>
      </c>
      <c r="G69" s="122">
        <f t="shared" si="43"/>
        <v>9199000</v>
      </c>
      <c r="H69" s="121">
        <f t="shared" si="43"/>
        <v>1628000</v>
      </c>
      <c r="I69" s="122">
        <f t="shared" si="43"/>
        <v>1967663</v>
      </c>
      <c r="J69" s="121">
        <f t="shared" si="43"/>
        <v>977000</v>
      </c>
      <c r="K69" s="122">
        <f t="shared" si="43"/>
        <v>978046</v>
      </c>
      <c r="L69" s="121">
        <f t="shared" si="43"/>
        <v>255000</v>
      </c>
      <c r="M69" s="122">
        <f t="shared" si="43"/>
        <v>580972</v>
      </c>
      <c r="N69" s="121">
        <f t="shared" si="43"/>
        <v>3478000</v>
      </c>
      <c r="O69" s="122">
        <f t="shared" si="43"/>
        <v>2417531</v>
      </c>
      <c r="P69" s="121">
        <f t="shared" si="36"/>
        <v>6338000</v>
      </c>
      <c r="Q69" s="122">
        <f t="shared" si="37"/>
        <v>5944212</v>
      </c>
      <c r="R69" s="67">
        <f t="shared" si="38"/>
        <v>1263.9215686274508</v>
      </c>
      <c r="S69" s="68">
        <f t="shared" si="39"/>
        <v>316.11833272515713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68.898793347102952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64.618023698228072</v>
      </c>
      <c r="V69" s="121">
        <f>SUM(V9:V16,V19:V25,V28:V31,V34,V37:V41,V44:V54,V57:V60,V63:V67)</f>
        <v>3259000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37418000</v>
      </c>
      <c r="C71" s="108"/>
      <c r="D71" s="108"/>
      <c r="E71" s="108">
        <f>$B71      +$C71      +$D71</f>
        <v>37418000</v>
      </c>
      <c r="F71" s="109">
        <v>37418000</v>
      </c>
      <c r="G71" s="110">
        <v>37418000</v>
      </c>
      <c r="H71" s="109">
        <v>11226000</v>
      </c>
      <c r="I71" s="110">
        <v>12803541</v>
      </c>
      <c r="J71" s="109">
        <v>7605000</v>
      </c>
      <c r="K71" s="110">
        <v>7605126</v>
      </c>
      <c r="L71" s="109">
        <v>11226000</v>
      </c>
      <c r="M71" s="110">
        <v>8354799</v>
      </c>
      <c r="N71" s="109">
        <v>7361000</v>
      </c>
      <c r="O71" s="110">
        <v>8654534</v>
      </c>
      <c r="P71" s="109">
        <f>$H71      +$J71      +$L71      +$N71</f>
        <v>37418000</v>
      </c>
      <c r="Q71" s="110">
        <f>$I71      +$K71      +$M71      +$O71</f>
        <v>37418000</v>
      </c>
      <c r="R71" s="54">
        <f>IF(($L71      =0),0,((($N71      -$L71      )/$L71      )*100))</f>
        <v>-34.429004097630497</v>
      </c>
      <c r="S71" s="55">
        <f>IF(($M71      =0),0,((($O71      -$M71      )/$M71      )*100))</f>
        <v>3.5875788274499483</v>
      </c>
      <c r="T71" s="54">
        <f>IF(($E71      =0),0,(($P71      /$E71      )*100))</f>
        <v>100</v>
      </c>
      <c r="U71" s="56">
        <f>IF(($E71      =0),0,(($Q71      /$E71      )*100))</f>
        <v>100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IF(($L72      =0),0,((($N72      -$L72      )/$L72      )*100))</f>
        <v>0</v>
      </c>
      <c r="S72" s="55">
        <f>IF(($M72      =0),0,((($O72      -$M72      )/$M72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37418000</v>
      </c>
      <c r="C73" s="117">
        <f>SUM(C71:C72)</f>
        <v>0</v>
      </c>
      <c r="D73" s="117"/>
      <c r="E73" s="117">
        <f>$B73      +$C73      +$D73</f>
        <v>37418000</v>
      </c>
      <c r="F73" s="118">
        <f t="shared" ref="F73:O73" si="44">SUM(F71:F72)</f>
        <v>37418000</v>
      </c>
      <c r="G73" s="119">
        <f t="shared" si="44"/>
        <v>37418000</v>
      </c>
      <c r="H73" s="118">
        <f t="shared" si="44"/>
        <v>11226000</v>
      </c>
      <c r="I73" s="119">
        <f t="shared" si="44"/>
        <v>12803541</v>
      </c>
      <c r="J73" s="118">
        <f t="shared" si="44"/>
        <v>7605000</v>
      </c>
      <c r="K73" s="119">
        <f t="shared" si="44"/>
        <v>7605126</v>
      </c>
      <c r="L73" s="118">
        <f t="shared" si="44"/>
        <v>11226000</v>
      </c>
      <c r="M73" s="119">
        <f t="shared" si="44"/>
        <v>8354799</v>
      </c>
      <c r="N73" s="118">
        <f t="shared" si="44"/>
        <v>7361000</v>
      </c>
      <c r="O73" s="119">
        <f t="shared" si="44"/>
        <v>8654534</v>
      </c>
      <c r="P73" s="118">
        <f>$H73      +$J73      +$L73      +$N73</f>
        <v>37418000</v>
      </c>
      <c r="Q73" s="119">
        <f>$I73      +$K73      +$M73      +$O73</f>
        <v>37418000</v>
      </c>
      <c r="R73" s="63">
        <f>IF(($L73      =0),0,((($N73      -$L73      )/$L73      )*100))</f>
        <v>-34.429004097630497</v>
      </c>
      <c r="S73" s="64">
        <f>IF(($M73      =0),0,((($O73      -$M73      )/$M73      )*100))</f>
        <v>3.5875788274499483</v>
      </c>
      <c r="T73" s="63">
        <f>IF(($E71      =0),0,(($P71      /$E71      )*100))</f>
        <v>100</v>
      </c>
      <c r="U73" s="65">
        <f>IF($E71   =0,0,($Q71   /$E71 )*100)</f>
        <v>100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37418000</v>
      </c>
      <c r="C74" s="120">
        <f>SUM(C71:C72)</f>
        <v>0</v>
      </c>
      <c r="D74" s="120"/>
      <c r="E74" s="120">
        <f>$B74      +$C74      +$D74</f>
        <v>37418000</v>
      </c>
      <c r="F74" s="121">
        <f t="shared" ref="F74:O74" si="45">SUM(F71:F72)</f>
        <v>37418000</v>
      </c>
      <c r="G74" s="122">
        <f t="shared" si="45"/>
        <v>37418000</v>
      </c>
      <c r="H74" s="121">
        <f t="shared" si="45"/>
        <v>11226000</v>
      </c>
      <c r="I74" s="122">
        <f t="shared" si="45"/>
        <v>12803541</v>
      </c>
      <c r="J74" s="121">
        <f t="shared" si="45"/>
        <v>7605000</v>
      </c>
      <c r="K74" s="122">
        <f t="shared" si="45"/>
        <v>7605126</v>
      </c>
      <c r="L74" s="121">
        <f t="shared" si="45"/>
        <v>11226000</v>
      </c>
      <c r="M74" s="122">
        <f t="shared" si="45"/>
        <v>8354799</v>
      </c>
      <c r="N74" s="121">
        <f t="shared" si="45"/>
        <v>7361000</v>
      </c>
      <c r="O74" s="122">
        <f t="shared" si="45"/>
        <v>8654534</v>
      </c>
      <c r="P74" s="121">
        <f>$H74      +$J74      +$L74      +$N74</f>
        <v>37418000</v>
      </c>
      <c r="Q74" s="122">
        <f>$I74      +$K74      +$M74      +$O74</f>
        <v>37418000</v>
      </c>
      <c r="R74" s="67">
        <f>IF(($L74      =0),0,((($N74      -$L74      )/$L74      )*100))</f>
        <v>-34.429004097630497</v>
      </c>
      <c r="S74" s="68">
        <f>IF(($M74      =0),0,((($O74      -$M74      )/$M74      )*100))</f>
        <v>3.5875788274499483</v>
      </c>
      <c r="T74" s="67">
        <f>IF(($E71      =0),0,(($P71      /$E71      )*100))</f>
        <v>100</v>
      </c>
      <c r="U74" s="71">
        <f>IF($E71   =0,0,($Q71   /$E71 )*100)</f>
        <v>100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54082000</v>
      </c>
      <c r="C75" s="120">
        <f>SUM(C9:C16,C19:C25,C28:C31,C34,C37:C41,C44:C54,C57:C60,C63:C67,C71:C72)</f>
        <v>19141000</v>
      </c>
      <c r="D75" s="120"/>
      <c r="E75" s="120">
        <f>$B75      +$C75      +$D75</f>
        <v>73223000</v>
      </c>
      <c r="F75" s="121">
        <f t="shared" ref="F75:O75" si="46">SUM(F9:F16,F19:F25,F28:F31,F34,F37:F41,F44:F54,F57:F60,F63:F67,F71:F72)</f>
        <v>59382000</v>
      </c>
      <c r="G75" s="122">
        <f t="shared" si="46"/>
        <v>46617000</v>
      </c>
      <c r="H75" s="121">
        <f t="shared" si="46"/>
        <v>12854000</v>
      </c>
      <c r="I75" s="122">
        <f t="shared" si="46"/>
        <v>14771204</v>
      </c>
      <c r="J75" s="121">
        <f t="shared" si="46"/>
        <v>8582000</v>
      </c>
      <c r="K75" s="122">
        <f t="shared" si="46"/>
        <v>8583172</v>
      </c>
      <c r="L75" s="121">
        <f t="shared" si="46"/>
        <v>11481000</v>
      </c>
      <c r="M75" s="122">
        <f t="shared" si="46"/>
        <v>8935771</v>
      </c>
      <c r="N75" s="121">
        <f t="shared" si="46"/>
        <v>10839000</v>
      </c>
      <c r="O75" s="122">
        <f t="shared" si="46"/>
        <v>11072065</v>
      </c>
      <c r="P75" s="121">
        <f>$H75      +$J75      +$L75      +$N75</f>
        <v>43756000</v>
      </c>
      <c r="Q75" s="122">
        <f>$I75      +$K75      +$M75      +$O75</f>
        <v>43362212</v>
      </c>
      <c r="R75" s="67">
        <f>IF(($L75      =0),0,((($N75      -$L75      )/$L75      )*100))</f>
        <v>-5.5918474000522602</v>
      </c>
      <c r="S75" s="68">
        <f>IF(($M75      =0),0,((($O75      -$M75      )/$M75      )*100))</f>
        <v>23.907215169233858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93.86275393096939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93.018023467833615</v>
      </c>
      <c r="V75" s="121">
        <f>SUM(V9:V16,V19:V25,V28:V31,V34,V37:V41,V44:V54,V57:V60,V63:V67,V71:V72)</f>
        <v>3259000</v>
      </c>
      <c r="W75" s="122" t="s">
        <v>36</v>
      </c>
    </row>
    <row r="76" spans="1:23" ht="13" thickTop="1" x14ac:dyDescent="0.25">
      <c r="A76" s="72" t="s">
        <v>40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93</v>
      </c>
      <c r="B78" s="86" t="s">
        <v>94</v>
      </c>
      <c r="C78" s="86" t="s">
        <v>95</v>
      </c>
      <c r="D78" s="87" t="s">
        <v>17</v>
      </c>
      <c r="E78" s="86" t="s">
        <v>18</v>
      </c>
      <c r="F78" s="86" t="s">
        <v>19</v>
      </c>
      <c r="G78" s="86" t="s">
        <v>96</v>
      </c>
      <c r="H78" s="86" t="s">
        <v>97</v>
      </c>
      <c r="I78" s="88" t="s">
        <v>22</v>
      </c>
      <c r="J78" s="86" t="s">
        <v>98</v>
      </c>
      <c r="K78" s="88" t="s">
        <v>24</v>
      </c>
      <c r="L78" s="86" t="s">
        <v>99</v>
      </c>
      <c r="M78" s="88" t="s">
        <v>26</v>
      </c>
      <c r="N78" s="86" t="s">
        <v>100</v>
      </c>
      <c r="O78" s="88" t="s">
        <v>28</v>
      </c>
      <c r="P78" s="88" t="s">
        <v>101</v>
      </c>
      <c r="Q78" s="89" t="s">
        <v>30</v>
      </c>
      <c r="R78" s="90" t="s">
        <v>101</v>
      </c>
      <c r="S78" s="91" t="s">
        <v>30</v>
      </c>
      <c r="T78" s="90" t="s">
        <v>102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167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168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169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170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171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172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103</v>
      </c>
      <c r="B87" s="128">
        <f t="shared" ref="B87:S87" si="48">+B88+B89+B90+B91+B92+B93+B94+B95+B96</f>
        <v>2769000</v>
      </c>
      <c r="C87" s="128">
        <f t="shared" si="48"/>
        <v>8286000</v>
      </c>
      <c r="D87" s="128">
        <f t="shared" si="48"/>
        <v>0</v>
      </c>
      <c r="E87" s="128">
        <f t="shared" si="48"/>
        <v>11055000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7707000</v>
      </c>
      <c r="I87" s="128">
        <f t="shared" si="48"/>
        <v>0</v>
      </c>
      <c r="J87" s="128">
        <f t="shared" si="48"/>
        <v>8203000</v>
      </c>
      <c r="K87" s="128">
        <f t="shared" si="48"/>
        <v>0</v>
      </c>
      <c r="L87" s="128">
        <f t="shared" si="48"/>
        <v>2000000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17910000</v>
      </c>
      <c r="Q87" s="129">
        <f t="shared" si="48"/>
        <v>0</v>
      </c>
      <c r="R87" s="94">
        <f t="shared" si="48"/>
        <v>-100</v>
      </c>
      <c r="S87" s="94">
        <f t="shared" si="48"/>
        <v>0</v>
      </c>
      <c r="T87" s="95">
        <f>IF(SUM($E88:$E96) =0,0,(P87   /SUM($E88:$E96) )*100)</f>
        <v>162.00814111261872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104</v>
      </c>
      <c r="B88" s="130"/>
      <c r="C88" s="130"/>
      <c r="D88" s="130"/>
      <c r="E88" s="130">
        <f t="shared" ref="E88:E96" si="49">$B88      +$C88      +$D88</f>
        <v>0</v>
      </c>
      <c r="F88" s="130">
        <v>0</v>
      </c>
      <c r="G88" s="130">
        <v>0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IF(($L88      =0),0,((($N88      -$L88      )/$L88      )*100))</f>
        <v>0</v>
      </c>
      <c r="S88" s="98">
        <f t="shared" ref="S88:S96" si="53">IF(($M88      =0),0,((($O88      -$M88      )/$M88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105</v>
      </c>
      <c r="B89" s="108"/>
      <c r="C89" s="108"/>
      <c r="D89" s="108"/>
      <c r="E89" s="108">
        <f t="shared" si="49"/>
        <v>0</v>
      </c>
      <c r="F89" s="108">
        <v>0</v>
      </c>
      <c r="G89" s="108">
        <v>0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106</v>
      </c>
      <c r="B90" s="108"/>
      <c r="C90" s="108"/>
      <c r="D90" s="108"/>
      <c r="E90" s="108">
        <f t="shared" si="49"/>
        <v>0</v>
      </c>
      <c r="F90" s="108">
        <v>0</v>
      </c>
      <c r="G90" s="108">
        <v>0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107</v>
      </c>
      <c r="B91" s="108">
        <v>769000</v>
      </c>
      <c r="C91" s="108">
        <v>8286000</v>
      </c>
      <c r="D91" s="108"/>
      <c r="E91" s="108">
        <f t="shared" si="49"/>
        <v>9055000</v>
      </c>
      <c r="F91" s="108">
        <v>0</v>
      </c>
      <c r="G91" s="108">
        <v>0</v>
      </c>
      <c r="H91" s="108">
        <v>7707000</v>
      </c>
      <c r="I91" s="108"/>
      <c r="J91" s="108">
        <v>8203000</v>
      </c>
      <c r="K91" s="108"/>
      <c r="L91" s="108"/>
      <c r="M91" s="108"/>
      <c r="N91" s="108"/>
      <c r="O91" s="108"/>
      <c r="P91" s="108">
        <f t="shared" si="50"/>
        <v>15910000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175.70403092214246</v>
      </c>
      <c r="U91" s="99">
        <f t="shared" si="55"/>
        <v>0</v>
      </c>
      <c r="V91" s="100"/>
      <c r="W91" s="101"/>
    </row>
    <row r="92" spans="1:23" ht="13" x14ac:dyDescent="0.3">
      <c r="A92" s="102" t="s">
        <v>108</v>
      </c>
      <c r="B92" s="108"/>
      <c r="C92" s="108"/>
      <c r="D92" s="108"/>
      <c r="E92" s="108">
        <f t="shared" si="49"/>
        <v>0</v>
      </c>
      <c r="F92" s="108">
        <v>0</v>
      </c>
      <c r="G92" s="108">
        <v>0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109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110</v>
      </c>
      <c r="B94" s="108"/>
      <c r="C94" s="108"/>
      <c r="D94" s="108"/>
      <c r="E94" s="108">
        <f t="shared" si="49"/>
        <v>0</v>
      </c>
      <c r="F94" s="108">
        <v>0</v>
      </c>
      <c r="G94" s="108">
        <v>0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111</v>
      </c>
      <c r="B95" s="108"/>
      <c r="C95" s="108"/>
      <c r="D95" s="108"/>
      <c r="E95" s="108">
        <f t="shared" si="49"/>
        <v>0</v>
      </c>
      <c r="F95" s="108">
        <v>0</v>
      </c>
      <c r="G95" s="108">
        <v>0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112</v>
      </c>
      <c r="B96" s="131">
        <v>2000000</v>
      </c>
      <c r="C96" s="131"/>
      <c r="D96" s="131"/>
      <c r="E96" s="131">
        <f t="shared" si="49"/>
        <v>2000000</v>
      </c>
      <c r="F96" s="131">
        <v>0</v>
      </c>
      <c r="G96" s="131">
        <v>0</v>
      </c>
      <c r="H96" s="131"/>
      <c r="I96" s="131"/>
      <c r="J96" s="131"/>
      <c r="K96" s="131"/>
      <c r="L96" s="131">
        <v>2000000</v>
      </c>
      <c r="M96" s="131"/>
      <c r="N96" s="131"/>
      <c r="O96" s="131"/>
      <c r="P96" s="131">
        <f t="shared" si="50"/>
        <v>2000000</v>
      </c>
      <c r="Q96" s="131">
        <f t="shared" si="51"/>
        <v>0</v>
      </c>
      <c r="R96" s="104">
        <f t="shared" si="52"/>
        <v>-100</v>
      </c>
      <c r="S96" s="104">
        <f t="shared" si="53"/>
        <v>0</v>
      </c>
      <c r="T96" s="104">
        <f t="shared" si="54"/>
        <v>100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173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2769000</v>
      </c>
      <c r="C114" s="137">
        <f t="shared" si="62"/>
        <v>8286000</v>
      </c>
      <c r="D114" s="137">
        <f t="shared" si="62"/>
        <v>0</v>
      </c>
      <c r="E114" s="137">
        <f t="shared" si="62"/>
        <v>11055000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7707000</v>
      </c>
      <c r="I114" s="137">
        <f t="shared" si="62"/>
        <v>0</v>
      </c>
      <c r="J114" s="137">
        <f t="shared" si="62"/>
        <v>8203000</v>
      </c>
      <c r="K114" s="137">
        <f t="shared" si="62"/>
        <v>0</v>
      </c>
      <c r="L114" s="137">
        <f t="shared" si="62"/>
        <v>2000000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17910000</v>
      </c>
      <c r="Q114" s="137">
        <f t="shared" si="62"/>
        <v>0</v>
      </c>
      <c r="R114" s="29">
        <f t="shared" si="61"/>
        <v>-1</v>
      </c>
      <c r="S114" s="30" t="str">
        <f t="shared" si="61"/>
        <v xml:space="preserve"> </v>
      </c>
      <c r="T114" s="29">
        <f t="shared" si="58"/>
        <v>1.6200814111261872</v>
      </c>
      <c r="U114" s="30">
        <f t="shared" si="59"/>
        <v>0</v>
      </c>
      <c r="V114" s="27"/>
      <c r="W114" s="28"/>
    </row>
    <row r="115" spans="1:23" hidden="1" x14ac:dyDescent="0.25">
      <c r="A115" s="31" t="s">
        <v>174</v>
      </c>
      <c r="B115" s="139">
        <f>B87</f>
        <v>2769000</v>
      </c>
      <c r="C115" s="139">
        <f t="shared" ref="C115:Q115" si="63">C87</f>
        <v>8286000</v>
      </c>
      <c r="D115" s="139">
        <f t="shared" si="63"/>
        <v>0</v>
      </c>
      <c r="E115" s="139">
        <f t="shared" si="63"/>
        <v>11055000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7707000</v>
      </c>
      <c r="I115" s="139">
        <f t="shared" si="63"/>
        <v>0</v>
      </c>
      <c r="J115" s="139">
        <f t="shared" si="63"/>
        <v>8203000</v>
      </c>
      <c r="K115" s="139">
        <f t="shared" si="63"/>
        <v>0</v>
      </c>
      <c r="L115" s="139">
        <f t="shared" si="63"/>
        <v>2000000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17910000</v>
      </c>
      <c r="Q115" s="139">
        <f t="shared" si="63"/>
        <v>0</v>
      </c>
      <c r="R115" s="29">
        <f t="shared" si="61"/>
        <v>-1</v>
      </c>
      <c r="S115" s="30" t="str">
        <f t="shared" si="61"/>
        <v xml:space="preserve"> </v>
      </c>
      <c r="T115" s="29">
        <f t="shared" si="58"/>
        <v>1.6200814111261872</v>
      </c>
      <c r="U115" s="30">
        <f t="shared" si="59"/>
        <v>0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175</v>
      </c>
    </row>
    <row r="118" spans="1:23" x14ac:dyDescent="0.25">
      <c r="A118" s="35" t="s">
        <v>176</v>
      </c>
    </row>
    <row r="119" spans="1:23" ht="13" x14ac:dyDescent="0.3">
      <c r="A119" s="35" t="s">
        <v>177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178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179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180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zbygffNuTmHXY7hlbQ1BXT7SDnNreMuoTkrWh7Aw3fRy64yR1rdYKh8w4DuXkq2i/17G2IMkCwR5Yroxen3gfw==" saltValue="2WkBOFPk9ZiZ0cQXW2ZjI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152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40</v>
      </c>
      <c r="B6" s="40" t="s">
        <v>40</v>
      </c>
      <c r="C6" s="40" t="s">
        <v>40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>
        <v>0</v>
      </c>
      <c r="G9" s="110">
        <v>0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IF(($L9       =0),0,((($N9       -$L9       )/$L9       )*100))</f>
        <v>0</v>
      </c>
      <c r="S9" s="55">
        <f>IF(($M9       =0),0,((($O9       -$M9       )/$M9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2500000</v>
      </c>
      <c r="C10" s="108"/>
      <c r="D10" s="108"/>
      <c r="E10" s="108">
        <f t="shared" ref="E10:E17" si="0">$B10      +$C10      +$D10</f>
        <v>2500000</v>
      </c>
      <c r="F10" s="109">
        <v>2500000</v>
      </c>
      <c r="G10" s="110">
        <v>2500000</v>
      </c>
      <c r="H10" s="109">
        <v>1392000</v>
      </c>
      <c r="I10" s="110">
        <v>283890</v>
      </c>
      <c r="J10" s="109">
        <v>221000</v>
      </c>
      <c r="K10" s="110">
        <v>221298</v>
      </c>
      <c r="L10" s="109">
        <v>788000</v>
      </c>
      <c r="M10" s="110">
        <v>1359101</v>
      </c>
      <c r="N10" s="109"/>
      <c r="O10" s="110">
        <v>635710</v>
      </c>
      <c r="P10" s="109">
        <f t="shared" ref="P10:P17" si="1">$H10      +$J10      +$L10      +$N10</f>
        <v>2401000</v>
      </c>
      <c r="Q10" s="110">
        <f t="shared" ref="Q10:Q17" si="2">$I10      +$K10      +$M10      +$O10</f>
        <v>2499999</v>
      </c>
      <c r="R10" s="54">
        <f t="shared" ref="R10:R17" si="3">IF(($L10      =0),0,((($N10      -$L10      )/$L10      )*100))</f>
        <v>-100</v>
      </c>
      <c r="S10" s="55">
        <f t="shared" ref="S10:S17" si="4">IF(($M10      =0),0,((($O10      -$M10      )/$M10      )*100))</f>
        <v>-53.22569845802483</v>
      </c>
      <c r="T10" s="54">
        <f t="shared" ref="T10:T16" si="5">IF(($E10      =0),0,(($P10      /$E10      )*100))</f>
        <v>96.04</v>
      </c>
      <c r="U10" s="56">
        <f t="shared" ref="U10:U16" si="6">IF(($E10      =0),0,(($Q10      /$E10      )*100))</f>
        <v>99.999960000000002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2500000</v>
      </c>
      <c r="C17" s="111">
        <f>SUM(C9:C16)</f>
        <v>0</v>
      </c>
      <c r="D17" s="111"/>
      <c r="E17" s="111">
        <f t="shared" si="0"/>
        <v>2500000</v>
      </c>
      <c r="F17" s="112">
        <f t="shared" ref="F17:O17" si="7">SUM(F9:F16)</f>
        <v>2500000</v>
      </c>
      <c r="G17" s="113">
        <f t="shared" si="7"/>
        <v>2500000</v>
      </c>
      <c r="H17" s="112">
        <f t="shared" si="7"/>
        <v>1392000</v>
      </c>
      <c r="I17" s="113">
        <f t="shared" si="7"/>
        <v>283890</v>
      </c>
      <c r="J17" s="112">
        <f t="shared" si="7"/>
        <v>221000</v>
      </c>
      <c r="K17" s="113">
        <f t="shared" si="7"/>
        <v>221298</v>
      </c>
      <c r="L17" s="112">
        <f t="shared" si="7"/>
        <v>788000</v>
      </c>
      <c r="M17" s="113">
        <f t="shared" si="7"/>
        <v>1359101</v>
      </c>
      <c r="N17" s="112">
        <f t="shared" si="7"/>
        <v>0</v>
      </c>
      <c r="O17" s="113">
        <f t="shared" si="7"/>
        <v>635710</v>
      </c>
      <c r="P17" s="112">
        <f t="shared" si="1"/>
        <v>2401000</v>
      </c>
      <c r="Q17" s="113">
        <f t="shared" si="2"/>
        <v>2499999</v>
      </c>
      <c r="R17" s="58">
        <f t="shared" si="3"/>
        <v>-100</v>
      </c>
      <c r="S17" s="59">
        <f t="shared" si="4"/>
        <v>-53.22569845802483</v>
      </c>
      <c r="T17" s="58">
        <f>IF((SUM($E9:$E14))=0,0,(P17/(SUM($E9:$E14))*100))</f>
        <v>96.04</v>
      </c>
      <c r="U17" s="60">
        <f>IF((SUM($E9:$E14))=0,0,(Q17/(SUM($E9:$E14))*100))</f>
        <v>99.999960000000002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>
        <v>151498000</v>
      </c>
      <c r="C19" s="108">
        <v>940000</v>
      </c>
      <c r="D19" s="108"/>
      <c r="E19" s="108">
        <f t="shared" ref="E19:E26" si="8">$B19      +$C19      +$D19</f>
        <v>152438000</v>
      </c>
      <c r="F19" s="109">
        <v>152438000</v>
      </c>
      <c r="G19" s="110">
        <v>152438000</v>
      </c>
      <c r="H19" s="109">
        <v>58395000</v>
      </c>
      <c r="I19" s="110">
        <v>59447200</v>
      </c>
      <c r="J19" s="109">
        <v>15452000</v>
      </c>
      <c r="K19" s="110">
        <v>9635353</v>
      </c>
      <c r="L19" s="109">
        <v>20145000</v>
      </c>
      <c r="M19" s="110">
        <v>5658769</v>
      </c>
      <c r="N19" s="109">
        <v>58446000</v>
      </c>
      <c r="O19" s="110">
        <v>77696677</v>
      </c>
      <c r="P19" s="109">
        <f t="shared" ref="P19:P26" si="9">$H19      +$J19      +$L19      +$N19</f>
        <v>152438000</v>
      </c>
      <c r="Q19" s="110">
        <f t="shared" ref="Q19:Q26" si="10">$I19      +$K19      +$M19      +$O19</f>
        <v>152437999</v>
      </c>
      <c r="R19" s="54">
        <f t="shared" ref="R19:R26" si="11">IF(($L19      =0),0,((($N19      -$L19      )/$L19      )*100))</f>
        <v>190.12658227848101</v>
      </c>
      <c r="S19" s="55">
        <f t="shared" ref="S19:S26" si="12">IF(($M19      =0),0,((($O19      -$M19      )/$M19      )*100))</f>
        <v>1273.0314313943545</v>
      </c>
      <c r="T19" s="54">
        <f t="shared" ref="T19:T25" si="13">IF(($E19      =0),0,(($P19      /$E19      )*100))</f>
        <v>100</v>
      </c>
      <c r="U19" s="56">
        <f t="shared" ref="U19:U25" si="14">IF(($E19      =0),0,(($Q19      /$E19      )*100))</f>
        <v>99.999999343995597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>
        <v>0</v>
      </c>
      <c r="G21" s="110">
        <v>0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>
        <v>6933000</v>
      </c>
      <c r="W23" s="110">
        <v>6028000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151498000</v>
      </c>
      <c r="C26" s="111">
        <f>SUM(C19:C25)</f>
        <v>940000</v>
      </c>
      <c r="D26" s="111"/>
      <c r="E26" s="111">
        <f t="shared" si="8"/>
        <v>152438000</v>
      </c>
      <c r="F26" s="112">
        <f t="shared" ref="F26:O26" si="15">SUM(F19:F25)</f>
        <v>152438000</v>
      </c>
      <c r="G26" s="113">
        <f t="shared" si="15"/>
        <v>152438000</v>
      </c>
      <c r="H26" s="112">
        <f t="shared" si="15"/>
        <v>58395000</v>
      </c>
      <c r="I26" s="113">
        <f t="shared" si="15"/>
        <v>59447200</v>
      </c>
      <c r="J26" s="112">
        <f t="shared" si="15"/>
        <v>15452000</v>
      </c>
      <c r="K26" s="113">
        <f t="shared" si="15"/>
        <v>9635353</v>
      </c>
      <c r="L26" s="112">
        <f t="shared" si="15"/>
        <v>20145000</v>
      </c>
      <c r="M26" s="113">
        <f t="shared" si="15"/>
        <v>5658769</v>
      </c>
      <c r="N26" s="112">
        <f t="shared" si="15"/>
        <v>58446000</v>
      </c>
      <c r="O26" s="113">
        <f t="shared" si="15"/>
        <v>77696677</v>
      </c>
      <c r="P26" s="112">
        <f t="shared" si="9"/>
        <v>152438000</v>
      </c>
      <c r="Q26" s="113">
        <f t="shared" si="10"/>
        <v>152437999</v>
      </c>
      <c r="R26" s="58">
        <f t="shared" si="11"/>
        <v>190.12658227848101</v>
      </c>
      <c r="S26" s="59">
        <f t="shared" si="12"/>
        <v>1273.0314313943545</v>
      </c>
      <c r="T26" s="58">
        <f>IF(($E26-$E21-$E25)   =0,0,($P26   /($E26-$E21-$E25)   )*100)</f>
        <v>100</v>
      </c>
      <c r="U26" s="60">
        <f>IF(($E26-$E21-$E25)   =0,0,($Q26   /($E26-$E21-$E25)   )*100)</f>
        <v>99.999999343995597</v>
      </c>
      <c r="V26" s="112">
        <f>SUM(V19:V25)</f>
        <v>6933000</v>
      </c>
      <c r="W26" s="113">
        <f>SUM(W19:W25)</f>
        <v>6028000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IF(($L28      =0),0,((($N28      -$L28      )/$L28      )*100))</f>
        <v>0</v>
      </c>
      <c r="S28" s="55">
        <f>IF(($M28      =0),0,((($O28      -$M28      )/$M28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IF(($L29      =0),0,((($N29      -$L29      )/$L29      )*100))</f>
        <v>0</v>
      </c>
      <c r="S29" s="55">
        <f>IF(($M29      =0),0,((($O29      -$M29      )/$M29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IF(($L30      =0),0,((($N30      -$L30      )/$L30      )*100))</f>
        <v>0</v>
      </c>
      <c r="S30" s="55">
        <f>IF(($M30      =0),0,((($O30      -$M30      )/$M30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IF(($L31      =0),0,((($N31      -$L31      )/$L31      )*100))</f>
        <v>0</v>
      </c>
      <c r="S31" s="55">
        <f>IF(($M31      =0),0,((($O31      -$M31      )/$M31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IF(($L32      =0),0,((($N32      -$L32      )/$L32      )*100))</f>
        <v>0</v>
      </c>
      <c r="S32" s="59">
        <f>IF(($M32      =0),0,((($O32      -$M32      )/$M32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2674000</v>
      </c>
      <c r="C34" s="108">
        <v>-237000</v>
      </c>
      <c r="D34" s="108"/>
      <c r="E34" s="108">
        <f>$B34      +$C34      +$D34</f>
        <v>2437000</v>
      </c>
      <c r="F34" s="109">
        <v>2437000</v>
      </c>
      <c r="G34" s="110">
        <v>2437000</v>
      </c>
      <c r="H34" s="109">
        <v>287000</v>
      </c>
      <c r="I34" s="110">
        <v>274557</v>
      </c>
      <c r="J34" s="109">
        <v>546000</v>
      </c>
      <c r="K34" s="110">
        <v>546174</v>
      </c>
      <c r="L34" s="109">
        <v>657000</v>
      </c>
      <c r="M34" s="110">
        <v>657199</v>
      </c>
      <c r="N34" s="109">
        <v>947000</v>
      </c>
      <c r="O34" s="110">
        <v>959069</v>
      </c>
      <c r="P34" s="109">
        <f>$H34      +$J34      +$L34      +$N34</f>
        <v>2437000</v>
      </c>
      <c r="Q34" s="110">
        <f>$I34      +$K34      +$M34      +$O34</f>
        <v>2436999</v>
      </c>
      <c r="R34" s="54">
        <f>IF(($L34      =0),0,((($N34      -$L34      )/$L34      )*100))</f>
        <v>44.140030441400299</v>
      </c>
      <c r="S34" s="55">
        <f>IF(($M34      =0),0,((($O34      -$M34      )/$M34      )*100))</f>
        <v>45.932814870381726</v>
      </c>
      <c r="T34" s="54">
        <f>IF(($E34      =0),0,(($P34      /$E34      )*100))</f>
        <v>100</v>
      </c>
      <c r="U34" s="56">
        <f>IF(($E34      =0),0,(($Q34      /$E34      )*100))</f>
        <v>99.99995896594173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2674000</v>
      </c>
      <c r="C35" s="111">
        <f>C34</f>
        <v>-237000</v>
      </c>
      <c r="D35" s="111"/>
      <c r="E35" s="111">
        <f>$B35      +$C35      +$D35</f>
        <v>2437000</v>
      </c>
      <c r="F35" s="112">
        <f t="shared" ref="F35:O35" si="17">F34</f>
        <v>2437000</v>
      </c>
      <c r="G35" s="113">
        <f t="shared" si="17"/>
        <v>2437000</v>
      </c>
      <c r="H35" s="112">
        <f t="shared" si="17"/>
        <v>287000</v>
      </c>
      <c r="I35" s="113">
        <f t="shared" si="17"/>
        <v>274557</v>
      </c>
      <c r="J35" s="112">
        <f t="shared" si="17"/>
        <v>546000</v>
      </c>
      <c r="K35" s="113">
        <f t="shared" si="17"/>
        <v>546174</v>
      </c>
      <c r="L35" s="112">
        <f t="shared" si="17"/>
        <v>657000</v>
      </c>
      <c r="M35" s="113">
        <f t="shared" si="17"/>
        <v>657199</v>
      </c>
      <c r="N35" s="112">
        <f t="shared" si="17"/>
        <v>947000</v>
      </c>
      <c r="O35" s="113">
        <f t="shared" si="17"/>
        <v>959069</v>
      </c>
      <c r="P35" s="112">
        <f>$H35      +$J35      +$L35      +$N35</f>
        <v>2437000</v>
      </c>
      <c r="Q35" s="113">
        <f>$I35      +$K35      +$M35      +$O35</f>
        <v>2436999</v>
      </c>
      <c r="R35" s="58">
        <f>IF(($L35      =0),0,((($N35      -$L35      )/$L35      )*100))</f>
        <v>44.140030441400299</v>
      </c>
      <c r="S35" s="59">
        <f>IF(($M35      =0),0,((($O35      -$M35      )/$M35      )*100))</f>
        <v>45.932814870381726</v>
      </c>
      <c r="T35" s="58">
        <f>IF($E35   =0,0,($P35   /$E35   )*100)</f>
        <v>100</v>
      </c>
      <c r="U35" s="60">
        <f>IF($E35   =0,0,($Q35   /$E35   )*100)</f>
        <v>99.99995896594173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>
        <v>9850000</v>
      </c>
      <c r="C37" s="108">
        <v>-1940000</v>
      </c>
      <c r="D37" s="108"/>
      <c r="E37" s="108">
        <f t="shared" ref="E37:E42" si="18">$B37      +$C37      +$D37</f>
        <v>7910000</v>
      </c>
      <c r="F37" s="109">
        <v>7910000</v>
      </c>
      <c r="G37" s="110">
        <v>7910000</v>
      </c>
      <c r="H37" s="109"/>
      <c r="I37" s="110"/>
      <c r="J37" s="109"/>
      <c r="K37" s="110"/>
      <c r="L37" s="109">
        <v>6783000</v>
      </c>
      <c r="M37" s="110">
        <v>2659872</v>
      </c>
      <c r="N37" s="109">
        <v>1127000</v>
      </c>
      <c r="O37" s="110">
        <v>5250128</v>
      </c>
      <c r="P37" s="109">
        <f t="shared" ref="P37:P42" si="19">$H37      +$J37      +$L37      +$N37</f>
        <v>7910000</v>
      </c>
      <c r="Q37" s="110">
        <f t="shared" ref="Q37:Q42" si="20">$I37      +$K37      +$M37      +$O37</f>
        <v>7910000</v>
      </c>
      <c r="R37" s="54">
        <f t="shared" ref="R37:R42" si="21">IF(($L37      =0),0,((($N37      -$L37      )/$L37      )*100))</f>
        <v>-83.384932920536642</v>
      </c>
      <c r="S37" s="55">
        <f t="shared" ref="S37:S42" si="22">IF(($M37      =0),0,((($O37      -$M37      )/$M37      )*100))</f>
        <v>97.382731199095289</v>
      </c>
      <c r="T37" s="54">
        <f t="shared" ref="T37:T41" si="23">IF(($E37      =0),0,(($P37      /$E37      )*100))</f>
        <v>100</v>
      </c>
      <c r="U37" s="56">
        <f t="shared" ref="U37:U41" si="24">IF(($E37      =0),0,(($Q37      /$E37      )*100))</f>
        <v>100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>
        <v>2492000</v>
      </c>
      <c r="C38" s="108">
        <v>13168000</v>
      </c>
      <c r="D38" s="108"/>
      <c r="E38" s="108">
        <f t="shared" si="18"/>
        <v>15660000</v>
      </c>
      <c r="F38" s="109">
        <v>2492000</v>
      </c>
      <c r="G38" s="110">
        <v>0</v>
      </c>
      <c r="H38" s="109"/>
      <c r="I38" s="110"/>
      <c r="J38" s="109"/>
      <c r="K38" s="110"/>
      <c r="L38" s="109"/>
      <c r="M38" s="110"/>
      <c r="N38" s="109">
        <v>2921000</v>
      </c>
      <c r="O38" s="110"/>
      <c r="P38" s="109">
        <f t="shared" si="19"/>
        <v>2921000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18.652618135376756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>
        <v>5500000</v>
      </c>
      <c r="C40" s="108"/>
      <c r="D40" s="108"/>
      <c r="E40" s="108">
        <f t="shared" si="18"/>
        <v>5500000</v>
      </c>
      <c r="F40" s="109">
        <v>5500000</v>
      </c>
      <c r="G40" s="110">
        <v>5500000</v>
      </c>
      <c r="H40" s="109">
        <v>42000</v>
      </c>
      <c r="I40" s="110">
        <v>83008</v>
      </c>
      <c r="J40" s="109">
        <v>63000</v>
      </c>
      <c r="K40" s="110">
        <v>97600</v>
      </c>
      <c r="L40" s="109">
        <v>789000</v>
      </c>
      <c r="M40" s="110">
        <v>755162</v>
      </c>
      <c r="N40" s="109">
        <v>2610000</v>
      </c>
      <c r="O40" s="110">
        <v>4564232</v>
      </c>
      <c r="P40" s="109">
        <f t="shared" si="19"/>
        <v>3504000</v>
      </c>
      <c r="Q40" s="110">
        <f t="shared" si="20"/>
        <v>5500002</v>
      </c>
      <c r="R40" s="54">
        <f t="shared" si="21"/>
        <v>230.79847908745248</v>
      </c>
      <c r="S40" s="55">
        <f t="shared" si="22"/>
        <v>504.40435297326934</v>
      </c>
      <c r="T40" s="54">
        <f t="shared" si="23"/>
        <v>63.709090909090904</v>
      </c>
      <c r="U40" s="56">
        <f t="shared" si="24"/>
        <v>100.00003636363637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17842000</v>
      </c>
      <c r="C42" s="111">
        <f>SUM(C37:C41)</f>
        <v>11228000</v>
      </c>
      <c r="D42" s="111"/>
      <c r="E42" s="111">
        <f t="shared" si="18"/>
        <v>29070000</v>
      </c>
      <c r="F42" s="112">
        <f t="shared" ref="F42:O42" si="25">SUM(F37:F41)</f>
        <v>15902000</v>
      </c>
      <c r="G42" s="113">
        <f t="shared" si="25"/>
        <v>13410000</v>
      </c>
      <c r="H42" s="112">
        <f t="shared" si="25"/>
        <v>42000</v>
      </c>
      <c r="I42" s="113">
        <f t="shared" si="25"/>
        <v>83008</v>
      </c>
      <c r="J42" s="112">
        <f t="shared" si="25"/>
        <v>63000</v>
      </c>
      <c r="K42" s="113">
        <f t="shared" si="25"/>
        <v>97600</v>
      </c>
      <c r="L42" s="112">
        <f t="shared" si="25"/>
        <v>7572000</v>
      </c>
      <c r="M42" s="113">
        <f t="shared" si="25"/>
        <v>3415034</v>
      </c>
      <c r="N42" s="112">
        <f t="shared" si="25"/>
        <v>6658000</v>
      </c>
      <c r="O42" s="113">
        <f t="shared" si="25"/>
        <v>9814360</v>
      </c>
      <c r="P42" s="112">
        <f t="shared" si="19"/>
        <v>14335000</v>
      </c>
      <c r="Q42" s="113">
        <f t="shared" si="20"/>
        <v>13410002</v>
      </c>
      <c r="R42" s="58">
        <f t="shared" si="21"/>
        <v>-12.070787110406762</v>
      </c>
      <c r="S42" s="59">
        <f t="shared" si="22"/>
        <v>187.38688985234114</v>
      </c>
      <c r="T42" s="58">
        <f>IF((+$E37+$E40) =0,0,(P42   /(+$E37+$E40) )*100)</f>
        <v>106.89783743475019</v>
      </c>
      <c r="U42" s="60">
        <f>IF((+$E37+$E40) =0,0,(Q42   /(+$E37+$E40) )*100)</f>
        <v>100.00001491424311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IF(($L44      =0),0,((($N44      -$L44      )/$L44      )*100))</f>
        <v>0</v>
      </c>
      <c r="S44" s="55">
        <f t="shared" ref="S44:S55" si="30">IF(($M44      =0),0,((($O44      -$M44      )/$M44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>
        <v>60000000</v>
      </c>
      <c r="C53" s="108">
        <v>-21400000</v>
      </c>
      <c r="D53" s="108"/>
      <c r="E53" s="108">
        <f t="shared" si="26"/>
        <v>38600000</v>
      </c>
      <c r="F53" s="109">
        <v>38600000</v>
      </c>
      <c r="G53" s="110">
        <v>38600000</v>
      </c>
      <c r="H53" s="109">
        <v>20600000</v>
      </c>
      <c r="I53" s="110">
        <v>31570333</v>
      </c>
      <c r="J53" s="109">
        <v>18000000</v>
      </c>
      <c r="K53" s="110">
        <v>28429668</v>
      </c>
      <c r="L53" s="109"/>
      <c r="M53" s="110"/>
      <c r="N53" s="109"/>
      <c r="O53" s="110">
        <v>-21400000</v>
      </c>
      <c r="P53" s="109">
        <f t="shared" si="27"/>
        <v>38600000</v>
      </c>
      <c r="Q53" s="110">
        <f t="shared" si="28"/>
        <v>38600001</v>
      </c>
      <c r="R53" s="54">
        <f t="shared" si="29"/>
        <v>0</v>
      </c>
      <c r="S53" s="55">
        <f t="shared" si="30"/>
        <v>0</v>
      </c>
      <c r="T53" s="54">
        <f t="shared" si="31"/>
        <v>100</v>
      </c>
      <c r="U53" s="56">
        <f t="shared" si="32"/>
        <v>100.00000259067356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60000000</v>
      </c>
      <c r="C55" s="111">
        <f>SUM(C44:C54)</f>
        <v>-21400000</v>
      </c>
      <c r="D55" s="111"/>
      <c r="E55" s="111">
        <f t="shared" si="26"/>
        <v>38600000</v>
      </c>
      <c r="F55" s="112">
        <f t="shared" ref="F55:O55" si="33">SUM(F44:F54)</f>
        <v>38600000</v>
      </c>
      <c r="G55" s="113">
        <f t="shared" si="33"/>
        <v>38600000</v>
      </c>
      <c r="H55" s="112">
        <f t="shared" si="33"/>
        <v>20600000</v>
      </c>
      <c r="I55" s="113">
        <f t="shared" si="33"/>
        <v>31570333</v>
      </c>
      <c r="J55" s="112">
        <f t="shared" si="33"/>
        <v>18000000</v>
      </c>
      <c r="K55" s="113">
        <f t="shared" si="33"/>
        <v>28429668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-21400000</v>
      </c>
      <c r="P55" s="112">
        <f t="shared" si="27"/>
        <v>38600000</v>
      </c>
      <c r="Q55" s="113">
        <f t="shared" si="28"/>
        <v>38600001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100</v>
      </c>
      <c r="U55" s="60">
        <f>IF((+$E45+$E47+$E49+$E50+$E53) =0,0,(Q55   /(+$E45+$E47+$E49+$E50+$E53) )*100)</f>
        <v>100.00000259067356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IF(($L57      =0),0,((($N57      -$L57      )/$L57      )*100))</f>
        <v>0</v>
      </c>
      <c r="S57" s="55">
        <f>IF(($M57      =0),0,((($O57      -$M57      )/$M57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IF(($L58      =0),0,((($N58      -$L58      )/$L58      )*100))</f>
        <v>0</v>
      </c>
      <c r="S58" s="55">
        <f>IF(($M58      =0),0,((($O58      -$M58      )/$M58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IF(($L59      =0),0,((($N59      -$L59      )/$L59      )*100))</f>
        <v>0</v>
      </c>
      <c r="S59" s="55">
        <f>IF(($M59      =0),0,((($O59      -$M59      )/$M59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IF(($L60      =0),0,((($N60      -$L60      )/$L60      )*100))</f>
        <v>0</v>
      </c>
      <c r="S60" s="55">
        <f>IF(($M60      =0),0,((($O60      -$M60      )/$M60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IF(($L61      =0),0,((($N61      -$L61      )/$L61      )*100))</f>
        <v>0</v>
      </c>
      <c r="S61" s="64">
        <f>IF(($M61      =0),0,((($O61      -$M61      )/$M61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IF(($L63      =0),0,((($N63      -$L63      )/$L63      )*100))</f>
        <v>0</v>
      </c>
      <c r="S63" s="55">
        <f t="shared" ref="S63:S69" si="39">IF(($M63      =0),0,((($O63      -$M63      )/$M63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234514000</v>
      </c>
      <c r="C69" s="120">
        <f>SUM(C9:C16,C19:C25,C28:C31,C34,C37:C41,C44:C54,C57:C60,C63:C67)</f>
        <v>-9469000</v>
      </c>
      <c r="D69" s="120"/>
      <c r="E69" s="120">
        <f t="shared" si="35"/>
        <v>225045000</v>
      </c>
      <c r="F69" s="121">
        <f t="shared" ref="F69:O69" si="43">SUM(F9:F16,F19:F25,F28:F31,F34,F37:F41,F44:F54,F57:F60,F63:F67)</f>
        <v>211877000</v>
      </c>
      <c r="G69" s="122">
        <f t="shared" si="43"/>
        <v>209385000</v>
      </c>
      <c r="H69" s="121">
        <f t="shared" si="43"/>
        <v>80716000</v>
      </c>
      <c r="I69" s="122">
        <f t="shared" si="43"/>
        <v>91658988</v>
      </c>
      <c r="J69" s="121">
        <f t="shared" si="43"/>
        <v>34282000</v>
      </c>
      <c r="K69" s="122">
        <f t="shared" si="43"/>
        <v>38930093</v>
      </c>
      <c r="L69" s="121">
        <f t="shared" si="43"/>
        <v>29162000</v>
      </c>
      <c r="M69" s="122">
        <f t="shared" si="43"/>
        <v>11090103</v>
      </c>
      <c r="N69" s="121">
        <f t="shared" si="43"/>
        <v>66051000</v>
      </c>
      <c r="O69" s="122">
        <f t="shared" si="43"/>
        <v>67705816</v>
      </c>
      <c r="P69" s="121">
        <f t="shared" si="36"/>
        <v>210211000</v>
      </c>
      <c r="Q69" s="122">
        <f t="shared" si="37"/>
        <v>209385000</v>
      </c>
      <c r="R69" s="67">
        <f t="shared" si="38"/>
        <v>126.49681091831837</v>
      </c>
      <c r="S69" s="68">
        <f t="shared" si="39"/>
        <v>510.50664723312309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100.39448862143898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100</v>
      </c>
      <c r="V69" s="121">
        <f>SUM(V9:V16,V19:V25,V28:V31,V34,V37:V41,V44:V54,V57:V60,V63:V67)</f>
        <v>6933000</v>
      </c>
      <c r="W69" s="122">
        <f>SUM(W9:W16,W19:W25,W28:W31,W34,W37:W41,W44:W54,W57:W60,W63:W67)</f>
        <v>6028000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/>
      <c r="C71" s="108"/>
      <c r="D71" s="108"/>
      <c r="E71" s="108">
        <f>$B71      +$C71      +$D71</f>
        <v>0</v>
      </c>
      <c r="F71" s="109">
        <v>0</v>
      </c>
      <c r="G71" s="110">
        <v>0</v>
      </c>
      <c r="H71" s="109"/>
      <c r="I71" s="110"/>
      <c r="J71" s="109"/>
      <c r="K71" s="110"/>
      <c r="L71" s="109"/>
      <c r="M71" s="110"/>
      <c r="N71" s="109"/>
      <c r="O71" s="110"/>
      <c r="P71" s="109">
        <f>$H71      +$J71      +$L71      +$N71</f>
        <v>0</v>
      </c>
      <c r="Q71" s="110">
        <f>$I71      +$K71      +$M71      +$O71</f>
        <v>0</v>
      </c>
      <c r="R71" s="54">
        <f>IF(($L71      =0),0,((($N71      -$L71      )/$L71      )*100))</f>
        <v>0</v>
      </c>
      <c r="S71" s="55">
        <f>IF(($M71      =0),0,((($O71      -$M71      )/$M71      )*100))</f>
        <v>0</v>
      </c>
      <c r="T71" s="54">
        <f>IF(($E71      =0),0,(($P71      /$E71      )*100))</f>
        <v>0</v>
      </c>
      <c r="U71" s="56">
        <f>IF(($E71      =0),0,(($Q71      /$E71      )*100))</f>
        <v>0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IF(($L72      =0),0,((($N72      -$L72      )/$L72      )*100))</f>
        <v>0</v>
      </c>
      <c r="S72" s="55">
        <f>IF(($M72      =0),0,((($O72      -$M72      )/$M72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0</v>
      </c>
      <c r="C73" s="117">
        <f>SUM(C71:C72)</f>
        <v>0</v>
      </c>
      <c r="D73" s="117"/>
      <c r="E73" s="117">
        <f>$B73      +$C73      +$D73</f>
        <v>0</v>
      </c>
      <c r="F73" s="118">
        <f t="shared" ref="F73:O73" si="44">SUM(F71:F72)</f>
        <v>0</v>
      </c>
      <c r="G73" s="119">
        <f t="shared" si="44"/>
        <v>0</v>
      </c>
      <c r="H73" s="118">
        <f t="shared" si="44"/>
        <v>0</v>
      </c>
      <c r="I73" s="119">
        <f t="shared" si="44"/>
        <v>0</v>
      </c>
      <c r="J73" s="118">
        <f t="shared" si="44"/>
        <v>0</v>
      </c>
      <c r="K73" s="119">
        <f t="shared" si="44"/>
        <v>0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0</v>
      </c>
      <c r="Q73" s="119">
        <f>$I73      +$K73      +$M73      +$O73</f>
        <v>0</v>
      </c>
      <c r="R73" s="63">
        <f>IF(($L73      =0),0,((($N73      -$L73      )/$L73      )*100))</f>
        <v>0</v>
      </c>
      <c r="S73" s="64">
        <f>IF(($M73      =0),0,((($O73      -$M73      )/$M73      )*100))</f>
        <v>0</v>
      </c>
      <c r="T73" s="63">
        <f>IF(($E71      =0),0,(($P71      /$E71      )*100))</f>
        <v>0</v>
      </c>
      <c r="U73" s="65">
        <f>IF($E71   =0,0,($Q71   /$E71 )*100)</f>
        <v>0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0</v>
      </c>
      <c r="C74" s="120">
        <f>SUM(C71:C72)</f>
        <v>0</v>
      </c>
      <c r="D74" s="120"/>
      <c r="E74" s="120">
        <f>$B74      +$C74      +$D74</f>
        <v>0</v>
      </c>
      <c r="F74" s="121">
        <f t="shared" ref="F74:O74" si="45">SUM(F71:F72)</f>
        <v>0</v>
      </c>
      <c r="G74" s="122">
        <f t="shared" si="45"/>
        <v>0</v>
      </c>
      <c r="H74" s="121">
        <f t="shared" si="45"/>
        <v>0</v>
      </c>
      <c r="I74" s="122">
        <f t="shared" si="45"/>
        <v>0</v>
      </c>
      <c r="J74" s="121">
        <f t="shared" si="45"/>
        <v>0</v>
      </c>
      <c r="K74" s="122">
        <f t="shared" si="45"/>
        <v>0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0</v>
      </c>
      <c r="Q74" s="122">
        <f>$I74      +$K74      +$M74      +$O74</f>
        <v>0</v>
      </c>
      <c r="R74" s="67">
        <f>IF(($L74      =0),0,((($N74      -$L74      )/$L74      )*100))</f>
        <v>0</v>
      </c>
      <c r="S74" s="68">
        <f>IF(($M74      =0),0,((($O74      -$M74      )/$M74      )*100))</f>
        <v>0</v>
      </c>
      <c r="T74" s="67">
        <f>IF(($E71      =0),0,(($P71      /$E71      )*100))</f>
        <v>0</v>
      </c>
      <c r="U74" s="71">
        <f>IF($E71   =0,0,($Q71   /$E71 )*100)</f>
        <v>0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234514000</v>
      </c>
      <c r="C75" s="120">
        <f>SUM(C9:C16,C19:C25,C28:C31,C34,C37:C41,C44:C54,C57:C60,C63:C67,C71:C72)</f>
        <v>-9469000</v>
      </c>
      <c r="D75" s="120"/>
      <c r="E75" s="120">
        <f>$B75      +$C75      +$D75</f>
        <v>225045000</v>
      </c>
      <c r="F75" s="121">
        <f t="shared" ref="F75:O75" si="46">SUM(F9:F16,F19:F25,F28:F31,F34,F37:F41,F44:F54,F57:F60,F63:F67,F71:F72)</f>
        <v>211877000</v>
      </c>
      <c r="G75" s="122">
        <f t="shared" si="46"/>
        <v>209385000</v>
      </c>
      <c r="H75" s="121">
        <f t="shared" si="46"/>
        <v>80716000</v>
      </c>
      <c r="I75" s="122">
        <f t="shared" si="46"/>
        <v>91658988</v>
      </c>
      <c r="J75" s="121">
        <f t="shared" si="46"/>
        <v>34282000</v>
      </c>
      <c r="K75" s="122">
        <f t="shared" si="46"/>
        <v>38930093</v>
      </c>
      <c r="L75" s="121">
        <f t="shared" si="46"/>
        <v>29162000</v>
      </c>
      <c r="M75" s="122">
        <f t="shared" si="46"/>
        <v>11090103</v>
      </c>
      <c r="N75" s="121">
        <f t="shared" si="46"/>
        <v>66051000</v>
      </c>
      <c r="O75" s="122">
        <f t="shared" si="46"/>
        <v>67705816</v>
      </c>
      <c r="P75" s="121">
        <f>$H75      +$J75      +$L75      +$N75</f>
        <v>210211000</v>
      </c>
      <c r="Q75" s="122">
        <f>$I75      +$K75      +$M75      +$O75</f>
        <v>209385000</v>
      </c>
      <c r="R75" s="67">
        <f>IF(($L75      =0),0,((($N75      -$L75      )/$L75      )*100))</f>
        <v>126.49681091831837</v>
      </c>
      <c r="S75" s="68">
        <f>IF(($M75      =0),0,((($O75      -$M75      )/$M75      )*100))</f>
        <v>510.50664723312309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100.39448862143898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100</v>
      </c>
      <c r="V75" s="121">
        <f>SUM(V9:V16,V19:V25,V28:V31,V34,V37:V41,V44:V54,V57:V60,V63:V67,V71:V72)</f>
        <v>6933000</v>
      </c>
      <c r="W75" s="122">
        <f>SUM(W9:W16,W19:W25,W28:W31,W34,W37:W41,W44:W54,W57:W60,W63:W67,W71:W72)</f>
        <v>6028000</v>
      </c>
    </row>
    <row r="76" spans="1:23" ht="13" thickTop="1" x14ac:dyDescent="0.25">
      <c r="A76" s="72" t="s">
        <v>40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93</v>
      </c>
      <c r="B78" s="86" t="s">
        <v>94</v>
      </c>
      <c r="C78" s="86" t="s">
        <v>95</v>
      </c>
      <c r="D78" s="87" t="s">
        <v>17</v>
      </c>
      <c r="E78" s="86" t="s">
        <v>18</v>
      </c>
      <c r="F78" s="86" t="s">
        <v>19</v>
      </c>
      <c r="G78" s="86" t="s">
        <v>96</v>
      </c>
      <c r="H78" s="86" t="s">
        <v>97</v>
      </c>
      <c r="I78" s="88" t="s">
        <v>22</v>
      </c>
      <c r="J78" s="86" t="s">
        <v>98</v>
      </c>
      <c r="K78" s="88" t="s">
        <v>24</v>
      </c>
      <c r="L78" s="86" t="s">
        <v>99</v>
      </c>
      <c r="M78" s="88" t="s">
        <v>26</v>
      </c>
      <c r="N78" s="86" t="s">
        <v>100</v>
      </c>
      <c r="O78" s="88" t="s">
        <v>28</v>
      </c>
      <c r="P78" s="88" t="s">
        <v>101</v>
      </c>
      <c r="Q78" s="89" t="s">
        <v>30</v>
      </c>
      <c r="R78" s="90" t="s">
        <v>101</v>
      </c>
      <c r="S78" s="91" t="s">
        <v>30</v>
      </c>
      <c r="T78" s="90" t="s">
        <v>102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167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168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169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170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171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172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103</v>
      </c>
      <c r="B87" s="128">
        <f t="shared" ref="B87:S87" si="48">+B88+B89+B90+B91+B92+B93+B94+B95+B96</f>
        <v>35090000</v>
      </c>
      <c r="C87" s="128">
        <f t="shared" si="48"/>
        <v>3107000</v>
      </c>
      <c r="D87" s="128">
        <f t="shared" si="48"/>
        <v>0</v>
      </c>
      <c r="E87" s="128">
        <f t="shared" si="48"/>
        <v>38197000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27979000</v>
      </c>
      <c r="I87" s="128">
        <f t="shared" si="48"/>
        <v>0</v>
      </c>
      <c r="J87" s="128">
        <f t="shared" si="48"/>
        <v>4262000</v>
      </c>
      <c r="K87" s="128">
        <f t="shared" si="48"/>
        <v>0</v>
      </c>
      <c r="L87" s="128">
        <f t="shared" si="48"/>
        <v>2085000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34326000</v>
      </c>
      <c r="Q87" s="129">
        <f t="shared" si="48"/>
        <v>0</v>
      </c>
      <c r="R87" s="94">
        <f t="shared" si="48"/>
        <v>-200</v>
      </c>
      <c r="S87" s="94">
        <f t="shared" si="48"/>
        <v>0</v>
      </c>
      <c r="T87" s="95">
        <f>IF(SUM($E88:$E96) =0,0,(P87   /SUM($E88:$E96) )*100)</f>
        <v>89.865696258868496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104</v>
      </c>
      <c r="B88" s="130"/>
      <c r="C88" s="130"/>
      <c r="D88" s="130"/>
      <c r="E88" s="130">
        <f t="shared" ref="E88:E96" si="49">$B88      +$C88      +$D88</f>
        <v>0</v>
      </c>
      <c r="F88" s="130">
        <v>0</v>
      </c>
      <c r="G88" s="130">
        <v>0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IF(($L88      =0),0,((($N88      -$L88      )/$L88      )*100))</f>
        <v>0</v>
      </c>
      <c r="S88" s="98">
        <f t="shared" ref="S88:S96" si="53">IF(($M88      =0),0,((($O88      -$M88      )/$M88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105</v>
      </c>
      <c r="B89" s="108"/>
      <c r="C89" s="108"/>
      <c r="D89" s="108"/>
      <c r="E89" s="108">
        <f t="shared" si="49"/>
        <v>0</v>
      </c>
      <c r="F89" s="108">
        <v>0</v>
      </c>
      <c r="G89" s="108">
        <v>0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106</v>
      </c>
      <c r="B90" s="108"/>
      <c r="C90" s="108"/>
      <c r="D90" s="108"/>
      <c r="E90" s="108">
        <f t="shared" si="49"/>
        <v>0</v>
      </c>
      <c r="F90" s="108">
        <v>0</v>
      </c>
      <c r="G90" s="108">
        <v>0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107</v>
      </c>
      <c r="B91" s="108">
        <v>30161000</v>
      </c>
      <c r="C91" s="108">
        <v>1507000</v>
      </c>
      <c r="D91" s="108"/>
      <c r="E91" s="108">
        <f t="shared" si="49"/>
        <v>31668000</v>
      </c>
      <c r="F91" s="108">
        <v>0</v>
      </c>
      <c r="G91" s="108">
        <v>0</v>
      </c>
      <c r="H91" s="108">
        <v>26200000</v>
      </c>
      <c r="I91" s="108"/>
      <c r="J91" s="108">
        <v>3618000</v>
      </c>
      <c r="K91" s="108"/>
      <c r="L91" s="108"/>
      <c r="M91" s="108"/>
      <c r="N91" s="108"/>
      <c r="O91" s="108"/>
      <c r="P91" s="108">
        <f t="shared" si="50"/>
        <v>29818000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94.158140709864853</v>
      </c>
      <c r="U91" s="99">
        <f t="shared" si="55"/>
        <v>0</v>
      </c>
      <c r="V91" s="100"/>
      <c r="W91" s="101"/>
    </row>
    <row r="92" spans="1:23" ht="13" x14ac:dyDescent="0.3">
      <c r="A92" s="102" t="s">
        <v>108</v>
      </c>
      <c r="B92" s="108"/>
      <c r="C92" s="108"/>
      <c r="D92" s="108"/>
      <c r="E92" s="108">
        <f t="shared" si="49"/>
        <v>0</v>
      </c>
      <c r="F92" s="108">
        <v>0</v>
      </c>
      <c r="G92" s="108">
        <v>0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109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110</v>
      </c>
      <c r="B94" s="108">
        <v>4429000</v>
      </c>
      <c r="C94" s="108">
        <v>1000000</v>
      </c>
      <c r="D94" s="108"/>
      <c r="E94" s="108">
        <f t="shared" si="49"/>
        <v>5429000</v>
      </c>
      <c r="F94" s="108">
        <v>0</v>
      </c>
      <c r="G94" s="108">
        <v>0</v>
      </c>
      <c r="H94" s="108">
        <v>1779000</v>
      </c>
      <c r="I94" s="108"/>
      <c r="J94" s="108">
        <v>644000</v>
      </c>
      <c r="K94" s="108"/>
      <c r="L94" s="108">
        <v>985000</v>
      </c>
      <c r="M94" s="108"/>
      <c r="N94" s="108"/>
      <c r="O94" s="108"/>
      <c r="P94" s="108">
        <f t="shared" si="50"/>
        <v>3408000</v>
      </c>
      <c r="Q94" s="108">
        <f t="shared" si="51"/>
        <v>0</v>
      </c>
      <c r="R94" s="98">
        <f t="shared" si="52"/>
        <v>-100</v>
      </c>
      <c r="S94" s="98">
        <f t="shared" si="53"/>
        <v>0</v>
      </c>
      <c r="T94" s="98">
        <f t="shared" si="54"/>
        <v>62.773991526984709</v>
      </c>
      <c r="U94" s="99">
        <f t="shared" si="55"/>
        <v>0</v>
      </c>
      <c r="V94" s="100"/>
      <c r="W94" s="101"/>
    </row>
    <row r="95" spans="1:23" ht="13" x14ac:dyDescent="0.3">
      <c r="A95" s="102" t="s">
        <v>111</v>
      </c>
      <c r="B95" s="108"/>
      <c r="C95" s="108"/>
      <c r="D95" s="108"/>
      <c r="E95" s="108">
        <f t="shared" si="49"/>
        <v>0</v>
      </c>
      <c r="F95" s="108">
        <v>0</v>
      </c>
      <c r="G95" s="108">
        <v>0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112</v>
      </c>
      <c r="B96" s="131">
        <v>500000</v>
      </c>
      <c r="C96" s="131">
        <v>600000</v>
      </c>
      <c r="D96" s="131"/>
      <c r="E96" s="131">
        <f t="shared" si="49"/>
        <v>1100000</v>
      </c>
      <c r="F96" s="131">
        <v>0</v>
      </c>
      <c r="G96" s="131">
        <v>0</v>
      </c>
      <c r="H96" s="131"/>
      <c r="I96" s="131"/>
      <c r="J96" s="131"/>
      <c r="K96" s="131"/>
      <c r="L96" s="131">
        <v>1100000</v>
      </c>
      <c r="M96" s="131"/>
      <c r="N96" s="131"/>
      <c r="O96" s="131"/>
      <c r="P96" s="131">
        <f t="shared" si="50"/>
        <v>1100000</v>
      </c>
      <c r="Q96" s="131">
        <f t="shared" si="51"/>
        <v>0</v>
      </c>
      <c r="R96" s="104">
        <f t="shared" si="52"/>
        <v>-100</v>
      </c>
      <c r="S96" s="104">
        <f t="shared" si="53"/>
        <v>0</v>
      </c>
      <c r="T96" s="104">
        <f t="shared" si="54"/>
        <v>100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173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35090000</v>
      </c>
      <c r="C114" s="137">
        <f t="shared" si="62"/>
        <v>3107000</v>
      </c>
      <c r="D114" s="137">
        <f t="shared" si="62"/>
        <v>0</v>
      </c>
      <c r="E114" s="137">
        <f t="shared" si="62"/>
        <v>38197000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27979000</v>
      </c>
      <c r="I114" s="137">
        <f t="shared" si="62"/>
        <v>0</v>
      </c>
      <c r="J114" s="137">
        <f t="shared" si="62"/>
        <v>4262000</v>
      </c>
      <c r="K114" s="137">
        <f t="shared" si="62"/>
        <v>0</v>
      </c>
      <c r="L114" s="137">
        <f t="shared" si="62"/>
        <v>2085000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34326000</v>
      </c>
      <c r="Q114" s="137">
        <f t="shared" si="62"/>
        <v>0</v>
      </c>
      <c r="R114" s="29">
        <f t="shared" si="61"/>
        <v>-1</v>
      </c>
      <c r="S114" s="30" t="str">
        <f t="shared" si="61"/>
        <v xml:space="preserve"> </v>
      </c>
      <c r="T114" s="29">
        <f t="shared" si="58"/>
        <v>0.89865696258868499</v>
      </c>
      <c r="U114" s="30">
        <f t="shared" si="59"/>
        <v>0</v>
      </c>
      <c r="V114" s="27"/>
      <c r="W114" s="28"/>
    </row>
    <row r="115" spans="1:23" hidden="1" x14ac:dyDescent="0.25">
      <c r="A115" s="31" t="s">
        <v>174</v>
      </c>
      <c r="B115" s="139">
        <f>B87</f>
        <v>35090000</v>
      </c>
      <c r="C115" s="139">
        <f t="shared" ref="C115:Q115" si="63">C87</f>
        <v>3107000</v>
      </c>
      <c r="D115" s="139">
        <f t="shared" si="63"/>
        <v>0</v>
      </c>
      <c r="E115" s="139">
        <f t="shared" si="63"/>
        <v>38197000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27979000</v>
      </c>
      <c r="I115" s="139">
        <f t="shared" si="63"/>
        <v>0</v>
      </c>
      <c r="J115" s="139">
        <f t="shared" si="63"/>
        <v>4262000</v>
      </c>
      <c r="K115" s="139">
        <f t="shared" si="63"/>
        <v>0</v>
      </c>
      <c r="L115" s="139">
        <f t="shared" si="63"/>
        <v>2085000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34326000</v>
      </c>
      <c r="Q115" s="139">
        <f t="shared" si="63"/>
        <v>0</v>
      </c>
      <c r="R115" s="29">
        <f t="shared" si="61"/>
        <v>-1</v>
      </c>
      <c r="S115" s="30" t="str">
        <f t="shared" si="61"/>
        <v xml:space="preserve"> </v>
      </c>
      <c r="T115" s="29">
        <f t="shared" si="58"/>
        <v>0.89865696258868499</v>
      </c>
      <c r="U115" s="30">
        <f t="shared" si="59"/>
        <v>0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175</v>
      </c>
    </row>
    <row r="118" spans="1:23" x14ac:dyDescent="0.25">
      <c r="A118" s="35" t="s">
        <v>176</v>
      </c>
    </row>
    <row r="119" spans="1:23" ht="13" x14ac:dyDescent="0.3">
      <c r="A119" s="35" t="s">
        <v>177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178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179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180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NQo6DxlQBNcJku00eU4JCTP7oxKJg4kyVvQVCRhEqMReHTukRxfyNV+WzBpkQkUb/ZoNsvpKLKDSuQjTxJXWeQ==" saltValue="iYFwOXJDhP4rmZnc6YxTr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153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40</v>
      </c>
      <c r="B6" s="40" t="s">
        <v>40</v>
      </c>
      <c r="C6" s="40" t="s">
        <v>40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>
        <v>0</v>
      </c>
      <c r="G9" s="110">
        <v>0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IF(($L9       =0),0,((($N9       -$L9       )/$L9       )*100))</f>
        <v>0</v>
      </c>
      <c r="S9" s="55">
        <f>IF(($M9       =0),0,((($O9       -$M9       )/$M9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1800000</v>
      </c>
      <c r="C10" s="108"/>
      <c r="D10" s="108"/>
      <c r="E10" s="108">
        <f t="shared" ref="E10:E17" si="0">$B10      +$C10      +$D10</f>
        <v>1800000</v>
      </c>
      <c r="F10" s="109">
        <v>1800000</v>
      </c>
      <c r="G10" s="110">
        <v>1800000</v>
      </c>
      <c r="H10" s="109">
        <v>879000</v>
      </c>
      <c r="I10" s="110">
        <v>833462</v>
      </c>
      <c r="J10" s="109">
        <v>222000</v>
      </c>
      <c r="K10" s="110">
        <v>222809</v>
      </c>
      <c r="L10" s="109">
        <v>191000</v>
      </c>
      <c r="M10" s="110">
        <v>191242</v>
      </c>
      <c r="N10" s="109"/>
      <c r="O10" s="110">
        <v>552487</v>
      </c>
      <c r="P10" s="109">
        <f t="shared" ref="P10:P17" si="1">$H10      +$J10      +$L10      +$N10</f>
        <v>1292000</v>
      </c>
      <c r="Q10" s="110">
        <f t="shared" ref="Q10:Q17" si="2">$I10      +$K10      +$M10      +$O10</f>
        <v>1800000</v>
      </c>
      <c r="R10" s="54">
        <f t="shared" ref="R10:R17" si="3">IF(($L10      =0),0,((($N10      -$L10      )/$L10      )*100))</f>
        <v>-100</v>
      </c>
      <c r="S10" s="55">
        <f t="shared" ref="S10:S17" si="4">IF(($M10      =0),0,((($O10      -$M10      )/$M10      )*100))</f>
        <v>188.89417596553056</v>
      </c>
      <c r="T10" s="54">
        <f t="shared" ref="T10:T16" si="5">IF(($E10      =0),0,(($P10      /$E10      )*100))</f>
        <v>71.777777777777771</v>
      </c>
      <c r="U10" s="56">
        <f t="shared" ref="U10:U16" si="6">IF(($E10      =0),0,(($Q10      /$E10      )*100))</f>
        <v>100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1800000</v>
      </c>
      <c r="C17" s="111">
        <f>SUM(C9:C16)</f>
        <v>0</v>
      </c>
      <c r="D17" s="111"/>
      <c r="E17" s="111">
        <f t="shared" si="0"/>
        <v>1800000</v>
      </c>
      <c r="F17" s="112">
        <f t="shared" ref="F17:O17" si="7">SUM(F9:F16)</f>
        <v>1800000</v>
      </c>
      <c r="G17" s="113">
        <f t="shared" si="7"/>
        <v>1800000</v>
      </c>
      <c r="H17" s="112">
        <f t="shared" si="7"/>
        <v>879000</v>
      </c>
      <c r="I17" s="113">
        <f t="shared" si="7"/>
        <v>833462</v>
      </c>
      <c r="J17" s="112">
        <f t="shared" si="7"/>
        <v>222000</v>
      </c>
      <c r="K17" s="113">
        <f t="shared" si="7"/>
        <v>222809</v>
      </c>
      <c r="L17" s="112">
        <f t="shared" si="7"/>
        <v>191000</v>
      </c>
      <c r="M17" s="113">
        <f t="shared" si="7"/>
        <v>191242</v>
      </c>
      <c r="N17" s="112">
        <f t="shared" si="7"/>
        <v>0</v>
      </c>
      <c r="O17" s="113">
        <f t="shared" si="7"/>
        <v>552487</v>
      </c>
      <c r="P17" s="112">
        <f t="shared" si="1"/>
        <v>1292000</v>
      </c>
      <c r="Q17" s="113">
        <f t="shared" si="2"/>
        <v>1800000</v>
      </c>
      <c r="R17" s="58">
        <f t="shared" si="3"/>
        <v>-100</v>
      </c>
      <c r="S17" s="59">
        <f t="shared" si="4"/>
        <v>188.89417596553056</v>
      </c>
      <c r="T17" s="58">
        <f>IF((SUM($E9:$E14))=0,0,(P17/(SUM($E9:$E14))*100))</f>
        <v>71.777777777777771</v>
      </c>
      <c r="U17" s="60">
        <f>IF((SUM($E9:$E14))=0,0,(Q17/(SUM($E9:$E14))*100))</f>
        <v>100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IF(($L19      =0),0,((($N19      -$L19      )/$L19      )*100))</f>
        <v>0</v>
      </c>
      <c r="S19" s="55">
        <f t="shared" ref="S19:S26" si="12">IF(($M19      =0),0,((($O19      -$M19      )/$M19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>
        <v>0</v>
      </c>
      <c r="G21" s="110">
        <v>0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>
        <v>5550000</v>
      </c>
      <c r="W22" s="110">
        <v>5336000</v>
      </c>
    </row>
    <row r="23" spans="1:23" ht="13" customHeight="1" x14ac:dyDescent="0.3">
      <c r="A23" s="53" t="s">
        <v>50</v>
      </c>
      <c r="B23" s="108"/>
      <c r="C23" s="108">
        <v>14278000</v>
      </c>
      <c r="D23" s="108"/>
      <c r="E23" s="108">
        <f t="shared" si="8"/>
        <v>14278000</v>
      </c>
      <c r="F23" s="109">
        <v>14278000</v>
      </c>
      <c r="G23" s="110">
        <v>14278000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14278000</v>
      </c>
      <c r="D26" s="111"/>
      <c r="E26" s="111">
        <f t="shared" si="8"/>
        <v>14278000</v>
      </c>
      <c r="F26" s="112">
        <f t="shared" ref="F26:O26" si="15">SUM(F19:F25)</f>
        <v>14278000</v>
      </c>
      <c r="G26" s="113">
        <f t="shared" si="15"/>
        <v>14278000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>
        <f>SUM(V19:V25)</f>
        <v>5550000</v>
      </c>
      <c r="W26" s="113">
        <f>SUM(W19:W25)</f>
        <v>5336000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IF(($L28      =0),0,((($N28      -$L28      )/$L28      )*100))</f>
        <v>0</v>
      </c>
      <c r="S28" s="55">
        <f>IF(($M28      =0),0,((($O28      -$M28      )/$M28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IF(($L29      =0),0,((($N29      -$L29      )/$L29      )*100))</f>
        <v>0</v>
      </c>
      <c r="S29" s="55">
        <f>IF(($M29      =0),0,((($O29      -$M29      )/$M29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IF(($L30      =0),0,((($N30      -$L30      )/$L30      )*100))</f>
        <v>0</v>
      </c>
      <c r="S30" s="55">
        <f>IF(($M30      =0),0,((($O30      -$M30      )/$M30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IF(($L31      =0),0,((($N31      -$L31      )/$L31      )*100))</f>
        <v>0</v>
      </c>
      <c r="S31" s="55">
        <f>IF(($M31      =0),0,((($O31      -$M31      )/$M31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IF(($L32      =0),0,((($N32      -$L32      )/$L32      )*100))</f>
        <v>0</v>
      </c>
      <c r="S32" s="59">
        <f>IF(($M32      =0),0,((($O32      -$M32      )/$M32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2787000</v>
      </c>
      <c r="C34" s="108"/>
      <c r="D34" s="108"/>
      <c r="E34" s="108">
        <f>$B34      +$C34      +$D34</f>
        <v>2787000</v>
      </c>
      <c r="F34" s="109">
        <v>2787000</v>
      </c>
      <c r="G34" s="110">
        <v>2787000</v>
      </c>
      <c r="H34" s="109">
        <v>696000</v>
      </c>
      <c r="I34" s="110">
        <v>893884</v>
      </c>
      <c r="J34" s="109">
        <v>727000</v>
      </c>
      <c r="K34" s="110">
        <v>619125</v>
      </c>
      <c r="L34" s="109">
        <v>740000</v>
      </c>
      <c r="M34" s="110">
        <v>739759</v>
      </c>
      <c r="N34" s="109">
        <v>534000</v>
      </c>
      <c r="O34" s="110">
        <v>534233</v>
      </c>
      <c r="P34" s="109">
        <f>$H34      +$J34      +$L34      +$N34</f>
        <v>2697000</v>
      </c>
      <c r="Q34" s="110">
        <f>$I34      +$K34      +$M34      +$O34</f>
        <v>2787001</v>
      </c>
      <c r="R34" s="54">
        <f>IF(($L34      =0),0,((($N34      -$L34      )/$L34      )*100))</f>
        <v>-27.837837837837835</v>
      </c>
      <c r="S34" s="55">
        <f>IF(($M34      =0),0,((($O34      -$M34      )/$M34      )*100))</f>
        <v>-27.782831976359866</v>
      </c>
      <c r="T34" s="54">
        <f>IF(($E34      =0),0,(($P34      /$E34      )*100))</f>
        <v>96.770721205597425</v>
      </c>
      <c r="U34" s="56">
        <f>IF(($E34      =0),0,(($Q34      /$E34      )*100))</f>
        <v>100.00003588087549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2787000</v>
      </c>
      <c r="C35" s="111">
        <f>C34</f>
        <v>0</v>
      </c>
      <c r="D35" s="111"/>
      <c r="E35" s="111">
        <f>$B35      +$C35      +$D35</f>
        <v>2787000</v>
      </c>
      <c r="F35" s="112">
        <f t="shared" ref="F35:O35" si="17">F34</f>
        <v>2787000</v>
      </c>
      <c r="G35" s="113">
        <f t="shared" si="17"/>
        <v>2787000</v>
      </c>
      <c r="H35" s="112">
        <f t="shared" si="17"/>
        <v>696000</v>
      </c>
      <c r="I35" s="113">
        <f t="shared" si="17"/>
        <v>893884</v>
      </c>
      <c r="J35" s="112">
        <f t="shared" si="17"/>
        <v>727000</v>
      </c>
      <c r="K35" s="113">
        <f t="shared" si="17"/>
        <v>619125</v>
      </c>
      <c r="L35" s="112">
        <f t="shared" si="17"/>
        <v>740000</v>
      </c>
      <c r="M35" s="113">
        <f t="shared" si="17"/>
        <v>739759</v>
      </c>
      <c r="N35" s="112">
        <f t="shared" si="17"/>
        <v>534000</v>
      </c>
      <c r="O35" s="113">
        <f t="shared" si="17"/>
        <v>534233</v>
      </c>
      <c r="P35" s="112">
        <f>$H35      +$J35      +$L35      +$N35</f>
        <v>2697000</v>
      </c>
      <c r="Q35" s="113">
        <f>$I35      +$K35      +$M35      +$O35</f>
        <v>2787001</v>
      </c>
      <c r="R35" s="58">
        <f>IF(($L35      =0),0,((($N35      -$L35      )/$L35      )*100))</f>
        <v>-27.837837837837835</v>
      </c>
      <c r="S35" s="59">
        <f>IF(($M35      =0),0,((($O35      -$M35      )/$M35      )*100))</f>
        <v>-27.782831976359866</v>
      </c>
      <c r="T35" s="58">
        <f>IF($E35   =0,0,($P35   /$E35   )*100)</f>
        <v>96.770721205597425</v>
      </c>
      <c r="U35" s="60">
        <f>IF($E35   =0,0,($Q35   /$E35   )*100)</f>
        <v>100.00003588087549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>
        <v>4021000</v>
      </c>
      <c r="C37" s="108"/>
      <c r="D37" s="108"/>
      <c r="E37" s="108">
        <f t="shared" ref="E37:E42" si="18">$B37      +$C37      +$D37</f>
        <v>4021000</v>
      </c>
      <c r="F37" s="109">
        <v>4021000</v>
      </c>
      <c r="G37" s="110">
        <v>4021000</v>
      </c>
      <c r="H37" s="109"/>
      <c r="I37" s="110"/>
      <c r="J37" s="109">
        <v>3300000</v>
      </c>
      <c r="K37" s="110">
        <v>3299751</v>
      </c>
      <c r="L37" s="109">
        <v>191000</v>
      </c>
      <c r="M37" s="110">
        <v>-1604190</v>
      </c>
      <c r="N37" s="109">
        <v>264000</v>
      </c>
      <c r="O37" s="110">
        <v>800000</v>
      </c>
      <c r="P37" s="109">
        <f t="shared" ref="P37:P42" si="19">$H37      +$J37      +$L37      +$N37</f>
        <v>3755000</v>
      </c>
      <c r="Q37" s="110">
        <f t="shared" ref="Q37:Q42" si="20">$I37      +$K37      +$M37      +$O37</f>
        <v>2495561</v>
      </c>
      <c r="R37" s="54">
        <f t="shared" ref="R37:R42" si="21">IF(($L37      =0),0,((($N37      -$L37      )/$L37      )*100))</f>
        <v>38.219895287958117</v>
      </c>
      <c r="S37" s="55">
        <f t="shared" ref="S37:S42" si="22">IF(($M37      =0),0,((($O37      -$M37      )/$M37      )*100))</f>
        <v>-149.86940449697354</v>
      </c>
      <c r="T37" s="54">
        <f t="shared" ref="T37:T41" si="23">IF(($E37      =0),0,(($P37      /$E37      )*100))</f>
        <v>93.384730166625218</v>
      </c>
      <c r="U37" s="56">
        <f t="shared" ref="U37:U41" si="24">IF(($E37      =0),0,(($Q37      /$E37      )*100))</f>
        <v>62.063193235513559</v>
      </c>
      <c r="V37" s="109">
        <v>1696000</v>
      </c>
      <c r="W37" s="110">
        <v>1696000</v>
      </c>
    </row>
    <row r="38" spans="1:23" ht="13" customHeight="1" x14ac:dyDescent="0.3">
      <c r="A38" s="53" t="s">
        <v>62</v>
      </c>
      <c r="B38" s="108">
        <v>35331000</v>
      </c>
      <c r="C38" s="108">
        <v>-27082000</v>
      </c>
      <c r="D38" s="108"/>
      <c r="E38" s="108">
        <f t="shared" si="18"/>
        <v>8249000</v>
      </c>
      <c r="F38" s="109">
        <v>35331000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39352000</v>
      </c>
      <c r="C42" s="111">
        <f>SUM(C37:C41)</f>
        <v>-27082000</v>
      </c>
      <c r="D42" s="111"/>
      <c r="E42" s="111">
        <f t="shared" si="18"/>
        <v>12270000</v>
      </c>
      <c r="F42" s="112">
        <f t="shared" ref="F42:O42" si="25">SUM(F37:F41)</f>
        <v>39352000</v>
      </c>
      <c r="G42" s="113">
        <f t="shared" si="25"/>
        <v>4021000</v>
      </c>
      <c r="H42" s="112">
        <f t="shared" si="25"/>
        <v>0</v>
      </c>
      <c r="I42" s="113">
        <f t="shared" si="25"/>
        <v>0</v>
      </c>
      <c r="J42" s="112">
        <f t="shared" si="25"/>
        <v>3300000</v>
      </c>
      <c r="K42" s="113">
        <f t="shared" si="25"/>
        <v>3299751</v>
      </c>
      <c r="L42" s="112">
        <f t="shared" si="25"/>
        <v>191000</v>
      </c>
      <c r="M42" s="113">
        <f t="shared" si="25"/>
        <v>-1604190</v>
      </c>
      <c r="N42" s="112">
        <f t="shared" si="25"/>
        <v>264000</v>
      </c>
      <c r="O42" s="113">
        <f t="shared" si="25"/>
        <v>800000</v>
      </c>
      <c r="P42" s="112">
        <f t="shared" si="19"/>
        <v>3755000</v>
      </c>
      <c r="Q42" s="113">
        <f t="shared" si="20"/>
        <v>2495561</v>
      </c>
      <c r="R42" s="58">
        <f t="shared" si="21"/>
        <v>38.219895287958117</v>
      </c>
      <c r="S42" s="59">
        <f t="shared" si="22"/>
        <v>-149.86940449697354</v>
      </c>
      <c r="T42" s="58">
        <f>IF((+$E37+$E40) =0,0,(P42   /(+$E37+$E40) )*100)</f>
        <v>93.384730166625218</v>
      </c>
      <c r="U42" s="60">
        <f>IF((+$E37+$E40) =0,0,(Q42   /(+$E37+$E40) )*100)</f>
        <v>62.063193235513559</v>
      </c>
      <c r="V42" s="112">
        <f>SUM(V37:V41)</f>
        <v>1696000</v>
      </c>
      <c r="W42" s="113">
        <f>SUM(W37:W41)</f>
        <v>1696000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IF(($L44      =0),0,((($N44      -$L44      )/$L44      )*100))</f>
        <v>0</v>
      </c>
      <c r="S44" s="55">
        <f t="shared" ref="S44:S55" si="30">IF(($M44      =0),0,((($O44      -$M44      )/$M44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IF(($L57      =0),0,((($N57      -$L57      )/$L57      )*100))</f>
        <v>0</v>
      </c>
      <c r="S57" s="55">
        <f>IF(($M57      =0),0,((($O57      -$M57      )/$M57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IF(($L58      =0),0,((($N58      -$L58      )/$L58      )*100))</f>
        <v>0</v>
      </c>
      <c r="S58" s="55">
        <f>IF(($M58      =0),0,((($O58      -$M58      )/$M58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IF(($L59      =0),0,((($N59      -$L59      )/$L59      )*100))</f>
        <v>0</v>
      </c>
      <c r="S59" s="55">
        <f>IF(($M59      =0),0,((($O59      -$M59      )/$M59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IF(($L60      =0),0,((($N60      -$L60      )/$L60      )*100))</f>
        <v>0</v>
      </c>
      <c r="S60" s="55">
        <f>IF(($M60      =0),0,((($O60      -$M60      )/$M60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IF(($L61      =0),0,((($N61      -$L61      )/$L61      )*100))</f>
        <v>0</v>
      </c>
      <c r="S61" s="64">
        <f>IF(($M61      =0),0,((($O61      -$M61      )/$M61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IF(($L63      =0),0,((($N63      -$L63      )/$L63      )*100))</f>
        <v>0</v>
      </c>
      <c r="S63" s="55">
        <f t="shared" ref="S63:S69" si="39">IF(($M63      =0),0,((($O63      -$M63      )/$M63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43939000</v>
      </c>
      <c r="C69" s="120">
        <f>SUM(C9:C16,C19:C25,C28:C31,C34,C37:C41,C44:C54,C57:C60,C63:C67)</f>
        <v>-12804000</v>
      </c>
      <c r="D69" s="120"/>
      <c r="E69" s="120">
        <f t="shared" si="35"/>
        <v>31135000</v>
      </c>
      <c r="F69" s="121">
        <f t="shared" ref="F69:O69" si="43">SUM(F9:F16,F19:F25,F28:F31,F34,F37:F41,F44:F54,F57:F60,F63:F67)</f>
        <v>58217000</v>
      </c>
      <c r="G69" s="122">
        <f t="shared" si="43"/>
        <v>22886000</v>
      </c>
      <c r="H69" s="121">
        <f t="shared" si="43"/>
        <v>1575000</v>
      </c>
      <c r="I69" s="122">
        <f t="shared" si="43"/>
        <v>1727346</v>
      </c>
      <c r="J69" s="121">
        <f t="shared" si="43"/>
        <v>4249000</v>
      </c>
      <c r="K69" s="122">
        <f t="shared" si="43"/>
        <v>4141685</v>
      </c>
      <c r="L69" s="121">
        <f t="shared" si="43"/>
        <v>1122000</v>
      </c>
      <c r="M69" s="122">
        <f t="shared" si="43"/>
        <v>-673189</v>
      </c>
      <c r="N69" s="121">
        <f t="shared" si="43"/>
        <v>798000</v>
      </c>
      <c r="O69" s="122">
        <f t="shared" si="43"/>
        <v>1886720</v>
      </c>
      <c r="P69" s="121">
        <f t="shared" si="36"/>
        <v>7744000</v>
      </c>
      <c r="Q69" s="122">
        <f t="shared" si="37"/>
        <v>7082562</v>
      </c>
      <c r="R69" s="67">
        <f t="shared" si="38"/>
        <v>-28.877005347593581</v>
      </c>
      <c r="S69" s="68">
        <f t="shared" si="39"/>
        <v>-380.26601741858531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33.837280433452769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30.947137988289786</v>
      </c>
      <c r="V69" s="121">
        <f>SUM(V9:V16,V19:V25,V28:V31,V34,V37:V41,V44:V54,V57:V60,V63:V67)</f>
        <v>7246000</v>
      </c>
      <c r="W69" s="122">
        <f>SUM(W9:W16,W19:W25,W28:W31,W34,W37:W41,W44:W54,W57:W60,W63:W67)</f>
        <v>7032000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57042000</v>
      </c>
      <c r="C71" s="108"/>
      <c r="D71" s="108"/>
      <c r="E71" s="108">
        <f>$B71      +$C71      +$D71</f>
        <v>57042000</v>
      </c>
      <c r="F71" s="109">
        <v>57042000</v>
      </c>
      <c r="G71" s="110">
        <v>57042000</v>
      </c>
      <c r="H71" s="109">
        <v>17934000</v>
      </c>
      <c r="I71" s="110">
        <v>18161066</v>
      </c>
      <c r="J71" s="109">
        <v>10157000</v>
      </c>
      <c r="K71" s="110">
        <v>12100642</v>
      </c>
      <c r="L71" s="109">
        <v>13432000</v>
      </c>
      <c r="M71" s="110">
        <v>9567209</v>
      </c>
      <c r="N71" s="109">
        <v>15519000</v>
      </c>
      <c r="O71" s="110">
        <v>17213082</v>
      </c>
      <c r="P71" s="109">
        <f>$H71      +$J71      +$L71      +$N71</f>
        <v>57042000</v>
      </c>
      <c r="Q71" s="110">
        <f>$I71      +$K71      +$M71      +$O71</f>
        <v>57041999</v>
      </c>
      <c r="R71" s="54">
        <f>IF(($L71      =0),0,((($N71      -$L71      )/$L71      )*100))</f>
        <v>15.53752233472305</v>
      </c>
      <c r="S71" s="55">
        <f>IF(($M71      =0),0,((($O71      -$M71      )/$M71      )*100))</f>
        <v>79.91748690762374</v>
      </c>
      <c r="T71" s="54">
        <f>IF(($E71      =0),0,(($P71      /$E71      )*100))</f>
        <v>100</v>
      </c>
      <c r="U71" s="56">
        <f>IF(($E71      =0),0,(($Q71      /$E71      )*100))</f>
        <v>99.99999824690579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IF(($L72      =0),0,((($N72      -$L72      )/$L72      )*100))</f>
        <v>0</v>
      </c>
      <c r="S72" s="55">
        <f>IF(($M72      =0),0,((($O72      -$M72      )/$M72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57042000</v>
      </c>
      <c r="C73" s="117">
        <f>SUM(C71:C72)</f>
        <v>0</v>
      </c>
      <c r="D73" s="117"/>
      <c r="E73" s="117">
        <f>$B73      +$C73      +$D73</f>
        <v>57042000</v>
      </c>
      <c r="F73" s="118">
        <f t="shared" ref="F73:O73" si="44">SUM(F71:F72)</f>
        <v>57042000</v>
      </c>
      <c r="G73" s="119">
        <f t="shared" si="44"/>
        <v>57042000</v>
      </c>
      <c r="H73" s="118">
        <f t="shared" si="44"/>
        <v>17934000</v>
      </c>
      <c r="I73" s="119">
        <f t="shared" si="44"/>
        <v>18161066</v>
      </c>
      <c r="J73" s="118">
        <f t="shared" si="44"/>
        <v>10157000</v>
      </c>
      <c r="K73" s="119">
        <f t="shared" si="44"/>
        <v>12100642</v>
      </c>
      <c r="L73" s="118">
        <f t="shared" si="44"/>
        <v>13432000</v>
      </c>
      <c r="M73" s="119">
        <f t="shared" si="44"/>
        <v>9567209</v>
      </c>
      <c r="N73" s="118">
        <f t="shared" si="44"/>
        <v>15519000</v>
      </c>
      <c r="O73" s="119">
        <f t="shared" si="44"/>
        <v>17213082</v>
      </c>
      <c r="P73" s="118">
        <f>$H73      +$J73      +$L73      +$N73</f>
        <v>57042000</v>
      </c>
      <c r="Q73" s="119">
        <f>$I73      +$K73      +$M73      +$O73</f>
        <v>57041999</v>
      </c>
      <c r="R73" s="63">
        <f>IF(($L73      =0),0,((($N73      -$L73      )/$L73      )*100))</f>
        <v>15.53752233472305</v>
      </c>
      <c r="S73" s="64">
        <f>IF(($M73      =0),0,((($O73      -$M73      )/$M73      )*100))</f>
        <v>79.91748690762374</v>
      </c>
      <c r="T73" s="63">
        <f>IF(($E71      =0),0,(($P71      /$E71      )*100))</f>
        <v>100</v>
      </c>
      <c r="U73" s="65">
        <f>IF($E71   =0,0,($Q71   /$E71 )*100)</f>
        <v>99.99999824690579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57042000</v>
      </c>
      <c r="C74" s="120">
        <f>SUM(C71:C72)</f>
        <v>0</v>
      </c>
      <c r="D74" s="120"/>
      <c r="E74" s="120">
        <f>$B74      +$C74      +$D74</f>
        <v>57042000</v>
      </c>
      <c r="F74" s="121">
        <f t="shared" ref="F74:O74" si="45">SUM(F71:F72)</f>
        <v>57042000</v>
      </c>
      <c r="G74" s="122">
        <f t="shared" si="45"/>
        <v>57042000</v>
      </c>
      <c r="H74" s="121">
        <f t="shared" si="45"/>
        <v>17934000</v>
      </c>
      <c r="I74" s="122">
        <f t="shared" si="45"/>
        <v>18161066</v>
      </c>
      <c r="J74" s="121">
        <f t="shared" si="45"/>
        <v>10157000</v>
      </c>
      <c r="K74" s="122">
        <f t="shared" si="45"/>
        <v>12100642</v>
      </c>
      <c r="L74" s="121">
        <f t="shared" si="45"/>
        <v>13432000</v>
      </c>
      <c r="M74" s="122">
        <f t="shared" si="45"/>
        <v>9567209</v>
      </c>
      <c r="N74" s="121">
        <f t="shared" si="45"/>
        <v>15519000</v>
      </c>
      <c r="O74" s="122">
        <f t="shared" si="45"/>
        <v>17213082</v>
      </c>
      <c r="P74" s="121">
        <f>$H74      +$J74      +$L74      +$N74</f>
        <v>57042000</v>
      </c>
      <c r="Q74" s="122">
        <f>$I74      +$K74      +$M74      +$O74</f>
        <v>57041999</v>
      </c>
      <c r="R74" s="67">
        <f>IF(($L74      =0),0,((($N74      -$L74      )/$L74      )*100))</f>
        <v>15.53752233472305</v>
      </c>
      <c r="S74" s="68">
        <f>IF(($M74      =0),0,((($O74      -$M74      )/$M74      )*100))</f>
        <v>79.91748690762374</v>
      </c>
      <c r="T74" s="67">
        <f>IF(($E71      =0),0,(($P71      /$E71      )*100))</f>
        <v>100</v>
      </c>
      <c r="U74" s="71">
        <f>IF($E71   =0,0,($Q71   /$E71 )*100)</f>
        <v>99.99999824690579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100981000</v>
      </c>
      <c r="C75" s="120">
        <f>SUM(C9:C16,C19:C25,C28:C31,C34,C37:C41,C44:C54,C57:C60,C63:C67,C71:C72)</f>
        <v>-12804000</v>
      </c>
      <c r="D75" s="120"/>
      <c r="E75" s="120">
        <f>$B75      +$C75      +$D75</f>
        <v>88177000</v>
      </c>
      <c r="F75" s="121">
        <f t="shared" ref="F75:O75" si="46">SUM(F9:F16,F19:F25,F28:F31,F34,F37:F41,F44:F54,F57:F60,F63:F67,F71:F72)</f>
        <v>115259000</v>
      </c>
      <c r="G75" s="122">
        <f t="shared" si="46"/>
        <v>79928000</v>
      </c>
      <c r="H75" s="121">
        <f t="shared" si="46"/>
        <v>19509000</v>
      </c>
      <c r="I75" s="122">
        <f t="shared" si="46"/>
        <v>19888412</v>
      </c>
      <c r="J75" s="121">
        <f t="shared" si="46"/>
        <v>14406000</v>
      </c>
      <c r="K75" s="122">
        <f t="shared" si="46"/>
        <v>16242327</v>
      </c>
      <c r="L75" s="121">
        <f t="shared" si="46"/>
        <v>14554000</v>
      </c>
      <c r="M75" s="122">
        <f t="shared" si="46"/>
        <v>8894020</v>
      </c>
      <c r="N75" s="121">
        <f t="shared" si="46"/>
        <v>16317000</v>
      </c>
      <c r="O75" s="122">
        <f t="shared" si="46"/>
        <v>19099802</v>
      </c>
      <c r="P75" s="121">
        <f>$H75      +$J75      +$L75      +$N75</f>
        <v>64786000</v>
      </c>
      <c r="Q75" s="122">
        <f>$I75      +$K75      +$M75      +$O75</f>
        <v>64124561</v>
      </c>
      <c r="R75" s="67">
        <f>IF(($L75      =0),0,((($N75      -$L75      )/$L75      )*100))</f>
        <v>12.113508313865603</v>
      </c>
      <c r="S75" s="68">
        <f>IF(($M75      =0),0,((($O75      -$M75      )/$M75      )*100))</f>
        <v>114.74880875014897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81.055449904914425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80.227906365729154</v>
      </c>
      <c r="V75" s="121">
        <f>SUM(V9:V16,V19:V25,V28:V31,V34,V37:V41,V44:V54,V57:V60,V63:V67,V71:V72)</f>
        <v>7246000</v>
      </c>
      <c r="W75" s="122">
        <f>SUM(W9:W16,W19:W25,W28:W31,W34,W37:W41,W44:W54,W57:W60,W63:W67,W71:W72)</f>
        <v>7032000</v>
      </c>
    </row>
    <row r="76" spans="1:23" ht="13" thickTop="1" x14ac:dyDescent="0.25">
      <c r="A76" s="72" t="s">
        <v>40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93</v>
      </c>
      <c r="B78" s="86" t="s">
        <v>94</v>
      </c>
      <c r="C78" s="86" t="s">
        <v>95</v>
      </c>
      <c r="D78" s="87" t="s">
        <v>17</v>
      </c>
      <c r="E78" s="86" t="s">
        <v>18</v>
      </c>
      <c r="F78" s="86" t="s">
        <v>19</v>
      </c>
      <c r="G78" s="86" t="s">
        <v>96</v>
      </c>
      <c r="H78" s="86" t="s">
        <v>97</v>
      </c>
      <c r="I78" s="88" t="s">
        <v>22</v>
      </c>
      <c r="J78" s="86" t="s">
        <v>98</v>
      </c>
      <c r="K78" s="88" t="s">
        <v>24</v>
      </c>
      <c r="L78" s="86" t="s">
        <v>99</v>
      </c>
      <c r="M78" s="88" t="s">
        <v>26</v>
      </c>
      <c r="N78" s="86" t="s">
        <v>100</v>
      </c>
      <c r="O78" s="88" t="s">
        <v>28</v>
      </c>
      <c r="P78" s="88" t="s">
        <v>101</v>
      </c>
      <c r="Q78" s="89" t="s">
        <v>30</v>
      </c>
      <c r="R78" s="90" t="s">
        <v>101</v>
      </c>
      <c r="S78" s="91" t="s">
        <v>30</v>
      </c>
      <c r="T78" s="90" t="s">
        <v>102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167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168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169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170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171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172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103</v>
      </c>
      <c r="B87" s="128">
        <f t="shared" ref="B87:S87" si="48">+B88+B89+B90+B91+B92+B93+B94+B95+B96</f>
        <v>4985000</v>
      </c>
      <c r="C87" s="128">
        <f t="shared" si="48"/>
        <v>11801000</v>
      </c>
      <c r="D87" s="128">
        <f t="shared" si="48"/>
        <v>0</v>
      </c>
      <c r="E87" s="128">
        <f t="shared" si="48"/>
        <v>16786000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7662000</v>
      </c>
      <c r="I87" s="128">
        <f t="shared" si="48"/>
        <v>0</v>
      </c>
      <c r="J87" s="128">
        <f t="shared" si="48"/>
        <v>6363000</v>
      </c>
      <c r="K87" s="128">
        <f t="shared" si="48"/>
        <v>0</v>
      </c>
      <c r="L87" s="128">
        <f t="shared" si="48"/>
        <v>2800000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16825000</v>
      </c>
      <c r="Q87" s="129">
        <f t="shared" si="48"/>
        <v>0</v>
      </c>
      <c r="R87" s="94">
        <f t="shared" si="48"/>
        <v>-100</v>
      </c>
      <c r="S87" s="94">
        <f t="shared" si="48"/>
        <v>0</v>
      </c>
      <c r="T87" s="95">
        <f>IF(SUM($E88:$E96) =0,0,(P87   /SUM($E88:$E96) )*100)</f>
        <v>100.23233647086857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104</v>
      </c>
      <c r="B88" s="130"/>
      <c r="C88" s="130"/>
      <c r="D88" s="130"/>
      <c r="E88" s="130">
        <f t="shared" ref="E88:E96" si="49">$B88      +$C88      +$D88</f>
        <v>0</v>
      </c>
      <c r="F88" s="130">
        <v>0</v>
      </c>
      <c r="G88" s="130">
        <v>0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IF(($L88      =0),0,((($N88      -$L88      )/$L88      )*100))</f>
        <v>0</v>
      </c>
      <c r="S88" s="98">
        <f t="shared" ref="S88:S96" si="53">IF(($M88      =0),0,((($O88      -$M88      )/$M88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105</v>
      </c>
      <c r="B89" s="108"/>
      <c r="C89" s="108"/>
      <c r="D89" s="108"/>
      <c r="E89" s="108">
        <f t="shared" si="49"/>
        <v>0</v>
      </c>
      <c r="F89" s="108">
        <v>0</v>
      </c>
      <c r="G89" s="108">
        <v>0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106</v>
      </c>
      <c r="B90" s="108"/>
      <c r="C90" s="108"/>
      <c r="D90" s="108"/>
      <c r="E90" s="108">
        <f t="shared" si="49"/>
        <v>0</v>
      </c>
      <c r="F90" s="108">
        <v>0</v>
      </c>
      <c r="G90" s="108">
        <v>0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107</v>
      </c>
      <c r="B91" s="108">
        <v>4985000</v>
      </c>
      <c r="C91" s="108">
        <v>9001000</v>
      </c>
      <c r="D91" s="108"/>
      <c r="E91" s="108">
        <f t="shared" si="49"/>
        <v>13986000</v>
      </c>
      <c r="F91" s="108">
        <v>0</v>
      </c>
      <c r="G91" s="108">
        <v>0</v>
      </c>
      <c r="H91" s="108">
        <v>7662000</v>
      </c>
      <c r="I91" s="108"/>
      <c r="J91" s="108">
        <v>6363000</v>
      </c>
      <c r="K91" s="108"/>
      <c r="L91" s="108"/>
      <c r="M91" s="108"/>
      <c r="N91" s="108"/>
      <c r="O91" s="108"/>
      <c r="P91" s="108">
        <f t="shared" si="50"/>
        <v>14025000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100.27885027885029</v>
      </c>
      <c r="U91" s="99">
        <f t="shared" si="55"/>
        <v>0</v>
      </c>
      <c r="V91" s="100"/>
      <c r="W91" s="101"/>
    </row>
    <row r="92" spans="1:23" ht="13" x14ac:dyDescent="0.3">
      <c r="A92" s="102" t="s">
        <v>108</v>
      </c>
      <c r="B92" s="108"/>
      <c r="C92" s="108"/>
      <c r="D92" s="108"/>
      <c r="E92" s="108">
        <f t="shared" si="49"/>
        <v>0</v>
      </c>
      <c r="F92" s="108">
        <v>0</v>
      </c>
      <c r="G92" s="108">
        <v>0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109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110</v>
      </c>
      <c r="B94" s="108"/>
      <c r="C94" s="108"/>
      <c r="D94" s="108"/>
      <c r="E94" s="108">
        <f t="shared" si="49"/>
        <v>0</v>
      </c>
      <c r="F94" s="108">
        <v>0</v>
      </c>
      <c r="G94" s="108">
        <v>0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111</v>
      </c>
      <c r="B95" s="108"/>
      <c r="C95" s="108"/>
      <c r="D95" s="108"/>
      <c r="E95" s="108">
        <f t="shared" si="49"/>
        <v>0</v>
      </c>
      <c r="F95" s="108">
        <v>0</v>
      </c>
      <c r="G95" s="108">
        <v>0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112</v>
      </c>
      <c r="B96" s="131"/>
      <c r="C96" s="131">
        <v>2800000</v>
      </c>
      <c r="D96" s="131"/>
      <c r="E96" s="131">
        <f t="shared" si="49"/>
        <v>2800000</v>
      </c>
      <c r="F96" s="131">
        <v>0</v>
      </c>
      <c r="G96" s="131">
        <v>0</v>
      </c>
      <c r="H96" s="131"/>
      <c r="I96" s="131"/>
      <c r="J96" s="131"/>
      <c r="K96" s="131"/>
      <c r="L96" s="131">
        <v>2800000</v>
      </c>
      <c r="M96" s="131"/>
      <c r="N96" s="131"/>
      <c r="O96" s="131"/>
      <c r="P96" s="131">
        <f t="shared" si="50"/>
        <v>2800000</v>
      </c>
      <c r="Q96" s="131">
        <f t="shared" si="51"/>
        <v>0</v>
      </c>
      <c r="R96" s="104">
        <f t="shared" si="52"/>
        <v>-100</v>
      </c>
      <c r="S96" s="104">
        <f t="shared" si="53"/>
        <v>0</v>
      </c>
      <c r="T96" s="104">
        <f t="shared" si="54"/>
        <v>100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173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4985000</v>
      </c>
      <c r="C114" s="137">
        <f t="shared" si="62"/>
        <v>11801000</v>
      </c>
      <c r="D114" s="137">
        <f t="shared" si="62"/>
        <v>0</v>
      </c>
      <c r="E114" s="137">
        <f t="shared" si="62"/>
        <v>16786000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7662000</v>
      </c>
      <c r="I114" s="137">
        <f t="shared" si="62"/>
        <v>0</v>
      </c>
      <c r="J114" s="137">
        <f t="shared" si="62"/>
        <v>6363000</v>
      </c>
      <c r="K114" s="137">
        <f t="shared" si="62"/>
        <v>0</v>
      </c>
      <c r="L114" s="137">
        <f t="shared" si="62"/>
        <v>2800000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16825000</v>
      </c>
      <c r="Q114" s="137">
        <f t="shared" si="62"/>
        <v>0</v>
      </c>
      <c r="R114" s="29">
        <f t="shared" si="61"/>
        <v>-1</v>
      </c>
      <c r="S114" s="30" t="str">
        <f t="shared" si="61"/>
        <v xml:space="preserve"> </v>
      </c>
      <c r="T114" s="29">
        <f t="shared" si="58"/>
        <v>1.0023233647086858</v>
      </c>
      <c r="U114" s="30">
        <f t="shared" si="59"/>
        <v>0</v>
      </c>
      <c r="V114" s="27"/>
      <c r="W114" s="28"/>
    </row>
    <row r="115" spans="1:23" hidden="1" x14ac:dyDescent="0.25">
      <c r="A115" s="31" t="s">
        <v>174</v>
      </c>
      <c r="B115" s="139">
        <f>B87</f>
        <v>4985000</v>
      </c>
      <c r="C115" s="139">
        <f t="shared" ref="C115:Q115" si="63">C87</f>
        <v>11801000</v>
      </c>
      <c r="D115" s="139">
        <f t="shared" si="63"/>
        <v>0</v>
      </c>
      <c r="E115" s="139">
        <f t="shared" si="63"/>
        <v>16786000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7662000</v>
      </c>
      <c r="I115" s="139">
        <f t="shared" si="63"/>
        <v>0</v>
      </c>
      <c r="J115" s="139">
        <f t="shared" si="63"/>
        <v>6363000</v>
      </c>
      <c r="K115" s="139">
        <f t="shared" si="63"/>
        <v>0</v>
      </c>
      <c r="L115" s="139">
        <f t="shared" si="63"/>
        <v>2800000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16825000</v>
      </c>
      <c r="Q115" s="139">
        <f t="shared" si="63"/>
        <v>0</v>
      </c>
      <c r="R115" s="29">
        <f t="shared" si="61"/>
        <v>-1</v>
      </c>
      <c r="S115" s="30" t="str">
        <f t="shared" si="61"/>
        <v xml:space="preserve"> </v>
      </c>
      <c r="T115" s="29">
        <f t="shared" si="58"/>
        <v>1.0023233647086858</v>
      </c>
      <c r="U115" s="30">
        <f t="shared" si="59"/>
        <v>0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175</v>
      </c>
    </row>
    <row r="118" spans="1:23" x14ac:dyDescent="0.25">
      <c r="A118" s="35" t="s">
        <v>176</v>
      </c>
    </row>
    <row r="119" spans="1:23" ht="13" x14ac:dyDescent="0.3">
      <c r="A119" s="35" t="s">
        <v>177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178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179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180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WgcZRdpX6VgK7SRMQdECtk3oofMazVFYGSmMJMQquWaXSM4qb0lbEDjTPwHsvsUe519cnyVkNVLnzT8W8GIFig==" saltValue="x53/IzC74TVG3y3ysFvMr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154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40</v>
      </c>
      <c r="B6" s="40" t="s">
        <v>40</v>
      </c>
      <c r="C6" s="40" t="s">
        <v>40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>
        <v>0</v>
      </c>
      <c r="G9" s="110">
        <v>0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IF(($L9       =0),0,((($N9       -$L9       )/$L9       )*100))</f>
        <v>0</v>
      </c>
      <c r="S9" s="55">
        <f>IF(($M9       =0),0,((($O9       -$M9       )/$M9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2800000</v>
      </c>
      <c r="C10" s="108"/>
      <c r="D10" s="108"/>
      <c r="E10" s="108">
        <f t="shared" ref="E10:E17" si="0">$B10      +$C10      +$D10</f>
        <v>2800000</v>
      </c>
      <c r="F10" s="109">
        <v>2800000</v>
      </c>
      <c r="G10" s="110">
        <v>2800000</v>
      </c>
      <c r="H10" s="109">
        <v>384000</v>
      </c>
      <c r="I10" s="110">
        <v>384091</v>
      </c>
      <c r="J10" s="109">
        <v>1337000</v>
      </c>
      <c r="K10" s="110">
        <v>1303596</v>
      </c>
      <c r="L10" s="109">
        <v>967000</v>
      </c>
      <c r="M10" s="110">
        <v>1034445</v>
      </c>
      <c r="N10" s="109"/>
      <c r="O10" s="110">
        <v>77869</v>
      </c>
      <c r="P10" s="109">
        <f t="shared" ref="P10:P17" si="1">$H10      +$J10      +$L10      +$N10</f>
        <v>2688000</v>
      </c>
      <c r="Q10" s="110">
        <f t="shared" ref="Q10:Q17" si="2">$I10      +$K10      +$M10      +$O10</f>
        <v>2800001</v>
      </c>
      <c r="R10" s="54">
        <f t="shared" ref="R10:R17" si="3">IF(($L10      =0),0,((($N10      -$L10      )/$L10      )*100))</f>
        <v>-100</v>
      </c>
      <c r="S10" s="55">
        <f t="shared" ref="S10:S17" si="4">IF(($M10      =0),0,((($O10      -$M10      )/$M10      )*100))</f>
        <v>-92.472388575516334</v>
      </c>
      <c r="T10" s="54">
        <f t="shared" ref="T10:T16" si="5">IF(($E10      =0),0,(($P10      /$E10      )*100))</f>
        <v>96</v>
      </c>
      <c r="U10" s="56">
        <f t="shared" ref="U10:U16" si="6">IF(($E10      =0),0,(($Q10      /$E10      )*100))</f>
        <v>100.0000357142857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2800000</v>
      </c>
      <c r="C17" s="111">
        <f>SUM(C9:C16)</f>
        <v>0</v>
      </c>
      <c r="D17" s="111"/>
      <c r="E17" s="111">
        <f t="shared" si="0"/>
        <v>2800000</v>
      </c>
      <c r="F17" s="112">
        <f t="shared" ref="F17:O17" si="7">SUM(F9:F16)</f>
        <v>2800000</v>
      </c>
      <c r="G17" s="113">
        <f t="shared" si="7"/>
        <v>2800000</v>
      </c>
      <c r="H17" s="112">
        <f t="shared" si="7"/>
        <v>384000</v>
      </c>
      <c r="I17" s="113">
        <f t="shared" si="7"/>
        <v>384091</v>
      </c>
      <c r="J17" s="112">
        <f t="shared" si="7"/>
        <v>1337000</v>
      </c>
      <c r="K17" s="113">
        <f t="shared" si="7"/>
        <v>1303596</v>
      </c>
      <c r="L17" s="112">
        <f t="shared" si="7"/>
        <v>967000</v>
      </c>
      <c r="M17" s="113">
        <f t="shared" si="7"/>
        <v>1034445</v>
      </c>
      <c r="N17" s="112">
        <f t="shared" si="7"/>
        <v>0</v>
      </c>
      <c r="O17" s="113">
        <f t="shared" si="7"/>
        <v>77869</v>
      </c>
      <c r="P17" s="112">
        <f t="shared" si="1"/>
        <v>2688000</v>
      </c>
      <c r="Q17" s="113">
        <f t="shared" si="2"/>
        <v>2800001</v>
      </c>
      <c r="R17" s="58">
        <f t="shared" si="3"/>
        <v>-100</v>
      </c>
      <c r="S17" s="59">
        <f t="shared" si="4"/>
        <v>-92.472388575516334</v>
      </c>
      <c r="T17" s="58">
        <f>IF((SUM($E9:$E14))=0,0,(P17/(SUM($E9:$E14))*100))</f>
        <v>96</v>
      </c>
      <c r="U17" s="60">
        <f>IF((SUM($E9:$E14))=0,0,(Q17/(SUM($E9:$E14))*100))</f>
        <v>100.0000357142857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IF(($L19      =0),0,((($N19      -$L19      )/$L19      )*100))</f>
        <v>0</v>
      </c>
      <c r="S19" s="55">
        <f t="shared" ref="S19:S26" si="12">IF(($M19      =0),0,((($O19      -$M19      )/$M19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>
        <v>0</v>
      </c>
      <c r="G21" s="110">
        <v>0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>
        <v>4250000</v>
      </c>
      <c r="D22" s="108"/>
      <c r="E22" s="108">
        <f t="shared" si="8"/>
        <v>4250000</v>
      </c>
      <c r="F22" s="109">
        <v>4250000</v>
      </c>
      <c r="G22" s="110">
        <v>4250000</v>
      </c>
      <c r="H22" s="109"/>
      <c r="I22" s="110"/>
      <c r="J22" s="109"/>
      <c r="K22" s="110"/>
      <c r="L22" s="109"/>
      <c r="M22" s="110"/>
      <c r="N22" s="109">
        <v>1781000</v>
      </c>
      <c r="O22" s="110">
        <v>4250000</v>
      </c>
      <c r="P22" s="109">
        <f t="shared" si="9"/>
        <v>1781000</v>
      </c>
      <c r="Q22" s="110">
        <f t="shared" si="10"/>
        <v>4250000</v>
      </c>
      <c r="R22" s="54">
        <f t="shared" si="11"/>
        <v>0</v>
      </c>
      <c r="S22" s="55">
        <f t="shared" si="12"/>
        <v>0</v>
      </c>
      <c r="T22" s="54">
        <f t="shared" si="13"/>
        <v>41.905882352941177</v>
      </c>
      <c r="U22" s="56">
        <f t="shared" si="14"/>
        <v>100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4250000</v>
      </c>
      <c r="D26" s="111"/>
      <c r="E26" s="111">
        <f t="shared" si="8"/>
        <v>4250000</v>
      </c>
      <c r="F26" s="112">
        <f t="shared" ref="F26:O26" si="15">SUM(F19:F25)</f>
        <v>4250000</v>
      </c>
      <c r="G26" s="113">
        <f t="shared" si="15"/>
        <v>4250000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1781000</v>
      </c>
      <c r="O26" s="113">
        <f t="shared" si="15"/>
        <v>4250000</v>
      </c>
      <c r="P26" s="112">
        <f t="shared" si="9"/>
        <v>1781000</v>
      </c>
      <c r="Q26" s="113">
        <f t="shared" si="10"/>
        <v>4250000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41.905882352941177</v>
      </c>
      <c r="U26" s="60">
        <f>IF(($E26-$E21-$E25)   =0,0,($Q26   /($E26-$E21-$E25)   )*100)</f>
        <v>100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IF(($L28      =0),0,((($N28      -$L28      )/$L28      )*100))</f>
        <v>0</v>
      </c>
      <c r="S28" s="55">
        <f>IF(($M28      =0),0,((($O28      -$M28      )/$M28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IF(($L29      =0),0,((($N29      -$L29      )/$L29      )*100))</f>
        <v>0</v>
      </c>
      <c r="S29" s="55">
        <f>IF(($M29      =0),0,((($O29      -$M29      )/$M29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IF(($L30      =0),0,((($N30      -$L30      )/$L30      )*100))</f>
        <v>0</v>
      </c>
      <c r="S30" s="55">
        <f>IF(($M30      =0),0,((($O30      -$M30      )/$M30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IF(($L31      =0),0,((($N31      -$L31      )/$L31      )*100))</f>
        <v>0</v>
      </c>
      <c r="S31" s="55">
        <f>IF(($M31      =0),0,((($O31      -$M31      )/$M31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IF(($L32      =0),0,((($N32      -$L32      )/$L32      )*100))</f>
        <v>0</v>
      </c>
      <c r="S32" s="59">
        <f>IF(($M32      =0),0,((($O32      -$M32      )/$M32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2243000</v>
      </c>
      <c r="C34" s="108"/>
      <c r="D34" s="108"/>
      <c r="E34" s="108">
        <f>$B34      +$C34      +$D34</f>
        <v>2243000</v>
      </c>
      <c r="F34" s="109">
        <v>2243000</v>
      </c>
      <c r="G34" s="110">
        <v>2243000</v>
      </c>
      <c r="H34" s="109">
        <v>560000</v>
      </c>
      <c r="I34" s="110">
        <v>1165159</v>
      </c>
      <c r="J34" s="109">
        <v>1033000</v>
      </c>
      <c r="K34" s="110">
        <v>1036255</v>
      </c>
      <c r="L34" s="109">
        <v>45000</v>
      </c>
      <c r="M34" s="110">
        <v>41586</v>
      </c>
      <c r="N34" s="109"/>
      <c r="O34" s="110"/>
      <c r="P34" s="109">
        <f>$H34      +$J34      +$L34      +$N34</f>
        <v>1638000</v>
      </c>
      <c r="Q34" s="110">
        <f>$I34      +$K34      +$M34      +$O34</f>
        <v>2243000</v>
      </c>
      <c r="R34" s="54">
        <f>IF(($L34      =0),0,((($N34      -$L34      )/$L34      )*100))</f>
        <v>-100</v>
      </c>
      <c r="S34" s="55">
        <f>IF(($M34      =0),0,((($O34      -$M34      )/$M34      )*100))</f>
        <v>-100</v>
      </c>
      <c r="T34" s="54">
        <f>IF(($E34      =0),0,(($P34      /$E34      )*100))</f>
        <v>73.027195720017829</v>
      </c>
      <c r="U34" s="56">
        <f>IF(($E34      =0),0,(($Q34      /$E34      )*100))</f>
        <v>100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2243000</v>
      </c>
      <c r="C35" s="111">
        <f>C34</f>
        <v>0</v>
      </c>
      <c r="D35" s="111"/>
      <c r="E35" s="111">
        <f>$B35      +$C35      +$D35</f>
        <v>2243000</v>
      </c>
      <c r="F35" s="112">
        <f t="shared" ref="F35:O35" si="17">F34</f>
        <v>2243000</v>
      </c>
      <c r="G35" s="113">
        <f t="shared" si="17"/>
        <v>2243000</v>
      </c>
      <c r="H35" s="112">
        <f t="shared" si="17"/>
        <v>560000</v>
      </c>
      <c r="I35" s="113">
        <f t="shared" si="17"/>
        <v>1165159</v>
      </c>
      <c r="J35" s="112">
        <f t="shared" si="17"/>
        <v>1033000</v>
      </c>
      <c r="K35" s="113">
        <f t="shared" si="17"/>
        <v>1036255</v>
      </c>
      <c r="L35" s="112">
        <f t="shared" si="17"/>
        <v>45000</v>
      </c>
      <c r="M35" s="113">
        <f t="shared" si="17"/>
        <v>41586</v>
      </c>
      <c r="N35" s="112">
        <f t="shared" si="17"/>
        <v>0</v>
      </c>
      <c r="O35" s="113">
        <f t="shared" si="17"/>
        <v>0</v>
      </c>
      <c r="P35" s="112">
        <f>$H35      +$J35      +$L35      +$N35</f>
        <v>1638000</v>
      </c>
      <c r="Q35" s="113">
        <f>$I35      +$K35      +$M35      +$O35</f>
        <v>2243000</v>
      </c>
      <c r="R35" s="58">
        <f>IF(($L35      =0),0,((($N35      -$L35      )/$L35      )*100))</f>
        <v>-100</v>
      </c>
      <c r="S35" s="59">
        <f>IF(($M35      =0),0,((($O35      -$M35      )/$M35      )*100))</f>
        <v>-100</v>
      </c>
      <c r="T35" s="58">
        <f>IF($E35   =0,0,($P35   /$E35   )*100)</f>
        <v>73.027195720017829</v>
      </c>
      <c r="U35" s="60">
        <f>IF($E35   =0,0,($Q35   /$E35   )*100)</f>
        <v>100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>
        <v>8184000</v>
      </c>
      <c r="C37" s="108">
        <v>-2811000</v>
      </c>
      <c r="D37" s="108"/>
      <c r="E37" s="108">
        <f t="shared" ref="E37:E42" si="18">$B37      +$C37      +$D37</f>
        <v>5373000</v>
      </c>
      <c r="F37" s="109">
        <v>5373000</v>
      </c>
      <c r="G37" s="110">
        <v>5373000</v>
      </c>
      <c r="H37" s="109"/>
      <c r="I37" s="110">
        <v>4251834</v>
      </c>
      <c r="J37" s="109"/>
      <c r="K37" s="110">
        <v>2166350</v>
      </c>
      <c r="L37" s="109">
        <v>1432000</v>
      </c>
      <c r="M37" s="110">
        <v>-1045185</v>
      </c>
      <c r="N37" s="109"/>
      <c r="O37" s="110"/>
      <c r="P37" s="109">
        <f t="shared" ref="P37:P42" si="19">$H37      +$J37      +$L37      +$N37</f>
        <v>1432000</v>
      </c>
      <c r="Q37" s="110">
        <f t="shared" ref="Q37:Q42" si="20">$I37      +$K37      +$M37      +$O37</f>
        <v>5372999</v>
      </c>
      <c r="R37" s="54">
        <f t="shared" ref="R37:R42" si="21">IF(($L37      =0),0,((($N37      -$L37      )/$L37      )*100))</f>
        <v>-100</v>
      </c>
      <c r="S37" s="55">
        <f t="shared" ref="S37:S42" si="22">IF(($M37      =0),0,((($O37      -$M37      )/$M37      )*100))</f>
        <v>-100</v>
      </c>
      <c r="T37" s="54">
        <f t="shared" ref="T37:T41" si="23">IF(($E37      =0),0,(($P37      /$E37      )*100))</f>
        <v>26.651777405546252</v>
      </c>
      <c r="U37" s="56">
        <f t="shared" ref="U37:U41" si="24">IF(($E37      =0),0,(($Q37      /$E37      )*100))</f>
        <v>99.999981388423592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>
        <v>3997000</v>
      </c>
      <c r="C38" s="108">
        <v>73000</v>
      </c>
      <c r="D38" s="108"/>
      <c r="E38" s="108">
        <f t="shared" si="18"/>
        <v>4070000</v>
      </c>
      <c r="F38" s="109">
        <v>3997000</v>
      </c>
      <c r="G38" s="110">
        <v>0</v>
      </c>
      <c r="H38" s="109"/>
      <c r="I38" s="110"/>
      <c r="J38" s="109"/>
      <c r="K38" s="110"/>
      <c r="L38" s="109"/>
      <c r="M38" s="110"/>
      <c r="N38" s="109">
        <v>465000</v>
      </c>
      <c r="O38" s="110"/>
      <c r="P38" s="109">
        <f t="shared" si="19"/>
        <v>465000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11.425061425061426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12181000</v>
      </c>
      <c r="C42" s="111">
        <f>SUM(C37:C41)</f>
        <v>-2738000</v>
      </c>
      <c r="D42" s="111"/>
      <c r="E42" s="111">
        <f t="shared" si="18"/>
        <v>9443000</v>
      </c>
      <c r="F42" s="112">
        <f t="shared" ref="F42:O42" si="25">SUM(F37:F41)</f>
        <v>9370000</v>
      </c>
      <c r="G42" s="113">
        <f t="shared" si="25"/>
        <v>5373000</v>
      </c>
      <c r="H42" s="112">
        <f t="shared" si="25"/>
        <v>0</v>
      </c>
      <c r="I42" s="113">
        <f t="shared" si="25"/>
        <v>4251834</v>
      </c>
      <c r="J42" s="112">
        <f t="shared" si="25"/>
        <v>0</v>
      </c>
      <c r="K42" s="113">
        <f t="shared" si="25"/>
        <v>2166350</v>
      </c>
      <c r="L42" s="112">
        <f t="shared" si="25"/>
        <v>1432000</v>
      </c>
      <c r="M42" s="113">
        <f t="shared" si="25"/>
        <v>-1045185</v>
      </c>
      <c r="N42" s="112">
        <f t="shared" si="25"/>
        <v>465000</v>
      </c>
      <c r="O42" s="113">
        <f t="shared" si="25"/>
        <v>0</v>
      </c>
      <c r="P42" s="112">
        <f t="shared" si="19"/>
        <v>1897000</v>
      </c>
      <c r="Q42" s="113">
        <f t="shared" si="20"/>
        <v>5372999</v>
      </c>
      <c r="R42" s="58">
        <f t="shared" si="21"/>
        <v>-67.52793296089385</v>
      </c>
      <c r="S42" s="59">
        <f t="shared" si="22"/>
        <v>-100</v>
      </c>
      <c r="T42" s="58">
        <f>IF((+$E37+$E40) =0,0,(P42   /(+$E37+$E40) )*100)</f>
        <v>35.306160431788577</v>
      </c>
      <c r="U42" s="60">
        <f>IF((+$E37+$E40) =0,0,(Q42   /(+$E37+$E40) )*100)</f>
        <v>99.999981388423592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IF(($L44      =0),0,((($N44      -$L44      )/$L44      )*100))</f>
        <v>0</v>
      </c>
      <c r="S44" s="55">
        <f t="shared" ref="S44:S55" si="30">IF(($M44      =0),0,((($O44      -$M44      )/$M44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IF(($L57      =0),0,((($N57      -$L57      )/$L57      )*100))</f>
        <v>0</v>
      </c>
      <c r="S57" s="55">
        <f>IF(($M57      =0),0,((($O57      -$M57      )/$M57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IF(($L58      =0),0,((($N58      -$L58      )/$L58      )*100))</f>
        <v>0</v>
      </c>
      <c r="S58" s="55">
        <f>IF(($M58      =0),0,((($O58      -$M58      )/$M58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IF(($L59      =0),0,((($N59      -$L59      )/$L59      )*100))</f>
        <v>0</v>
      </c>
      <c r="S59" s="55">
        <f>IF(($M59      =0),0,((($O59      -$M59      )/$M59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IF(($L60      =0),0,((($N60      -$L60      )/$L60      )*100))</f>
        <v>0</v>
      </c>
      <c r="S60" s="55">
        <f>IF(($M60      =0),0,((($O60      -$M60      )/$M60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IF(($L61      =0),0,((($N61      -$L61      )/$L61      )*100))</f>
        <v>0</v>
      </c>
      <c r="S61" s="64">
        <f>IF(($M61      =0),0,((($O61      -$M61      )/$M61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IF(($L63      =0),0,((($N63      -$L63      )/$L63      )*100))</f>
        <v>0</v>
      </c>
      <c r="S63" s="55">
        <f t="shared" ref="S63:S69" si="39">IF(($M63      =0),0,((($O63      -$M63      )/$M63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17224000</v>
      </c>
      <c r="C69" s="120">
        <f>SUM(C9:C16,C19:C25,C28:C31,C34,C37:C41,C44:C54,C57:C60,C63:C67)</f>
        <v>1512000</v>
      </c>
      <c r="D69" s="120"/>
      <c r="E69" s="120">
        <f t="shared" si="35"/>
        <v>18736000</v>
      </c>
      <c r="F69" s="121">
        <f t="shared" ref="F69:O69" si="43">SUM(F9:F16,F19:F25,F28:F31,F34,F37:F41,F44:F54,F57:F60,F63:F67)</f>
        <v>18663000</v>
      </c>
      <c r="G69" s="122">
        <f t="shared" si="43"/>
        <v>14666000</v>
      </c>
      <c r="H69" s="121">
        <f t="shared" si="43"/>
        <v>944000</v>
      </c>
      <c r="I69" s="122">
        <f t="shared" si="43"/>
        <v>5801084</v>
      </c>
      <c r="J69" s="121">
        <f t="shared" si="43"/>
        <v>2370000</v>
      </c>
      <c r="K69" s="122">
        <f t="shared" si="43"/>
        <v>4506201</v>
      </c>
      <c r="L69" s="121">
        <f t="shared" si="43"/>
        <v>2444000</v>
      </c>
      <c r="M69" s="122">
        <f t="shared" si="43"/>
        <v>30846</v>
      </c>
      <c r="N69" s="121">
        <f t="shared" si="43"/>
        <v>2246000</v>
      </c>
      <c r="O69" s="122">
        <f t="shared" si="43"/>
        <v>4327869</v>
      </c>
      <c r="P69" s="121">
        <f t="shared" si="36"/>
        <v>8004000</v>
      </c>
      <c r="Q69" s="122">
        <f t="shared" si="37"/>
        <v>14666000</v>
      </c>
      <c r="R69" s="67">
        <f t="shared" si="38"/>
        <v>-8.1014729950900151</v>
      </c>
      <c r="S69" s="68">
        <f t="shared" si="39"/>
        <v>13930.567982882707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54.575207963998359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100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20490000</v>
      </c>
      <c r="C71" s="108"/>
      <c r="D71" s="108"/>
      <c r="E71" s="108">
        <f>$B71      +$C71      +$D71</f>
        <v>20490000</v>
      </c>
      <c r="F71" s="109">
        <v>20490000</v>
      </c>
      <c r="G71" s="110">
        <v>20490000</v>
      </c>
      <c r="H71" s="109">
        <v>5728000</v>
      </c>
      <c r="I71" s="110">
        <v>6312034</v>
      </c>
      <c r="J71" s="109">
        <v>3908000</v>
      </c>
      <c r="K71" s="110">
        <v>3500598</v>
      </c>
      <c r="L71" s="109">
        <v>6000000</v>
      </c>
      <c r="M71" s="110">
        <v>5839417</v>
      </c>
      <c r="N71" s="109">
        <v>4854000</v>
      </c>
      <c r="O71" s="110">
        <v>4837952</v>
      </c>
      <c r="P71" s="109">
        <f>$H71      +$J71      +$L71      +$N71</f>
        <v>20490000</v>
      </c>
      <c r="Q71" s="110">
        <f>$I71      +$K71      +$M71      +$O71</f>
        <v>20490001</v>
      </c>
      <c r="R71" s="54">
        <f>IF(($L71      =0),0,((($N71      -$L71      )/$L71      )*100))</f>
        <v>-19.100000000000001</v>
      </c>
      <c r="S71" s="55">
        <f>IF(($M71      =0),0,((($O71      -$M71      )/$M71      )*100))</f>
        <v>-17.150085359548736</v>
      </c>
      <c r="T71" s="54">
        <f>IF(($E71      =0),0,(($P71      /$E71      )*100))</f>
        <v>100</v>
      </c>
      <c r="U71" s="56">
        <f>IF(($E71      =0),0,(($Q71      /$E71      )*100))</f>
        <v>100.00000488042949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IF(($L72      =0),0,((($N72      -$L72      )/$L72      )*100))</f>
        <v>0</v>
      </c>
      <c r="S72" s="55">
        <f>IF(($M72      =0),0,((($O72      -$M72      )/$M72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20490000</v>
      </c>
      <c r="C73" s="117">
        <f>SUM(C71:C72)</f>
        <v>0</v>
      </c>
      <c r="D73" s="117"/>
      <c r="E73" s="117">
        <f>$B73      +$C73      +$D73</f>
        <v>20490000</v>
      </c>
      <c r="F73" s="118">
        <f t="shared" ref="F73:O73" si="44">SUM(F71:F72)</f>
        <v>20490000</v>
      </c>
      <c r="G73" s="119">
        <f t="shared" si="44"/>
        <v>20490000</v>
      </c>
      <c r="H73" s="118">
        <f t="shared" si="44"/>
        <v>5728000</v>
      </c>
      <c r="I73" s="119">
        <f t="shared" si="44"/>
        <v>6312034</v>
      </c>
      <c r="J73" s="118">
        <f t="shared" si="44"/>
        <v>3908000</v>
      </c>
      <c r="K73" s="119">
        <f t="shared" si="44"/>
        <v>3500598</v>
      </c>
      <c r="L73" s="118">
        <f t="shared" si="44"/>
        <v>6000000</v>
      </c>
      <c r="M73" s="119">
        <f t="shared" si="44"/>
        <v>5839417</v>
      </c>
      <c r="N73" s="118">
        <f t="shared" si="44"/>
        <v>4854000</v>
      </c>
      <c r="O73" s="119">
        <f t="shared" si="44"/>
        <v>4837952</v>
      </c>
      <c r="P73" s="118">
        <f>$H73      +$J73      +$L73      +$N73</f>
        <v>20490000</v>
      </c>
      <c r="Q73" s="119">
        <f>$I73      +$K73      +$M73      +$O73</f>
        <v>20490001</v>
      </c>
      <c r="R73" s="63">
        <f>IF(($L73      =0),0,((($N73      -$L73      )/$L73      )*100))</f>
        <v>-19.100000000000001</v>
      </c>
      <c r="S73" s="64">
        <f>IF(($M73      =0),0,((($O73      -$M73      )/$M73      )*100))</f>
        <v>-17.150085359548736</v>
      </c>
      <c r="T73" s="63">
        <f>IF(($E71      =0),0,(($P71      /$E71      )*100))</f>
        <v>100</v>
      </c>
      <c r="U73" s="65">
        <f>IF($E71   =0,0,($Q71   /$E71 )*100)</f>
        <v>100.00000488042949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20490000</v>
      </c>
      <c r="C74" s="120">
        <f>SUM(C71:C72)</f>
        <v>0</v>
      </c>
      <c r="D74" s="120"/>
      <c r="E74" s="120">
        <f>$B74      +$C74      +$D74</f>
        <v>20490000</v>
      </c>
      <c r="F74" s="121">
        <f t="shared" ref="F74:O74" si="45">SUM(F71:F72)</f>
        <v>20490000</v>
      </c>
      <c r="G74" s="122">
        <f t="shared" si="45"/>
        <v>20490000</v>
      </c>
      <c r="H74" s="121">
        <f t="shared" si="45"/>
        <v>5728000</v>
      </c>
      <c r="I74" s="122">
        <f t="shared" si="45"/>
        <v>6312034</v>
      </c>
      <c r="J74" s="121">
        <f t="shared" si="45"/>
        <v>3908000</v>
      </c>
      <c r="K74" s="122">
        <f t="shared" si="45"/>
        <v>3500598</v>
      </c>
      <c r="L74" s="121">
        <f t="shared" si="45"/>
        <v>6000000</v>
      </c>
      <c r="M74" s="122">
        <f t="shared" si="45"/>
        <v>5839417</v>
      </c>
      <c r="N74" s="121">
        <f t="shared" si="45"/>
        <v>4854000</v>
      </c>
      <c r="O74" s="122">
        <f t="shared" si="45"/>
        <v>4837952</v>
      </c>
      <c r="P74" s="121">
        <f>$H74      +$J74      +$L74      +$N74</f>
        <v>20490000</v>
      </c>
      <c r="Q74" s="122">
        <f>$I74      +$K74      +$M74      +$O74</f>
        <v>20490001</v>
      </c>
      <c r="R74" s="67">
        <f>IF(($L74      =0),0,((($N74      -$L74      )/$L74      )*100))</f>
        <v>-19.100000000000001</v>
      </c>
      <c r="S74" s="68">
        <f>IF(($M74      =0),0,((($O74      -$M74      )/$M74      )*100))</f>
        <v>-17.150085359548736</v>
      </c>
      <c r="T74" s="67">
        <f>IF(($E71      =0),0,(($P71      /$E71      )*100))</f>
        <v>100</v>
      </c>
      <c r="U74" s="71">
        <f>IF($E71   =0,0,($Q71   /$E71 )*100)</f>
        <v>100.00000488042949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37714000</v>
      </c>
      <c r="C75" s="120">
        <f>SUM(C9:C16,C19:C25,C28:C31,C34,C37:C41,C44:C54,C57:C60,C63:C67,C71:C72)</f>
        <v>1512000</v>
      </c>
      <c r="D75" s="120"/>
      <c r="E75" s="120">
        <f>$B75      +$C75      +$D75</f>
        <v>39226000</v>
      </c>
      <c r="F75" s="121">
        <f t="shared" ref="F75:O75" si="46">SUM(F9:F16,F19:F25,F28:F31,F34,F37:F41,F44:F54,F57:F60,F63:F67,F71:F72)</f>
        <v>39153000</v>
      </c>
      <c r="G75" s="122">
        <f t="shared" si="46"/>
        <v>35156000</v>
      </c>
      <c r="H75" s="121">
        <f t="shared" si="46"/>
        <v>6672000</v>
      </c>
      <c r="I75" s="122">
        <f t="shared" si="46"/>
        <v>12113118</v>
      </c>
      <c r="J75" s="121">
        <f t="shared" si="46"/>
        <v>6278000</v>
      </c>
      <c r="K75" s="122">
        <f t="shared" si="46"/>
        <v>8006799</v>
      </c>
      <c r="L75" s="121">
        <f t="shared" si="46"/>
        <v>8444000</v>
      </c>
      <c r="M75" s="122">
        <f t="shared" si="46"/>
        <v>5870263</v>
      </c>
      <c r="N75" s="121">
        <f t="shared" si="46"/>
        <v>7100000</v>
      </c>
      <c r="O75" s="122">
        <f t="shared" si="46"/>
        <v>9165821</v>
      </c>
      <c r="P75" s="121">
        <f>$H75      +$J75      +$L75      +$N75</f>
        <v>28494000</v>
      </c>
      <c r="Q75" s="122">
        <f>$I75      +$K75      +$M75      +$O75</f>
        <v>35156001</v>
      </c>
      <c r="R75" s="67">
        <f>IF(($L75      =0),0,((($N75      -$L75      )/$L75      )*100))</f>
        <v>-15.916627190904784</v>
      </c>
      <c r="S75" s="68">
        <f>IF(($M75      =0),0,((($O75      -$M75      )/$M75      )*100))</f>
        <v>56.139869712822069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81.050176356809644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100.00000284446466</v>
      </c>
      <c r="V75" s="121" t="s">
        <v>36</v>
      </c>
      <c r="W75" s="122" t="s">
        <v>36</v>
      </c>
    </row>
    <row r="76" spans="1:23" ht="13" thickTop="1" x14ac:dyDescent="0.25">
      <c r="A76" s="72" t="s">
        <v>40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93</v>
      </c>
      <c r="B78" s="86" t="s">
        <v>94</v>
      </c>
      <c r="C78" s="86" t="s">
        <v>95</v>
      </c>
      <c r="D78" s="87" t="s">
        <v>17</v>
      </c>
      <c r="E78" s="86" t="s">
        <v>18</v>
      </c>
      <c r="F78" s="86" t="s">
        <v>19</v>
      </c>
      <c r="G78" s="86" t="s">
        <v>96</v>
      </c>
      <c r="H78" s="86" t="s">
        <v>97</v>
      </c>
      <c r="I78" s="88" t="s">
        <v>22</v>
      </c>
      <c r="J78" s="86" t="s">
        <v>98</v>
      </c>
      <c r="K78" s="88" t="s">
        <v>24</v>
      </c>
      <c r="L78" s="86" t="s">
        <v>99</v>
      </c>
      <c r="M78" s="88" t="s">
        <v>26</v>
      </c>
      <c r="N78" s="86" t="s">
        <v>100</v>
      </c>
      <c r="O78" s="88" t="s">
        <v>28</v>
      </c>
      <c r="P78" s="88" t="s">
        <v>101</v>
      </c>
      <c r="Q78" s="89" t="s">
        <v>30</v>
      </c>
      <c r="R78" s="90" t="s">
        <v>101</v>
      </c>
      <c r="S78" s="91" t="s">
        <v>30</v>
      </c>
      <c r="T78" s="90" t="s">
        <v>102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167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168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169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170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171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172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103</v>
      </c>
      <c r="B87" s="128">
        <f t="shared" ref="B87:S87" si="48">+B88+B89+B90+B91+B92+B93+B94+B95+B96</f>
        <v>3893000</v>
      </c>
      <c r="C87" s="128">
        <f t="shared" si="48"/>
        <v>2831000</v>
      </c>
      <c r="D87" s="128">
        <f t="shared" si="48"/>
        <v>0</v>
      </c>
      <c r="E87" s="128">
        <f t="shared" si="48"/>
        <v>6724000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7176000</v>
      </c>
      <c r="I87" s="128">
        <f t="shared" si="48"/>
        <v>0</v>
      </c>
      <c r="J87" s="128">
        <f t="shared" si="48"/>
        <v>2183000</v>
      </c>
      <c r="K87" s="128">
        <f t="shared" si="48"/>
        <v>0</v>
      </c>
      <c r="L87" s="128">
        <f t="shared" si="48"/>
        <v>-106000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9253000</v>
      </c>
      <c r="Q87" s="129">
        <f t="shared" si="48"/>
        <v>0</v>
      </c>
      <c r="R87" s="94">
        <f t="shared" si="48"/>
        <v>-100</v>
      </c>
      <c r="S87" s="94">
        <f t="shared" si="48"/>
        <v>0</v>
      </c>
      <c r="T87" s="95">
        <f>IF(SUM($E88:$E96) =0,0,(P87   /SUM($E88:$E96) )*100)</f>
        <v>137.61154074955385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104</v>
      </c>
      <c r="B88" s="130"/>
      <c r="C88" s="130"/>
      <c r="D88" s="130"/>
      <c r="E88" s="130">
        <f t="shared" ref="E88:E96" si="49">$B88      +$C88      +$D88</f>
        <v>0</v>
      </c>
      <c r="F88" s="130">
        <v>0</v>
      </c>
      <c r="G88" s="130">
        <v>0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IF(($L88      =0),0,((($N88      -$L88      )/$L88      )*100))</f>
        <v>0</v>
      </c>
      <c r="S88" s="98">
        <f t="shared" ref="S88:S96" si="53">IF(($M88      =0),0,((($O88      -$M88      )/$M88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105</v>
      </c>
      <c r="B89" s="108"/>
      <c r="C89" s="108"/>
      <c r="D89" s="108"/>
      <c r="E89" s="108">
        <f t="shared" si="49"/>
        <v>0</v>
      </c>
      <c r="F89" s="108">
        <v>0</v>
      </c>
      <c r="G89" s="108">
        <v>0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106</v>
      </c>
      <c r="B90" s="108"/>
      <c r="C90" s="108"/>
      <c r="D90" s="108"/>
      <c r="E90" s="108">
        <f t="shared" si="49"/>
        <v>0</v>
      </c>
      <c r="F90" s="108">
        <v>0</v>
      </c>
      <c r="G90" s="108">
        <v>0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107</v>
      </c>
      <c r="B91" s="108">
        <v>3893000</v>
      </c>
      <c r="C91" s="108">
        <v>2831000</v>
      </c>
      <c r="D91" s="108"/>
      <c r="E91" s="108">
        <f t="shared" si="49"/>
        <v>6724000</v>
      </c>
      <c r="F91" s="108">
        <v>0</v>
      </c>
      <c r="G91" s="108">
        <v>0</v>
      </c>
      <c r="H91" s="108">
        <v>7176000</v>
      </c>
      <c r="I91" s="108"/>
      <c r="J91" s="108">
        <v>2183000</v>
      </c>
      <c r="K91" s="108"/>
      <c r="L91" s="108">
        <v>-106000</v>
      </c>
      <c r="M91" s="108"/>
      <c r="N91" s="108"/>
      <c r="O91" s="108"/>
      <c r="P91" s="108">
        <f t="shared" si="50"/>
        <v>9253000</v>
      </c>
      <c r="Q91" s="108">
        <f t="shared" si="51"/>
        <v>0</v>
      </c>
      <c r="R91" s="98">
        <f t="shared" si="52"/>
        <v>-100</v>
      </c>
      <c r="S91" s="98">
        <f t="shared" si="53"/>
        <v>0</v>
      </c>
      <c r="T91" s="98">
        <f t="shared" si="54"/>
        <v>137.61154074955385</v>
      </c>
      <c r="U91" s="99">
        <f t="shared" si="55"/>
        <v>0</v>
      </c>
      <c r="V91" s="100"/>
      <c r="W91" s="101"/>
    </row>
    <row r="92" spans="1:23" ht="13" x14ac:dyDescent="0.3">
      <c r="A92" s="102" t="s">
        <v>108</v>
      </c>
      <c r="B92" s="108"/>
      <c r="C92" s="108"/>
      <c r="D92" s="108"/>
      <c r="E92" s="108">
        <f t="shared" si="49"/>
        <v>0</v>
      </c>
      <c r="F92" s="108">
        <v>0</v>
      </c>
      <c r="G92" s="108">
        <v>0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109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110</v>
      </c>
      <c r="B94" s="108"/>
      <c r="C94" s="108"/>
      <c r="D94" s="108"/>
      <c r="E94" s="108">
        <f t="shared" si="49"/>
        <v>0</v>
      </c>
      <c r="F94" s="108">
        <v>0</v>
      </c>
      <c r="G94" s="108">
        <v>0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111</v>
      </c>
      <c r="B95" s="108"/>
      <c r="C95" s="108"/>
      <c r="D95" s="108"/>
      <c r="E95" s="108">
        <f t="shared" si="49"/>
        <v>0</v>
      </c>
      <c r="F95" s="108">
        <v>0</v>
      </c>
      <c r="G95" s="108">
        <v>0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112</v>
      </c>
      <c r="B96" s="131"/>
      <c r="C96" s="131"/>
      <c r="D96" s="131"/>
      <c r="E96" s="131">
        <f t="shared" si="49"/>
        <v>0</v>
      </c>
      <c r="F96" s="131">
        <v>0</v>
      </c>
      <c r="G96" s="131">
        <v>0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173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3893000</v>
      </c>
      <c r="C114" s="137">
        <f t="shared" si="62"/>
        <v>2831000</v>
      </c>
      <c r="D114" s="137">
        <f t="shared" si="62"/>
        <v>0</v>
      </c>
      <c r="E114" s="137">
        <f t="shared" si="62"/>
        <v>6724000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7176000</v>
      </c>
      <c r="I114" s="137">
        <f t="shared" si="62"/>
        <v>0</v>
      </c>
      <c r="J114" s="137">
        <f t="shared" si="62"/>
        <v>2183000</v>
      </c>
      <c r="K114" s="137">
        <f t="shared" si="62"/>
        <v>0</v>
      </c>
      <c r="L114" s="137">
        <f t="shared" si="62"/>
        <v>-106000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9253000</v>
      </c>
      <c r="Q114" s="137">
        <f t="shared" si="62"/>
        <v>0</v>
      </c>
      <c r="R114" s="29">
        <f t="shared" si="61"/>
        <v>-1</v>
      </c>
      <c r="S114" s="30" t="str">
        <f t="shared" si="61"/>
        <v xml:space="preserve"> </v>
      </c>
      <c r="T114" s="29">
        <f t="shared" si="58"/>
        <v>1.3761154074955384</v>
      </c>
      <c r="U114" s="30">
        <f t="shared" si="59"/>
        <v>0</v>
      </c>
      <c r="V114" s="27"/>
      <c r="W114" s="28"/>
    </row>
    <row r="115" spans="1:23" hidden="1" x14ac:dyDescent="0.25">
      <c r="A115" s="31" t="s">
        <v>174</v>
      </c>
      <c r="B115" s="139">
        <f>B87</f>
        <v>3893000</v>
      </c>
      <c r="C115" s="139">
        <f t="shared" ref="C115:Q115" si="63">C87</f>
        <v>2831000</v>
      </c>
      <c r="D115" s="139">
        <f t="shared" si="63"/>
        <v>0</v>
      </c>
      <c r="E115" s="139">
        <f t="shared" si="63"/>
        <v>6724000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7176000</v>
      </c>
      <c r="I115" s="139">
        <f t="shared" si="63"/>
        <v>0</v>
      </c>
      <c r="J115" s="139">
        <f t="shared" si="63"/>
        <v>2183000</v>
      </c>
      <c r="K115" s="139">
        <f t="shared" si="63"/>
        <v>0</v>
      </c>
      <c r="L115" s="139">
        <f t="shared" si="63"/>
        <v>-106000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9253000</v>
      </c>
      <c r="Q115" s="139">
        <f t="shared" si="63"/>
        <v>0</v>
      </c>
      <c r="R115" s="29">
        <f t="shared" si="61"/>
        <v>-1</v>
      </c>
      <c r="S115" s="30" t="str">
        <f t="shared" si="61"/>
        <v xml:space="preserve"> </v>
      </c>
      <c r="T115" s="29">
        <f t="shared" si="58"/>
        <v>1.3761154074955384</v>
      </c>
      <c r="U115" s="30">
        <f t="shared" si="59"/>
        <v>0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175</v>
      </c>
    </row>
    <row r="118" spans="1:23" x14ac:dyDescent="0.25">
      <c r="A118" s="35" t="s">
        <v>176</v>
      </c>
    </row>
    <row r="119" spans="1:23" ht="13" x14ac:dyDescent="0.3">
      <c r="A119" s="35" t="s">
        <v>177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178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179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180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moL6VHLNLDZXsMnNf9oVtwqa5IoBLxHqiR7dYwhTTAPRpp4DcHE+VJYGeSKJLDZ/+ku62O3tWLWFMKyDGwQ+AQ==" saltValue="coXOceQq5u4uxwUB73tjC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155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40</v>
      </c>
      <c r="B6" s="40" t="s">
        <v>40</v>
      </c>
      <c r="C6" s="40" t="s">
        <v>40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>
        <v>0</v>
      </c>
      <c r="G9" s="110">
        <v>0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IF(($L9       =0),0,((($N9       -$L9       )/$L9       )*100))</f>
        <v>0</v>
      </c>
      <c r="S9" s="55">
        <f>IF(($M9       =0),0,((($O9       -$M9       )/$M9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2600000</v>
      </c>
      <c r="C10" s="108"/>
      <c r="D10" s="108"/>
      <c r="E10" s="108">
        <f t="shared" ref="E10:E17" si="0">$B10      +$C10      +$D10</f>
        <v>2600000</v>
      </c>
      <c r="F10" s="109">
        <v>2600000</v>
      </c>
      <c r="G10" s="110">
        <v>2600000</v>
      </c>
      <c r="H10" s="109">
        <v>794000</v>
      </c>
      <c r="I10" s="110">
        <v>853176</v>
      </c>
      <c r="J10" s="109">
        <v>52000</v>
      </c>
      <c r="K10" s="110">
        <v>174184</v>
      </c>
      <c r="L10" s="109"/>
      <c r="M10" s="110">
        <v>285920</v>
      </c>
      <c r="N10" s="109"/>
      <c r="O10" s="110">
        <v>1286721</v>
      </c>
      <c r="P10" s="109">
        <f t="shared" ref="P10:P17" si="1">$H10      +$J10      +$L10      +$N10</f>
        <v>846000</v>
      </c>
      <c r="Q10" s="110">
        <f t="shared" ref="Q10:Q17" si="2">$I10      +$K10      +$M10      +$O10</f>
        <v>2600001</v>
      </c>
      <c r="R10" s="54">
        <f t="shared" ref="R10:R17" si="3">IF(($L10      =0),0,((($N10      -$L10      )/$L10      )*100))</f>
        <v>0</v>
      </c>
      <c r="S10" s="55">
        <f t="shared" ref="S10:S17" si="4">IF(($M10      =0),0,((($O10      -$M10      )/$M10      )*100))</f>
        <v>350.02832960268609</v>
      </c>
      <c r="T10" s="54">
        <f t="shared" ref="T10:T16" si="5">IF(($E10      =0),0,(($P10      /$E10      )*100))</f>
        <v>32.53846153846154</v>
      </c>
      <c r="U10" s="56">
        <f t="shared" ref="U10:U16" si="6">IF(($E10      =0),0,(($Q10      /$E10      )*100))</f>
        <v>100.00003846153847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2600000</v>
      </c>
      <c r="C17" s="111">
        <f>SUM(C9:C16)</f>
        <v>0</v>
      </c>
      <c r="D17" s="111"/>
      <c r="E17" s="111">
        <f t="shared" si="0"/>
        <v>2600000</v>
      </c>
      <c r="F17" s="112">
        <f t="shared" ref="F17:O17" si="7">SUM(F9:F16)</f>
        <v>2600000</v>
      </c>
      <c r="G17" s="113">
        <f t="shared" si="7"/>
        <v>2600000</v>
      </c>
      <c r="H17" s="112">
        <f t="shared" si="7"/>
        <v>794000</v>
      </c>
      <c r="I17" s="113">
        <f t="shared" si="7"/>
        <v>853176</v>
      </c>
      <c r="J17" s="112">
        <f t="shared" si="7"/>
        <v>52000</v>
      </c>
      <c r="K17" s="113">
        <f t="shared" si="7"/>
        <v>174184</v>
      </c>
      <c r="L17" s="112">
        <f t="shared" si="7"/>
        <v>0</v>
      </c>
      <c r="M17" s="113">
        <f t="shared" si="7"/>
        <v>285920</v>
      </c>
      <c r="N17" s="112">
        <f t="shared" si="7"/>
        <v>0</v>
      </c>
      <c r="O17" s="113">
        <f t="shared" si="7"/>
        <v>1286721</v>
      </c>
      <c r="P17" s="112">
        <f t="shared" si="1"/>
        <v>846000</v>
      </c>
      <c r="Q17" s="113">
        <f t="shared" si="2"/>
        <v>2600001</v>
      </c>
      <c r="R17" s="58">
        <f t="shared" si="3"/>
        <v>0</v>
      </c>
      <c r="S17" s="59">
        <f t="shared" si="4"/>
        <v>350.02832960268609</v>
      </c>
      <c r="T17" s="58">
        <f>IF((SUM($E9:$E14))=0,0,(P17/(SUM($E9:$E14))*100))</f>
        <v>32.53846153846154</v>
      </c>
      <c r="U17" s="60">
        <f>IF((SUM($E9:$E14))=0,0,(Q17/(SUM($E9:$E14))*100))</f>
        <v>100.00003846153847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IF(($L19      =0),0,((($N19      -$L19      )/$L19      )*100))</f>
        <v>0</v>
      </c>
      <c r="S19" s="55">
        <f t="shared" ref="S19:S26" si="12">IF(($M19      =0),0,((($O19      -$M19      )/$M19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>
        <v>0</v>
      </c>
      <c r="G21" s="110">
        <v>0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>
        <v>5000000</v>
      </c>
      <c r="D22" s="108"/>
      <c r="E22" s="108">
        <f t="shared" si="8"/>
        <v>5000000</v>
      </c>
      <c r="F22" s="109">
        <v>5000000</v>
      </c>
      <c r="G22" s="110">
        <v>5000000</v>
      </c>
      <c r="H22" s="109"/>
      <c r="I22" s="110"/>
      <c r="J22" s="109"/>
      <c r="K22" s="110"/>
      <c r="L22" s="109"/>
      <c r="M22" s="110"/>
      <c r="N22" s="109">
        <v>1526000</v>
      </c>
      <c r="O22" s="110">
        <v>3422716</v>
      </c>
      <c r="P22" s="109">
        <f t="shared" si="9"/>
        <v>1526000</v>
      </c>
      <c r="Q22" s="110">
        <f t="shared" si="10"/>
        <v>3422716</v>
      </c>
      <c r="R22" s="54">
        <f t="shared" si="11"/>
        <v>0</v>
      </c>
      <c r="S22" s="55">
        <f t="shared" si="12"/>
        <v>0</v>
      </c>
      <c r="T22" s="54">
        <f t="shared" si="13"/>
        <v>30.520000000000003</v>
      </c>
      <c r="U22" s="56">
        <f t="shared" si="14"/>
        <v>68.454319999999996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5000000</v>
      </c>
      <c r="D26" s="111"/>
      <c r="E26" s="111">
        <f t="shared" si="8"/>
        <v>5000000</v>
      </c>
      <c r="F26" s="112">
        <f t="shared" ref="F26:O26" si="15">SUM(F19:F25)</f>
        <v>5000000</v>
      </c>
      <c r="G26" s="113">
        <f t="shared" si="15"/>
        <v>5000000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1526000</v>
      </c>
      <c r="O26" s="113">
        <f t="shared" si="15"/>
        <v>3422716</v>
      </c>
      <c r="P26" s="112">
        <f t="shared" si="9"/>
        <v>1526000</v>
      </c>
      <c r="Q26" s="113">
        <f t="shared" si="10"/>
        <v>3422716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30.520000000000003</v>
      </c>
      <c r="U26" s="60">
        <f>IF(($E26-$E21-$E25)   =0,0,($Q26   /($E26-$E21-$E25)   )*100)</f>
        <v>68.454319999999996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IF(($L28      =0),0,((($N28      -$L28      )/$L28      )*100))</f>
        <v>0</v>
      </c>
      <c r="S28" s="55">
        <f>IF(($M28      =0),0,((($O28      -$M28      )/$M28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IF(($L29      =0),0,((($N29      -$L29      )/$L29      )*100))</f>
        <v>0</v>
      </c>
      <c r="S29" s="55">
        <f>IF(($M29      =0),0,((($O29      -$M29      )/$M29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IF(($L30      =0),0,((($N30      -$L30      )/$L30      )*100))</f>
        <v>0</v>
      </c>
      <c r="S30" s="55">
        <f>IF(($M30      =0),0,((($O30      -$M30      )/$M30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IF(($L31      =0),0,((($N31      -$L31      )/$L31      )*100))</f>
        <v>0</v>
      </c>
      <c r="S31" s="55">
        <f>IF(($M31      =0),0,((($O31      -$M31      )/$M31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IF(($L32      =0),0,((($N32      -$L32      )/$L32      )*100))</f>
        <v>0</v>
      </c>
      <c r="S32" s="59">
        <f>IF(($M32      =0),0,((($O32      -$M32      )/$M32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2477000</v>
      </c>
      <c r="C34" s="108"/>
      <c r="D34" s="108"/>
      <c r="E34" s="108">
        <f>$B34      +$C34      +$D34</f>
        <v>2477000</v>
      </c>
      <c r="F34" s="109">
        <v>2477000</v>
      </c>
      <c r="G34" s="110">
        <v>2477000</v>
      </c>
      <c r="H34" s="109">
        <v>619000</v>
      </c>
      <c r="I34" s="110">
        <v>900177</v>
      </c>
      <c r="J34" s="109">
        <v>1129000</v>
      </c>
      <c r="K34" s="110">
        <v>832823</v>
      </c>
      <c r="L34" s="109"/>
      <c r="M34" s="110">
        <v>744000</v>
      </c>
      <c r="N34" s="109"/>
      <c r="O34" s="110"/>
      <c r="P34" s="109">
        <f>$H34      +$J34      +$L34      +$N34</f>
        <v>1748000</v>
      </c>
      <c r="Q34" s="110">
        <f>$I34      +$K34      +$M34      +$O34</f>
        <v>2477000</v>
      </c>
      <c r="R34" s="54">
        <f>IF(($L34      =0),0,((($N34      -$L34      )/$L34      )*100))</f>
        <v>0</v>
      </c>
      <c r="S34" s="55">
        <f>IF(($M34      =0),0,((($O34      -$M34      )/$M34      )*100))</f>
        <v>-100</v>
      </c>
      <c r="T34" s="54">
        <f>IF(($E34      =0),0,(($P34      /$E34      )*100))</f>
        <v>70.569236980218008</v>
      </c>
      <c r="U34" s="56">
        <f>IF(($E34      =0),0,(($Q34      /$E34      )*100))</f>
        <v>100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2477000</v>
      </c>
      <c r="C35" s="111">
        <f>C34</f>
        <v>0</v>
      </c>
      <c r="D35" s="111"/>
      <c r="E35" s="111">
        <f>$B35      +$C35      +$D35</f>
        <v>2477000</v>
      </c>
      <c r="F35" s="112">
        <f t="shared" ref="F35:O35" si="17">F34</f>
        <v>2477000</v>
      </c>
      <c r="G35" s="113">
        <f t="shared" si="17"/>
        <v>2477000</v>
      </c>
      <c r="H35" s="112">
        <f t="shared" si="17"/>
        <v>619000</v>
      </c>
      <c r="I35" s="113">
        <f t="shared" si="17"/>
        <v>900177</v>
      </c>
      <c r="J35" s="112">
        <f t="shared" si="17"/>
        <v>1129000</v>
      </c>
      <c r="K35" s="113">
        <f t="shared" si="17"/>
        <v>832823</v>
      </c>
      <c r="L35" s="112">
        <f t="shared" si="17"/>
        <v>0</v>
      </c>
      <c r="M35" s="113">
        <f t="shared" si="17"/>
        <v>744000</v>
      </c>
      <c r="N35" s="112">
        <f t="shared" si="17"/>
        <v>0</v>
      </c>
      <c r="O35" s="113">
        <f t="shared" si="17"/>
        <v>0</v>
      </c>
      <c r="P35" s="112">
        <f>$H35      +$J35      +$L35      +$N35</f>
        <v>1748000</v>
      </c>
      <c r="Q35" s="113">
        <f>$I35      +$K35      +$M35      +$O35</f>
        <v>2477000</v>
      </c>
      <c r="R35" s="58">
        <f>IF(($L35      =0),0,((($N35      -$L35      )/$L35      )*100))</f>
        <v>0</v>
      </c>
      <c r="S35" s="59">
        <f>IF(($M35      =0),0,((($O35      -$M35      )/$M35      )*100))</f>
        <v>-100</v>
      </c>
      <c r="T35" s="58">
        <f>IF($E35   =0,0,($P35   /$E35   )*100)</f>
        <v>70.569236980218008</v>
      </c>
      <c r="U35" s="60">
        <f>IF($E35   =0,0,($Q35   /$E35   )*100)</f>
        <v>100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>
        <v>7039000</v>
      </c>
      <c r="C37" s="108"/>
      <c r="D37" s="108"/>
      <c r="E37" s="108">
        <f t="shared" ref="E37:E42" si="18">$B37      +$C37      +$D37</f>
        <v>7039000</v>
      </c>
      <c r="F37" s="109">
        <v>7039000</v>
      </c>
      <c r="G37" s="110">
        <v>7039000</v>
      </c>
      <c r="H37" s="109">
        <v>1466000</v>
      </c>
      <c r="I37" s="110">
        <v>1466365</v>
      </c>
      <c r="J37" s="109">
        <v>1763000</v>
      </c>
      <c r="K37" s="110">
        <v>3602757</v>
      </c>
      <c r="L37" s="109"/>
      <c r="M37" s="110">
        <v>1805155</v>
      </c>
      <c r="N37" s="109"/>
      <c r="O37" s="110">
        <v>164723</v>
      </c>
      <c r="P37" s="109">
        <f t="shared" ref="P37:P42" si="19">$H37      +$J37      +$L37      +$N37</f>
        <v>3229000</v>
      </c>
      <c r="Q37" s="110">
        <f t="shared" ref="Q37:Q42" si="20">$I37      +$K37      +$M37      +$O37</f>
        <v>7039000</v>
      </c>
      <c r="R37" s="54">
        <f t="shared" ref="R37:R42" si="21">IF(($L37      =0),0,((($N37      -$L37      )/$L37      )*100))</f>
        <v>0</v>
      </c>
      <c r="S37" s="55">
        <f t="shared" ref="S37:S42" si="22">IF(($M37      =0),0,((($O37      -$M37      )/$M37      )*100))</f>
        <v>-90.874855621816408</v>
      </c>
      <c r="T37" s="54">
        <f t="shared" ref="T37:T41" si="23">IF(($E37      =0),0,(($P37      /$E37      )*100))</f>
        <v>45.872993322915185</v>
      </c>
      <c r="U37" s="56">
        <f t="shared" ref="U37:U41" si="24">IF(($E37      =0),0,(($Q37      /$E37      )*100))</f>
        <v>100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>
        <v>300000</v>
      </c>
      <c r="C38" s="108">
        <v>-300000</v>
      </c>
      <c r="D38" s="108"/>
      <c r="E38" s="108">
        <f t="shared" si="18"/>
        <v>0</v>
      </c>
      <c r="F38" s="109">
        <v>300000</v>
      </c>
      <c r="G38" s="110">
        <v>0</v>
      </c>
      <c r="H38" s="109"/>
      <c r="I38" s="110"/>
      <c r="J38" s="109"/>
      <c r="K38" s="110"/>
      <c r="L38" s="109"/>
      <c r="M38" s="110"/>
      <c r="N38" s="109">
        <v>907000</v>
      </c>
      <c r="O38" s="110"/>
      <c r="P38" s="109">
        <f t="shared" si="19"/>
        <v>907000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>
        <v>3000000</v>
      </c>
      <c r="C40" s="108"/>
      <c r="D40" s="108"/>
      <c r="E40" s="108">
        <f t="shared" si="18"/>
        <v>3000000</v>
      </c>
      <c r="F40" s="109">
        <v>3000000</v>
      </c>
      <c r="G40" s="110">
        <v>3000000</v>
      </c>
      <c r="H40" s="109"/>
      <c r="I40" s="110"/>
      <c r="J40" s="109">
        <v>868000</v>
      </c>
      <c r="K40" s="110">
        <v>658950</v>
      </c>
      <c r="L40" s="109"/>
      <c r="M40" s="110"/>
      <c r="N40" s="109"/>
      <c r="O40" s="110">
        <v>2341735</v>
      </c>
      <c r="P40" s="109">
        <f t="shared" si="19"/>
        <v>868000</v>
      </c>
      <c r="Q40" s="110">
        <f t="shared" si="20"/>
        <v>3000685</v>
      </c>
      <c r="R40" s="54">
        <f t="shared" si="21"/>
        <v>0</v>
      </c>
      <c r="S40" s="55">
        <f t="shared" si="22"/>
        <v>0</v>
      </c>
      <c r="T40" s="54">
        <f t="shared" si="23"/>
        <v>28.933333333333334</v>
      </c>
      <c r="U40" s="56">
        <f t="shared" si="24"/>
        <v>100.02283333333332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10339000</v>
      </c>
      <c r="C42" s="111">
        <f>SUM(C37:C41)</f>
        <v>-300000</v>
      </c>
      <c r="D42" s="111"/>
      <c r="E42" s="111">
        <f t="shared" si="18"/>
        <v>10039000</v>
      </c>
      <c r="F42" s="112">
        <f t="shared" ref="F42:O42" si="25">SUM(F37:F41)</f>
        <v>10339000</v>
      </c>
      <c r="G42" s="113">
        <f t="shared" si="25"/>
        <v>10039000</v>
      </c>
      <c r="H42" s="112">
        <f t="shared" si="25"/>
        <v>1466000</v>
      </c>
      <c r="I42" s="113">
        <f t="shared" si="25"/>
        <v>1466365</v>
      </c>
      <c r="J42" s="112">
        <f t="shared" si="25"/>
        <v>2631000</v>
      </c>
      <c r="K42" s="113">
        <f t="shared" si="25"/>
        <v>4261707</v>
      </c>
      <c r="L42" s="112">
        <f t="shared" si="25"/>
        <v>0</v>
      </c>
      <c r="M42" s="113">
        <f t="shared" si="25"/>
        <v>1805155</v>
      </c>
      <c r="N42" s="112">
        <f t="shared" si="25"/>
        <v>907000</v>
      </c>
      <c r="O42" s="113">
        <f t="shared" si="25"/>
        <v>2506458</v>
      </c>
      <c r="P42" s="112">
        <f t="shared" si="19"/>
        <v>5004000</v>
      </c>
      <c r="Q42" s="113">
        <f t="shared" si="20"/>
        <v>10039685</v>
      </c>
      <c r="R42" s="58">
        <f t="shared" si="21"/>
        <v>0</v>
      </c>
      <c r="S42" s="59">
        <f t="shared" si="22"/>
        <v>38.850015649625661</v>
      </c>
      <c r="T42" s="58">
        <f>IF((+$E37+$E40) =0,0,(P42   /(+$E37+$E40) )*100)</f>
        <v>49.845602151608723</v>
      </c>
      <c r="U42" s="60">
        <f>IF((+$E37+$E40) =0,0,(Q42   /(+$E37+$E40) )*100)</f>
        <v>100.00682338878374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IF(($L44      =0),0,((($N44      -$L44      )/$L44      )*100))</f>
        <v>0</v>
      </c>
      <c r="S44" s="55">
        <f t="shared" ref="S44:S55" si="30">IF(($M44      =0),0,((($O44      -$M44      )/$M44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IF(($L57      =0),0,((($N57      -$L57      )/$L57      )*100))</f>
        <v>0</v>
      </c>
      <c r="S57" s="55">
        <f>IF(($M57      =0),0,((($O57      -$M57      )/$M57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IF(($L58      =0),0,((($N58      -$L58      )/$L58      )*100))</f>
        <v>0</v>
      </c>
      <c r="S58" s="55">
        <f>IF(($M58      =0),0,((($O58      -$M58      )/$M58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IF(($L59      =0),0,((($N59      -$L59      )/$L59      )*100))</f>
        <v>0</v>
      </c>
      <c r="S59" s="55">
        <f>IF(($M59      =0),0,((($O59      -$M59      )/$M59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IF(($L60      =0),0,((($N60      -$L60      )/$L60      )*100))</f>
        <v>0</v>
      </c>
      <c r="S60" s="55">
        <f>IF(($M60      =0),0,((($O60      -$M60      )/$M60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IF(($L61      =0),0,((($N61      -$L61      )/$L61      )*100))</f>
        <v>0</v>
      </c>
      <c r="S61" s="64">
        <f>IF(($M61      =0),0,((($O61      -$M61      )/$M61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IF(($L63      =0),0,((($N63      -$L63      )/$L63      )*100))</f>
        <v>0</v>
      </c>
      <c r="S63" s="55">
        <f t="shared" ref="S63:S69" si="39">IF(($M63      =0),0,((($O63      -$M63      )/$M63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15416000</v>
      </c>
      <c r="C69" s="120">
        <f>SUM(C9:C16,C19:C25,C28:C31,C34,C37:C41,C44:C54,C57:C60,C63:C67)</f>
        <v>4700000</v>
      </c>
      <c r="D69" s="120"/>
      <c r="E69" s="120">
        <f t="shared" si="35"/>
        <v>20116000</v>
      </c>
      <c r="F69" s="121">
        <f t="shared" ref="F69:O69" si="43">SUM(F9:F16,F19:F25,F28:F31,F34,F37:F41,F44:F54,F57:F60,F63:F67)</f>
        <v>20416000</v>
      </c>
      <c r="G69" s="122">
        <f t="shared" si="43"/>
        <v>20116000</v>
      </c>
      <c r="H69" s="121">
        <f t="shared" si="43"/>
        <v>2879000</v>
      </c>
      <c r="I69" s="122">
        <f t="shared" si="43"/>
        <v>3219718</v>
      </c>
      <c r="J69" s="121">
        <f t="shared" si="43"/>
        <v>3812000</v>
      </c>
      <c r="K69" s="122">
        <f t="shared" si="43"/>
        <v>5268714</v>
      </c>
      <c r="L69" s="121">
        <f t="shared" si="43"/>
        <v>0</v>
      </c>
      <c r="M69" s="122">
        <f t="shared" si="43"/>
        <v>2835075</v>
      </c>
      <c r="N69" s="121">
        <f t="shared" si="43"/>
        <v>2433000</v>
      </c>
      <c r="O69" s="122">
        <f t="shared" si="43"/>
        <v>7215895</v>
      </c>
      <c r="P69" s="121">
        <f t="shared" si="36"/>
        <v>9124000</v>
      </c>
      <c r="Q69" s="122">
        <f t="shared" si="37"/>
        <v>18539402</v>
      </c>
      <c r="R69" s="67">
        <f t="shared" si="38"/>
        <v>0</v>
      </c>
      <c r="S69" s="68">
        <f t="shared" si="39"/>
        <v>154.52219077096726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45.356929807118711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92.162467687413013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26189000</v>
      </c>
      <c r="C71" s="108"/>
      <c r="D71" s="108"/>
      <c r="E71" s="108">
        <f>$B71      +$C71      +$D71</f>
        <v>26189000</v>
      </c>
      <c r="F71" s="109">
        <v>26189000</v>
      </c>
      <c r="G71" s="110">
        <v>26189000</v>
      </c>
      <c r="H71" s="109">
        <v>3890000</v>
      </c>
      <c r="I71" s="110">
        <v>2362553</v>
      </c>
      <c r="J71" s="109">
        <v>7638000</v>
      </c>
      <c r="K71" s="110">
        <v>6887620</v>
      </c>
      <c r="L71" s="109">
        <v>7857000</v>
      </c>
      <c r="M71" s="110">
        <v>6255651</v>
      </c>
      <c r="N71" s="109">
        <v>6804000</v>
      </c>
      <c r="O71" s="110">
        <v>10683175</v>
      </c>
      <c r="P71" s="109">
        <f>$H71      +$J71      +$L71      +$N71</f>
        <v>26189000</v>
      </c>
      <c r="Q71" s="110">
        <f>$I71      +$K71      +$M71      +$O71</f>
        <v>26188999</v>
      </c>
      <c r="R71" s="54">
        <f>IF(($L71      =0),0,((($N71      -$L71      )/$L71      )*100))</f>
        <v>-13.402061855670103</v>
      </c>
      <c r="S71" s="55">
        <f>IF(($M71      =0),0,((($O71      -$M71      )/$M71      )*100))</f>
        <v>70.776390818477566</v>
      </c>
      <c r="T71" s="54">
        <f>IF(($E71      =0),0,(($P71      /$E71      )*100))</f>
        <v>100</v>
      </c>
      <c r="U71" s="56">
        <f>IF(($E71      =0),0,(($Q71      /$E71      )*100))</f>
        <v>99.999996181602967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IF(($L72      =0),0,((($N72      -$L72      )/$L72      )*100))</f>
        <v>0</v>
      </c>
      <c r="S72" s="55">
        <f>IF(($M72      =0),0,((($O72      -$M72      )/$M72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26189000</v>
      </c>
      <c r="C73" s="117">
        <f>SUM(C71:C72)</f>
        <v>0</v>
      </c>
      <c r="D73" s="117"/>
      <c r="E73" s="117">
        <f>$B73      +$C73      +$D73</f>
        <v>26189000</v>
      </c>
      <c r="F73" s="118">
        <f t="shared" ref="F73:O73" si="44">SUM(F71:F72)</f>
        <v>26189000</v>
      </c>
      <c r="G73" s="119">
        <f t="shared" si="44"/>
        <v>26189000</v>
      </c>
      <c r="H73" s="118">
        <f t="shared" si="44"/>
        <v>3890000</v>
      </c>
      <c r="I73" s="119">
        <f t="shared" si="44"/>
        <v>2362553</v>
      </c>
      <c r="J73" s="118">
        <f t="shared" si="44"/>
        <v>7638000</v>
      </c>
      <c r="K73" s="119">
        <f t="shared" si="44"/>
        <v>6887620</v>
      </c>
      <c r="L73" s="118">
        <f t="shared" si="44"/>
        <v>7857000</v>
      </c>
      <c r="M73" s="119">
        <f t="shared" si="44"/>
        <v>6255651</v>
      </c>
      <c r="N73" s="118">
        <f t="shared" si="44"/>
        <v>6804000</v>
      </c>
      <c r="O73" s="119">
        <f t="shared" si="44"/>
        <v>10683175</v>
      </c>
      <c r="P73" s="118">
        <f>$H73      +$J73      +$L73      +$N73</f>
        <v>26189000</v>
      </c>
      <c r="Q73" s="119">
        <f>$I73      +$K73      +$M73      +$O73</f>
        <v>26188999</v>
      </c>
      <c r="R73" s="63">
        <f>IF(($L73      =0),0,((($N73      -$L73      )/$L73      )*100))</f>
        <v>-13.402061855670103</v>
      </c>
      <c r="S73" s="64">
        <f>IF(($M73      =0),0,((($O73      -$M73      )/$M73      )*100))</f>
        <v>70.776390818477566</v>
      </c>
      <c r="T73" s="63">
        <f>IF(($E71      =0),0,(($P71      /$E71      )*100))</f>
        <v>100</v>
      </c>
      <c r="U73" s="65">
        <f>IF($E71   =0,0,($Q71   /$E71 )*100)</f>
        <v>99.999996181602967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26189000</v>
      </c>
      <c r="C74" s="120">
        <f>SUM(C71:C72)</f>
        <v>0</v>
      </c>
      <c r="D74" s="120"/>
      <c r="E74" s="120">
        <f>$B74      +$C74      +$D74</f>
        <v>26189000</v>
      </c>
      <c r="F74" s="121">
        <f t="shared" ref="F74:O74" si="45">SUM(F71:F72)</f>
        <v>26189000</v>
      </c>
      <c r="G74" s="122">
        <f t="shared" si="45"/>
        <v>26189000</v>
      </c>
      <c r="H74" s="121">
        <f t="shared" si="45"/>
        <v>3890000</v>
      </c>
      <c r="I74" s="122">
        <f t="shared" si="45"/>
        <v>2362553</v>
      </c>
      <c r="J74" s="121">
        <f t="shared" si="45"/>
        <v>7638000</v>
      </c>
      <c r="K74" s="122">
        <f t="shared" si="45"/>
        <v>6887620</v>
      </c>
      <c r="L74" s="121">
        <f t="shared" si="45"/>
        <v>7857000</v>
      </c>
      <c r="M74" s="122">
        <f t="shared" si="45"/>
        <v>6255651</v>
      </c>
      <c r="N74" s="121">
        <f t="shared" si="45"/>
        <v>6804000</v>
      </c>
      <c r="O74" s="122">
        <f t="shared" si="45"/>
        <v>10683175</v>
      </c>
      <c r="P74" s="121">
        <f>$H74      +$J74      +$L74      +$N74</f>
        <v>26189000</v>
      </c>
      <c r="Q74" s="122">
        <f>$I74      +$K74      +$M74      +$O74</f>
        <v>26188999</v>
      </c>
      <c r="R74" s="67">
        <f>IF(($L74      =0),0,((($N74      -$L74      )/$L74      )*100))</f>
        <v>-13.402061855670103</v>
      </c>
      <c r="S74" s="68">
        <f>IF(($M74      =0),0,((($O74      -$M74      )/$M74      )*100))</f>
        <v>70.776390818477566</v>
      </c>
      <c r="T74" s="67">
        <f>IF(($E71      =0),0,(($P71      /$E71      )*100))</f>
        <v>100</v>
      </c>
      <c r="U74" s="71">
        <f>IF($E71   =0,0,($Q71   /$E71 )*100)</f>
        <v>99.999996181602967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41605000</v>
      </c>
      <c r="C75" s="120">
        <f>SUM(C9:C16,C19:C25,C28:C31,C34,C37:C41,C44:C54,C57:C60,C63:C67,C71:C72)</f>
        <v>4700000</v>
      </c>
      <c r="D75" s="120"/>
      <c r="E75" s="120">
        <f>$B75      +$C75      +$D75</f>
        <v>46305000</v>
      </c>
      <c r="F75" s="121">
        <f t="shared" ref="F75:O75" si="46">SUM(F9:F16,F19:F25,F28:F31,F34,F37:F41,F44:F54,F57:F60,F63:F67,F71:F72)</f>
        <v>46605000</v>
      </c>
      <c r="G75" s="122">
        <f t="shared" si="46"/>
        <v>46305000</v>
      </c>
      <c r="H75" s="121">
        <f t="shared" si="46"/>
        <v>6769000</v>
      </c>
      <c r="I75" s="122">
        <f t="shared" si="46"/>
        <v>5582271</v>
      </c>
      <c r="J75" s="121">
        <f t="shared" si="46"/>
        <v>11450000</v>
      </c>
      <c r="K75" s="122">
        <f t="shared" si="46"/>
        <v>12156334</v>
      </c>
      <c r="L75" s="121">
        <f t="shared" si="46"/>
        <v>7857000</v>
      </c>
      <c r="M75" s="122">
        <f t="shared" si="46"/>
        <v>9090726</v>
      </c>
      <c r="N75" s="121">
        <f t="shared" si="46"/>
        <v>9237000</v>
      </c>
      <c r="O75" s="122">
        <f t="shared" si="46"/>
        <v>17899070</v>
      </c>
      <c r="P75" s="121">
        <f>$H75      +$J75      +$L75      +$N75</f>
        <v>35313000</v>
      </c>
      <c r="Q75" s="122">
        <f>$I75      +$K75      +$M75      +$O75</f>
        <v>44728401</v>
      </c>
      <c r="R75" s="67">
        <f>IF(($L75      =0),0,((($N75      -$L75      )/$L75      )*100))</f>
        <v>17.563955708285604</v>
      </c>
      <c r="S75" s="68">
        <f>IF(($M75      =0),0,((($O75      -$M75      )/$M75      )*100))</f>
        <v>96.893735439831758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76.261742792355037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96.595186264982175</v>
      </c>
      <c r="V75" s="121" t="s">
        <v>36</v>
      </c>
      <c r="W75" s="122" t="s">
        <v>36</v>
      </c>
    </row>
    <row r="76" spans="1:23" ht="13" thickTop="1" x14ac:dyDescent="0.25">
      <c r="A76" s="72" t="s">
        <v>40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93</v>
      </c>
      <c r="B78" s="86" t="s">
        <v>94</v>
      </c>
      <c r="C78" s="86" t="s">
        <v>95</v>
      </c>
      <c r="D78" s="87" t="s">
        <v>17</v>
      </c>
      <c r="E78" s="86" t="s">
        <v>18</v>
      </c>
      <c r="F78" s="86" t="s">
        <v>19</v>
      </c>
      <c r="G78" s="86" t="s">
        <v>96</v>
      </c>
      <c r="H78" s="86" t="s">
        <v>97</v>
      </c>
      <c r="I78" s="88" t="s">
        <v>22</v>
      </c>
      <c r="J78" s="86" t="s">
        <v>98</v>
      </c>
      <c r="K78" s="88" t="s">
        <v>24</v>
      </c>
      <c r="L78" s="86" t="s">
        <v>99</v>
      </c>
      <c r="M78" s="88" t="s">
        <v>26</v>
      </c>
      <c r="N78" s="86" t="s">
        <v>100</v>
      </c>
      <c r="O78" s="88" t="s">
        <v>28</v>
      </c>
      <c r="P78" s="88" t="s">
        <v>101</v>
      </c>
      <c r="Q78" s="89" t="s">
        <v>30</v>
      </c>
      <c r="R78" s="90" t="s">
        <v>101</v>
      </c>
      <c r="S78" s="91" t="s">
        <v>30</v>
      </c>
      <c r="T78" s="90" t="s">
        <v>102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167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168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169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170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171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172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103</v>
      </c>
      <c r="B87" s="128">
        <f t="shared" ref="B87:S87" si="48">+B88+B89+B90+B91+B92+B93+B94+B95+B96</f>
        <v>9080000</v>
      </c>
      <c r="C87" s="128">
        <f t="shared" si="48"/>
        <v>18619000</v>
      </c>
      <c r="D87" s="128">
        <f t="shared" si="48"/>
        <v>0</v>
      </c>
      <c r="E87" s="128">
        <f t="shared" si="48"/>
        <v>27699000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8595000</v>
      </c>
      <c r="I87" s="128">
        <f t="shared" si="48"/>
        <v>0</v>
      </c>
      <c r="J87" s="128">
        <f t="shared" si="48"/>
        <v>19882000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28477000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102.80876565941008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104</v>
      </c>
      <c r="B88" s="130"/>
      <c r="C88" s="130"/>
      <c r="D88" s="130"/>
      <c r="E88" s="130">
        <f t="shared" ref="E88:E96" si="49">$B88      +$C88      +$D88</f>
        <v>0</v>
      </c>
      <c r="F88" s="130">
        <v>0</v>
      </c>
      <c r="G88" s="130">
        <v>0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IF(($L88      =0),0,((($N88      -$L88      )/$L88      )*100))</f>
        <v>0</v>
      </c>
      <c r="S88" s="98">
        <f t="shared" ref="S88:S96" si="53">IF(($M88      =0),0,((($O88      -$M88      )/$M88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105</v>
      </c>
      <c r="B89" s="108"/>
      <c r="C89" s="108"/>
      <c r="D89" s="108"/>
      <c r="E89" s="108">
        <f t="shared" si="49"/>
        <v>0</v>
      </c>
      <c r="F89" s="108">
        <v>0</v>
      </c>
      <c r="G89" s="108">
        <v>0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106</v>
      </c>
      <c r="B90" s="108"/>
      <c r="C90" s="108"/>
      <c r="D90" s="108"/>
      <c r="E90" s="108">
        <f t="shared" si="49"/>
        <v>0</v>
      </c>
      <c r="F90" s="108">
        <v>0</v>
      </c>
      <c r="G90" s="108">
        <v>0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107</v>
      </c>
      <c r="B91" s="108">
        <v>9080000</v>
      </c>
      <c r="C91" s="108">
        <v>18619000</v>
      </c>
      <c r="D91" s="108"/>
      <c r="E91" s="108">
        <f t="shared" si="49"/>
        <v>27699000</v>
      </c>
      <c r="F91" s="108">
        <v>0</v>
      </c>
      <c r="G91" s="108">
        <v>0</v>
      </c>
      <c r="H91" s="108">
        <v>8595000</v>
      </c>
      <c r="I91" s="108"/>
      <c r="J91" s="108">
        <v>19882000</v>
      </c>
      <c r="K91" s="108"/>
      <c r="L91" s="108"/>
      <c r="M91" s="108"/>
      <c r="N91" s="108"/>
      <c r="O91" s="108"/>
      <c r="P91" s="108">
        <f t="shared" si="50"/>
        <v>28477000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102.80876565941008</v>
      </c>
      <c r="U91" s="99">
        <f t="shared" si="55"/>
        <v>0</v>
      </c>
      <c r="V91" s="100"/>
      <c r="W91" s="101"/>
    </row>
    <row r="92" spans="1:23" ht="13" x14ac:dyDescent="0.3">
      <c r="A92" s="102" t="s">
        <v>108</v>
      </c>
      <c r="B92" s="108"/>
      <c r="C92" s="108"/>
      <c r="D92" s="108"/>
      <c r="E92" s="108">
        <f t="shared" si="49"/>
        <v>0</v>
      </c>
      <c r="F92" s="108">
        <v>0</v>
      </c>
      <c r="G92" s="108">
        <v>0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109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110</v>
      </c>
      <c r="B94" s="108"/>
      <c r="C94" s="108"/>
      <c r="D94" s="108"/>
      <c r="E94" s="108">
        <f t="shared" si="49"/>
        <v>0</v>
      </c>
      <c r="F94" s="108">
        <v>0</v>
      </c>
      <c r="G94" s="108">
        <v>0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111</v>
      </c>
      <c r="B95" s="108"/>
      <c r="C95" s="108"/>
      <c r="D95" s="108"/>
      <c r="E95" s="108">
        <f t="shared" si="49"/>
        <v>0</v>
      </c>
      <c r="F95" s="108">
        <v>0</v>
      </c>
      <c r="G95" s="108">
        <v>0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112</v>
      </c>
      <c r="B96" s="131"/>
      <c r="C96" s="131"/>
      <c r="D96" s="131"/>
      <c r="E96" s="131">
        <f t="shared" si="49"/>
        <v>0</v>
      </c>
      <c r="F96" s="131">
        <v>0</v>
      </c>
      <c r="G96" s="131">
        <v>0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173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9080000</v>
      </c>
      <c r="C114" s="137">
        <f t="shared" si="62"/>
        <v>18619000</v>
      </c>
      <c r="D114" s="137">
        <f t="shared" si="62"/>
        <v>0</v>
      </c>
      <c r="E114" s="137">
        <f t="shared" si="62"/>
        <v>27699000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8595000</v>
      </c>
      <c r="I114" s="137">
        <f t="shared" si="62"/>
        <v>0</v>
      </c>
      <c r="J114" s="137">
        <f t="shared" si="62"/>
        <v>19882000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28477000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>
        <f t="shared" si="58"/>
        <v>1.0280876565941008</v>
      </c>
      <c r="U114" s="30">
        <f t="shared" si="59"/>
        <v>0</v>
      </c>
      <c r="V114" s="27"/>
      <c r="W114" s="28"/>
    </row>
    <row r="115" spans="1:23" hidden="1" x14ac:dyDescent="0.25">
      <c r="A115" s="31" t="s">
        <v>174</v>
      </c>
      <c r="B115" s="139">
        <f>B87</f>
        <v>9080000</v>
      </c>
      <c r="C115" s="139">
        <f t="shared" ref="C115:Q115" si="63">C87</f>
        <v>18619000</v>
      </c>
      <c r="D115" s="139">
        <f t="shared" si="63"/>
        <v>0</v>
      </c>
      <c r="E115" s="139">
        <f t="shared" si="63"/>
        <v>27699000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8595000</v>
      </c>
      <c r="I115" s="139">
        <f t="shared" si="63"/>
        <v>0</v>
      </c>
      <c r="J115" s="139">
        <f t="shared" si="63"/>
        <v>19882000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28477000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>
        <f t="shared" si="58"/>
        <v>1.0280876565941008</v>
      </c>
      <c r="U115" s="30">
        <f t="shared" si="59"/>
        <v>0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175</v>
      </c>
    </row>
    <row r="118" spans="1:23" x14ac:dyDescent="0.25">
      <c r="A118" s="35" t="s">
        <v>176</v>
      </c>
    </row>
    <row r="119" spans="1:23" ht="13" x14ac:dyDescent="0.3">
      <c r="A119" s="35" t="s">
        <v>177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178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179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180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I8yYFy0+tt0YB2DZ8jaEAmy+eUoAAqegYHG78IJa6QM4tBtscUA8o+VG/cpKN/HuAVTz4qaH4qEbqiMbce2lZQ==" saltValue="gkG5hlW4ADh4pVtkjDYZw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156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40</v>
      </c>
      <c r="B6" s="40" t="s">
        <v>40</v>
      </c>
      <c r="C6" s="40" t="s">
        <v>40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>
        <v>0</v>
      </c>
      <c r="G9" s="110">
        <v>0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IF(($L9       =0),0,((($N9       -$L9       )/$L9       )*100))</f>
        <v>0</v>
      </c>
      <c r="S9" s="55">
        <f>IF(($M9       =0),0,((($O9       -$M9       )/$M9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1200000</v>
      </c>
      <c r="C10" s="108"/>
      <c r="D10" s="108"/>
      <c r="E10" s="108">
        <f t="shared" ref="E10:E17" si="0">$B10      +$C10      +$D10</f>
        <v>1200000</v>
      </c>
      <c r="F10" s="109">
        <v>1200000</v>
      </c>
      <c r="G10" s="110">
        <v>1200000</v>
      </c>
      <c r="H10" s="109">
        <v>158000</v>
      </c>
      <c r="I10" s="110">
        <v>162449</v>
      </c>
      <c r="J10" s="109">
        <v>498000</v>
      </c>
      <c r="K10" s="110">
        <v>543506</v>
      </c>
      <c r="L10" s="109">
        <v>109000</v>
      </c>
      <c r="M10" s="110">
        <v>162954</v>
      </c>
      <c r="N10" s="109"/>
      <c r="O10" s="110">
        <v>331091</v>
      </c>
      <c r="P10" s="109">
        <f t="shared" ref="P10:P17" si="1">$H10      +$J10      +$L10      +$N10</f>
        <v>765000</v>
      </c>
      <c r="Q10" s="110">
        <f t="shared" ref="Q10:Q17" si="2">$I10      +$K10      +$M10      +$O10</f>
        <v>1200000</v>
      </c>
      <c r="R10" s="54">
        <f t="shared" ref="R10:R17" si="3">IF(($L10      =0),0,((($N10      -$L10      )/$L10      )*100))</f>
        <v>-100</v>
      </c>
      <c r="S10" s="55">
        <f t="shared" ref="S10:S17" si="4">IF(($M10      =0),0,((($O10      -$M10      )/$M10      )*100))</f>
        <v>103.18065220859876</v>
      </c>
      <c r="T10" s="54">
        <f t="shared" ref="T10:T16" si="5">IF(($E10      =0),0,(($P10      /$E10      )*100))</f>
        <v>63.749999999999993</v>
      </c>
      <c r="U10" s="56">
        <f t="shared" ref="U10:U16" si="6">IF(($E10      =0),0,(($Q10      /$E10      )*100))</f>
        <v>100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1200000</v>
      </c>
      <c r="C17" s="111">
        <f>SUM(C9:C16)</f>
        <v>0</v>
      </c>
      <c r="D17" s="111"/>
      <c r="E17" s="111">
        <f t="shared" si="0"/>
        <v>1200000</v>
      </c>
      <c r="F17" s="112">
        <f t="shared" ref="F17:O17" si="7">SUM(F9:F16)</f>
        <v>1200000</v>
      </c>
      <c r="G17" s="113">
        <f t="shared" si="7"/>
        <v>1200000</v>
      </c>
      <c r="H17" s="112">
        <f t="shared" si="7"/>
        <v>158000</v>
      </c>
      <c r="I17" s="113">
        <f t="shared" si="7"/>
        <v>162449</v>
      </c>
      <c r="J17" s="112">
        <f t="shared" si="7"/>
        <v>498000</v>
      </c>
      <c r="K17" s="113">
        <f t="shared" si="7"/>
        <v>543506</v>
      </c>
      <c r="L17" s="112">
        <f t="shared" si="7"/>
        <v>109000</v>
      </c>
      <c r="M17" s="113">
        <f t="shared" si="7"/>
        <v>162954</v>
      </c>
      <c r="N17" s="112">
        <f t="shared" si="7"/>
        <v>0</v>
      </c>
      <c r="O17" s="113">
        <f t="shared" si="7"/>
        <v>331091</v>
      </c>
      <c r="P17" s="112">
        <f t="shared" si="1"/>
        <v>765000</v>
      </c>
      <c r="Q17" s="113">
        <f t="shared" si="2"/>
        <v>1200000</v>
      </c>
      <c r="R17" s="58">
        <f t="shared" si="3"/>
        <v>-100</v>
      </c>
      <c r="S17" s="59">
        <f t="shared" si="4"/>
        <v>103.18065220859876</v>
      </c>
      <c r="T17" s="58">
        <f>IF((SUM($E9:$E14))=0,0,(P17/(SUM($E9:$E14))*100))</f>
        <v>63.749999999999993</v>
      </c>
      <c r="U17" s="60">
        <f>IF((SUM($E9:$E14))=0,0,(Q17/(SUM($E9:$E14))*100))</f>
        <v>100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IF(($L19      =0),0,((($N19      -$L19      )/$L19      )*100))</f>
        <v>0</v>
      </c>
      <c r="S19" s="55">
        <f t="shared" ref="S19:S26" si="12">IF(($M19      =0),0,((($O19      -$M19      )/$M19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>
        <v>2546000</v>
      </c>
      <c r="C21" s="108"/>
      <c r="D21" s="108"/>
      <c r="E21" s="108">
        <f t="shared" si="8"/>
        <v>2546000</v>
      </c>
      <c r="F21" s="109">
        <v>2546000</v>
      </c>
      <c r="G21" s="110">
        <v>0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>
        <v>1526000</v>
      </c>
      <c r="O22" s="110"/>
      <c r="P22" s="109">
        <f t="shared" si="9"/>
        <v>1526000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2546000</v>
      </c>
      <c r="C26" s="111">
        <f>SUM(C19:C25)</f>
        <v>0</v>
      </c>
      <c r="D26" s="111"/>
      <c r="E26" s="111">
        <f t="shared" si="8"/>
        <v>2546000</v>
      </c>
      <c r="F26" s="112">
        <f t="shared" ref="F26:O26" si="15">SUM(F19:F25)</f>
        <v>2546000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1526000</v>
      </c>
      <c r="O26" s="113">
        <f t="shared" si="15"/>
        <v>0</v>
      </c>
      <c r="P26" s="112">
        <f t="shared" si="9"/>
        <v>1526000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IF(($L28      =0),0,((($N28      -$L28      )/$L28      )*100))</f>
        <v>0</v>
      </c>
      <c r="S28" s="55">
        <f>IF(($M28      =0),0,((($O28      -$M28      )/$M28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IF(($L29      =0),0,((($N29      -$L29      )/$L29      )*100))</f>
        <v>0</v>
      </c>
      <c r="S29" s="55">
        <f>IF(($M29      =0),0,((($O29      -$M29      )/$M29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IF(($L30      =0),0,((($N30      -$L30      )/$L30      )*100))</f>
        <v>0</v>
      </c>
      <c r="S30" s="55">
        <f>IF(($M30      =0),0,((($O30      -$M30      )/$M30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>
        <v>2837000</v>
      </c>
      <c r="C31" s="108"/>
      <c r="D31" s="108"/>
      <c r="E31" s="108">
        <f>$B31      +$C31      +$D31</f>
        <v>2837000</v>
      </c>
      <c r="F31" s="109">
        <v>2837000</v>
      </c>
      <c r="G31" s="110">
        <v>2837000</v>
      </c>
      <c r="H31" s="109">
        <v>753000</v>
      </c>
      <c r="I31" s="110">
        <v>152682</v>
      </c>
      <c r="J31" s="109">
        <v>671000</v>
      </c>
      <c r="K31" s="110">
        <v>1270519</v>
      </c>
      <c r="L31" s="109">
        <v>735000</v>
      </c>
      <c r="M31" s="110">
        <v>727472</v>
      </c>
      <c r="N31" s="109">
        <v>131000</v>
      </c>
      <c r="O31" s="110">
        <v>686329</v>
      </c>
      <c r="P31" s="109">
        <f>$H31      +$J31      +$L31      +$N31</f>
        <v>2290000</v>
      </c>
      <c r="Q31" s="110">
        <f>$I31      +$K31      +$M31      +$O31</f>
        <v>2837002</v>
      </c>
      <c r="R31" s="54">
        <f>IF(($L31      =0),0,((($N31      -$L31      )/$L31      )*100))</f>
        <v>-82.176870748299322</v>
      </c>
      <c r="S31" s="55">
        <f>IF(($M31      =0),0,((($O31      -$M31      )/$M31      )*100))</f>
        <v>-5.6556128620757917</v>
      </c>
      <c r="T31" s="54">
        <f>IF(($E31      =0),0,(($P31      /$E31      )*100))</f>
        <v>80.719069439548818</v>
      </c>
      <c r="U31" s="56">
        <f>IF(($E31      =0),0,(($Q31      /$E31      )*100))</f>
        <v>100.00007049700388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2837000</v>
      </c>
      <c r="C32" s="111">
        <f>SUM(C28:C31)</f>
        <v>0</v>
      </c>
      <c r="D32" s="111"/>
      <c r="E32" s="111">
        <f>$B32      +$C32      +$D32</f>
        <v>2837000</v>
      </c>
      <c r="F32" s="112">
        <f t="shared" ref="F32:O32" si="16">SUM(F28:F31)</f>
        <v>2837000</v>
      </c>
      <c r="G32" s="113">
        <f t="shared" si="16"/>
        <v>2837000</v>
      </c>
      <c r="H32" s="112">
        <f t="shared" si="16"/>
        <v>753000</v>
      </c>
      <c r="I32" s="113">
        <f t="shared" si="16"/>
        <v>152682</v>
      </c>
      <c r="J32" s="112">
        <f t="shared" si="16"/>
        <v>671000</v>
      </c>
      <c r="K32" s="113">
        <f t="shared" si="16"/>
        <v>1270519</v>
      </c>
      <c r="L32" s="112">
        <f t="shared" si="16"/>
        <v>735000</v>
      </c>
      <c r="M32" s="113">
        <f t="shared" si="16"/>
        <v>727472</v>
      </c>
      <c r="N32" s="112">
        <f t="shared" si="16"/>
        <v>131000</v>
      </c>
      <c r="O32" s="113">
        <f t="shared" si="16"/>
        <v>686329</v>
      </c>
      <c r="P32" s="112">
        <f>$H32      +$J32      +$L32      +$N32</f>
        <v>2290000</v>
      </c>
      <c r="Q32" s="113">
        <f>$I32      +$K32      +$M32      +$O32</f>
        <v>2837002</v>
      </c>
      <c r="R32" s="58">
        <f>IF(($L32      =0),0,((($N32      -$L32      )/$L32      )*100))</f>
        <v>-82.176870748299322</v>
      </c>
      <c r="S32" s="59">
        <f>IF(($M32      =0),0,((($O32      -$M32      )/$M32      )*100))</f>
        <v>-5.6556128620757917</v>
      </c>
      <c r="T32" s="58">
        <f>IF($E32   =0,0,($P32   /$E32   )*100)</f>
        <v>80.719069439548818</v>
      </c>
      <c r="U32" s="60">
        <f>IF($E32   =0,0,($Q32   /$E32   )*100)</f>
        <v>100.00007049700388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4040000</v>
      </c>
      <c r="C34" s="108">
        <v>300000</v>
      </c>
      <c r="D34" s="108"/>
      <c r="E34" s="108">
        <f>$B34      +$C34      +$D34</f>
        <v>4340000</v>
      </c>
      <c r="F34" s="109">
        <v>4340000</v>
      </c>
      <c r="G34" s="110">
        <v>4340000</v>
      </c>
      <c r="H34" s="109">
        <v>1009000</v>
      </c>
      <c r="I34" s="110">
        <v>1009000</v>
      </c>
      <c r="J34" s="109">
        <v>1863000</v>
      </c>
      <c r="K34" s="110">
        <v>1818000</v>
      </c>
      <c r="L34" s="109">
        <v>267000</v>
      </c>
      <c r="M34" s="110">
        <v>1213000</v>
      </c>
      <c r="N34" s="109">
        <v>300000</v>
      </c>
      <c r="O34" s="110">
        <v>300000</v>
      </c>
      <c r="P34" s="109">
        <f>$H34      +$J34      +$L34      +$N34</f>
        <v>3439000</v>
      </c>
      <c r="Q34" s="110">
        <f>$I34      +$K34      +$M34      +$O34</f>
        <v>4340000</v>
      </c>
      <c r="R34" s="54">
        <f>IF(($L34      =0),0,((($N34      -$L34      )/$L34      )*100))</f>
        <v>12.359550561797752</v>
      </c>
      <c r="S34" s="55">
        <f>IF(($M34      =0),0,((($O34      -$M34      )/$M34      )*100))</f>
        <v>-75.267930750206105</v>
      </c>
      <c r="T34" s="54">
        <f>IF(($E34      =0),0,(($P34      /$E34      )*100))</f>
        <v>79.239631336405523</v>
      </c>
      <c r="U34" s="56">
        <f>IF(($E34      =0),0,(($Q34      /$E34      )*100))</f>
        <v>100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4040000</v>
      </c>
      <c r="C35" s="111">
        <f>C34</f>
        <v>300000</v>
      </c>
      <c r="D35" s="111"/>
      <c r="E35" s="111">
        <f>$B35      +$C35      +$D35</f>
        <v>4340000</v>
      </c>
      <c r="F35" s="112">
        <f t="shared" ref="F35:O35" si="17">F34</f>
        <v>4340000</v>
      </c>
      <c r="G35" s="113">
        <f t="shared" si="17"/>
        <v>4340000</v>
      </c>
      <c r="H35" s="112">
        <f t="shared" si="17"/>
        <v>1009000</v>
      </c>
      <c r="I35" s="113">
        <f t="shared" si="17"/>
        <v>1009000</v>
      </c>
      <c r="J35" s="112">
        <f t="shared" si="17"/>
        <v>1863000</v>
      </c>
      <c r="K35" s="113">
        <f t="shared" si="17"/>
        <v>1818000</v>
      </c>
      <c r="L35" s="112">
        <f t="shared" si="17"/>
        <v>267000</v>
      </c>
      <c r="M35" s="113">
        <f t="shared" si="17"/>
        <v>1213000</v>
      </c>
      <c r="N35" s="112">
        <f t="shared" si="17"/>
        <v>300000</v>
      </c>
      <c r="O35" s="113">
        <f t="shared" si="17"/>
        <v>300000</v>
      </c>
      <c r="P35" s="112">
        <f>$H35      +$J35      +$L35      +$N35</f>
        <v>3439000</v>
      </c>
      <c r="Q35" s="113">
        <f>$I35      +$K35      +$M35      +$O35</f>
        <v>4340000</v>
      </c>
      <c r="R35" s="58">
        <f>IF(($L35      =0),0,((($N35      -$L35      )/$L35      )*100))</f>
        <v>12.359550561797752</v>
      </c>
      <c r="S35" s="59">
        <f>IF(($M35      =0),0,((($O35      -$M35      )/$M35      )*100))</f>
        <v>-75.267930750206105</v>
      </c>
      <c r="T35" s="58">
        <f>IF($E35   =0,0,($P35   /$E35   )*100)</f>
        <v>79.239631336405523</v>
      </c>
      <c r="U35" s="60">
        <f>IF($E35   =0,0,($Q35   /$E35   )*100)</f>
        <v>100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/>
      <c r="C37" s="108"/>
      <c r="D37" s="108"/>
      <c r="E37" s="108">
        <f t="shared" ref="E37:E42" si="18">$B37      +$C37      +$D37</f>
        <v>0</v>
      </c>
      <c r="F37" s="109">
        <v>0</v>
      </c>
      <c r="G37" s="110">
        <v>0</v>
      </c>
      <c r="H37" s="109"/>
      <c r="I37" s="110"/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0</v>
      </c>
      <c r="Q37" s="110">
        <f t="shared" ref="Q37:Q42" si="20">$I37      +$K37      +$M37      +$O37</f>
        <v>0</v>
      </c>
      <c r="R37" s="54">
        <f t="shared" ref="R37:R42" si="21">IF(($L37      =0),0,((($N37      -$L37      )/$L37      )*100))</f>
        <v>0</v>
      </c>
      <c r="S37" s="55">
        <f t="shared" ref="S37:S42" si="22">IF(($M37      =0),0,((($O37      -$M37      )/$M37      )*100))</f>
        <v>0</v>
      </c>
      <c r="T37" s="54">
        <f t="shared" ref="T37:T41" si="23">IF(($E37      =0),0,(($P37      /$E37      )*100))</f>
        <v>0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/>
      <c r="C38" s="108"/>
      <c r="D38" s="108"/>
      <c r="E38" s="108">
        <f t="shared" si="18"/>
        <v>0</v>
      </c>
      <c r="F38" s="109">
        <v>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0</v>
      </c>
      <c r="C42" s="111">
        <f>SUM(C37:C41)</f>
        <v>0</v>
      </c>
      <c r="D42" s="111"/>
      <c r="E42" s="111">
        <f t="shared" si="18"/>
        <v>0</v>
      </c>
      <c r="F42" s="112">
        <f t="shared" ref="F42:O42" si="25">SUM(F37:F41)</f>
        <v>0</v>
      </c>
      <c r="G42" s="113">
        <f t="shared" si="25"/>
        <v>0</v>
      </c>
      <c r="H42" s="112">
        <f t="shared" si="25"/>
        <v>0</v>
      </c>
      <c r="I42" s="113">
        <f t="shared" si="25"/>
        <v>0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0</v>
      </c>
      <c r="Q42" s="113">
        <f t="shared" si="20"/>
        <v>0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0</v>
      </c>
      <c r="U42" s="60">
        <f>IF((+$E37+$E40) =0,0,(Q42   /(+$E37+$E40) )*100)</f>
        <v>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IF(($L44      =0),0,((($N44      -$L44      )/$L44      )*100))</f>
        <v>0</v>
      </c>
      <c r="S44" s="55">
        <f t="shared" ref="S44:S55" si="30">IF(($M44      =0),0,((($O44      -$M44      )/$M44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>
        <v>214744000</v>
      </c>
      <c r="C45" s="108">
        <v>-20000000</v>
      </c>
      <c r="D45" s="108"/>
      <c r="E45" s="108">
        <f t="shared" si="26"/>
        <v>194744000</v>
      </c>
      <c r="F45" s="109">
        <v>194744000</v>
      </c>
      <c r="G45" s="110">
        <v>160000000</v>
      </c>
      <c r="H45" s="109">
        <v>45686000</v>
      </c>
      <c r="I45" s="110">
        <v>45431721</v>
      </c>
      <c r="J45" s="109">
        <v>55427000</v>
      </c>
      <c r="K45" s="110">
        <v>55560230</v>
      </c>
      <c r="L45" s="109">
        <v>55882000</v>
      </c>
      <c r="M45" s="110">
        <v>54435912</v>
      </c>
      <c r="N45" s="109">
        <v>3005000</v>
      </c>
      <c r="O45" s="110">
        <v>39316138</v>
      </c>
      <c r="P45" s="109">
        <f t="shared" si="27"/>
        <v>160000000</v>
      </c>
      <c r="Q45" s="110">
        <f t="shared" si="28"/>
        <v>194744001</v>
      </c>
      <c r="R45" s="54">
        <f t="shared" si="29"/>
        <v>-94.622597616405997</v>
      </c>
      <c r="S45" s="55">
        <f t="shared" si="30"/>
        <v>-27.775366379459204</v>
      </c>
      <c r="T45" s="54">
        <f t="shared" si="31"/>
        <v>82.159142258554823</v>
      </c>
      <c r="U45" s="56">
        <f t="shared" si="32"/>
        <v>100.00000051349464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>
        <v>100000000</v>
      </c>
      <c r="C53" s="108">
        <v>-6500000</v>
      </c>
      <c r="D53" s="108"/>
      <c r="E53" s="108">
        <f t="shared" si="26"/>
        <v>93500000</v>
      </c>
      <c r="F53" s="109">
        <v>93500000</v>
      </c>
      <c r="G53" s="110">
        <v>93500000</v>
      </c>
      <c r="H53" s="109">
        <v>32622000</v>
      </c>
      <c r="I53" s="110">
        <v>29410745</v>
      </c>
      <c r="J53" s="109">
        <v>18508000</v>
      </c>
      <c r="K53" s="110">
        <v>27805344</v>
      </c>
      <c r="L53" s="109">
        <v>16498000</v>
      </c>
      <c r="M53" s="110">
        <v>16350899</v>
      </c>
      <c r="N53" s="109">
        <v>20417000</v>
      </c>
      <c r="O53" s="110">
        <v>19933011</v>
      </c>
      <c r="P53" s="109">
        <f t="shared" si="27"/>
        <v>88045000</v>
      </c>
      <c r="Q53" s="110">
        <f t="shared" si="28"/>
        <v>93499999</v>
      </c>
      <c r="R53" s="54">
        <f t="shared" si="29"/>
        <v>23.754394472057218</v>
      </c>
      <c r="S53" s="55">
        <f t="shared" si="30"/>
        <v>21.907737305453356</v>
      </c>
      <c r="T53" s="54">
        <f t="shared" si="31"/>
        <v>94.165775401069524</v>
      </c>
      <c r="U53" s="56">
        <f t="shared" si="32"/>
        <v>99.999998930481283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314744000</v>
      </c>
      <c r="C55" s="111">
        <f>SUM(C44:C54)</f>
        <v>-26500000</v>
      </c>
      <c r="D55" s="111"/>
      <c r="E55" s="111">
        <f t="shared" si="26"/>
        <v>288244000</v>
      </c>
      <c r="F55" s="112">
        <f t="shared" ref="F55:O55" si="33">SUM(F44:F54)</f>
        <v>288244000</v>
      </c>
      <c r="G55" s="113">
        <f t="shared" si="33"/>
        <v>253500000</v>
      </c>
      <c r="H55" s="112">
        <f t="shared" si="33"/>
        <v>78308000</v>
      </c>
      <c r="I55" s="113">
        <f t="shared" si="33"/>
        <v>74842466</v>
      </c>
      <c r="J55" s="112">
        <f t="shared" si="33"/>
        <v>73935000</v>
      </c>
      <c r="K55" s="113">
        <f t="shared" si="33"/>
        <v>83365574</v>
      </c>
      <c r="L55" s="112">
        <f t="shared" si="33"/>
        <v>72380000</v>
      </c>
      <c r="M55" s="113">
        <f t="shared" si="33"/>
        <v>70786811</v>
      </c>
      <c r="N55" s="112">
        <f t="shared" si="33"/>
        <v>23422000</v>
      </c>
      <c r="O55" s="113">
        <f t="shared" si="33"/>
        <v>59249149</v>
      </c>
      <c r="P55" s="112">
        <f t="shared" si="27"/>
        <v>248045000</v>
      </c>
      <c r="Q55" s="113">
        <f t="shared" si="28"/>
        <v>288244000</v>
      </c>
      <c r="R55" s="58">
        <f t="shared" si="29"/>
        <v>-67.640232108317207</v>
      </c>
      <c r="S55" s="59">
        <f t="shared" si="30"/>
        <v>-16.299169064135409</v>
      </c>
      <c r="T55" s="58">
        <f>IF((+$E45+$E47+$E49+$E50+$E53) =0,0,(P55   /(+$E45+$E47+$E49+$E50+$E53) )*100)</f>
        <v>86.053829394540742</v>
      </c>
      <c r="U55" s="60">
        <f>IF((+$E45+$E47+$E49+$E50+$E53) =0,0,(Q55   /(+$E45+$E47+$E49+$E50+$E53) )*100)</f>
        <v>100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IF(($L57      =0),0,((($N57      -$L57      )/$L57      )*100))</f>
        <v>0</v>
      </c>
      <c r="S57" s="55">
        <f>IF(($M57      =0),0,((($O57      -$M57      )/$M57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IF(($L58      =0),0,((($N58      -$L58      )/$L58      )*100))</f>
        <v>0</v>
      </c>
      <c r="S58" s="55">
        <f>IF(($M58      =0),0,((($O58      -$M58      )/$M58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IF(($L59      =0),0,((($N59      -$L59      )/$L59      )*100))</f>
        <v>0</v>
      </c>
      <c r="S59" s="55">
        <f>IF(($M59      =0),0,((($O59      -$M59      )/$M59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IF(($L60      =0),0,((($N60      -$L60      )/$L60      )*100))</f>
        <v>0</v>
      </c>
      <c r="S60" s="55">
        <f>IF(($M60      =0),0,((($O60      -$M60      )/$M60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IF(($L61      =0),0,((($N61      -$L61      )/$L61      )*100))</f>
        <v>0</v>
      </c>
      <c r="S61" s="64">
        <f>IF(($M61      =0),0,((($O61      -$M61      )/$M61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IF(($L63      =0),0,((($N63      -$L63      )/$L63      )*100))</f>
        <v>0</v>
      </c>
      <c r="S63" s="55">
        <f t="shared" ref="S63:S69" si="39">IF(($M63      =0),0,((($O63      -$M63      )/$M63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325367000</v>
      </c>
      <c r="C69" s="120">
        <f>SUM(C9:C16,C19:C25,C28:C31,C34,C37:C41,C44:C54,C57:C60,C63:C67)</f>
        <v>-26200000</v>
      </c>
      <c r="D69" s="120"/>
      <c r="E69" s="120">
        <f t="shared" si="35"/>
        <v>299167000</v>
      </c>
      <c r="F69" s="121">
        <f t="shared" ref="F69:O69" si="43">SUM(F9:F16,F19:F25,F28:F31,F34,F37:F41,F44:F54,F57:F60,F63:F67)</f>
        <v>299167000</v>
      </c>
      <c r="G69" s="122">
        <f t="shared" si="43"/>
        <v>261877000</v>
      </c>
      <c r="H69" s="121">
        <f t="shared" si="43"/>
        <v>80228000</v>
      </c>
      <c r="I69" s="122">
        <f t="shared" si="43"/>
        <v>76166597</v>
      </c>
      <c r="J69" s="121">
        <f t="shared" si="43"/>
        <v>76967000</v>
      </c>
      <c r="K69" s="122">
        <f t="shared" si="43"/>
        <v>86997599</v>
      </c>
      <c r="L69" s="121">
        <f t="shared" si="43"/>
        <v>73491000</v>
      </c>
      <c r="M69" s="122">
        <f t="shared" si="43"/>
        <v>72890237</v>
      </c>
      <c r="N69" s="121">
        <f t="shared" si="43"/>
        <v>25379000</v>
      </c>
      <c r="O69" s="122">
        <f t="shared" si="43"/>
        <v>60566569</v>
      </c>
      <c r="P69" s="121">
        <f t="shared" si="36"/>
        <v>256065000</v>
      </c>
      <c r="Q69" s="122">
        <f t="shared" si="37"/>
        <v>296621002</v>
      </c>
      <c r="R69" s="67">
        <f t="shared" si="38"/>
        <v>-65.46651970989646</v>
      </c>
      <c r="S69" s="68">
        <f t="shared" si="39"/>
        <v>-16.907158636347965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86.327333533364126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100.00000067426109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196496000</v>
      </c>
      <c r="C71" s="108">
        <v>-1953000</v>
      </c>
      <c r="D71" s="108"/>
      <c r="E71" s="108">
        <f>$B71      +$C71      +$D71</f>
        <v>194543000</v>
      </c>
      <c r="F71" s="109">
        <v>194543000</v>
      </c>
      <c r="G71" s="110">
        <v>194543000</v>
      </c>
      <c r="H71" s="109">
        <v>37563000</v>
      </c>
      <c r="I71" s="110">
        <v>36149456</v>
      </c>
      <c r="J71" s="109">
        <v>63087000</v>
      </c>
      <c r="K71" s="110">
        <v>69635757</v>
      </c>
      <c r="L71" s="109">
        <v>64421000</v>
      </c>
      <c r="M71" s="110">
        <v>37120357</v>
      </c>
      <c r="N71" s="109">
        <v>29472000</v>
      </c>
      <c r="O71" s="110">
        <v>51637430</v>
      </c>
      <c r="P71" s="109">
        <f>$H71      +$J71      +$L71      +$N71</f>
        <v>194543000</v>
      </c>
      <c r="Q71" s="110">
        <f>$I71      +$K71      +$M71      +$O71</f>
        <v>194543000</v>
      </c>
      <c r="R71" s="54">
        <f>IF(($L71      =0),0,((($N71      -$L71      )/$L71      )*100))</f>
        <v>-54.250943015476317</v>
      </c>
      <c r="S71" s="55">
        <f>IF(($M71      =0),0,((($O71      -$M71      )/$M71      )*100))</f>
        <v>39.108117952637144</v>
      </c>
      <c r="T71" s="54">
        <f>IF(($E71      =0),0,(($P71      /$E71      )*100))</f>
        <v>100</v>
      </c>
      <c r="U71" s="56">
        <f>IF(($E71      =0),0,(($Q71      /$E71      )*100))</f>
        <v>100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IF(($L72      =0),0,((($N72      -$L72      )/$L72      )*100))</f>
        <v>0</v>
      </c>
      <c r="S72" s="55">
        <f>IF(($M72      =0),0,((($O72      -$M72      )/$M72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196496000</v>
      </c>
      <c r="C73" s="117">
        <f>SUM(C71:C72)</f>
        <v>-1953000</v>
      </c>
      <c r="D73" s="117"/>
      <c r="E73" s="117">
        <f>$B73      +$C73      +$D73</f>
        <v>194543000</v>
      </c>
      <c r="F73" s="118">
        <f t="shared" ref="F73:O73" si="44">SUM(F71:F72)</f>
        <v>194543000</v>
      </c>
      <c r="G73" s="119">
        <f t="shared" si="44"/>
        <v>194543000</v>
      </c>
      <c r="H73" s="118">
        <f t="shared" si="44"/>
        <v>37563000</v>
      </c>
      <c r="I73" s="119">
        <f t="shared" si="44"/>
        <v>36149456</v>
      </c>
      <c r="J73" s="118">
        <f t="shared" si="44"/>
        <v>63087000</v>
      </c>
      <c r="K73" s="119">
        <f t="shared" si="44"/>
        <v>69635757</v>
      </c>
      <c r="L73" s="118">
        <f t="shared" si="44"/>
        <v>64421000</v>
      </c>
      <c r="M73" s="119">
        <f t="shared" si="44"/>
        <v>37120357</v>
      </c>
      <c r="N73" s="118">
        <f t="shared" si="44"/>
        <v>29472000</v>
      </c>
      <c r="O73" s="119">
        <f t="shared" si="44"/>
        <v>51637430</v>
      </c>
      <c r="P73" s="118">
        <f>$H73      +$J73      +$L73      +$N73</f>
        <v>194543000</v>
      </c>
      <c r="Q73" s="119">
        <f>$I73      +$K73      +$M73      +$O73</f>
        <v>194543000</v>
      </c>
      <c r="R73" s="63">
        <f>IF(($L73      =0),0,((($N73      -$L73      )/$L73      )*100))</f>
        <v>-54.250943015476317</v>
      </c>
      <c r="S73" s="64">
        <f>IF(($M73      =0),0,((($O73      -$M73      )/$M73      )*100))</f>
        <v>39.108117952637144</v>
      </c>
      <c r="T73" s="63">
        <f>IF(($E71      =0),0,(($P71      /$E71      )*100))</f>
        <v>100</v>
      </c>
      <c r="U73" s="65">
        <f>IF($E71   =0,0,($Q71   /$E71 )*100)</f>
        <v>100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196496000</v>
      </c>
      <c r="C74" s="120">
        <f>SUM(C71:C72)</f>
        <v>-1953000</v>
      </c>
      <c r="D74" s="120"/>
      <c r="E74" s="120">
        <f>$B74      +$C74      +$D74</f>
        <v>194543000</v>
      </c>
      <c r="F74" s="121">
        <f t="shared" ref="F74:O74" si="45">SUM(F71:F72)</f>
        <v>194543000</v>
      </c>
      <c r="G74" s="122">
        <f t="shared" si="45"/>
        <v>194543000</v>
      </c>
      <c r="H74" s="121">
        <f t="shared" si="45"/>
        <v>37563000</v>
      </c>
      <c r="I74" s="122">
        <f t="shared" si="45"/>
        <v>36149456</v>
      </c>
      <c r="J74" s="121">
        <f t="shared" si="45"/>
        <v>63087000</v>
      </c>
      <c r="K74" s="122">
        <f t="shared" si="45"/>
        <v>69635757</v>
      </c>
      <c r="L74" s="121">
        <f t="shared" si="45"/>
        <v>64421000</v>
      </c>
      <c r="M74" s="122">
        <f t="shared" si="45"/>
        <v>37120357</v>
      </c>
      <c r="N74" s="121">
        <f t="shared" si="45"/>
        <v>29472000</v>
      </c>
      <c r="O74" s="122">
        <f t="shared" si="45"/>
        <v>51637430</v>
      </c>
      <c r="P74" s="121">
        <f>$H74      +$J74      +$L74      +$N74</f>
        <v>194543000</v>
      </c>
      <c r="Q74" s="122">
        <f>$I74      +$K74      +$M74      +$O74</f>
        <v>194543000</v>
      </c>
      <c r="R74" s="67">
        <f>IF(($L74      =0),0,((($N74      -$L74      )/$L74      )*100))</f>
        <v>-54.250943015476317</v>
      </c>
      <c r="S74" s="68">
        <f>IF(($M74      =0),0,((($O74      -$M74      )/$M74      )*100))</f>
        <v>39.108117952637144</v>
      </c>
      <c r="T74" s="67">
        <f>IF(($E71      =0),0,(($P71      /$E71      )*100))</f>
        <v>100</v>
      </c>
      <c r="U74" s="71">
        <f>IF($E71   =0,0,($Q71   /$E71 )*100)</f>
        <v>100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521863000</v>
      </c>
      <c r="C75" s="120">
        <f>SUM(C9:C16,C19:C25,C28:C31,C34,C37:C41,C44:C54,C57:C60,C63:C67,C71:C72)</f>
        <v>-28153000</v>
      </c>
      <c r="D75" s="120"/>
      <c r="E75" s="120">
        <f>$B75      +$C75      +$D75</f>
        <v>493710000</v>
      </c>
      <c r="F75" s="121">
        <f t="shared" ref="F75:O75" si="46">SUM(F9:F16,F19:F25,F28:F31,F34,F37:F41,F44:F54,F57:F60,F63:F67,F71:F72)</f>
        <v>493710000</v>
      </c>
      <c r="G75" s="122">
        <f t="shared" si="46"/>
        <v>456420000</v>
      </c>
      <c r="H75" s="121">
        <f t="shared" si="46"/>
        <v>117791000</v>
      </c>
      <c r="I75" s="122">
        <f t="shared" si="46"/>
        <v>112316053</v>
      </c>
      <c r="J75" s="121">
        <f t="shared" si="46"/>
        <v>140054000</v>
      </c>
      <c r="K75" s="122">
        <f t="shared" si="46"/>
        <v>156633356</v>
      </c>
      <c r="L75" s="121">
        <f t="shared" si="46"/>
        <v>137912000</v>
      </c>
      <c r="M75" s="122">
        <f t="shared" si="46"/>
        <v>110010594</v>
      </c>
      <c r="N75" s="121">
        <f t="shared" si="46"/>
        <v>54851000</v>
      </c>
      <c r="O75" s="122">
        <f t="shared" si="46"/>
        <v>112203999</v>
      </c>
      <c r="P75" s="121">
        <f>$H75      +$J75      +$L75      +$N75</f>
        <v>450608000</v>
      </c>
      <c r="Q75" s="122">
        <f>$I75      +$K75      +$M75      +$O75</f>
        <v>491164002</v>
      </c>
      <c r="R75" s="67">
        <f>IF(($L75      =0),0,((($N75      -$L75      )/$L75      )*100))</f>
        <v>-60.227536400023205</v>
      </c>
      <c r="S75" s="68">
        <f>IF(($M75      =0),0,((($O75      -$M75      )/$M75      )*100))</f>
        <v>1.9938125231829944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91.74288017851471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100.00000040719597</v>
      </c>
      <c r="V75" s="121" t="s">
        <v>36</v>
      </c>
      <c r="W75" s="122" t="s">
        <v>36</v>
      </c>
    </row>
    <row r="76" spans="1:23" ht="13" thickTop="1" x14ac:dyDescent="0.25">
      <c r="A76" s="72" t="s">
        <v>40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93</v>
      </c>
      <c r="B78" s="86" t="s">
        <v>94</v>
      </c>
      <c r="C78" s="86" t="s">
        <v>95</v>
      </c>
      <c r="D78" s="87" t="s">
        <v>17</v>
      </c>
      <c r="E78" s="86" t="s">
        <v>18</v>
      </c>
      <c r="F78" s="86" t="s">
        <v>19</v>
      </c>
      <c r="G78" s="86" t="s">
        <v>96</v>
      </c>
      <c r="H78" s="86" t="s">
        <v>97</v>
      </c>
      <c r="I78" s="88" t="s">
        <v>22</v>
      </c>
      <c r="J78" s="86" t="s">
        <v>98</v>
      </c>
      <c r="K78" s="88" t="s">
        <v>24</v>
      </c>
      <c r="L78" s="86" t="s">
        <v>99</v>
      </c>
      <c r="M78" s="88" t="s">
        <v>26</v>
      </c>
      <c r="N78" s="86" t="s">
        <v>100</v>
      </c>
      <c r="O78" s="88" t="s">
        <v>28</v>
      </c>
      <c r="P78" s="88" t="s">
        <v>101</v>
      </c>
      <c r="Q78" s="89" t="s">
        <v>30</v>
      </c>
      <c r="R78" s="90" t="s">
        <v>101</v>
      </c>
      <c r="S78" s="91" t="s">
        <v>30</v>
      </c>
      <c r="T78" s="90" t="s">
        <v>102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167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168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169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170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171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172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103</v>
      </c>
      <c r="B87" s="128">
        <f t="shared" ref="B87:S87" si="48">+B88+B89+B90+B91+B92+B93+B94+B95+B96</f>
        <v>6000</v>
      </c>
      <c r="C87" s="128">
        <f t="shared" si="48"/>
        <v>0</v>
      </c>
      <c r="D87" s="128">
        <f t="shared" si="48"/>
        <v>0</v>
      </c>
      <c r="E87" s="128">
        <f t="shared" si="48"/>
        <v>6000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104</v>
      </c>
      <c r="B88" s="130"/>
      <c r="C88" s="130"/>
      <c r="D88" s="130"/>
      <c r="E88" s="130">
        <f t="shared" ref="E88:E96" si="49">$B88      +$C88      +$D88</f>
        <v>0</v>
      </c>
      <c r="F88" s="130">
        <v>0</v>
      </c>
      <c r="G88" s="130">
        <v>0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IF(($L88      =0),0,((($N88      -$L88      )/$L88      )*100))</f>
        <v>0</v>
      </c>
      <c r="S88" s="98">
        <f t="shared" ref="S88:S96" si="53">IF(($M88      =0),0,((($O88      -$M88      )/$M88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105</v>
      </c>
      <c r="B89" s="108"/>
      <c r="C89" s="108"/>
      <c r="D89" s="108"/>
      <c r="E89" s="108">
        <f t="shared" si="49"/>
        <v>0</v>
      </c>
      <c r="F89" s="108">
        <v>0</v>
      </c>
      <c r="G89" s="108">
        <v>0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106</v>
      </c>
      <c r="B90" s="108"/>
      <c r="C90" s="108"/>
      <c r="D90" s="108"/>
      <c r="E90" s="108">
        <f t="shared" si="49"/>
        <v>0</v>
      </c>
      <c r="F90" s="108">
        <v>0</v>
      </c>
      <c r="G90" s="108">
        <v>0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107</v>
      </c>
      <c r="B91" s="108"/>
      <c r="C91" s="108"/>
      <c r="D91" s="108"/>
      <c r="E91" s="108">
        <f t="shared" si="49"/>
        <v>0</v>
      </c>
      <c r="F91" s="108">
        <v>0</v>
      </c>
      <c r="G91" s="108">
        <v>0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108</v>
      </c>
      <c r="B92" s="108">
        <v>6000</v>
      </c>
      <c r="C92" s="108"/>
      <c r="D92" s="108"/>
      <c r="E92" s="108">
        <f t="shared" si="49"/>
        <v>6000</v>
      </c>
      <c r="F92" s="108">
        <v>0</v>
      </c>
      <c r="G92" s="108">
        <v>0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109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110</v>
      </c>
      <c r="B94" s="108"/>
      <c r="C94" s="108"/>
      <c r="D94" s="108"/>
      <c r="E94" s="108">
        <f t="shared" si="49"/>
        <v>0</v>
      </c>
      <c r="F94" s="108">
        <v>0</v>
      </c>
      <c r="G94" s="108">
        <v>0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111</v>
      </c>
      <c r="B95" s="108"/>
      <c r="C95" s="108"/>
      <c r="D95" s="108"/>
      <c r="E95" s="108">
        <f t="shared" si="49"/>
        <v>0</v>
      </c>
      <c r="F95" s="108">
        <v>0</v>
      </c>
      <c r="G95" s="108">
        <v>0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112</v>
      </c>
      <c r="B96" s="131"/>
      <c r="C96" s="131"/>
      <c r="D96" s="131"/>
      <c r="E96" s="131">
        <f t="shared" si="49"/>
        <v>0</v>
      </c>
      <c r="F96" s="131">
        <v>0</v>
      </c>
      <c r="G96" s="131">
        <v>0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173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6000</v>
      </c>
      <c r="C114" s="137">
        <f t="shared" si="62"/>
        <v>0</v>
      </c>
      <c r="D114" s="137">
        <f t="shared" si="62"/>
        <v>0</v>
      </c>
      <c r="E114" s="137">
        <f t="shared" si="62"/>
        <v>6000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>
        <f t="shared" si="58"/>
        <v>0</v>
      </c>
      <c r="U114" s="30">
        <f t="shared" si="59"/>
        <v>0</v>
      </c>
      <c r="V114" s="27"/>
      <c r="W114" s="28"/>
    </row>
    <row r="115" spans="1:23" hidden="1" x14ac:dyDescent="0.25">
      <c r="A115" s="31" t="s">
        <v>174</v>
      </c>
      <c r="B115" s="139">
        <f>B87</f>
        <v>6000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6000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>
        <f t="shared" si="58"/>
        <v>0</v>
      </c>
      <c r="U115" s="30">
        <f t="shared" si="59"/>
        <v>0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175</v>
      </c>
    </row>
    <row r="118" spans="1:23" x14ac:dyDescent="0.25">
      <c r="A118" s="35" t="s">
        <v>176</v>
      </c>
    </row>
    <row r="119" spans="1:23" ht="13" x14ac:dyDescent="0.3">
      <c r="A119" s="35" t="s">
        <v>177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178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179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180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R/e1Z9L24g8ByrltG+YcK+RpM3sQSiIPw5djmCokmNo0wGZd+8FUvYp43ai/RNkE+Yvn9gBsInjJwvPUcURu9g==" saltValue="7qEBa3AJBY3058cU/6TKI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157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40</v>
      </c>
      <c r="B6" s="40" t="s">
        <v>40</v>
      </c>
      <c r="C6" s="40" t="s">
        <v>40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>
        <v>0</v>
      </c>
      <c r="G9" s="110">
        <v>0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IF(($L9       =0),0,((($N9       -$L9       )/$L9       )*100))</f>
        <v>0</v>
      </c>
      <c r="S9" s="55">
        <f>IF(($M9       =0),0,((($O9       -$M9       )/$M9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1800000</v>
      </c>
      <c r="C10" s="108"/>
      <c r="D10" s="108"/>
      <c r="E10" s="108">
        <f t="shared" ref="E10:E17" si="0">$B10      +$C10      +$D10</f>
        <v>1800000</v>
      </c>
      <c r="F10" s="109">
        <v>1800000</v>
      </c>
      <c r="G10" s="110">
        <v>1800000</v>
      </c>
      <c r="H10" s="109">
        <v>468000</v>
      </c>
      <c r="I10" s="110">
        <v>467917</v>
      </c>
      <c r="J10" s="109">
        <v>483000</v>
      </c>
      <c r="K10" s="110">
        <v>-1284830</v>
      </c>
      <c r="L10" s="109">
        <v>280000</v>
      </c>
      <c r="M10" s="110">
        <v>2102908</v>
      </c>
      <c r="N10" s="109"/>
      <c r="O10" s="110">
        <v>514004</v>
      </c>
      <c r="P10" s="109">
        <f t="shared" ref="P10:P17" si="1">$H10      +$J10      +$L10      +$N10</f>
        <v>1231000</v>
      </c>
      <c r="Q10" s="110">
        <f t="shared" ref="Q10:Q17" si="2">$I10      +$K10      +$M10      +$O10</f>
        <v>1799999</v>
      </c>
      <c r="R10" s="54">
        <f t="shared" ref="R10:R17" si="3">IF(($L10      =0),0,((($N10      -$L10      )/$L10      )*100))</f>
        <v>-100</v>
      </c>
      <c r="S10" s="55">
        <f t="shared" ref="S10:S17" si="4">IF(($M10      =0),0,((($O10      -$M10      )/$M10      )*100))</f>
        <v>-75.557466137367868</v>
      </c>
      <c r="T10" s="54">
        <f t="shared" ref="T10:T16" si="5">IF(($E10      =0),0,(($P10      /$E10      )*100))</f>
        <v>68.388888888888886</v>
      </c>
      <c r="U10" s="56">
        <f t="shared" ref="U10:U16" si="6">IF(($E10      =0),0,(($Q10      /$E10      )*100))</f>
        <v>99.999944444444438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1800000</v>
      </c>
      <c r="C17" s="111">
        <f>SUM(C9:C16)</f>
        <v>0</v>
      </c>
      <c r="D17" s="111"/>
      <c r="E17" s="111">
        <f t="shared" si="0"/>
        <v>1800000</v>
      </c>
      <c r="F17" s="112">
        <f t="shared" ref="F17:O17" si="7">SUM(F9:F16)</f>
        <v>1800000</v>
      </c>
      <c r="G17" s="113">
        <f t="shared" si="7"/>
        <v>1800000</v>
      </c>
      <c r="H17" s="112">
        <f t="shared" si="7"/>
        <v>468000</v>
      </c>
      <c r="I17" s="113">
        <f t="shared" si="7"/>
        <v>467917</v>
      </c>
      <c r="J17" s="112">
        <f t="shared" si="7"/>
        <v>483000</v>
      </c>
      <c r="K17" s="113">
        <f t="shared" si="7"/>
        <v>-1284830</v>
      </c>
      <c r="L17" s="112">
        <f t="shared" si="7"/>
        <v>280000</v>
      </c>
      <c r="M17" s="113">
        <f t="shared" si="7"/>
        <v>2102908</v>
      </c>
      <c r="N17" s="112">
        <f t="shared" si="7"/>
        <v>0</v>
      </c>
      <c r="O17" s="113">
        <f t="shared" si="7"/>
        <v>514004</v>
      </c>
      <c r="P17" s="112">
        <f t="shared" si="1"/>
        <v>1231000</v>
      </c>
      <c r="Q17" s="113">
        <f t="shared" si="2"/>
        <v>1799999</v>
      </c>
      <c r="R17" s="58">
        <f t="shared" si="3"/>
        <v>-100</v>
      </c>
      <c r="S17" s="59">
        <f t="shared" si="4"/>
        <v>-75.557466137367868</v>
      </c>
      <c r="T17" s="58">
        <f>IF((SUM($E9:$E14))=0,0,(P17/(SUM($E9:$E14))*100))</f>
        <v>68.388888888888886</v>
      </c>
      <c r="U17" s="60">
        <f>IF((SUM($E9:$E14))=0,0,(Q17/(SUM($E9:$E14))*100))</f>
        <v>99.999944444444438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IF(($L19      =0),0,((($N19      -$L19      )/$L19      )*100))</f>
        <v>0</v>
      </c>
      <c r="S19" s="55">
        <f t="shared" ref="S19:S26" si="12">IF(($M19      =0),0,((($O19      -$M19      )/$M19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>
        <v>0</v>
      </c>
      <c r="G21" s="110">
        <v>0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>
        <v>5181000</v>
      </c>
      <c r="D22" s="108"/>
      <c r="E22" s="108">
        <f t="shared" si="8"/>
        <v>5181000</v>
      </c>
      <c r="F22" s="109">
        <v>5181000</v>
      </c>
      <c r="G22" s="110">
        <v>5181000</v>
      </c>
      <c r="H22" s="109"/>
      <c r="I22" s="110"/>
      <c r="J22" s="109"/>
      <c r="K22" s="110">
        <v>-21482045</v>
      </c>
      <c r="L22" s="109"/>
      <c r="M22" s="110">
        <v>21482045</v>
      </c>
      <c r="N22" s="109">
        <v>928000</v>
      </c>
      <c r="O22" s="110"/>
      <c r="P22" s="109">
        <f t="shared" si="9"/>
        <v>928000</v>
      </c>
      <c r="Q22" s="110">
        <f t="shared" si="10"/>
        <v>0</v>
      </c>
      <c r="R22" s="54">
        <f t="shared" si="11"/>
        <v>0</v>
      </c>
      <c r="S22" s="55">
        <f t="shared" si="12"/>
        <v>-100</v>
      </c>
      <c r="T22" s="54">
        <f t="shared" si="13"/>
        <v>17.911600077205172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5181000</v>
      </c>
      <c r="D26" s="111"/>
      <c r="E26" s="111">
        <f t="shared" si="8"/>
        <v>5181000</v>
      </c>
      <c r="F26" s="112">
        <f t="shared" ref="F26:O26" si="15">SUM(F19:F25)</f>
        <v>5181000</v>
      </c>
      <c r="G26" s="113">
        <f t="shared" si="15"/>
        <v>5181000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-21482045</v>
      </c>
      <c r="L26" s="112">
        <f t="shared" si="15"/>
        <v>0</v>
      </c>
      <c r="M26" s="113">
        <f t="shared" si="15"/>
        <v>21482045</v>
      </c>
      <c r="N26" s="112">
        <f t="shared" si="15"/>
        <v>928000</v>
      </c>
      <c r="O26" s="113">
        <f t="shared" si="15"/>
        <v>0</v>
      </c>
      <c r="P26" s="112">
        <f t="shared" si="9"/>
        <v>928000</v>
      </c>
      <c r="Q26" s="113">
        <f t="shared" si="10"/>
        <v>0</v>
      </c>
      <c r="R26" s="58">
        <f t="shared" si="11"/>
        <v>0</v>
      </c>
      <c r="S26" s="59">
        <f t="shared" si="12"/>
        <v>-100</v>
      </c>
      <c r="T26" s="58">
        <f>IF(($E26-$E21-$E25)   =0,0,($P26   /($E26-$E21-$E25)   )*100)</f>
        <v>17.911600077205172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IF(($L28      =0),0,((($N28      -$L28      )/$L28      )*100))</f>
        <v>0</v>
      </c>
      <c r="S28" s="55">
        <f>IF(($M28      =0),0,((($O28      -$M28      )/$M28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IF(($L29      =0),0,((($N29      -$L29      )/$L29      )*100))</f>
        <v>0</v>
      </c>
      <c r="S29" s="55">
        <f>IF(($M29      =0),0,((($O29      -$M29      )/$M29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IF(($L30      =0),0,((($N30      -$L30      )/$L30      )*100))</f>
        <v>0</v>
      </c>
      <c r="S30" s="55">
        <f>IF(($M30      =0),0,((($O30      -$M30      )/$M30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IF(($L31      =0),0,((($N31      -$L31      )/$L31      )*100))</f>
        <v>0</v>
      </c>
      <c r="S31" s="55">
        <f>IF(($M31      =0),0,((($O31      -$M31      )/$M31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IF(($L32      =0),0,((($N32      -$L32      )/$L32      )*100))</f>
        <v>0</v>
      </c>
      <c r="S32" s="59">
        <f>IF(($M32      =0),0,((($O32      -$M32      )/$M32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1815000</v>
      </c>
      <c r="C34" s="108"/>
      <c r="D34" s="108"/>
      <c r="E34" s="108">
        <f>$B34      +$C34      +$D34</f>
        <v>1815000</v>
      </c>
      <c r="F34" s="109">
        <v>1815000</v>
      </c>
      <c r="G34" s="110">
        <v>1815000</v>
      </c>
      <c r="H34" s="109">
        <v>454000</v>
      </c>
      <c r="I34" s="110">
        <v>543374</v>
      </c>
      <c r="J34" s="109">
        <v>684000</v>
      </c>
      <c r="K34" s="110">
        <v>-4098470</v>
      </c>
      <c r="L34" s="109">
        <v>589000</v>
      </c>
      <c r="M34" s="110">
        <v>5397296</v>
      </c>
      <c r="N34" s="109"/>
      <c r="O34" s="110">
        <v>-27200</v>
      </c>
      <c r="P34" s="109">
        <f>$H34      +$J34      +$L34      +$N34</f>
        <v>1727000</v>
      </c>
      <c r="Q34" s="110">
        <f>$I34      +$K34      +$M34      +$O34</f>
        <v>1815000</v>
      </c>
      <c r="R34" s="54">
        <f>IF(($L34      =0),0,((($N34      -$L34      )/$L34      )*100))</f>
        <v>-100</v>
      </c>
      <c r="S34" s="55">
        <f>IF(($M34      =0),0,((($O34      -$M34      )/$M34      )*100))</f>
        <v>-100.50395605503199</v>
      </c>
      <c r="T34" s="54">
        <f>IF(($E34      =0),0,(($P34      /$E34      )*100))</f>
        <v>95.151515151515156</v>
      </c>
      <c r="U34" s="56">
        <f>IF(($E34      =0),0,(($Q34      /$E34      )*100))</f>
        <v>100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1815000</v>
      </c>
      <c r="C35" s="111">
        <f>C34</f>
        <v>0</v>
      </c>
      <c r="D35" s="111"/>
      <c r="E35" s="111">
        <f>$B35      +$C35      +$D35</f>
        <v>1815000</v>
      </c>
      <c r="F35" s="112">
        <f t="shared" ref="F35:O35" si="17">F34</f>
        <v>1815000</v>
      </c>
      <c r="G35" s="113">
        <f t="shared" si="17"/>
        <v>1815000</v>
      </c>
      <c r="H35" s="112">
        <f t="shared" si="17"/>
        <v>454000</v>
      </c>
      <c r="I35" s="113">
        <f t="shared" si="17"/>
        <v>543374</v>
      </c>
      <c r="J35" s="112">
        <f t="shared" si="17"/>
        <v>684000</v>
      </c>
      <c r="K35" s="113">
        <f t="shared" si="17"/>
        <v>-4098470</v>
      </c>
      <c r="L35" s="112">
        <f t="shared" si="17"/>
        <v>589000</v>
      </c>
      <c r="M35" s="113">
        <f t="shared" si="17"/>
        <v>5397296</v>
      </c>
      <c r="N35" s="112">
        <f t="shared" si="17"/>
        <v>0</v>
      </c>
      <c r="O35" s="113">
        <f t="shared" si="17"/>
        <v>-27200</v>
      </c>
      <c r="P35" s="112">
        <f>$H35      +$J35      +$L35      +$N35</f>
        <v>1727000</v>
      </c>
      <c r="Q35" s="113">
        <f>$I35      +$K35      +$M35      +$O35</f>
        <v>1815000</v>
      </c>
      <c r="R35" s="58">
        <f>IF(($L35      =0),0,((($N35      -$L35      )/$L35      )*100))</f>
        <v>-100</v>
      </c>
      <c r="S35" s="59">
        <f>IF(($M35      =0),0,((($O35      -$M35      )/$M35      )*100))</f>
        <v>-100.50395605503199</v>
      </c>
      <c r="T35" s="58">
        <f>IF($E35   =0,0,($P35   /$E35   )*100)</f>
        <v>95.151515151515156</v>
      </c>
      <c r="U35" s="60">
        <f>IF($E35   =0,0,($Q35   /$E35   )*100)</f>
        <v>100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>
        <v>9227000</v>
      </c>
      <c r="C37" s="108">
        <v>-7727000</v>
      </c>
      <c r="D37" s="108"/>
      <c r="E37" s="108">
        <f t="shared" ref="E37:E42" si="18">$B37      +$C37      +$D37</f>
        <v>1500000</v>
      </c>
      <c r="F37" s="109">
        <v>1500000</v>
      </c>
      <c r="G37" s="110">
        <v>1500000</v>
      </c>
      <c r="H37" s="109"/>
      <c r="I37" s="110"/>
      <c r="J37" s="109"/>
      <c r="K37" s="110">
        <v>-9039586</v>
      </c>
      <c r="L37" s="109">
        <v>36000</v>
      </c>
      <c r="M37" s="110">
        <v>9039586</v>
      </c>
      <c r="N37" s="109"/>
      <c r="O37" s="110">
        <v>1272494</v>
      </c>
      <c r="P37" s="109">
        <f t="shared" ref="P37:P42" si="19">$H37      +$J37      +$L37      +$N37</f>
        <v>36000</v>
      </c>
      <c r="Q37" s="110">
        <f t="shared" ref="Q37:Q42" si="20">$I37      +$K37      +$M37      +$O37</f>
        <v>1272494</v>
      </c>
      <c r="R37" s="54">
        <f t="shared" ref="R37:R42" si="21">IF(($L37      =0),0,((($N37      -$L37      )/$L37      )*100))</f>
        <v>-100</v>
      </c>
      <c r="S37" s="55">
        <f t="shared" ref="S37:S42" si="22">IF(($M37      =0),0,((($O37      -$M37      )/$M37      )*100))</f>
        <v>-85.923094265600213</v>
      </c>
      <c r="T37" s="54">
        <f t="shared" ref="T37:T41" si="23">IF(($E37      =0),0,(($P37      /$E37      )*100))</f>
        <v>2.4</v>
      </c>
      <c r="U37" s="56">
        <f t="shared" ref="U37:U41" si="24">IF(($E37      =0),0,(($Q37      /$E37      )*100))</f>
        <v>84.832933333333344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>
        <v>10217000</v>
      </c>
      <c r="C38" s="108">
        <v>5958000</v>
      </c>
      <c r="D38" s="108"/>
      <c r="E38" s="108">
        <f t="shared" si="18"/>
        <v>16175000</v>
      </c>
      <c r="F38" s="109">
        <v>10217000</v>
      </c>
      <c r="G38" s="110">
        <v>0</v>
      </c>
      <c r="H38" s="109"/>
      <c r="I38" s="110"/>
      <c r="J38" s="109"/>
      <c r="K38" s="110"/>
      <c r="L38" s="109"/>
      <c r="M38" s="110"/>
      <c r="N38" s="109">
        <v>216000</v>
      </c>
      <c r="O38" s="110"/>
      <c r="P38" s="109">
        <f t="shared" si="19"/>
        <v>216000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1.3353941267387945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19444000</v>
      </c>
      <c r="C42" s="111">
        <f>SUM(C37:C41)</f>
        <v>-1769000</v>
      </c>
      <c r="D42" s="111"/>
      <c r="E42" s="111">
        <f t="shared" si="18"/>
        <v>17675000</v>
      </c>
      <c r="F42" s="112">
        <f t="shared" ref="F42:O42" si="25">SUM(F37:F41)</f>
        <v>11717000</v>
      </c>
      <c r="G42" s="113">
        <f t="shared" si="25"/>
        <v>1500000</v>
      </c>
      <c r="H42" s="112">
        <f t="shared" si="25"/>
        <v>0</v>
      </c>
      <c r="I42" s="113">
        <f t="shared" si="25"/>
        <v>0</v>
      </c>
      <c r="J42" s="112">
        <f t="shared" si="25"/>
        <v>0</v>
      </c>
      <c r="K42" s="113">
        <f t="shared" si="25"/>
        <v>-9039586</v>
      </c>
      <c r="L42" s="112">
        <f t="shared" si="25"/>
        <v>36000</v>
      </c>
      <c r="M42" s="113">
        <f t="shared" si="25"/>
        <v>9039586</v>
      </c>
      <c r="N42" s="112">
        <f t="shared" si="25"/>
        <v>216000</v>
      </c>
      <c r="O42" s="113">
        <f t="shared" si="25"/>
        <v>1272494</v>
      </c>
      <c r="P42" s="112">
        <f t="shared" si="19"/>
        <v>252000</v>
      </c>
      <c r="Q42" s="113">
        <f t="shared" si="20"/>
        <v>1272494</v>
      </c>
      <c r="R42" s="58">
        <f t="shared" si="21"/>
        <v>500</v>
      </c>
      <c r="S42" s="59">
        <f t="shared" si="22"/>
        <v>-85.923094265600213</v>
      </c>
      <c r="T42" s="58">
        <f>IF((+$E37+$E40) =0,0,(P42   /(+$E37+$E40) )*100)</f>
        <v>16.8</v>
      </c>
      <c r="U42" s="60">
        <f>IF((+$E37+$E40) =0,0,(Q42   /(+$E37+$E40) )*100)</f>
        <v>84.832933333333344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IF(($L44      =0),0,((($N44      -$L44      )/$L44      )*100))</f>
        <v>0</v>
      </c>
      <c r="S44" s="55">
        <f t="shared" ref="S44:S55" si="30">IF(($M44      =0),0,((($O44      -$M44      )/$M44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IF(($L57      =0),0,((($N57      -$L57      )/$L57      )*100))</f>
        <v>0</v>
      </c>
      <c r="S57" s="55">
        <f>IF(($M57      =0),0,((($O57      -$M57      )/$M57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IF(($L58      =0),0,((($N58      -$L58      )/$L58      )*100))</f>
        <v>0</v>
      </c>
      <c r="S58" s="55">
        <f>IF(($M58      =0),0,((($O58      -$M58      )/$M58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IF(($L59      =0),0,((($N59      -$L59      )/$L59      )*100))</f>
        <v>0</v>
      </c>
      <c r="S59" s="55">
        <f>IF(($M59      =0),0,((($O59      -$M59      )/$M59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IF(($L60      =0),0,((($N60      -$L60      )/$L60      )*100))</f>
        <v>0</v>
      </c>
      <c r="S60" s="55">
        <f>IF(($M60      =0),0,((($O60      -$M60      )/$M60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IF(($L61      =0),0,((($N61      -$L61      )/$L61      )*100))</f>
        <v>0</v>
      </c>
      <c r="S61" s="64">
        <f>IF(($M61      =0),0,((($O61      -$M61      )/$M61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IF(($L63      =0),0,((($N63      -$L63      )/$L63      )*100))</f>
        <v>0</v>
      </c>
      <c r="S63" s="55">
        <f t="shared" ref="S63:S69" si="39">IF(($M63      =0),0,((($O63      -$M63      )/$M63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23059000</v>
      </c>
      <c r="C69" s="120">
        <f>SUM(C9:C16,C19:C25,C28:C31,C34,C37:C41,C44:C54,C57:C60,C63:C67)</f>
        <v>3412000</v>
      </c>
      <c r="D69" s="120"/>
      <c r="E69" s="120">
        <f t="shared" si="35"/>
        <v>26471000</v>
      </c>
      <c r="F69" s="121">
        <f t="shared" ref="F69:O69" si="43">SUM(F9:F16,F19:F25,F28:F31,F34,F37:F41,F44:F54,F57:F60,F63:F67)</f>
        <v>20513000</v>
      </c>
      <c r="G69" s="122">
        <f t="shared" si="43"/>
        <v>10296000</v>
      </c>
      <c r="H69" s="121">
        <f t="shared" si="43"/>
        <v>922000</v>
      </c>
      <c r="I69" s="122">
        <f t="shared" si="43"/>
        <v>1011291</v>
      </c>
      <c r="J69" s="121">
        <f t="shared" si="43"/>
        <v>1167000</v>
      </c>
      <c r="K69" s="122">
        <f t="shared" si="43"/>
        <v>-35904931</v>
      </c>
      <c r="L69" s="121">
        <f t="shared" si="43"/>
        <v>905000</v>
      </c>
      <c r="M69" s="122">
        <f t="shared" si="43"/>
        <v>38021835</v>
      </c>
      <c r="N69" s="121">
        <f t="shared" si="43"/>
        <v>1144000</v>
      </c>
      <c r="O69" s="122">
        <f t="shared" si="43"/>
        <v>1759298</v>
      </c>
      <c r="P69" s="121">
        <f t="shared" si="36"/>
        <v>4138000</v>
      </c>
      <c r="Q69" s="122">
        <f t="shared" si="37"/>
        <v>4887493</v>
      </c>
      <c r="R69" s="67">
        <f t="shared" si="38"/>
        <v>26.408839779005529</v>
      </c>
      <c r="S69" s="68">
        <f t="shared" si="39"/>
        <v>-95.372927161458676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40.190365190365192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47.469823232323236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41101000</v>
      </c>
      <c r="C71" s="108"/>
      <c r="D71" s="108"/>
      <c r="E71" s="108">
        <f>$B71      +$C71      +$D71</f>
        <v>41101000</v>
      </c>
      <c r="F71" s="109">
        <v>41101000</v>
      </c>
      <c r="G71" s="110">
        <v>41101000</v>
      </c>
      <c r="H71" s="109">
        <v>8803000</v>
      </c>
      <c r="I71" s="110">
        <v>5630713</v>
      </c>
      <c r="J71" s="109">
        <v>10407000</v>
      </c>
      <c r="K71" s="110">
        <v>-116931396</v>
      </c>
      <c r="L71" s="109">
        <v>11023000</v>
      </c>
      <c r="M71" s="110">
        <v>138767096</v>
      </c>
      <c r="N71" s="109">
        <v>10868000</v>
      </c>
      <c r="O71" s="110">
        <v>18680547</v>
      </c>
      <c r="P71" s="109">
        <f>$H71      +$J71      +$L71      +$N71</f>
        <v>41101000</v>
      </c>
      <c r="Q71" s="110">
        <f>$I71      +$K71      +$M71      +$O71</f>
        <v>46146960</v>
      </c>
      <c r="R71" s="54">
        <f>IF(($L71      =0),0,((($N71      -$L71      )/$L71      )*100))</f>
        <v>-1.4061507756509117</v>
      </c>
      <c r="S71" s="55">
        <f>IF(($M71      =0),0,((($O71      -$M71      )/$M71      )*100))</f>
        <v>-86.53820139033536</v>
      </c>
      <c r="T71" s="54">
        <f>IF(($E71      =0),0,(($P71      /$E71      )*100))</f>
        <v>100</v>
      </c>
      <c r="U71" s="56">
        <f>IF(($E71      =0),0,(($Q71      /$E71      )*100))</f>
        <v>112.27697622928883</v>
      </c>
      <c r="V71" s="109">
        <v>5372000</v>
      </c>
      <c r="W71" s="110">
        <v>846000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IF(($L72      =0),0,((($N72      -$L72      )/$L72      )*100))</f>
        <v>0</v>
      </c>
      <c r="S72" s="55">
        <f>IF(($M72      =0),0,((($O72      -$M72      )/$M72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41101000</v>
      </c>
      <c r="C73" s="117">
        <f>SUM(C71:C72)</f>
        <v>0</v>
      </c>
      <c r="D73" s="117"/>
      <c r="E73" s="117">
        <f>$B73      +$C73      +$D73</f>
        <v>41101000</v>
      </c>
      <c r="F73" s="118">
        <f t="shared" ref="F73:O73" si="44">SUM(F71:F72)</f>
        <v>41101000</v>
      </c>
      <c r="G73" s="119">
        <f t="shared" si="44"/>
        <v>41101000</v>
      </c>
      <c r="H73" s="118">
        <f t="shared" si="44"/>
        <v>8803000</v>
      </c>
      <c r="I73" s="119">
        <f t="shared" si="44"/>
        <v>5630713</v>
      </c>
      <c r="J73" s="118">
        <f t="shared" si="44"/>
        <v>10407000</v>
      </c>
      <c r="K73" s="119">
        <f t="shared" si="44"/>
        <v>-116931396</v>
      </c>
      <c r="L73" s="118">
        <f t="shared" si="44"/>
        <v>11023000</v>
      </c>
      <c r="M73" s="119">
        <f t="shared" si="44"/>
        <v>138767096</v>
      </c>
      <c r="N73" s="118">
        <f t="shared" si="44"/>
        <v>10868000</v>
      </c>
      <c r="O73" s="119">
        <f t="shared" si="44"/>
        <v>18680547</v>
      </c>
      <c r="P73" s="118">
        <f>$H73      +$J73      +$L73      +$N73</f>
        <v>41101000</v>
      </c>
      <c r="Q73" s="119">
        <f>$I73      +$K73      +$M73      +$O73</f>
        <v>46146960</v>
      </c>
      <c r="R73" s="63">
        <f>IF(($L73      =0),0,((($N73      -$L73      )/$L73      )*100))</f>
        <v>-1.4061507756509117</v>
      </c>
      <c r="S73" s="64">
        <f>IF(($M73      =0),0,((($O73      -$M73      )/$M73      )*100))</f>
        <v>-86.53820139033536</v>
      </c>
      <c r="T73" s="63">
        <f>IF(($E71      =0),0,(($P71      /$E71      )*100))</f>
        <v>100</v>
      </c>
      <c r="U73" s="65">
        <f>IF($E71   =0,0,($Q71   /$E71 )*100)</f>
        <v>112.27697622928883</v>
      </c>
      <c r="V73" s="118">
        <f>SUM(V71:V72)</f>
        <v>5372000</v>
      </c>
      <c r="W73" s="119">
        <f>SUM(W71:W72)</f>
        <v>846000</v>
      </c>
    </row>
    <row r="74" spans="1:23" ht="13" customHeight="1" x14ac:dyDescent="0.3">
      <c r="A74" s="66" t="s">
        <v>89</v>
      </c>
      <c r="B74" s="120">
        <f>SUM(B71:B72)</f>
        <v>41101000</v>
      </c>
      <c r="C74" s="120">
        <f>SUM(C71:C72)</f>
        <v>0</v>
      </c>
      <c r="D74" s="120"/>
      <c r="E74" s="120">
        <f>$B74      +$C74      +$D74</f>
        <v>41101000</v>
      </c>
      <c r="F74" s="121">
        <f t="shared" ref="F74:O74" si="45">SUM(F71:F72)</f>
        <v>41101000</v>
      </c>
      <c r="G74" s="122">
        <f t="shared" si="45"/>
        <v>41101000</v>
      </c>
      <c r="H74" s="121">
        <f t="shared" si="45"/>
        <v>8803000</v>
      </c>
      <c r="I74" s="122">
        <f t="shared" si="45"/>
        <v>5630713</v>
      </c>
      <c r="J74" s="121">
        <f t="shared" si="45"/>
        <v>10407000</v>
      </c>
      <c r="K74" s="122">
        <f t="shared" si="45"/>
        <v>-116931396</v>
      </c>
      <c r="L74" s="121">
        <f t="shared" si="45"/>
        <v>11023000</v>
      </c>
      <c r="M74" s="122">
        <f t="shared" si="45"/>
        <v>138767096</v>
      </c>
      <c r="N74" s="121">
        <f t="shared" si="45"/>
        <v>10868000</v>
      </c>
      <c r="O74" s="122">
        <f t="shared" si="45"/>
        <v>18680547</v>
      </c>
      <c r="P74" s="121">
        <f>$H74      +$J74      +$L74      +$N74</f>
        <v>41101000</v>
      </c>
      <c r="Q74" s="122">
        <f>$I74      +$K74      +$M74      +$O74</f>
        <v>46146960</v>
      </c>
      <c r="R74" s="67">
        <f>IF(($L74      =0),0,((($N74      -$L74      )/$L74      )*100))</f>
        <v>-1.4061507756509117</v>
      </c>
      <c r="S74" s="68">
        <f>IF(($M74      =0),0,((($O74      -$M74      )/$M74      )*100))</f>
        <v>-86.53820139033536</v>
      </c>
      <c r="T74" s="67">
        <f>IF(($E71      =0),0,(($P71      /$E71      )*100))</f>
        <v>100</v>
      </c>
      <c r="U74" s="71">
        <f>IF($E71   =0,0,($Q71   /$E71 )*100)</f>
        <v>112.27697622928883</v>
      </c>
      <c r="V74" s="121">
        <f>SUM(V71:V72)</f>
        <v>5372000</v>
      </c>
      <c r="W74" s="122">
        <f>SUM(W71:W72)</f>
        <v>846000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64160000</v>
      </c>
      <c r="C75" s="120">
        <f>SUM(C9:C16,C19:C25,C28:C31,C34,C37:C41,C44:C54,C57:C60,C63:C67,C71:C72)</f>
        <v>3412000</v>
      </c>
      <c r="D75" s="120"/>
      <c r="E75" s="120">
        <f>$B75      +$C75      +$D75</f>
        <v>67572000</v>
      </c>
      <c r="F75" s="121">
        <f t="shared" ref="F75:O75" si="46">SUM(F9:F16,F19:F25,F28:F31,F34,F37:F41,F44:F54,F57:F60,F63:F67,F71:F72)</f>
        <v>61614000</v>
      </c>
      <c r="G75" s="122">
        <f t="shared" si="46"/>
        <v>51397000</v>
      </c>
      <c r="H75" s="121">
        <f t="shared" si="46"/>
        <v>9725000</v>
      </c>
      <c r="I75" s="122">
        <f t="shared" si="46"/>
        <v>6642004</v>
      </c>
      <c r="J75" s="121">
        <f t="shared" si="46"/>
        <v>11574000</v>
      </c>
      <c r="K75" s="122">
        <f t="shared" si="46"/>
        <v>-152836327</v>
      </c>
      <c r="L75" s="121">
        <f t="shared" si="46"/>
        <v>11928000</v>
      </c>
      <c r="M75" s="122">
        <f t="shared" si="46"/>
        <v>176788931</v>
      </c>
      <c r="N75" s="121">
        <f t="shared" si="46"/>
        <v>12012000</v>
      </c>
      <c r="O75" s="122">
        <f t="shared" si="46"/>
        <v>20439845</v>
      </c>
      <c r="P75" s="121">
        <f>$H75      +$J75      +$L75      +$N75</f>
        <v>45239000</v>
      </c>
      <c r="Q75" s="122">
        <f>$I75      +$K75      +$M75      +$O75</f>
        <v>51034453</v>
      </c>
      <c r="R75" s="67">
        <f>IF(($L75      =0),0,((($N75      -$L75      )/$L75      )*100))</f>
        <v>0.70422535211267612</v>
      </c>
      <c r="S75" s="68">
        <f>IF(($M75      =0),0,((($O75      -$M75      )/$M75      )*100))</f>
        <v>-88.438277846705233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88.01875595851898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99.294614471661774</v>
      </c>
      <c r="V75" s="121">
        <f>SUM(V9:V16,V19:V25,V28:V31,V34,V37:V41,V44:V54,V57:V60,V63:V67,V71:V72)</f>
        <v>5372000</v>
      </c>
      <c r="W75" s="122">
        <f>SUM(W9:W16,W19:W25,W28:W31,W34,W37:W41,W44:W54,W57:W60,W63:W67,W71:W72)</f>
        <v>846000</v>
      </c>
    </row>
    <row r="76" spans="1:23" ht="13" thickTop="1" x14ac:dyDescent="0.25">
      <c r="A76" s="72" t="s">
        <v>40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93</v>
      </c>
      <c r="B78" s="86" t="s">
        <v>94</v>
      </c>
      <c r="C78" s="86" t="s">
        <v>95</v>
      </c>
      <c r="D78" s="87" t="s">
        <v>17</v>
      </c>
      <c r="E78" s="86" t="s">
        <v>18</v>
      </c>
      <c r="F78" s="86" t="s">
        <v>19</v>
      </c>
      <c r="G78" s="86" t="s">
        <v>96</v>
      </c>
      <c r="H78" s="86" t="s">
        <v>97</v>
      </c>
      <c r="I78" s="88" t="s">
        <v>22</v>
      </c>
      <c r="J78" s="86" t="s">
        <v>98</v>
      </c>
      <c r="K78" s="88" t="s">
        <v>24</v>
      </c>
      <c r="L78" s="86" t="s">
        <v>99</v>
      </c>
      <c r="M78" s="88" t="s">
        <v>26</v>
      </c>
      <c r="N78" s="86" t="s">
        <v>100</v>
      </c>
      <c r="O78" s="88" t="s">
        <v>28</v>
      </c>
      <c r="P78" s="88" t="s">
        <v>101</v>
      </c>
      <c r="Q78" s="89" t="s">
        <v>30</v>
      </c>
      <c r="R78" s="90" t="s">
        <v>101</v>
      </c>
      <c r="S78" s="91" t="s">
        <v>30</v>
      </c>
      <c r="T78" s="90" t="s">
        <v>102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167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168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169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170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171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172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103</v>
      </c>
      <c r="B87" s="128">
        <f t="shared" ref="B87:S87" si="48">+B88+B89+B90+B91+B92+B93+B94+B95+B96</f>
        <v>1121000</v>
      </c>
      <c r="C87" s="128">
        <f t="shared" si="48"/>
        <v>10071000</v>
      </c>
      <c r="D87" s="128">
        <f t="shared" si="48"/>
        <v>0</v>
      </c>
      <c r="E87" s="128">
        <f t="shared" si="48"/>
        <v>11192000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7012000</v>
      </c>
      <c r="I87" s="128">
        <f t="shared" si="48"/>
        <v>0</v>
      </c>
      <c r="J87" s="128">
        <f t="shared" si="48"/>
        <v>2300000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9312000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83.202287348105784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104</v>
      </c>
      <c r="B88" s="130"/>
      <c r="C88" s="130"/>
      <c r="D88" s="130"/>
      <c r="E88" s="130">
        <f t="shared" ref="E88:E96" si="49">$B88      +$C88      +$D88</f>
        <v>0</v>
      </c>
      <c r="F88" s="130">
        <v>0</v>
      </c>
      <c r="G88" s="130">
        <v>0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IF(($L88      =0),0,((($N88      -$L88      )/$L88      )*100))</f>
        <v>0</v>
      </c>
      <c r="S88" s="98">
        <f t="shared" ref="S88:S96" si="53">IF(($M88      =0),0,((($O88      -$M88      )/$M88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105</v>
      </c>
      <c r="B89" s="108"/>
      <c r="C89" s="108"/>
      <c r="D89" s="108"/>
      <c r="E89" s="108">
        <f t="shared" si="49"/>
        <v>0</v>
      </c>
      <c r="F89" s="108">
        <v>0</v>
      </c>
      <c r="G89" s="108">
        <v>0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106</v>
      </c>
      <c r="B90" s="108"/>
      <c r="C90" s="108"/>
      <c r="D90" s="108"/>
      <c r="E90" s="108">
        <f t="shared" si="49"/>
        <v>0</v>
      </c>
      <c r="F90" s="108">
        <v>0</v>
      </c>
      <c r="G90" s="108">
        <v>0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107</v>
      </c>
      <c r="B91" s="108">
        <v>1121000</v>
      </c>
      <c r="C91" s="108">
        <v>10071000</v>
      </c>
      <c r="D91" s="108"/>
      <c r="E91" s="108">
        <f t="shared" si="49"/>
        <v>11192000</v>
      </c>
      <c r="F91" s="108">
        <v>0</v>
      </c>
      <c r="G91" s="108">
        <v>0</v>
      </c>
      <c r="H91" s="108">
        <v>7012000</v>
      </c>
      <c r="I91" s="108"/>
      <c r="J91" s="108">
        <v>2300000</v>
      </c>
      <c r="K91" s="108"/>
      <c r="L91" s="108"/>
      <c r="M91" s="108"/>
      <c r="N91" s="108"/>
      <c r="O91" s="108"/>
      <c r="P91" s="108">
        <f t="shared" si="50"/>
        <v>9312000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83.202287348105784</v>
      </c>
      <c r="U91" s="99">
        <f t="shared" si="55"/>
        <v>0</v>
      </c>
      <c r="V91" s="100"/>
      <c r="W91" s="101"/>
    </row>
    <row r="92" spans="1:23" ht="13" x14ac:dyDescent="0.3">
      <c r="A92" s="102" t="s">
        <v>108</v>
      </c>
      <c r="B92" s="108"/>
      <c r="C92" s="108"/>
      <c r="D92" s="108"/>
      <c r="E92" s="108">
        <f t="shared" si="49"/>
        <v>0</v>
      </c>
      <c r="F92" s="108">
        <v>0</v>
      </c>
      <c r="G92" s="108">
        <v>0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109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110</v>
      </c>
      <c r="B94" s="108"/>
      <c r="C94" s="108"/>
      <c r="D94" s="108"/>
      <c r="E94" s="108">
        <f t="shared" si="49"/>
        <v>0</v>
      </c>
      <c r="F94" s="108">
        <v>0</v>
      </c>
      <c r="G94" s="108">
        <v>0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111</v>
      </c>
      <c r="B95" s="108"/>
      <c r="C95" s="108"/>
      <c r="D95" s="108"/>
      <c r="E95" s="108">
        <f t="shared" si="49"/>
        <v>0</v>
      </c>
      <c r="F95" s="108">
        <v>0</v>
      </c>
      <c r="G95" s="108">
        <v>0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112</v>
      </c>
      <c r="B96" s="131"/>
      <c r="C96" s="131"/>
      <c r="D96" s="131"/>
      <c r="E96" s="131">
        <f t="shared" si="49"/>
        <v>0</v>
      </c>
      <c r="F96" s="131">
        <v>0</v>
      </c>
      <c r="G96" s="131">
        <v>0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173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1121000</v>
      </c>
      <c r="C114" s="137">
        <f t="shared" si="62"/>
        <v>10071000</v>
      </c>
      <c r="D114" s="137">
        <f t="shared" si="62"/>
        <v>0</v>
      </c>
      <c r="E114" s="137">
        <f t="shared" si="62"/>
        <v>11192000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7012000</v>
      </c>
      <c r="I114" s="137">
        <f t="shared" si="62"/>
        <v>0</v>
      </c>
      <c r="J114" s="137">
        <f t="shared" si="62"/>
        <v>2300000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9312000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>
        <f t="shared" si="58"/>
        <v>0.83202287348105786</v>
      </c>
      <c r="U114" s="30">
        <f t="shared" si="59"/>
        <v>0</v>
      </c>
      <c r="V114" s="27"/>
      <c r="W114" s="28"/>
    </row>
    <row r="115" spans="1:23" hidden="1" x14ac:dyDescent="0.25">
      <c r="A115" s="31" t="s">
        <v>174</v>
      </c>
      <c r="B115" s="139">
        <f>B87</f>
        <v>1121000</v>
      </c>
      <c r="C115" s="139">
        <f t="shared" ref="C115:Q115" si="63">C87</f>
        <v>10071000</v>
      </c>
      <c r="D115" s="139">
        <f t="shared" si="63"/>
        <v>0</v>
      </c>
      <c r="E115" s="139">
        <f t="shared" si="63"/>
        <v>11192000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7012000</v>
      </c>
      <c r="I115" s="139">
        <f t="shared" si="63"/>
        <v>0</v>
      </c>
      <c r="J115" s="139">
        <f t="shared" si="63"/>
        <v>2300000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9312000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>
        <f t="shared" si="58"/>
        <v>0.83202287348105786</v>
      </c>
      <c r="U115" s="30">
        <f t="shared" si="59"/>
        <v>0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175</v>
      </c>
    </row>
    <row r="118" spans="1:23" x14ac:dyDescent="0.25">
      <c r="A118" s="35" t="s">
        <v>176</v>
      </c>
    </row>
    <row r="119" spans="1:23" ht="13" x14ac:dyDescent="0.3">
      <c r="A119" s="35" t="s">
        <v>177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178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179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180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nZHN5j/KFfH5TS/6qr0yDaNv9LKa9SpLIS+o0mTvzjce0zFP8opv0eyyWw0gU6voGJodLkZh5J9zkpWzAp7szQ==" saltValue="ovA9THChKnhKOalSR8VUb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158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40</v>
      </c>
      <c r="B6" s="40" t="s">
        <v>40</v>
      </c>
      <c r="C6" s="40" t="s">
        <v>40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>
        <v>0</v>
      </c>
      <c r="G9" s="110">
        <v>0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IF(($L9       =0),0,((($N9       -$L9       )/$L9       )*100))</f>
        <v>0</v>
      </c>
      <c r="S9" s="55">
        <f>IF(($M9       =0),0,((($O9       -$M9       )/$M9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1800000</v>
      </c>
      <c r="C10" s="108"/>
      <c r="D10" s="108"/>
      <c r="E10" s="108">
        <f t="shared" ref="E10:E17" si="0">$B10      +$C10      +$D10</f>
        <v>1800000</v>
      </c>
      <c r="F10" s="109">
        <v>1800000</v>
      </c>
      <c r="G10" s="110">
        <v>1800000</v>
      </c>
      <c r="H10" s="109">
        <v>288000</v>
      </c>
      <c r="I10" s="110">
        <v>288510</v>
      </c>
      <c r="J10" s="109">
        <v>168000</v>
      </c>
      <c r="K10" s="110">
        <v>234667</v>
      </c>
      <c r="L10" s="109">
        <v>347000</v>
      </c>
      <c r="M10" s="110">
        <v>347716</v>
      </c>
      <c r="N10" s="109"/>
      <c r="O10" s="110">
        <v>929105</v>
      </c>
      <c r="P10" s="109">
        <f t="shared" ref="P10:P17" si="1">$H10      +$J10      +$L10      +$N10</f>
        <v>803000</v>
      </c>
      <c r="Q10" s="110">
        <f t="shared" ref="Q10:Q17" si="2">$I10      +$K10      +$M10      +$O10</f>
        <v>1799998</v>
      </c>
      <c r="R10" s="54">
        <f t="shared" ref="R10:R17" si="3">IF(($L10      =0),0,((($N10      -$L10      )/$L10      )*100))</f>
        <v>-100</v>
      </c>
      <c r="S10" s="55">
        <f t="shared" ref="S10:S17" si="4">IF(($M10      =0),0,((($O10      -$M10      )/$M10      )*100))</f>
        <v>167.20225701434504</v>
      </c>
      <c r="T10" s="54">
        <f t="shared" ref="T10:T16" si="5">IF(($E10      =0),0,(($P10      /$E10      )*100))</f>
        <v>44.611111111111114</v>
      </c>
      <c r="U10" s="56">
        <f t="shared" ref="U10:U16" si="6">IF(($E10      =0),0,(($Q10      /$E10      )*100))</f>
        <v>99.99988888888889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>
        <v>19100000</v>
      </c>
      <c r="C15" s="108">
        <v>30550000</v>
      </c>
      <c r="D15" s="108"/>
      <c r="E15" s="108">
        <f t="shared" si="0"/>
        <v>49650000</v>
      </c>
      <c r="F15" s="109">
        <v>49650000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20900000</v>
      </c>
      <c r="C17" s="111">
        <f>SUM(C9:C16)</f>
        <v>30550000</v>
      </c>
      <c r="D17" s="111"/>
      <c r="E17" s="111">
        <f t="shared" si="0"/>
        <v>51450000</v>
      </c>
      <c r="F17" s="112">
        <f t="shared" ref="F17:O17" si="7">SUM(F9:F16)</f>
        <v>51450000</v>
      </c>
      <c r="G17" s="113">
        <f t="shared" si="7"/>
        <v>1800000</v>
      </c>
      <c r="H17" s="112">
        <f t="shared" si="7"/>
        <v>288000</v>
      </c>
      <c r="I17" s="113">
        <f t="shared" si="7"/>
        <v>288510</v>
      </c>
      <c r="J17" s="112">
        <f t="shared" si="7"/>
        <v>168000</v>
      </c>
      <c r="K17" s="113">
        <f t="shared" si="7"/>
        <v>234667</v>
      </c>
      <c r="L17" s="112">
        <f t="shared" si="7"/>
        <v>347000</v>
      </c>
      <c r="M17" s="113">
        <f t="shared" si="7"/>
        <v>347716</v>
      </c>
      <c r="N17" s="112">
        <f t="shared" si="7"/>
        <v>0</v>
      </c>
      <c r="O17" s="113">
        <f t="shared" si="7"/>
        <v>929105</v>
      </c>
      <c r="P17" s="112">
        <f t="shared" si="1"/>
        <v>803000</v>
      </c>
      <c r="Q17" s="113">
        <f t="shared" si="2"/>
        <v>1799998</v>
      </c>
      <c r="R17" s="58">
        <f t="shared" si="3"/>
        <v>-100</v>
      </c>
      <c r="S17" s="59">
        <f t="shared" si="4"/>
        <v>167.20225701434504</v>
      </c>
      <c r="T17" s="58">
        <f>IF((SUM($E9:$E14))=0,0,(P17/(SUM($E9:$E14))*100))</f>
        <v>44.611111111111114</v>
      </c>
      <c r="U17" s="60">
        <f>IF((SUM($E9:$E14))=0,0,(Q17/(SUM($E9:$E14))*100))</f>
        <v>99.99988888888889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IF(($L19      =0),0,((($N19      -$L19      )/$L19      )*100))</f>
        <v>0</v>
      </c>
      <c r="S19" s="55">
        <f t="shared" ref="S19:S26" si="12">IF(($M19      =0),0,((($O19      -$M19      )/$M19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>
        <v>0</v>
      </c>
      <c r="G21" s="110">
        <v>0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>
        <v>10410000</v>
      </c>
      <c r="W22" s="110">
        <v>4820000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>
        <v>347956000</v>
      </c>
      <c r="W23" s="110">
        <v>174265000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0</v>
      </c>
      <c r="D26" s="111"/>
      <c r="E26" s="111">
        <f t="shared" si="8"/>
        <v>0</v>
      </c>
      <c r="F26" s="112">
        <f t="shared" ref="F26:O26" si="15">SUM(F19:F25)</f>
        <v>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>
        <f>SUM(V19:V25)</f>
        <v>358366000</v>
      </c>
      <c r="W26" s="113">
        <f>SUM(W19:W25)</f>
        <v>179085000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IF(($L28      =0),0,((($N28      -$L28      )/$L28      )*100))</f>
        <v>0</v>
      </c>
      <c r="S28" s="55">
        <f>IF(($M28      =0),0,((($O28      -$M28      )/$M28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IF(($L29      =0),0,((($N29      -$L29      )/$L29      )*100))</f>
        <v>0</v>
      </c>
      <c r="S29" s="55">
        <f>IF(($M29      =0),0,((($O29      -$M29      )/$M29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IF(($L30      =0),0,((($N30      -$L30      )/$L30      )*100))</f>
        <v>0</v>
      </c>
      <c r="S30" s="55">
        <f>IF(($M30      =0),0,((($O30      -$M30      )/$M30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IF(($L31      =0),0,((($N31      -$L31      )/$L31      )*100))</f>
        <v>0</v>
      </c>
      <c r="S31" s="55">
        <f>IF(($M31      =0),0,((($O31      -$M31      )/$M31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IF(($L32      =0),0,((($N32      -$L32      )/$L32      )*100))</f>
        <v>0</v>
      </c>
      <c r="S32" s="59">
        <f>IF(($M32      =0),0,((($O32      -$M32      )/$M32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1589000</v>
      </c>
      <c r="C34" s="108"/>
      <c r="D34" s="108"/>
      <c r="E34" s="108">
        <f>$B34      +$C34      +$D34</f>
        <v>1589000</v>
      </c>
      <c r="F34" s="109">
        <v>1589000</v>
      </c>
      <c r="G34" s="110">
        <v>1589000</v>
      </c>
      <c r="H34" s="109">
        <v>398000</v>
      </c>
      <c r="I34" s="110">
        <v>834058</v>
      </c>
      <c r="J34" s="109">
        <v>755000</v>
      </c>
      <c r="K34" s="110">
        <v>601556</v>
      </c>
      <c r="L34" s="109"/>
      <c r="M34" s="110">
        <v>153386</v>
      </c>
      <c r="N34" s="109"/>
      <c r="O34" s="110"/>
      <c r="P34" s="109">
        <f>$H34      +$J34      +$L34      +$N34</f>
        <v>1153000</v>
      </c>
      <c r="Q34" s="110">
        <f>$I34      +$K34      +$M34      +$O34</f>
        <v>1589000</v>
      </c>
      <c r="R34" s="54">
        <f>IF(($L34      =0),0,((($N34      -$L34      )/$L34      )*100))</f>
        <v>0</v>
      </c>
      <c r="S34" s="55">
        <f>IF(($M34      =0),0,((($O34      -$M34      )/$M34      )*100))</f>
        <v>-100</v>
      </c>
      <c r="T34" s="54">
        <f>IF(($E34      =0),0,(($P34      /$E34      )*100))</f>
        <v>72.561359345500307</v>
      </c>
      <c r="U34" s="56">
        <f>IF(($E34      =0),0,(($Q34      /$E34      )*100))</f>
        <v>100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1589000</v>
      </c>
      <c r="C35" s="111">
        <f>C34</f>
        <v>0</v>
      </c>
      <c r="D35" s="111"/>
      <c r="E35" s="111">
        <f>$B35      +$C35      +$D35</f>
        <v>1589000</v>
      </c>
      <c r="F35" s="112">
        <f t="shared" ref="F35:O35" si="17">F34</f>
        <v>1589000</v>
      </c>
      <c r="G35" s="113">
        <f t="shared" si="17"/>
        <v>1589000</v>
      </c>
      <c r="H35" s="112">
        <f t="shared" si="17"/>
        <v>398000</v>
      </c>
      <c r="I35" s="113">
        <f t="shared" si="17"/>
        <v>834058</v>
      </c>
      <c r="J35" s="112">
        <f t="shared" si="17"/>
        <v>755000</v>
      </c>
      <c r="K35" s="113">
        <f t="shared" si="17"/>
        <v>601556</v>
      </c>
      <c r="L35" s="112">
        <f t="shared" si="17"/>
        <v>0</v>
      </c>
      <c r="M35" s="113">
        <f t="shared" si="17"/>
        <v>153386</v>
      </c>
      <c r="N35" s="112">
        <f t="shared" si="17"/>
        <v>0</v>
      </c>
      <c r="O35" s="113">
        <f t="shared" si="17"/>
        <v>0</v>
      </c>
      <c r="P35" s="112">
        <f>$H35      +$J35      +$L35      +$N35</f>
        <v>1153000</v>
      </c>
      <c r="Q35" s="113">
        <f>$I35      +$K35      +$M35      +$O35</f>
        <v>1589000</v>
      </c>
      <c r="R35" s="58">
        <f>IF(($L35      =0),0,((($N35      -$L35      )/$L35      )*100))</f>
        <v>0</v>
      </c>
      <c r="S35" s="59">
        <f>IF(($M35      =0),0,((($O35      -$M35      )/$M35      )*100))</f>
        <v>-100</v>
      </c>
      <c r="T35" s="58">
        <f>IF($E35   =0,0,($P35   /$E35   )*100)</f>
        <v>72.561359345500307</v>
      </c>
      <c r="U35" s="60">
        <f>IF($E35   =0,0,($Q35   /$E35   )*100)</f>
        <v>100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>
        <v>18523000</v>
      </c>
      <c r="C37" s="108"/>
      <c r="D37" s="108"/>
      <c r="E37" s="108">
        <f t="shared" ref="E37:E42" si="18">$B37      +$C37      +$D37</f>
        <v>18523000</v>
      </c>
      <c r="F37" s="109">
        <v>18523000</v>
      </c>
      <c r="G37" s="110">
        <v>18523000</v>
      </c>
      <c r="H37" s="109">
        <v>5300000</v>
      </c>
      <c r="I37" s="110">
        <v>6082046</v>
      </c>
      <c r="J37" s="109">
        <v>11316000</v>
      </c>
      <c r="K37" s="110">
        <v>4658939</v>
      </c>
      <c r="L37" s="109">
        <v>362000</v>
      </c>
      <c r="M37" s="110">
        <v>7419</v>
      </c>
      <c r="N37" s="109"/>
      <c r="O37" s="110">
        <v>6271515</v>
      </c>
      <c r="P37" s="109">
        <f t="shared" ref="P37:P42" si="19">$H37      +$J37      +$L37      +$N37</f>
        <v>16978000</v>
      </c>
      <c r="Q37" s="110">
        <f t="shared" ref="Q37:Q42" si="20">$I37      +$K37      +$M37      +$O37</f>
        <v>17019919</v>
      </c>
      <c r="R37" s="54">
        <f t="shared" ref="R37:R42" si="21">IF(($L37      =0),0,((($N37      -$L37      )/$L37      )*100))</f>
        <v>-100</v>
      </c>
      <c r="S37" s="55">
        <f t="shared" ref="S37:S42" si="22">IF(($M37      =0),0,((($O37      -$M37      )/$M37      )*100))</f>
        <v>84433.15810756167</v>
      </c>
      <c r="T37" s="54">
        <f t="shared" ref="T37:T41" si="23">IF(($E37      =0),0,(($P37      /$E37      )*100))</f>
        <v>91.65901851751876</v>
      </c>
      <c r="U37" s="56">
        <f t="shared" ref="U37:U41" si="24">IF(($E37      =0),0,(($Q37      /$E37      )*100))</f>
        <v>91.885326351023053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>
        <v>14201000</v>
      </c>
      <c r="C38" s="108">
        <v>15969000</v>
      </c>
      <c r="D38" s="108"/>
      <c r="E38" s="108">
        <f t="shared" si="18"/>
        <v>30170000</v>
      </c>
      <c r="F38" s="109">
        <v>14201000</v>
      </c>
      <c r="G38" s="110">
        <v>0</v>
      </c>
      <c r="H38" s="109"/>
      <c r="I38" s="110"/>
      <c r="J38" s="109"/>
      <c r="K38" s="110"/>
      <c r="L38" s="109"/>
      <c r="M38" s="110"/>
      <c r="N38" s="109">
        <v>5876000</v>
      </c>
      <c r="O38" s="110"/>
      <c r="P38" s="109">
        <f t="shared" si="19"/>
        <v>5876000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19.476300961219756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32724000</v>
      </c>
      <c r="C42" s="111">
        <f>SUM(C37:C41)</f>
        <v>15969000</v>
      </c>
      <c r="D42" s="111"/>
      <c r="E42" s="111">
        <f t="shared" si="18"/>
        <v>48693000</v>
      </c>
      <c r="F42" s="112">
        <f t="shared" ref="F42:O42" si="25">SUM(F37:F41)</f>
        <v>32724000</v>
      </c>
      <c r="G42" s="113">
        <f t="shared" si="25"/>
        <v>18523000</v>
      </c>
      <c r="H42" s="112">
        <f t="shared" si="25"/>
        <v>5300000</v>
      </c>
      <c r="I42" s="113">
        <f t="shared" si="25"/>
        <v>6082046</v>
      </c>
      <c r="J42" s="112">
        <f t="shared" si="25"/>
        <v>11316000</v>
      </c>
      <c r="K42" s="113">
        <f t="shared" si="25"/>
        <v>4658939</v>
      </c>
      <c r="L42" s="112">
        <f t="shared" si="25"/>
        <v>362000</v>
      </c>
      <c r="M42" s="113">
        <f t="shared" si="25"/>
        <v>7419</v>
      </c>
      <c r="N42" s="112">
        <f t="shared" si="25"/>
        <v>5876000</v>
      </c>
      <c r="O42" s="113">
        <f t="shared" si="25"/>
        <v>6271515</v>
      </c>
      <c r="P42" s="112">
        <f t="shared" si="19"/>
        <v>22854000</v>
      </c>
      <c r="Q42" s="113">
        <f t="shared" si="20"/>
        <v>17019919</v>
      </c>
      <c r="R42" s="58">
        <f t="shared" si="21"/>
        <v>1523.2044198895028</v>
      </c>
      <c r="S42" s="59">
        <f t="shared" si="22"/>
        <v>84433.15810756167</v>
      </c>
      <c r="T42" s="58">
        <f>IF((+$E37+$E40) =0,0,(P42   /(+$E37+$E40) )*100)</f>
        <v>123.38174161852831</v>
      </c>
      <c r="U42" s="60">
        <f>IF((+$E37+$E40) =0,0,(Q42   /(+$E37+$E40) )*100)</f>
        <v>91.885326351023053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IF(($L44      =0),0,((($N44      -$L44      )/$L44      )*100))</f>
        <v>0</v>
      </c>
      <c r="S44" s="55">
        <f t="shared" ref="S44:S55" si="30">IF(($M44      =0),0,((($O44      -$M44      )/$M44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IF(($L57      =0),0,((($N57      -$L57      )/$L57      )*100))</f>
        <v>0</v>
      </c>
      <c r="S57" s="55">
        <f>IF(($M57      =0),0,((($O57      -$M57      )/$M57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IF(($L58      =0),0,((($N58      -$L58      )/$L58      )*100))</f>
        <v>0</v>
      </c>
      <c r="S58" s="55">
        <f>IF(($M58      =0),0,((($O58      -$M58      )/$M58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IF(($L59      =0),0,((($N59      -$L59      )/$L59      )*100))</f>
        <v>0</v>
      </c>
      <c r="S59" s="55">
        <f>IF(($M59      =0),0,((($O59      -$M59      )/$M59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IF(($L60      =0),0,((($N60      -$L60      )/$L60      )*100))</f>
        <v>0</v>
      </c>
      <c r="S60" s="55">
        <f>IF(($M60      =0),0,((($O60      -$M60      )/$M60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IF(($L61      =0),0,((($N61      -$L61      )/$L61      )*100))</f>
        <v>0</v>
      </c>
      <c r="S61" s="64">
        <f>IF(($M61      =0),0,((($O61      -$M61      )/$M61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IF(($L63      =0),0,((($N63      -$L63      )/$L63      )*100))</f>
        <v>0</v>
      </c>
      <c r="S63" s="55">
        <f t="shared" ref="S63:S69" si="39">IF(($M63      =0),0,((($O63      -$M63      )/$M63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55213000</v>
      </c>
      <c r="C69" s="120">
        <f>SUM(C9:C16,C19:C25,C28:C31,C34,C37:C41,C44:C54,C57:C60,C63:C67)</f>
        <v>46519000</v>
      </c>
      <c r="D69" s="120"/>
      <c r="E69" s="120">
        <f t="shared" si="35"/>
        <v>101732000</v>
      </c>
      <c r="F69" s="121">
        <f t="shared" ref="F69:O69" si="43">SUM(F9:F16,F19:F25,F28:F31,F34,F37:F41,F44:F54,F57:F60,F63:F67)</f>
        <v>85763000</v>
      </c>
      <c r="G69" s="122">
        <f t="shared" si="43"/>
        <v>21912000</v>
      </c>
      <c r="H69" s="121">
        <f t="shared" si="43"/>
        <v>5986000</v>
      </c>
      <c r="I69" s="122">
        <f t="shared" si="43"/>
        <v>7204614</v>
      </c>
      <c r="J69" s="121">
        <f t="shared" si="43"/>
        <v>12239000</v>
      </c>
      <c r="K69" s="122">
        <f t="shared" si="43"/>
        <v>5495162</v>
      </c>
      <c r="L69" s="121">
        <f t="shared" si="43"/>
        <v>709000</v>
      </c>
      <c r="M69" s="122">
        <f t="shared" si="43"/>
        <v>508521</v>
      </c>
      <c r="N69" s="121">
        <f t="shared" si="43"/>
        <v>5876000</v>
      </c>
      <c r="O69" s="122">
        <f t="shared" si="43"/>
        <v>7200620</v>
      </c>
      <c r="P69" s="121">
        <f t="shared" si="36"/>
        <v>24810000</v>
      </c>
      <c r="Q69" s="122">
        <f t="shared" si="37"/>
        <v>20408917</v>
      </c>
      <c r="R69" s="67">
        <f t="shared" si="38"/>
        <v>728.77291960507762</v>
      </c>
      <c r="S69" s="68">
        <f t="shared" si="39"/>
        <v>1315.9926532040959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113.22562979189486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93.14036600949251</v>
      </c>
      <c r="V69" s="121">
        <f>SUM(V9:V16,V19:V25,V28:V31,V34,V37:V41,V44:V54,V57:V60,V63:V67)</f>
        <v>358366000</v>
      </c>
      <c r="W69" s="122">
        <f>SUM(W9:W16,W19:W25,W28:W31,W34,W37:W41,W44:W54,W57:W60,W63:W67)</f>
        <v>179085000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60549000</v>
      </c>
      <c r="C71" s="108">
        <v>-8924000</v>
      </c>
      <c r="D71" s="108"/>
      <c r="E71" s="108">
        <f>$B71      +$C71      +$D71</f>
        <v>51625000</v>
      </c>
      <c r="F71" s="109">
        <v>51625000</v>
      </c>
      <c r="G71" s="110">
        <v>51625000</v>
      </c>
      <c r="H71" s="109">
        <v>4770000</v>
      </c>
      <c r="I71" s="110">
        <v>5974754</v>
      </c>
      <c r="J71" s="109">
        <v>10526000</v>
      </c>
      <c r="K71" s="110">
        <v>10107741</v>
      </c>
      <c r="L71" s="109">
        <v>15296000</v>
      </c>
      <c r="M71" s="110">
        <v>7912366</v>
      </c>
      <c r="N71" s="109">
        <v>13632000</v>
      </c>
      <c r="O71" s="110">
        <v>16485309</v>
      </c>
      <c r="P71" s="109">
        <f>$H71      +$J71      +$L71      +$N71</f>
        <v>44224000</v>
      </c>
      <c r="Q71" s="110">
        <f>$I71      +$K71      +$M71      +$O71</f>
        <v>40480170</v>
      </c>
      <c r="R71" s="54">
        <f>IF(($L71      =0),0,((($N71      -$L71      )/$L71      )*100))</f>
        <v>-10.87866108786611</v>
      </c>
      <c r="S71" s="55">
        <f>IF(($M71      =0),0,((($O71      -$M71      )/$M71      )*100))</f>
        <v>108.34866587314085</v>
      </c>
      <c r="T71" s="54">
        <f>IF(($E71      =0),0,(($P71      /$E71      )*100))</f>
        <v>85.663922518159808</v>
      </c>
      <c r="U71" s="56">
        <f>IF(($E71      =0),0,(($Q71      /$E71      )*100))</f>
        <v>78.411951573849876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IF(($L72      =0),0,((($N72      -$L72      )/$L72      )*100))</f>
        <v>0</v>
      </c>
      <c r="S72" s="55">
        <f>IF(($M72      =0),0,((($O72      -$M72      )/$M72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60549000</v>
      </c>
      <c r="C73" s="117">
        <f>SUM(C71:C72)</f>
        <v>-8924000</v>
      </c>
      <c r="D73" s="117"/>
      <c r="E73" s="117">
        <f>$B73      +$C73      +$D73</f>
        <v>51625000</v>
      </c>
      <c r="F73" s="118">
        <f t="shared" ref="F73:O73" si="44">SUM(F71:F72)</f>
        <v>51625000</v>
      </c>
      <c r="G73" s="119">
        <f t="shared" si="44"/>
        <v>51625000</v>
      </c>
      <c r="H73" s="118">
        <f t="shared" si="44"/>
        <v>4770000</v>
      </c>
      <c r="I73" s="119">
        <f t="shared" si="44"/>
        <v>5974754</v>
      </c>
      <c r="J73" s="118">
        <f t="shared" si="44"/>
        <v>10526000</v>
      </c>
      <c r="K73" s="119">
        <f t="shared" si="44"/>
        <v>10107741</v>
      </c>
      <c r="L73" s="118">
        <f t="shared" si="44"/>
        <v>15296000</v>
      </c>
      <c r="M73" s="119">
        <f t="shared" si="44"/>
        <v>7912366</v>
      </c>
      <c r="N73" s="118">
        <f t="shared" si="44"/>
        <v>13632000</v>
      </c>
      <c r="O73" s="119">
        <f t="shared" si="44"/>
        <v>16485309</v>
      </c>
      <c r="P73" s="118">
        <f>$H73      +$J73      +$L73      +$N73</f>
        <v>44224000</v>
      </c>
      <c r="Q73" s="119">
        <f>$I73      +$K73      +$M73      +$O73</f>
        <v>40480170</v>
      </c>
      <c r="R73" s="63">
        <f>IF(($L73      =0),0,((($N73      -$L73      )/$L73      )*100))</f>
        <v>-10.87866108786611</v>
      </c>
      <c r="S73" s="64">
        <f>IF(($M73      =0),0,((($O73      -$M73      )/$M73      )*100))</f>
        <v>108.34866587314085</v>
      </c>
      <c r="T73" s="63">
        <f>IF(($E71      =0),0,(($P71      /$E71      )*100))</f>
        <v>85.663922518159808</v>
      </c>
      <c r="U73" s="65">
        <f>IF($E71   =0,0,($Q71   /$E71 )*100)</f>
        <v>78.411951573849876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60549000</v>
      </c>
      <c r="C74" s="120">
        <f>SUM(C71:C72)</f>
        <v>-8924000</v>
      </c>
      <c r="D74" s="120"/>
      <c r="E74" s="120">
        <f>$B74      +$C74      +$D74</f>
        <v>51625000</v>
      </c>
      <c r="F74" s="121">
        <f t="shared" ref="F74:O74" si="45">SUM(F71:F72)</f>
        <v>51625000</v>
      </c>
      <c r="G74" s="122">
        <f t="shared" si="45"/>
        <v>51625000</v>
      </c>
      <c r="H74" s="121">
        <f t="shared" si="45"/>
        <v>4770000</v>
      </c>
      <c r="I74" s="122">
        <f t="shared" si="45"/>
        <v>5974754</v>
      </c>
      <c r="J74" s="121">
        <f t="shared" si="45"/>
        <v>10526000</v>
      </c>
      <c r="K74" s="122">
        <f t="shared" si="45"/>
        <v>10107741</v>
      </c>
      <c r="L74" s="121">
        <f t="shared" si="45"/>
        <v>15296000</v>
      </c>
      <c r="M74" s="122">
        <f t="shared" si="45"/>
        <v>7912366</v>
      </c>
      <c r="N74" s="121">
        <f t="shared" si="45"/>
        <v>13632000</v>
      </c>
      <c r="O74" s="122">
        <f t="shared" si="45"/>
        <v>16485309</v>
      </c>
      <c r="P74" s="121">
        <f>$H74      +$J74      +$L74      +$N74</f>
        <v>44224000</v>
      </c>
      <c r="Q74" s="122">
        <f>$I74      +$K74      +$M74      +$O74</f>
        <v>40480170</v>
      </c>
      <c r="R74" s="67">
        <f>IF(($L74      =0),0,((($N74      -$L74      )/$L74      )*100))</f>
        <v>-10.87866108786611</v>
      </c>
      <c r="S74" s="68">
        <f>IF(($M74      =0),0,((($O74      -$M74      )/$M74      )*100))</f>
        <v>108.34866587314085</v>
      </c>
      <c r="T74" s="67">
        <f>IF(($E71      =0),0,(($P71      /$E71      )*100))</f>
        <v>85.663922518159808</v>
      </c>
      <c r="U74" s="71">
        <f>IF($E71   =0,0,($Q71   /$E71 )*100)</f>
        <v>78.411951573849876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115762000</v>
      </c>
      <c r="C75" s="120">
        <f>SUM(C9:C16,C19:C25,C28:C31,C34,C37:C41,C44:C54,C57:C60,C63:C67,C71:C72)</f>
        <v>37595000</v>
      </c>
      <c r="D75" s="120"/>
      <c r="E75" s="120">
        <f>$B75      +$C75      +$D75</f>
        <v>153357000</v>
      </c>
      <c r="F75" s="121">
        <f t="shared" ref="F75:O75" si="46">SUM(F9:F16,F19:F25,F28:F31,F34,F37:F41,F44:F54,F57:F60,F63:F67,F71:F72)</f>
        <v>137388000</v>
      </c>
      <c r="G75" s="122">
        <f t="shared" si="46"/>
        <v>73537000</v>
      </c>
      <c r="H75" s="121">
        <f t="shared" si="46"/>
        <v>10756000</v>
      </c>
      <c r="I75" s="122">
        <f t="shared" si="46"/>
        <v>13179368</v>
      </c>
      <c r="J75" s="121">
        <f t="shared" si="46"/>
        <v>22765000</v>
      </c>
      <c r="K75" s="122">
        <f t="shared" si="46"/>
        <v>15602903</v>
      </c>
      <c r="L75" s="121">
        <f t="shared" si="46"/>
        <v>16005000</v>
      </c>
      <c r="M75" s="122">
        <f t="shared" si="46"/>
        <v>8420887</v>
      </c>
      <c r="N75" s="121">
        <f t="shared" si="46"/>
        <v>19508000</v>
      </c>
      <c r="O75" s="122">
        <f t="shared" si="46"/>
        <v>23685929</v>
      </c>
      <c r="P75" s="121">
        <f>$H75      +$J75      +$L75      +$N75</f>
        <v>69034000</v>
      </c>
      <c r="Q75" s="122">
        <f>$I75      +$K75      +$M75      +$O75</f>
        <v>60889087</v>
      </c>
      <c r="R75" s="67">
        <f>IF(($L75      =0),0,((($N75      -$L75      )/$L75      )*100))</f>
        <v>21.886910340518586</v>
      </c>
      <c r="S75" s="68">
        <f>IF(($M75      =0),0,((($O75      -$M75      )/$M75      )*100))</f>
        <v>181.27593922112953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93.876551939839814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82.80061329670778</v>
      </c>
      <c r="V75" s="121">
        <f>SUM(V9:V16,V19:V25,V28:V31,V34,V37:V41,V44:V54,V57:V60,V63:V67,V71:V72)</f>
        <v>358366000</v>
      </c>
      <c r="W75" s="122">
        <f>SUM(W9:W16,W19:W25,W28:W31,W34,W37:W41,W44:W54,W57:W60,W63:W67,W71:W72)</f>
        <v>179085000</v>
      </c>
    </row>
    <row r="76" spans="1:23" ht="13" thickTop="1" x14ac:dyDescent="0.25">
      <c r="A76" s="72" t="s">
        <v>40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93</v>
      </c>
      <c r="B78" s="86" t="s">
        <v>94</v>
      </c>
      <c r="C78" s="86" t="s">
        <v>95</v>
      </c>
      <c r="D78" s="87" t="s">
        <v>17</v>
      </c>
      <c r="E78" s="86" t="s">
        <v>18</v>
      </c>
      <c r="F78" s="86" t="s">
        <v>19</v>
      </c>
      <c r="G78" s="86" t="s">
        <v>96</v>
      </c>
      <c r="H78" s="86" t="s">
        <v>97</v>
      </c>
      <c r="I78" s="88" t="s">
        <v>22</v>
      </c>
      <c r="J78" s="86" t="s">
        <v>98</v>
      </c>
      <c r="K78" s="88" t="s">
        <v>24</v>
      </c>
      <c r="L78" s="86" t="s">
        <v>99</v>
      </c>
      <c r="M78" s="88" t="s">
        <v>26</v>
      </c>
      <c r="N78" s="86" t="s">
        <v>100</v>
      </c>
      <c r="O78" s="88" t="s">
        <v>28</v>
      </c>
      <c r="P78" s="88" t="s">
        <v>101</v>
      </c>
      <c r="Q78" s="89" t="s">
        <v>30</v>
      </c>
      <c r="R78" s="90" t="s">
        <v>101</v>
      </c>
      <c r="S78" s="91" t="s">
        <v>30</v>
      </c>
      <c r="T78" s="90" t="s">
        <v>102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167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168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169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170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171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172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103</v>
      </c>
      <c r="B87" s="128">
        <f t="shared" ref="B87:S87" si="48">+B88+B89+B90+B91+B92+B93+B94+B95+B96</f>
        <v>9967000</v>
      </c>
      <c r="C87" s="128">
        <f t="shared" si="48"/>
        <v>4047000</v>
      </c>
      <c r="D87" s="128">
        <f t="shared" si="48"/>
        <v>0</v>
      </c>
      <c r="E87" s="128">
        <f t="shared" si="48"/>
        <v>14014000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2362000</v>
      </c>
      <c r="I87" s="128">
        <f t="shared" si="48"/>
        <v>0</v>
      </c>
      <c r="J87" s="128">
        <f t="shared" si="48"/>
        <v>457000</v>
      </c>
      <c r="K87" s="128">
        <f t="shared" si="48"/>
        <v>0</v>
      </c>
      <c r="L87" s="128">
        <f t="shared" si="48"/>
        <v>2191000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5010000</v>
      </c>
      <c r="Q87" s="129">
        <f t="shared" si="48"/>
        <v>0</v>
      </c>
      <c r="R87" s="94">
        <f t="shared" si="48"/>
        <v>-200</v>
      </c>
      <c r="S87" s="94">
        <f t="shared" si="48"/>
        <v>0</v>
      </c>
      <c r="T87" s="95">
        <f>IF(SUM($E88:$E96) =0,0,(P87   /SUM($E88:$E96) )*100)</f>
        <v>35.749964321392888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104</v>
      </c>
      <c r="B88" s="130"/>
      <c r="C88" s="130"/>
      <c r="D88" s="130"/>
      <c r="E88" s="130">
        <f t="shared" ref="E88:E96" si="49">$B88      +$C88      +$D88</f>
        <v>0</v>
      </c>
      <c r="F88" s="130">
        <v>0</v>
      </c>
      <c r="G88" s="130">
        <v>0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IF(($L88      =0),0,((($N88      -$L88      )/$L88      )*100))</f>
        <v>0</v>
      </c>
      <c r="S88" s="98">
        <f t="shared" ref="S88:S96" si="53">IF(($M88      =0),0,((($O88      -$M88      )/$M88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105</v>
      </c>
      <c r="B89" s="108"/>
      <c r="C89" s="108"/>
      <c r="D89" s="108"/>
      <c r="E89" s="108">
        <f t="shared" si="49"/>
        <v>0</v>
      </c>
      <c r="F89" s="108">
        <v>0</v>
      </c>
      <c r="G89" s="108">
        <v>0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106</v>
      </c>
      <c r="B90" s="108"/>
      <c r="C90" s="108"/>
      <c r="D90" s="108"/>
      <c r="E90" s="108">
        <f t="shared" si="49"/>
        <v>0</v>
      </c>
      <c r="F90" s="108">
        <v>0</v>
      </c>
      <c r="G90" s="108">
        <v>0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107</v>
      </c>
      <c r="B91" s="108">
        <v>8195000</v>
      </c>
      <c r="C91" s="108">
        <v>2047000</v>
      </c>
      <c r="D91" s="108"/>
      <c r="E91" s="108">
        <f t="shared" si="49"/>
        <v>10242000</v>
      </c>
      <c r="F91" s="108">
        <v>0</v>
      </c>
      <c r="G91" s="108">
        <v>0</v>
      </c>
      <c r="H91" s="108">
        <v>1140000</v>
      </c>
      <c r="I91" s="108"/>
      <c r="J91" s="108"/>
      <c r="K91" s="108"/>
      <c r="L91" s="108"/>
      <c r="M91" s="108"/>
      <c r="N91" s="108"/>
      <c r="O91" s="108"/>
      <c r="P91" s="108">
        <f t="shared" si="50"/>
        <v>1140000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11.130638547158759</v>
      </c>
      <c r="U91" s="99">
        <f t="shared" si="55"/>
        <v>0</v>
      </c>
      <c r="V91" s="100"/>
      <c r="W91" s="101"/>
    </row>
    <row r="92" spans="1:23" ht="13" x14ac:dyDescent="0.3">
      <c r="A92" s="102" t="s">
        <v>108</v>
      </c>
      <c r="B92" s="108"/>
      <c r="C92" s="108"/>
      <c r="D92" s="108"/>
      <c r="E92" s="108">
        <f t="shared" si="49"/>
        <v>0</v>
      </c>
      <c r="F92" s="108">
        <v>0</v>
      </c>
      <c r="G92" s="108">
        <v>0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109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110</v>
      </c>
      <c r="B94" s="108">
        <v>1772000</v>
      </c>
      <c r="C94" s="108">
        <v>2000000</v>
      </c>
      <c r="D94" s="108"/>
      <c r="E94" s="108">
        <f t="shared" si="49"/>
        <v>3772000</v>
      </c>
      <c r="F94" s="108">
        <v>0</v>
      </c>
      <c r="G94" s="108">
        <v>0</v>
      </c>
      <c r="H94" s="108">
        <v>1222000</v>
      </c>
      <c r="I94" s="108"/>
      <c r="J94" s="108">
        <v>457000</v>
      </c>
      <c r="K94" s="108"/>
      <c r="L94" s="108">
        <v>991000</v>
      </c>
      <c r="M94" s="108"/>
      <c r="N94" s="108"/>
      <c r="O94" s="108"/>
      <c r="P94" s="108">
        <f t="shared" si="50"/>
        <v>2670000</v>
      </c>
      <c r="Q94" s="108">
        <f t="shared" si="51"/>
        <v>0</v>
      </c>
      <c r="R94" s="98">
        <f t="shared" si="52"/>
        <v>-100</v>
      </c>
      <c r="S94" s="98">
        <f t="shared" si="53"/>
        <v>0</v>
      </c>
      <c r="T94" s="98">
        <f t="shared" si="54"/>
        <v>70.784729586426295</v>
      </c>
      <c r="U94" s="99">
        <f t="shared" si="55"/>
        <v>0</v>
      </c>
      <c r="V94" s="100"/>
      <c r="W94" s="101"/>
    </row>
    <row r="95" spans="1:23" ht="13" x14ac:dyDescent="0.3">
      <c r="A95" s="102" t="s">
        <v>111</v>
      </c>
      <c r="B95" s="108"/>
      <c r="C95" s="108"/>
      <c r="D95" s="108"/>
      <c r="E95" s="108">
        <f t="shared" si="49"/>
        <v>0</v>
      </c>
      <c r="F95" s="108">
        <v>0</v>
      </c>
      <c r="G95" s="108">
        <v>0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112</v>
      </c>
      <c r="B96" s="131"/>
      <c r="C96" s="131"/>
      <c r="D96" s="131"/>
      <c r="E96" s="131">
        <f t="shared" si="49"/>
        <v>0</v>
      </c>
      <c r="F96" s="131">
        <v>0</v>
      </c>
      <c r="G96" s="131">
        <v>0</v>
      </c>
      <c r="H96" s="131"/>
      <c r="I96" s="131"/>
      <c r="J96" s="131"/>
      <c r="K96" s="131"/>
      <c r="L96" s="131">
        <v>1200000</v>
      </c>
      <c r="M96" s="131"/>
      <c r="N96" s="131"/>
      <c r="O96" s="131"/>
      <c r="P96" s="131">
        <f t="shared" si="50"/>
        <v>1200000</v>
      </c>
      <c r="Q96" s="131">
        <f t="shared" si="51"/>
        <v>0</v>
      </c>
      <c r="R96" s="104">
        <f t="shared" si="52"/>
        <v>-100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173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9967000</v>
      </c>
      <c r="C114" s="137">
        <f t="shared" si="62"/>
        <v>4047000</v>
      </c>
      <c r="D114" s="137">
        <f t="shared" si="62"/>
        <v>0</v>
      </c>
      <c r="E114" s="137">
        <f t="shared" si="62"/>
        <v>14014000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2362000</v>
      </c>
      <c r="I114" s="137">
        <f t="shared" si="62"/>
        <v>0</v>
      </c>
      <c r="J114" s="137">
        <f t="shared" si="62"/>
        <v>457000</v>
      </c>
      <c r="K114" s="137">
        <f t="shared" si="62"/>
        <v>0</v>
      </c>
      <c r="L114" s="137">
        <f t="shared" si="62"/>
        <v>2191000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5010000</v>
      </c>
      <c r="Q114" s="137">
        <f t="shared" si="62"/>
        <v>0</v>
      </c>
      <c r="R114" s="29">
        <f t="shared" si="61"/>
        <v>-1</v>
      </c>
      <c r="S114" s="30" t="str">
        <f t="shared" si="61"/>
        <v xml:space="preserve"> </v>
      </c>
      <c r="T114" s="29">
        <f t="shared" si="58"/>
        <v>0.35749964321392891</v>
      </c>
      <c r="U114" s="30">
        <f t="shared" si="59"/>
        <v>0</v>
      </c>
      <c r="V114" s="27"/>
      <c r="W114" s="28"/>
    </row>
    <row r="115" spans="1:23" hidden="1" x14ac:dyDescent="0.25">
      <c r="A115" s="31" t="s">
        <v>174</v>
      </c>
      <c r="B115" s="139">
        <f>B87</f>
        <v>9967000</v>
      </c>
      <c r="C115" s="139">
        <f t="shared" ref="C115:Q115" si="63">C87</f>
        <v>4047000</v>
      </c>
      <c r="D115" s="139">
        <f t="shared" si="63"/>
        <v>0</v>
      </c>
      <c r="E115" s="139">
        <f t="shared" si="63"/>
        <v>14014000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2362000</v>
      </c>
      <c r="I115" s="139">
        <f t="shared" si="63"/>
        <v>0</v>
      </c>
      <c r="J115" s="139">
        <f t="shared" si="63"/>
        <v>457000</v>
      </c>
      <c r="K115" s="139">
        <f t="shared" si="63"/>
        <v>0</v>
      </c>
      <c r="L115" s="139">
        <f t="shared" si="63"/>
        <v>2191000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5010000</v>
      </c>
      <c r="Q115" s="139">
        <f t="shared" si="63"/>
        <v>0</v>
      </c>
      <c r="R115" s="29">
        <f t="shared" si="61"/>
        <v>-1</v>
      </c>
      <c r="S115" s="30" t="str">
        <f t="shared" si="61"/>
        <v xml:space="preserve"> </v>
      </c>
      <c r="T115" s="29">
        <f t="shared" si="58"/>
        <v>0.35749964321392891</v>
      </c>
      <c r="U115" s="30">
        <f t="shared" si="59"/>
        <v>0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175</v>
      </c>
    </row>
    <row r="118" spans="1:23" x14ac:dyDescent="0.25">
      <c r="A118" s="35" t="s">
        <v>176</v>
      </c>
    </row>
    <row r="119" spans="1:23" ht="13" x14ac:dyDescent="0.3">
      <c r="A119" s="35" t="s">
        <v>177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178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179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180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9WCrXyjjLXamcGZvkyKyeoB5TEqlcb3m47VPnViakZ3uEmiV2dM3mwW26oFSL4kHe4D9FrjX8R8bvmIuq9bytw==" saltValue="gwAJZLceTUSqahgeIfevm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159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40</v>
      </c>
      <c r="B6" s="40" t="s">
        <v>40</v>
      </c>
      <c r="C6" s="40" t="s">
        <v>40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>
        <v>0</v>
      </c>
      <c r="G9" s="110">
        <v>0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IF(($L9       =0),0,((($N9       -$L9       )/$L9       )*100))</f>
        <v>0</v>
      </c>
      <c r="S9" s="55">
        <f>IF(($M9       =0),0,((($O9       -$M9       )/$M9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3000000</v>
      </c>
      <c r="C10" s="108"/>
      <c r="D10" s="108"/>
      <c r="E10" s="108">
        <f t="shared" ref="E10:E17" si="0">$B10      +$C10      +$D10</f>
        <v>3000000</v>
      </c>
      <c r="F10" s="109">
        <v>3000000</v>
      </c>
      <c r="G10" s="110">
        <v>3000000</v>
      </c>
      <c r="H10" s="109">
        <v>2186000</v>
      </c>
      <c r="I10" s="110">
        <v>2185752</v>
      </c>
      <c r="J10" s="109">
        <v>185000</v>
      </c>
      <c r="K10" s="110">
        <v>347721</v>
      </c>
      <c r="L10" s="109"/>
      <c r="M10" s="110">
        <v>136553</v>
      </c>
      <c r="N10" s="109"/>
      <c r="O10" s="110">
        <v>329975</v>
      </c>
      <c r="P10" s="109">
        <f t="shared" ref="P10:P17" si="1">$H10      +$J10      +$L10      +$N10</f>
        <v>2371000</v>
      </c>
      <c r="Q10" s="110">
        <f t="shared" ref="Q10:Q17" si="2">$I10      +$K10      +$M10      +$O10</f>
        <v>3000001</v>
      </c>
      <c r="R10" s="54">
        <f t="shared" ref="R10:R17" si="3">IF(($L10      =0),0,((($N10      -$L10      )/$L10      )*100))</f>
        <v>0</v>
      </c>
      <c r="S10" s="55">
        <f t="shared" ref="S10:S17" si="4">IF(($M10      =0),0,((($O10      -$M10      )/$M10      )*100))</f>
        <v>141.64610078138159</v>
      </c>
      <c r="T10" s="54">
        <f t="shared" ref="T10:T16" si="5">IF(($E10      =0),0,(($P10      /$E10      )*100))</f>
        <v>79.033333333333331</v>
      </c>
      <c r="U10" s="56">
        <f t="shared" ref="U10:U16" si="6">IF(($E10      =0),0,(($Q10      /$E10      )*100))</f>
        <v>100.00003333333333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3000000</v>
      </c>
      <c r="C17" s="111">
        <f>SUM(C9:C16)</f>
        <v>0</v>
      </c>
      <c r="D17" s="111"/>
      <c r="E17" s="111">
        <f t="shared" si="0"/>
        <v>3000000</v>
      </c>
      <c r="F17" s="112">
        <f t="shared" ref="F17:O17" si="7">SUM(F9:F16)</f>
        <v>3000000</v>
      </c>
      <c r="G17" s="113">
        <f t="shared" si="7"/>
        <v>3000000</v>
      </c>
      <c r="H17" s="112">
        <f t="shared" si="7"/>
        <v>2186000</v>
      </c>
      <c r="I17" s="113">
        <f t="shared" si="7"/>
        <v>2185752</v>
      </c>
      <c r="J17" s="112">
        <f t="shared" si="7"/>
        <v>185000</v>
      </c>
      <c r="K17" s="113">
        <f t="shared" si="7"/>
        <v>347721</v>
      </c>
      <c r="L17" s="112">
        <f t="shared" si="7"/>
        <v>0</v>
      </c>
      <c r="M17" s="113">
        <f t="shared" si="7"/>
        <v>136553</v>
      </c>
      <c r="N17" s="112">
        <f t="shared" si="7"/>
        <v>0</v>
      </c>
      <c r="O17" s="113">
        <f t="shared" si="7"/>
        <v>329975</v>
      </c>
      <c r="P17" s="112">
        <f t="shared" si="1"/>
        <v>2371000</v>
      </c>
      <c r="Q17" s="113">
        <f t="shared" si="2"/>
        <v>3000001</v>
      </c>
      <c r="R17" s="58">
        <f t="shared" si="3"/>
        <v>0</v>
      </c>
      <c r="S17" s="59">
        <f t="shared" si="4"/>
        <v>141.64610078138159</v>
      </c>
      <c r="T17" s="58">
        <f>IF((SUM($E9:$E14))=0,0,(P17/(SUM($E9:$E14))*100))</f>
        <v>79.033333333333331</v>
      </c>
      <c r="U17" s="60">
        <f>IF((SUM($E9:$E14))=0,0,(Q17/(SUM($E9:$E14))*100))</f>
        <v>100.00003333333333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IF(($L19      =0),0,((($N19      -$L19      )/$L19      )*100))</f>
        <v>0</v>
      </c>
      <c r="S19" s="55">
        <f t="shared" ref="S19:S26" si="12">IF(($M19      =0),0,((($O19      -$M19      )/$M19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>
        <v>0</v>
      </c>
      <c r="G21" s="110">
        <v>0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>
        <v>1755000</v>
      </c>
      <c r="W22" s="110" t="s">
        <v>36</v>
      </c>
    </row>
    <row r="23" spans="1:23" ht="13" customHeight="1" x14ac:dyDescent="0.3">
      <c r="A23" s="53" t="s">
        <v>50</v>
      </c>
      <c r="B23" s="108"/>
      <c r="C23" s="108">
        <v>25029000</v>
      </c>
      <c r="D23" s="108"/>
      <c r="E23" s="108">
        <f t="shared" si="8"/>
        <v>25029000</v>
      </c>
      <c r="F23" s="109">
        <v>25029000</v>
      </c>
      <c r="G23" s="110">
        <v>25029000</v>
      </c>
      <c r="H23" s="109"/>
      <c r="I23" s="110"/>
      <c r="J23" s="109"/>
      <c r="K23" s="110"/>
      <c r="L23" s="109"/>
      <c r="M23" s="110">
        <v>6065520</v>
      </c>
      <c r="N23" s="109"/>
      <c r="O23" s="110">
        <v>15035129</v>
      </c>
      <c r="P23" s="109">
        <f t="shared" si="9"/>
        <v>0</v>
      </c>
      <c r="Q23" s="110">
        <f t="shared" si="10"/>
        <v>21100649</v>
      </c>
      <c r="R23" s="54">
        <f t="shared" si="11"/>
        <v>0</v>
      </c>
      <c r="S23" s="55">
        <f t="shared" si="12"/>
        <v>147.87864849180286</v>
      </c>
      <c r="T23" s="54">
        <f t="shared" si="13"/>
        <v>0</v>
      </c>
      <c r="U23" s="56">
        <f t="shared" si="14"/>
        <v>84.304802429182146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25029000</v>
      </c>
      <c r="D26" s="111"/>
      <c r="E26" s="111">
        <f t="shared" si="8"/>
        <v>25029000</v>
      </c>
      <c r="F26" s="112">
        <f t="shared" ref="F26:O26" si="15">SUM(F19:F25)</f>
        <v>25029000</v>
      </c>
      <c r="G26" s="113">
        <f t="shared" si="15"/>
        <v>25029000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6065520</v>
      </c>
      <c r="N26" s="112">
        <f t="shared" si="15"/>
        <v>0</v>
      </c>
      <c r="O26" s="113">
        <f t="shared" si="15"/>
        <v>15035129</v>
      </c>
      <c r="P26" s="112">
        <f t="shared" si="9"/>
        <v>0</v>
      </c>
      <c r="Q26" s="113">
        <f t="shared" si="10"/>
        <v>21100649</v>
      </c>
      <c r="R26" s="58">
        <f t="shared" si="11"/>
        <v>0</v>
      </c>
      <c r="S26" s="59">
        <f t="shared" si="12"/>
        <v>147.87864849180286</v>
      </c>
      <c r="T26" s="58">
        <f>IF(($E26-$E21-$E25)   =0,0,($P26   /($E26-$E21-$E25)   )*100)</f>
        <v>0</v>
      </c>
      <c r="U26" s="60">
        <f>IF(($E26-$E21-$E25)   =0,0,($Q26   /($E26-$E21-$E25)   )*100)</f>
        <v>84.304802429182146</v>
      </c>
      <c r="V26" s="112">
        <f>SUM(V19:V25)</f>
        <v>1755000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IF(($L28      =0),0,((($N28      -$L28      )/$L28      )*100))</f>
        <v>0</v>
      </c>
      <c r="S28" s="55">
        <f>IF(($M28      =0),0,((($O28      -$M28      )/$M28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IF(($L29      =0),0,((($N29      -$L29      )/$L29      )*100))</f>
        <v>0</v>
      </c>
      <c r="S29" s="55">
        <f>IF(($M29      =0),0,((($O29      -$M29      )/$M29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IF(($L30      =0),0,((($N30      -$L30      )/$L30      )*100))</f>
        <v>0</v>
      </c>
      <c r="S30" s="55">
        <f>IF(($M30      =0),0,((($O30      -$M30      )/$M30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IF(($L31      =0),0,((($N31      -$L31      )/$L31      )*100))</f>
        <v>0</v>
      </c>
      <c r="S31" s="55">
        <f>IF(($M31      =0),0,((($O31      -$M31      )/$M31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IF(($L32      =0),0,((($N32      -$L32      )/$L32      )*100))</f>
        <v>0</v>
      </c>
      <c r="S32" s="59">
        <f>IF(($M32      =0),0,((($O32      -$M32      )/$M32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2067000</v>
      </c>
      <c r="C34" s="108"/>
      <c r="D34" s="108"/>
      <c r="E34" s="108">
        <f>$B34      +$C34      +$D34</f>
        <v>2067000</v>
      </c>
      <c r="F34" s="109">
        <v>2067000</v>
      </c>
      <c r="G34" s="110">
        <v>2067000</v>
      </c>
      <c r="H34" s="109">
        <v>516000</v>
      </c>
      <c r="I34" s="110">
        <v>1231120</v>
      </c>
      <c r="J34" s="109">
        <v>398000</v>
      </c>
      <c r="K34" s="110">
        <v>843738</v>
      </c>
      <c r="L34" s="109"/>
      <c r="M34" s="110">
        <v>-7858</v>
      </c>
      <c r="N34" s="109"/>
      <c r="O34" s="110"/>
      <c r="P34" s="109">
        <f>$H34      +$J34      +$L34      +$N34</f>
        <v>914000</v>
      </c>
      <c r="Q34" s="110">
        <f>$I34      +$K34      +$M34      +$O34</f>
        <v>2067000</v>
      </c>
      <c r="R34" s="54">
        <f>IF(($L34      =0),0,((($N34      -$L34      )/$L34      )*100))</f>
        <v>0</v>
      </c>
      <c r="S34" s="55">
        <f>IF(($M34      =0),0,((($O34      -$M34      )/$M34      )*100))</f>
        <v>-100</v>
      </c>
      <c r="T34" s="54">
        <f>IF(($E34      =0),0,(($P34      /$E34      )*100))</f>
        <v>44.218674407353653</v>
      </c>
      <c r="U34" s="56">
        <f>IF(($E34      =0),0,(($Q34      /$E34      )*100))</f>
        <v>100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2067000</v>
      </c>
      <c r="C35" s="111">
        <f>C34</f>
        <v>0</v>
      </c>
      <c r="D35" s="111"/>
      <c r="E35" s="111">
        <f>$B35      +$C35      +$D35</f>
        <v>2067000</v>
      </c>
      <c r="F35" s="112">
        <f t="shared" ref="F35:O35" si="17">F34</f>
        <v>2067000</v>
      </c>
      <c r="G35" s="113">
        <f t="shared" si="17"/>
        <v>2067000</v>
      </c>
      <c r="H35" s="112">
        <f t="shared" si="17"/>
        <v>516000</v>
      </c>
      <c r="I35" s="113">
        <f t="shared" si="17"/>
        <v>1231120</v>
      </c>
      <c r="J35" s="112">
        <f t="shared" si="17"/>
        <v>398000</v>
      </c>
      <c r="K35" s="113">
        <f t="shared" si="17"/>
        <v>843738</v>
      </c>
      <c r="L35" s="112">
        <f t="shared" si="17"/>
        <v>0</v>
      </c>
      <c r="M35" s="113">
        <f t="shared" si="17"/>
        <v>-7858</v>
      </c>
      <c r="N35" s="112">
        <f t="shared" si="17"/>
        <v>0</v>
      </c>
      <c r="O35" s="113">
        <f t="shared" si="17"/>
        <v>0</v>
      </c>
      <c r="P35" s="112">
        <f>$H35      +$J35      +$L35      +$N35</f>
        <v>914000</v>
      </c>
      <c r="Q35" s="113">
        <f>$I35      +$K35      +$M35      +$O35</f>
        <v>2067000</v>
      </c>
      <c r="R35" s="58">
        <f>IF(($L35      =0),0,((($N35      -$L35      )/$L35      )*100))</f>
        <v>0</v>
      </c>
      <c r="S35" s="59">
        <f>IF(($M35      =0),0,((($O35      -$M35      )/$M35      )*100))</f>
        <v>-100</v>
      </c>
      <c r="T35" s="58">
        <f>IF($E35   =0,0,($P35   /$E35   )*100)</f>
        <v>44.218674407353653</v>
      </c>
      <c r="U35" s="60">
        <f>IF($E35   =0,0,($Q35   /$E35   )*100)</f>
        <v>100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>
        <v>11477000</v>
      </c>
      <c r="C37" s="108">
        <v>-1198000</v>
      </c>
      <c r="D37" s="108"/>
      <c r="E37" s="108">
        <f t="shared" ref="E37:E42" si="18">$B37      +$C37      +$D37</f>
        <v>10279000</v>
      </c>
      <c r="F37" s="109">
        <v>10279000</v>
      </c>
      <c r="G37" s="110">
        <v>10279000</v>
      </c>
      <c r="H37" s="109">
        <v>697000</v>
      </c>
      <c r="I37" s="110"/>
      <c r="J37" s="109">
        <v>2696000</v>
      </c>
      <c r="K37" s="110">
        <v>5113132</v>
      </c>
      <c r="L37" s="109"/>
      <c r="M37" s="110">
        <v>2931598</v>
      </c>
      <c r="N37" s="109">
        <v>6886000</v>
      </c>
      <c r="O37" s="110">
        <v>3038155</v>
      </c>
      <c r="P37" s="109">
        <f t="shared" ref="P37:P42" si="19">$H37      +$J37      +$L37      +$N37</f>
        <v>10279000</v>
      </c>
      <c r="Q37" s="110">
        <f t="shared" ref="Q37:Q42" si="20">$I37      +$K37      +$M37      +$O37</f>
        <v>11082885</v>
      </c>
      <c r="R37" s="54">
        <f t="shared" ref="R37:R42" si="21">IF(($L37      =0),0,((($N37      -$L37      )/$L37      )*100))</f>
        <v>0</v>
      </c>
      <c r="S37" s="55">
        <f t="shared" ref="S37:S42" si="22">IF(($M37      =0),0,((($O37      -$M37      )/$M37      )*100))</f>
        <v>3.6347753000240823</v>
      </c>
      <c r="T37" s="54">
        <f t="shared" ref="T37:T41" si="23">IF(($E37      =0),0,(($P37      /$E37      )*100))</f>
        <v>100</v>
      </c>
      <c r="U37" s="56">
        <f t="shared" ref="U37:U41" si="24">IF(($E37      =0),0,(($Q37      /$E37      )*100))</f>
        <v>107.82065376009339</v>
      </c>
      <c r="V37" s="109">
        <v>2656000</v>
      </c>
      <c r="W37" s="110" t="s">
        <v>36</v>
      </c>
    </row>
    <row r="38" spans="1:23" ht="13" customHeight="1" x14ac:dyDescent="0.3">
      <c r="A38" s="53" t="s">
        <v>62</v>
      </c>
      <c r="B38" s="108"/>
      <c r="C38" s="108"/>
      <c r="D38" s="108"/>
      <c r="E38" s="108">
        <f t="shared" si="18"/>
        <v>0</v>
      </c>
      <c r="F38" s="109">
        <v>0</v>
      </c>
      <c r="G38" s="110">
        <v>0</v>
      </c>
      <c r="H38" s="109"/>
      <c r="I38" s="110"/>
      <c r="J38" s="109"/>
      <c r="K38" s="110"/>
      <c r="L38" s="109"/>
      <c r="M38" s="110"/>
      <c r="N38" s="109">
        <v>71000</v>
      </c>
      <c r="O38" s="110"/>
      <c r="P38" s="109">
        <f t="shared" si="19"/>
        <v>71000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11477000</v>
      </c>
      <c r="C42" s="111">
        <f>SUM(C37:C41)</f>
        <v>-1198000</v>
      </c>
      <c r="D42" s="111"/>
      <c r="E42" s="111">
        <f t="shared" si="18"/>
        <v>10279000</v>
      </c>
      <c r="F42" s="112">
        <f t="shared" ref="F42:O42" si="25">SUM(F37:F41)</f>
        <v>10279000</v>
      </c>
      <c r="G42" s="113">
        <f t="shared" si="25"/>
        <v>10279000</v>
      </c>
      <c r="H42" s="112">
        <f t="shared" si="25"/>
        <v>697000</v>
      </c>
      <c r="I42" s="113">
        <f t="shared" si="25"/>
        <v>0</v>
      </c>
      <c r="J42" s="112">
        <f t="shared" si="25"/>
        <v>2696000</v>
      </c>
      <c r="K42" s="113">
        <f t="shared" si="25"/>
        <v>5113132</v>
      </c>
      <c r="L42" s="112">
        <f t="shared" si="25"/>
        <v>0</v>
      </c>
      <c r="M42" s="113">
        <f t="shared" si="25"/>
        <v>2931598</v>
      </c>
      <c r="N42" s="112">
        <f t="shared" si="25"/>
        <v>6957000</v>
      </c>
      <c r="O42" s="113">
        <f t="shared" si="25"/>
        <v>3038155</v>
      </c>
      <c r="P42" s="112">
        <f t="shared" si="19"/>
        <v>10350000</v>
      </c>
      <c r="Q42" s="113">
        <f t="shared" si="20"/>
        <v>11082885</v>
      </c>
      <c r="R42" s="58">
        <f t="shared" si="21"/>
        <v>0</v>
      </c>
      <c r="S42" s="59">
        <f t="shared" si="22"/>
        <v>3.6347753000240823</v>
      </c>
      <c r="T42" s="58">
        <f>IF((+$E37+$E40) =0,0,(P42   /(+$E37+$E40) )*100)</f>
        <v>100.69072867010409</v>
      </c>
      <c r="U42" s="60">
        <f>IF((+$E37+$E40) =0,0,(Q42   /(+$E37+$E40) )*100)</f>
        <v>107.82065376009339</v>
      </c>
      <c r="V42" s="112">
        <f>SUM(V37:V41)</f>
        <v>2656000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IF(($L44      =0),0,((($N44      -$L44      )/$L44      )*100))</f>
        <v>0</v>
      </c>
      <c r="S44" s="55">
        <f t="shared" ref="S44:S55" si="30">IF(($M44      =0),0,((($O44      -$M44      )/$M44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IF(($L57      =0),0,((($N57      -$L57      )/$L57      )*100))</f>
        <v>0</v>
      </c>
      <c r="S57" s="55">
        <f>IF(($M57      =0),0,((($O57      -$M57      )/$M57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IF(($L58      =0),0,((($N58      -$L58      )/$L58      )*100))</f>
        <v>0</v>
      </c>
      <c r="S58" s="55">
        <f>IF(($M58      =0),0,((($O58      -$M58      )/$M58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IF(($L59      =0),0,((($N59      -$L59      )/$L59      )*100))</f>
        <v>0</v>
      </c>
      <c r="S59" s="55">
        <f>IF(($M59      =0),0,((($O59      -$M59      )/$M59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IF(($L60      =0),0,((($N60      -$L60      )/$L60      )*100))</f>
        <v>0</v>
      </c>
      <c r="S60" s="55">
        <f>IF(($M60      =0),0,((($O60      -$M60      )/$M60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IF(($L61      =0),0,((($N61      -$L61      )/$L61      )*100))</f>
        <v>0</v>
      </c>
      <c r="S61" s="64">
        <f>IF(($M61      =0),0,((($O61      -$M61      )/$M61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IF(($L63      =0),0,((($N63      -$L63      )/$L63      )*100))</f>
        <v>0</v>
      </c>
      <c r="S63" s="55">
        <f t="shared" ref="S63:S69" si="39">IF(($M63      =0),0,((($O63      -$M63      )/$M63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16544000</v>
      </c>
      <c r="C69" s="120">
        <f>SUM(C9:C16,C19:C25,C28:C31,C34,C37:C41,C44:C54,C57:C60,C63:C67)</f>
        <v>23831000</v>
      </c>
      <c r="D69" s="120"/>
      <c r="E69" s="120">
        <f t="shared" si="35"/>
        <v>40375000</v>
      </c>
      <c r="F69" s="121">
        <f t="shared" ref="F69:O69" si="43">SUM(F9:F16,F19:F25,F28:F31,F34,F37:F41,F44:F54,F57:F60,F63:F67)</f>
        <v>40375000</v>
      </c>
      <c r="G69" s="122">
        <f t="shared" si="43"/>
        <v>40375000</v>
      </c>
      <c r="H69" s="121">
        <f t="shared" si="43"/>
        <v>3399000</v>
      </c>
      <c r="I69" s="122">
        <f t="shared" si="43"/>
        <v>3416872</v>
      </c>
      <c r="J69" s="121">
        <f t="shared" si="43"/>
        <v>3279000</v>
      </c>
      <c r="K69" s="122">
        <f t="shared" si="43"/>
        <v>6304591</v>
      </c>
      <c r="L69" s="121">
        <f t="shared" si="43"/>
        <v>0</v>
      </c>
      <c r="M69" s="122">
        <f t="shared" si="43"/>
        <v>9125813</v>
      </c>
      <c r="N69" s="121">
        <f t="shared" si="43"/>
        <v>6957000</v>
      </c>
      <c r="O69" s="122">
        <f t="shared" si="43"/>
        <v>18403259</v>
      </c>
      <c r="P69" s="121">
        <f t="shared" si="36"/>
        <v>13635000</v>
      </c>
      <c r="Q69" s="122">
        <f t="shared" si="37"/>
        <v>37250535</v>
      </c>
      <c r="R69" s="67">
        <f t="shared" si="38"/>
        <v>0</v>
      </c>
      <c r="S69" s="68">
        <f t="shared" si="39"/>
        <v>101.66158346659087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33.77089783281734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92.261386996904022</v>
      </c>
      <c r="V69" s="121">
        <f>SUM(V9:V16,V19:V25,V28:V31,V34,V37:V41,V44:V54,V57:V60,V63:V67)</f>
        <v>4411000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34473000</v>
      </c>
      <c r="C71" s="108"/>
      <c r="D71" s="108"/>
      <c r="E71" s="108">
        <f>$B71      +$C71      +$D71</f>
        <v>34473000</v>
      </c>
      <c r="F71" s="109">
        <v>34473000</v>
      </c>
      <c r="G71" s="110">
        <v>34473000</v>
      </c>
      <c r="H71" s="109">
        <v>9297000</v>
      </c>
      <c r="I71" s="110">
        <v>9815227</v>
      </c>
      <c r="J71" s="109">
        <v>12117000</v>
      </c>
      <c r="K71" s="110">
        <v>13372411</v>
      </c>
      <c r="L71" s="109">
        <v>10342000</v>
      </c>
      <c r="M71" s="110">
        <v>7743293</v>
      </c>
      <c r="N71" s="109">
        <v>2717000</v>
      </c>
      <c r="O71" s="110">
        <v>2645395</v>
      </c>
      <c r="P71" s="109">
        <f>$H71      +$J71      +$L71      +$N71</f>
        <v>34473000</v>
      </c>
      <c r="Q71" s="110">
        <f>$I71      +$K71      +$M71      +$O71</f>
        <v>33576326</v>
      </c>
      <c r="R71" s="54">
        <f>IF(($L71      =0),0,((($N71      -$L71      )/$L71      )*100))</f>
        <v>-73.728485786114874</v>
      </c>
      <c r="S71" s="55">
        <f>IF(($M71      =0),0,((($O71      -$M71      )/$M71      )*100))</f>
        <v>-65.836305044894985</v>
      </c>
      <c r="T71" s="54">
        <f>IF(($E71      =0),0,(($P71      /$E71      )*100))</f>
        <v>100</v>
      </c>
      <c r="U71" s="56">
        <f>IF(($E71      =0),0,(($Q71      /$E71      )*100))</f>
        <v>97.398909291329446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IF(($L72      =0),0,((($N72      -$L72      )/$L72      )*100))</f>
        <v>0</v>
      </c>
      <c r="S72" s="55">
        <f>IF(($M72      =0),0,((($O72      -$M72      )/$M72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34473000</v>
      </c>
      <c r="C73" s="117">
        <f>SUM(C71:C72)</f>
        <v>0</v>
      </c>
      <c r="D73" s="117"/>
      <c r="E73" s="117">
        <f>$B73      +$C73      +$D73</f>
        <v>34473000</v>
      </c>
      <c r="F73" s="118">
        <f t="shared" ref="F73:O73" si="44">SUM(F71:F72)</f>
        <v>34473000</v>
      </c>
      <c r="G73" s="119">
        <f t="shared" si="44"/>
        <v>34473000</v>
      </c>
      <c r="H73" s="118">
        <f t="shared" si="44"/>
        <v>9297000</v>
      </c>
      <c r="I73" s="119">
        <f t="shared" si="44"/>
        <v>9815227</v>
      </c>
      <c r="J73" s="118">
        <f t="shared" si="44"/>
        <v>12117000</v>
      </c>
      <c r="K73" s="119">
        <f t="shared" si="44"/>
        <v>13372411</v>
      </c>
      <c r="L73" s="118">
        <f t="shared" si="44"/>
        <v>10342000</v>
      </c>
      <c r="M73" s="119">
        <f t="shared" si="44"/>
        <v>7743293</v>
      </c>
      <c r="N73" s="118">
        <f t="shared" si="44"/>
        <v>2717000</v>
      </c>
      <c r="O73" s="119">
        <f t="shared" si="44"/>
        <v>2645395</v>
      </c>
      <c r="P73" s="118">
        <f>$H73      +$J73      +$L73      +$N73</f>
        <v>34473000</v>
      </c>
      <c r="Q73" s="119">
        <f>$I73      +$K73      +$M73      +$O73</f>
        <v>33576326</v>
      </c>
      <c r="R73" s="63">
        <f>IF(($L73      =0),0,((($N73      -$L73      )/$L73      )*100))</f>
        <v>-73.728485786114874</v>
      </c>
      <c r="S73" s="64">
        <f>IF(($M73      =0),0,((($O73      -$M73      )/$M73      )*100))</f>
        <v>-65.836305044894985</v>
      </c>
      <c r="T73" s="63">
        <f>IF(($E71      =0),0,(($P71      /$E71      )*100))</f>
        <v>100</v>
      </c>
      <c r="U73" s="65">
        <f>IF($E71   =0,0,($Q71   /$E71 )*100)</f>
        <v>97.398909291329446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34473000</v>
      </c>
      <c r="C74" s="120">
        <f>SUM(C71:C72)</f>
        <v>0</v>
      </c>
      <c r="D74" s="120"/>
      <c r="E74" s="120">
        <f>$B74      +$C74      +$D74</f>
        <v>34473000</v>
      </c>
      <c r="F74" s="121">
        <f t="shared" ref="F74:O74" si="45">SUM(F71:F72)</f>
        <v>34473000</v>
      </c>
      <c r="G74" s="122">
        <f t="shared" si="45"/>
        <v>34473000</v>
      </c>
      <c r="H74" s="121">
        <f t="shared" si="45"/>
        <v>9297000</v>
      </c>
      <c r="I74" s="122">
        <f t="shared" si="45"/>
        <v>9815227</v>
      </c>
      <c r="J74" s="121">
        <f t="shared" si="45"/>
        <v>12117000</v>
      </c>
      <c r="K74" s="122">
        <f t="shared" si="45"/>
        <v>13372411</v>
      </c>
      <c r="L74" s="121">
        <f t="shared" si="45"/>
        <v>10342000</v>
      </c>
      <c r="M74" s="122">
        <f t="shared" si="45"/>
        <v>7743293</v>
      </c>
      <c r="N74" s="121">
        <f t="shared" si="45"/>
        <v>2717000</v>
      </c>
      <c r="O74" s="122">
        <f t="shared" si="45"/>
        <v>2645395</v>
      </c>
      <c r="P74" s="121">
        <f>$H74      +$J74      +$L74      +$N74</f>
        <v>34473000</v>
      </c>
      <c r="Q74" s="122">
        <f>$I74      +$K74      +$M74      +$O74</f>
        <v>33576326</v>
      </c>
      <c r="R74" s="67">
        <f>IF(($L74      =0),0,((($N74      -$L74      )/$L74      )*100))</f>
        <v>-73.728485786114874</v>
      </c>
      <c r="S74" s="68">
        <f>IF(($M74      =0),0,((($O74      -$M74      )/$M74      )*100))</f>
        <v>-65.836305044894985</v>
      </c>
      <c r="T74" s="67">
        <f>IF(($E71      =0),0,(($P71      /$E71      )*100))</f>
        <v>100</v>
      </c>
      <c r="U74" s="71">
        <f>IF($E71   =0,0,($Q71   /$E71 )*100)</f>
        <v>97.398909291329446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51017000</v>
      </c>
      <c r="C75" s="120">
        <f>SUM(C9:C16,C19:C25,C28:C31,C34,C37:C41,C44:C54,C57:C60,C63:C67,C71:C72)</f>
        <v>23831000</v>
      </c>
      <c r="D75" s="120"/>
      <c r="E75" s="120">
        <f>$B75      +$C75      +$D75</f>
        <v>74848000</v>
      </c>
      <c r="F75" s="121">
        <f t="shared" ref="F75:O75" si="46">SUM(F9:F16,F19:F25,F28:F31,F34,F37:F41,F44:F54,F57:F60,F63:F67,F71:F72)</f>
        <v>74848000</v>
      </c>
      <c r="G75" s="122">
        <f t="shared" si="46"/>
        <v>74848000</v>
      </c>
      <c r="H75" s="121">
        <f t="shared" si="46"/>
        <v>12696000</v>
      </c>
      <c r="I75" s="122">
        <f t="shared" si="46"/>
        <v>13232099</v>
      </c>
      <c r="J75" s="121">
        <f t="shared" si="46"/>
        <v>15396000</v>
      </c>
      <c r="K75" s="122">
        <f t="shared" si="46"/>
        <v>19677002</v>
      </c>
      <c r="L75" s="121">
        <f t="shared" si="46"/>
        <v>10342000</v>
      </c>
      <c r="M75" s="122">
        <f t="shared" si="46"/>
        <v>16869106</v>
      </c>
      <c r="N75" s="121">
        <f t="shared" si="46"/>
        <v>9674000</v>
      </c>
      <c r="O75" s="122">
        <f t="shared" si="46"/>
        <v>21048654</v>
      </c>
      <c r="P75" s="121">
        <f>$H75      +$J75      +$L75      +$N75</f>
        <v>48108000</v>
      </c>
      <c r="Q75" s="122">
        <f>$I75      +$K75      +$M75      +$O75</f>
        <v>70826861</v>
      </c>
      <c r="R75" s="67">
        <f>IF(($L75      =0),0,((($N75      -$L75      )/$L75      )*100))</f>
        <v>-6.4590988203442281</v>
      </c>
      <c r="S75" s="68">
        <f>IF(($M75      =0),0,((($O75      -$M75      )/$M75      )*100))</f>
        <v>24.776345587015697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64.274262505344154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94.627593255664806</v>
      </c>
      <c r="V75" s="121">
        <f>SUM(V9:V16,V19:V25,V28:V31,V34,V37:V41,V44:V54,V57:V60,V63:V67,V71:V72)</f>
        <v>4411000</v>
      </c>
      <c r="W75" s="122" t="s">
        <v>36</v>
      </c>
    </row>
    <row r="76" spans="1:23" ht="13" thickTop="1" x14ac:dyDescent="0.25">
      <c r="A76" s="72" t="s">
        <v>40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93</v>
      </c>
      <c r="B78" s="86" t="s">
        <v>94</v>
      </c>
      <c r="C78" s="86" t="s">
        <v>95</v>
      </c>
      <c r="D78" s="87" t="s">
        <v>17</v>
      </c>
      <c r="E78" s="86" t="s">
        <v>18</v>
      </c>
      <c r="F78" s="86" t="s">
        <v>19</v>
      </c>
      <c r="G78" s="86" t="s">
        <v>96</v>
      </c>
      <c r="H78" s="86" t="s">
        <v>97</v>
      </c>
      <c r="I78" s="88" t="s">
        <v>22</v>
      </c>
      <c r="J78" s="86" t="s">
        <v>98</v>
      </c>
      <c r="K78" s="88" t="s">
        <v>24</v>
      </c>
      <c r="L78" s="86" t="s">
        <v>99</v>
      </c>
      <c r="M78" s="88" t="s">
        <v>26</v>
      </c>
      <c r="N78" s="86" t="s">
        <v>100</v>
      </c>
      <c r="O78" s="88" t="s">
        <v>28</v>
      </c>
      <c r="P78" s="88" t="s">
        <v>101</v>
      </c>
      <c r="Q78" s="89" t="s">
        <v>30</v>
      </c>
      <c r="R78" s="90" t="s">
        <v>101</v>
      </c>
      <c r="S78" s="91" t="s">
        <v>30</v>
      </c>
      <c r="T78" s="90" t="s">
        <v>102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167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168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169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170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171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172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103</v>
      </c>
      <c r="B87" s="128">
        <f t="shared" ref="B87:S87" si="48">+B88+B89+B90+B91+B92+B93+B94+B95+B96</f>
        <v>2007000</v>
      </c>
      <c r="C87" s="128">
        <f t="shared" si="48"/>
        <v>12085000</v>
      </c>
      <c r="D87" s="128">
        <f t="shared" si="48"/>
        <v>0</v>
      </c>
      <c r="E87" s="128">
        <f t="shared" si="48"/>
        <v>14092000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12857000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12857000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91.236162361623613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104</v>
      </c>
      <c r="B88" s="130"/>
      <c r="C88" s="130"/>
      <c r="D88" s="130"/>
      <c r="E88" s="130">
        <f t="shared" ref="E88:E96" si="49">$B88      +$C88      +$D88</f>
        <v>0</v>
      </c>
      <c r="F88" s="130">
        <v>0</v>
      </c>
      <c r="G88" s="130">
        <v>0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IF(($L88      =0),0,((($N88      -$L88      )/$L88      )*100))</f>
        <v>0</v>
      </c>
      <c r="S88" s="98">
        <f t="shared" ref="S88:S96" si="53">IF(($M88      =0),0,((($O88      -$M88      )/$M88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105</v>
      </c>
      <c r="B89" s="108"/>
      <c r="C89" s="108"/>
      <c r="D89" s="108"/>
      <c r="E89" s="108">
        <f t="shared" si="49"/>
        <v>0</v>
      </c>
      <c r="F89" s="108">
        <v>0</v>
      </c>
      <c r="G89" s="108">
        <v>0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106</v>
      </c>
      <c r="B90" s="108"/>
      <c r="C90" s="108"/>
      <c r="D90" s="108"/>
      <c r="E90" s="108">
        <f t="shared" si="49"/>
        <v>0</v>
      </c>
      <c r="F90" s="108">
        <v>0</v>
      </c>
      <c r="G90" s="108">
        <v>0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107</v>
      </c>
      <c r="B91" s="108">
        <v>2007000</v>
      </c>
      <c r="C91" s="108">
        <v>12085000</v>
      </c>
      <c r="D91" s="108"/>
      <c r="E91" s="108">
        <f t="shared" si="49"/>
        <v>14092000</v>
      </c>
      <c r="F91" s="108">
        <v>0</v>
      </c>
      <c r="G91" s="108">
        <v>0</v>
      </c>
      <c r="H91" s="108">
        <v>12857000</v>
      </c>
      <c r="I91" s="108"/>
      <c r="J91" s="108"/>
      <c r="K91" s="108"/>
      <c r="L91" s="108"/>
      <c r="M91" s="108"/>
      <c r="N91" s="108"/>
      <c r="O91" s="108"/>
      <c r="P91" s="108">
        <f t="shared" si="50"/>
        <v>12857000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91.236162361623613</v>
      </c>
      <c r="U91" s="99">
        <f t="shared" si="55"/>
        <v>0</v>
      </c>
      <c r="V91" s="100"/>
      <c r="W91" s="101"/>
    </row>
    <row r="92" spans="1:23" ht="13" x14ac:dyDescent="0.3">
      <c r="A92" s="102" t="s">
        <v>108</v>
      </c>
      <c r="B92" s="108"/>
      <c r="C92" s="108"/>
      <c r="D92" s="108"/>
      <c r="E92" s="108">
        <f t="shared" si="49"/>
        <v>0</v>
      </c>
      <c r="F92" s="108">
        <v>0</v>
      </c>
      <c r="G92" s="108">
        <v>0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109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110</v>
      </c>
      <c r="B94" s="108"/>
      <c r="C94" s="108"/>
      <c r="D94" s="108"/>
      <c r="E94" s="108">
        <f t="shared" si="49"/>
        <v>0</v>
      </c>
      <c r="F94" s="108">
        <v>0</v>
      </c>
      <c r="G94" s="108">
        <v>0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111</v>
      </c>
      <c r="B95" s="108"/>
      <c r="C95" s="108"/>
      <c r="D95" s="108"/>
      <c r="E95" s="108">
        <f t="shared" si="49"/>
        <v>0</v>
      </c>
      <c r="F95" s="108">
        <v>0</v>
      </c>
      <c r="G95" s="108">
        <v>0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112</v>
      </c>
      <c r="B96" s="131"/>
      <c r="C96" s="131"/>
      <c r="D96" s="131"/>
      <c r="E96" s="131">
        <f t="shared" si="49"/>
        <v>0</v>
      </c>
      <c r="F96" s="131">
        <v>0</v>
      </c>
      <c r="G96" s="131">
        <v>0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173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2007000</v>
      </c>
      <c r="C114" s="137">
        <f t="shared" si="62"/>
        <v>12085000</v>
      </c>
      <c r="D114" s="137">
        <f t="shared" si="62"/>
        <v>0</v>
      </c>
      <c r="E114" s="137">
        <f t="shared" si="62"/>
        <v>14092000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12857000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12857000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>
        <f t="shared" si="58"/>
        <v>0.91236162361623618</v>
      </c>
      <c r="U114" s="30">
        <f t="shared" si="59"/>
        <v>0</v>
      </c>
      <c r="V114" s="27"/>
      <c r="W114" s="28"/>
    </row>
    <row r="115" spans="1:23" hidden="1" x14ac:dyDescent="0.25">
      <c r="A115" s="31" t="s">
        <v>174</v>
      </c>
      <c r="B115" s="139">
        <f>B87</f>
        <v>2007000</v>
      </c>
      <c r="C115" s="139">
        <f t="shared" ref="C115:Q115" si="63">C87</f>
        <v>12085000</v>
      </c>
      <c r="D115" s="139">
        <f t="shared" si="63"/>
        <v>0</v>
      </c>
      <c r="E115" s="139">
        <f t="shared" si="63"/>
        <v>14092000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12857000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12857000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>
        <f t="shared" si="58"/>
        <v>0.91236162361623618</v>
      </c>
      <c r="U115" s="30">
        <f t="shared" si="59"/>
        <v>0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175</v>
      </c>
    </row>
    <row r="118" spans="1:23" x14ac:dyDescent="0.25">
      <c r="A118" s="35" t="s">
        <v>176</v>
      </c>
    </row>
    <row r="119" spans="1:23" ht="13" x14ac:dyDescent="0.3">
      <c r="A119" s="35" t="s">
        <v>177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178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179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180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5RCMkYHAZwzTrDc6MMkHRcvJvsUJUegdCl7EFjiaAMbCl3A525RUEfA5gbIxnwHBFa9k6qBCeQwP8it4/jBpIQ==" saltValue="w9OUJUA7P3dkqhDbntnhs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160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40</v>
      </c>
      <c r="B6" s="40" t="s">
        <v>40</v>
      </c>
      <c r="C6" s="40" t="s">
        <v>40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>
        <v>0</v>
      </c>
      <c r="G9" s="110">
        <v>0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IF(($L9       =0),0,((($N9       -$L9       )/$L9       )*100))</f>
        <v>0</v>
      </c>
      <c r="S9" s="55">
        <f>IF(($M9       =0),0,((($O9       -$M9       )/$M9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1800000</v>
      </c>
      <c r="C10" s="108"/>
      <c r="D10" s="108"/>
      <c r="E10" s="108">
        <f t="shared" ref="E10:E17" si="0">$B10      +$C10      +$D10</f>
        <v>1800000</v>
      </c>
      <c r="F10" s="109">
        <v>1800000</v>
      </c>
      <c r="G10" s="110">
        <v>1800000</v>
      </c>
      <c r="H10" s="109">
        <v>1014000</v>
      </c>
      <c r="I10" s="110">
        <v>1039140</v>
      </c>
      <c r="J10" s="109">
        <v>110000</v>
      </c>
      <c r="K10" s="110">
        <v>109903</v>
      </c>
      <c r="L10" s="109">
        <v>156000</v>
      </c>
      <c r="M10" s="110">
        <v>156431</v>
      </c>
      <c r="N10" s="109"/>
      <c r="O10" s="110">
        <v>328526</v>
      </c>
      <c r="P10" s="109">
        <f t="shared" ref="P10:P17" si="1">$H10      +$J10      +$L10      +$N10</f>
        <v>1280000</v>
      </c>
      <c r="Q10" s="110">
        <f t="shared" ref="Q10:Q17" si="2">$I10      +$K10      +$M10      +$O10</f>
        <v>1634000</v>
      </c>
      <c r="R10" s="54">
        <f t="shared" ref="R10:R17" si="3">IF(($L10      =0),0,((($N10      -$L10      )/$L10      )*100))</f>
        <v>-100</v>
      </c>
      <c r="S10" s="55">
        <f t="shared" ref="S10:S17" si="4">IF(($M10      =0),0,((($O10      -$M10      )/$M10      )*100))</f>
        <v>110.01336052316996</v>
      </c>
      <c r="T10" s="54">
        <f t="shared" ref="T10:T16" si="5">IF(($E10      =0),0,(($P10      /$E10      )*100))</f>
        <v>71.111111111111114</v>
      </c>
      <c r="U10" s="56">
        <f t="shared" ref="U10:U16" si="6">IF(($E10      =0),0,(($Q10      /$E10      )*100))</f>
        <v>90.777777777777786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1800000</v>
      </c>
      <c r="C17" s="111">
        <f>SUM(C9:C16)</f>
        <v>0</v>
      </c>
      <c r="D17" s="111"/>
      <c r="E17" s="111">
        <f t="shared" si="0"/>
        <v>1800000</v>
      </c>
      <c r="F17" s="112">
        <f t="shared" ref="F17:O17" si="7">SUM(F9:F16)</f>
        <v>1800000</v>
      </c>
      <c r="G17" s="113">
        <f t="shared" si="7"/>
        <v>1800000</v>
      </c>
      <c r="H17" s="112">
        <f t="shared" si="7"/>
        <v>1014000</v>
      </c>
      <c r="I17" s="113">
        <f t="shared" si="7"/>
        <v>1039140</v>
      </c>
      <c r="J17" s="112">
        <f t="shared" si="7"/>
        <v>110000</v>
      </c>
      <c r="K17" s="113">
        <f t="shared" si="7"/>
        <v>109903</v>
      </c>
      <c r="L17" s="112">
        <f t="shared" si="7"/>
        <v>156000</v>
      </c>
      <c r="M17" s="113">
        <f t="shared" si="7"/>
        <v>156431</v>
      </c>
      <c r="N17" s="112">
        <f t="shared" si="7"/>
        <v>0</v>
      </c>
      <c r="O17" s="113">
        <f t="shared" si="7"/>
        <v>328526</v>
      </c>
      <c r="P17" s="112">
        <f t="shared" si="1"/>
        <v>1280000</v>
      </c>
      <c r="Q17" s="113">
        <f t="shared" si="2"/>
        <v>1634000</v>
      </c>
      <c r="R17" s="58">
        <f t="shared" si="3"/>
        <v>-100</v>
      </c>
      <c r="S17" s="59">
        <f t="shared" si="4"/>
        <v>110.01336052316996</v>
      </c>
      <c r="T17" s="58">
        <f>IF((SUM($E9:$E14))=0,0,(P17/(SUM($E9:$E14))*100))</f>
        <v>71.111111111111114</v>
      </c>
      <c r="U17" s="60">
        <f>IF((SUM($E9:$E14))=0,0,(Q17/(SUM($E9:$E14))*100))</f>
        <v>90.777777777777786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IF(($L19      =0),0,((($N19      -$L19      )/$L19      )*100))</f>
        <v>0</v>
      </c>
      <c r="S19" s="55">
        <f t="shared" ref="S19:S26" si="12">IF(($M19      =0),0,((($O19      -$M19      )/$M19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>
        <v>0</v>
      </c>
      <c r="G21" s="110">
        <v>0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>
        <v>5768000</v>
      </c>
      <c r="W22" s="110" t="s">
        <v>36</v>
      </c>
    </row>
    <row r="23" spans="1:23" ht="13" customHeight="1" x14ac:dyDescent="0.3">
      <c r="A23" s="53" t="s">
        <v>50</v>
      </c>
      <c r="B23" s="108"/>
      <c r="C23" s="108">
        <v>13378000</v>
      </c>
      <c r="D23" s="108"/>
      <c r="E23" s="108">
        <f t="shared" si="8"/>
        <v>13378000</v>
      </c>
      <c r="F23" s="109">
        <v>13378000</v>
      </c>
      <c r="G23" s="110">
        <v>13378000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13378000</v>
      </c>
      <c r="D26" s="111"/>
      <c r="E26" s="111">
        <f t="shared" si="8"/>
        <v>13378000</v>
      </c>
      <c r="F26" s="112">
        <f t="shared" ref="F26:O26" si="15">SUM(F19:F25)</f>
        <v>13378000</v>
      </c>
      <c r="G26" s="113">
        <f t="shared" si="15"/>
        <v>13378000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>
        <f>SUM(V19:V25)</f>
        <v>5768000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IF(($L28      =0),0,((($N28      -$L28      )/$L28      )*100))</f>
        <v>0</v>
      </c>
      <c r="S28" s="55">
        <f>IF(($M28      =0),0,((($O28      -$M28      )/$M28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IF(($L29      =0),0,((($N29      -$L29      )/$L29      )*100))</f>
        <v>0</v>
      </c>
      <c r="S29" s="55">
        <f>IF(($M29      =0),0,((($O29      -$M29      )/$M29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IF(($L30      =0),0,((($N30      -$L30      )/$L30      )*100))</f>
        <v>0</v>
      </c>
      <c r="S30" s="55">
        <f>IF(($M30      =0),0,((($O30      -$M30      )/$M30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IF(($L31      =0),0,((($N31      -$L31      )/$L31      )*100))</f>
        <v>0</v>
      </c>
      <c r="S31" s="55">
        <f>IF(($M31      =0),0,((($O31      -$M31      )/$M31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IF(($L32      =0),0,((($N32      -$L32      )/$L32      )*100))</f>
        <v>0</v>
      </c>
      <c r="S32" s="59">
        <f>IF(($M32      =0),0,((($O32      -$M32      )/$M32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1536000</v>
      </c>
      <c r="C34" s="108">
        <v>322000</v>
      </c>
      <c r="D34" s="108"/>
      <c r="E34" s="108">
        <f>$B34      +$C34      +$D34</f>
        <v>1858000</v>
      </c>
      <c r="F34" s="109">
        <v>1858000</v>
      </c>
      <c r="G34" s="110">
        <v>1858000</v>
      </c>
      <c r="H34" s="109">
        <v>384000</v>
      </c>
      <c r="I34" s="110">
        <v>1071425</v>
      </c>
      <c r="J34" s="109">
        <v>490000</v>
      </c>
      <c r="K34" s="110">
        <v>464575</v>
      </c>
      <c r="L34" s="109"/>
      <c r="M34" s="110"/>
      <c r="N34" s="109">
        <v>319000</v>
      </c>
      <c r="O34" s="110">
        <v>322000</v>
      </c>
      <c r="P34" s="109">
        <f>$H34      +$J34      +$L34      +$N34</f>
        <v>1193000</v>
      </c>
      <c r="Q34" s="110">
        <f>$I34      +$K34      +$M34      +$O34</f>
        <v>1858000</v>
      </c>
      <c r="R34" s="54">
        <f>IF(($L34      =0),0,((($N34      -$L34      )/$L34      )*100))</f>
        <v>0</v>
      </c>
      <c r="S34" s="55">
        <f>IF(($M34      =0),0,((($O34      -$M34      )/$M34      )*100))</f>
        <v>0</v>
      </c>
      <c r="T34" s="54">
        <f>IF(($E34      =0),0,(($P34      /$E34      )*100))</f>
        <v>64.208826695371371</v>
      </c>
      <c r="U34" s="56">
        <f>IF(($E34      =0),0,(($Q34      /$E34      )*100))</f>
        <v>100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1536000</v>
      </c>
      <c r="C35" s="111">
        <f>C34</f>
        <v>322000</v>
      </c>
      <c r="D35" s="111"/>
      <c r="E35" s="111">
        <f>$B35      +$C35      +$D35</f>
        <v>1858000</v>
      </c>
      <c r="F35" s="112">
        <f t="shared" ref="F35:O35" si="17">F34</f>
        <v>1858000</v>
      </c>
      <c r="G35" s="113">
        <f t="shared" si="17"/>
        <v>1858000</v>
      </c>
      <c r="H35" s="112">
        <f t="shared" si="17"/>
        <v>384000</v>
      </c>
      <c r="I35" s="113">
        <f t="shared" si="17"/>
        <v>1071425</v>
      </c>
      <c r="J35" s="112">
        <f t="shared" si="17"/>
        <v>490000</v>
      </c>
      <c r="K35" s="113">
        <f t="shared" si="17"/>
        <v>464575</v>
      </c>
      <c r="L35" s="112">
        <f t="shared" si="17"/>
        <v>0</v>
      </c>
      <c r="M35" s="113">
        <f t="shared" si="17"/>
        <v>0</v>
      </c>
      <c r="N35" s="112">
        <f t="shared" si="17"/>
        <v>319000</v>
      </c>
      <c r="O35" s="113">
        <f t="shared" si="17"/>
        <v>322000</v>
      </c>
      <c r="P35" s="112">
        <f>$H35      +$J35      +$L35      +$N35</f>
        <v>1193000</v>
      </c>
      <c r="Q35" s="113">
        <f>$I35      +$K35      +$M35      +$O35</f>
        <v>1858000</v>
      </c>
      <c r="R35" s="58">
        <f>IF(($L35      =0),0,((($N35      -$L35      )/$L35      )*100))</f>
        <v>0</v>
      </c>
      <c r="S35" s="59">
        <f>IF(($M35      =0),0,((($O35      -$M35      )/$M35      )*100))</f>
        <v>0</v>
      </c>
      <c r="T35" s="58">
        <f>IF($E35   =0,0,($P35   /$E35   )*100)</f>
        <v>64.208826695371371</v>
      </c>
      <c r="U35" s="60">
        <f>IF($E35   =0,0,($Q35   /$E35   )*100)</f>
        <v>100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>
        <v>10051000</v>
      </c>
      <c r="C37" s="108"/>
      <c r="D37" s="108"/>
      <c r="E37" s="108">
        <f t="shared" ref="E37:E42" si="18">$B37      +$C37      +$D37</f>
        <v>10051000</v>
      </c>
      <c r="F37" s="109">
        <v>10051000</v>
      </c>
      <c r="G37" s="110">
        <v>10051000</v>
      </c>
      <c r="H37" s="109">
        <v>2099000</v>
      </c>
      <c r="I37" s="110">
        <v>6012885</v>
      </c>
      <c r="J37" s="109"/>
      <c r="K37" s="110">
        <v>1453660</v>
      </c>
      <c r="L37" s="109"/>
      <c r="M37" s="110">
        <v>-1453660</v>
      </c>
      <c r="N37" s="109"/>
      <c r="O37" s="110">
        <v>3782865</v>
      </c>
      <c r="P37" s="109">
        <f t="shared" ref="P37:P42" si="19">$H37      +$J37      +$L37      +$N37</f>
        <v>2099000</v>
      </c>
      <c r="Q37" s="110">
        <f t="shared" ref="Q37:Q42" si="20">$I37      +$K37      +$M37      +$O37</f>
        <v>9795750</v>
      </c>
      <c r="R37" s="54">
        <f t="shared" ref="R37:R42" si="21">IF(($L37      =0),0,((($N37      -$L37      )/$L37      )*100))</f>
        <v>0</v>
      </c>
      <c r="S37" s="55">
        <f t="shared" ref="S37:S42" si="22">IF(($M37      =0),0,((($O37      -$M37      )/$M37      )*100))</f>
        <v>-360.23038399625773</v>
      </c>
      <c r="T37" s="54">
        <f t="shared" ref="T37:T41" si="23">IF(($E37      =0),0,(($P37      /$E37      )*100))</f>
        <v>20.883494179683616</v>
      </c>
      <c r="U37" s="56">
        <f t="shared" ref="U37:U41" si="24">IF(($E37      =0),0,(($Q37      /$E37      )*100))</f>
        <v>97.460451696348628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>
        <v>27012000</v>
      </c>
      <c r="C38" s="108">
        <v>-19334000</v>
      </c>
      <c r="D38" s="108"/>
      <c r="E38" s="108">
        <f t="shared" si="18"/>
        <v>7678000</v>
      </c>
      <c r="F38" s="109">
        <v>27012000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37063000</v>
      </c>
      <c r="C42" s="111">
        <f>SUM(C37:C41)</f>
        <v>-19334000</v>
      </c>
      <c r="D42" s="111"/>
      <c r="E42" s="111">
        <f t="shared" si="18"/>
        <v>17729000</v>
      </c>
      <c r="F42" s="112">
        <f t="shared" ref="F42:O42" si="25">SUM(F37:F41)</f>
        <v>37063000</v>
      </c>
      <c r="G42" s="113">
        <f t="shared" si="25"/>
        <v>10051000</v>
      </c>
      <c r="H42" s="112">
        <f t="shared" si="25"/>
        <v>2099000</v>
      </c>
      <c r="I42" s="113">
        <f t="shared" si="25"/>
        <v>6012885</v>
      </c>
      <c r="J42" s="112">
        <f t="shared" si="25"/>
        <v>0</v>
      </c>
      <c r="K42" s="113">
        <f t="shared" si="25"/>
        <v>1453660</v>
      </c>
      <c r="L42" s="112">
        <f t="shared" si="25"/>
        <v>0</v>
      </c>
      <c r="M42" s="113">
        <f t="shared" si="25"/>
        <v>-1453660</v>
      </c>
      <c r="N42" s="112">
        <f t="shared" si="25"/>
        <v>0</v>
      </c>
      <c r="O42" s="113">
        <f t="shared" si="25"/>
        <v>3782865</v>
      </c>
      <c r="P42" s="112">
        <f t="shared" si="19"/>
        <v>2099000</v>
      </c>
      <c r="Q42" s="113">
        <f t="shared" si="20"/>
        <v>9795750</v>
      </c>
      <c r="R42" s="58">
        <f t="shared" si="21"/>
        <v>0</v>
      </c>
      <c r="S42" s="59">
        <f t="shared" si="22"/>
        <v>-360.23038399625773</v>
      </c>
      <c r="T42" s="58">
        <f>IF((+$E37+$E40) =0,0,(P42   /(+$E37+$E40) )*100)</f>
        <v>20.883494179683616</v>
      </c>
      <c r="U42" s="60">
        <f>IF((+$E37+$E40) =0,0,(Q42   /(+$E37+$E40) )*100)</f>
        <v>97.460451696348628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IF(($L44      =0),0,((($N44      -$L44      )/$L44      )*100))</f>
        <v>0</v>
      </c>
      <c r="S44" s="55">
        <f t="shared" ref="S44:S55" si="30">IF(($M44      =0),0,((($O44      -$M44      )/$M44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IF(($L57      =0),0,((($N57      -$L57      )/$L57      )*100))</f>
        <v>0</v>
      </c>
      <c r="S57" s="55">
        <f>IF(($M57      =0),0,((($O57      -$M57      )/$M57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IF(($L58      =0),0,((($N58      -$L58      )/$L58      )*100))</f>
        <v>0</v>
      </c>
      <c r="S58" s="55">
        <f>IF(($M58      =0),0,((($O58      -$M58      )/$M58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IF(($L59      =0),0,((($N59      -$L59      )/$L59      )*100))</f>
        <v>0</v>
      </c>
      <c r="S59" s="55">
        <f>IF(($M59      =0),0,((($O59      -$M59      )/$M59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IF(($L60      =0),0,((($N60      -$L60      )/$L60      )*100))</f>
        <v>0</v>
      </c>
      <c r="S60" s="55">
        <f>IF(($M60      =0),0,((($O60      -$M60      )/$M60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IF(($L61      =0),0,((($N61      -$L61      )/$L61      )*100))</f>
        <v>0</v>
      </c>
      <c r="S61" s="64">
        <f>IF(($M61      =0),0,((($O61      -$M61      )/$M61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IF(($L63      =0),0,((($N63      -$L63      )/$L63      )*100))</f>
        <v>0</v>
      </c>
      <c r="S63" s="55">
        <f t="shared" ref="S63:S69" si="39">IF(($M63      =0),0,((($O63      -$M63      )/$M63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40399000</v>
      </c>
      <c r="C69" s="120">
        <f>SUM(C9:C16,C19:C25,C28:C31,C34,C37:C41,C44:C54,C57:C60,C63:C67)</f>
        <v>-5634000</v>
      </c>
      <c r="D69" s="120"/>
      <c r="E69" s="120">
        <f t="shared" si="35"/>
        <v>34765000</v>
      </c>
      <c r="F69" s="121">
        <f t="shared" ref="F69:O69" si="43">SUM(F9:F16,F19:F25,F28:F31,F34,F37:F41,F44:F54,F57:F60,F63:F67)</f>
        <v>54099000</v>
      </c>
      <c r="G69" s="122">
        <f t="shared" si="43"/>
        <v>27087000</v>
      </c>
      <c r="H69" s="121">
        <f t="shared" si="43"/>
        <v>3497000</v>
      </c>
      <c r="I69" s="122">
        <f t="shared" si="43"/>
        <v>8123450</v>
      </c>
      <c r="J69" s="121">
        <f t="shared" si="43"/>
        <v>600000</v>
      </c>
      <c r="K69" s="122">
        <f t="shared" si="43"/>
        <v>2028138</v>
      </c>
      <c r="L69" s="121">
        <f t="shared" si="43"/>
        <v>156000</v>
      </c>
      <c r="M69" s="122">
        <f t="shared" si="43"/>
        <v>-1297229</v>
      </c>
      <c r="N69" s="121">
        <f t="shared" si="43"/>
        <v>319000</v>
      </c>
      <c r="O69" s="122">
        <f t="shared" si="43"/>
        <v>4433391</v>
      </c>
      <c r="P69" s="121">
        <f t="shared" si="36"/>
        <v>4572000</v>
      </c>
      <c r="Q69" s="122">
        <f t="shared" si="37"/>
        <v>13287750</v>
      </c>
      <c r="R69" s="67">
        <f t="shared" si="38"/>
        <v>104.48717948717949</v>
      </c>
      <c r="S69" s="68">
        <f t="shared" si="39"/>
        <v>-441.75854841358006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16.878945619669953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49.055820135120172</v>
      </c>
      <c r="V69" s="121">
        <f>SUM(V9:V16,V19:V25,V28:V31,V34,V37:V41,V44:V54,V57:V60,V63:V67)</f>
        <v>5768000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25576000</v>
      </c>
      <c r="C71" s="108"/>
      <c r="D71" s="108"/>
      <c r="E71" s="108">
        <f>$B71      +$C71      +$D71</f>
        <v>25576000</v>
      </c>
      <c r="F71" s="109">
        <v>25576000</v>
      </c>
      <c r="G71" s="110">
        <v>25576000</v>
      </c>
      <c r="H71" s="109">
        <v>8711000</v>
      </c>
      <c r="I71" s="110">
        <v>10310715</v>
      </c>
      <c r="J71" s="109">
        <v>4925000</v>
      </c>
      <c r="K71" s="110">
        <v>7373162</v>
      </c>
      <c r="L71" s="109">
        <v>10481000</v>
      </c>
      <c r="M71" s="110">
        <v>990796</v>
      </c>
      <c r="N71" s="109">
        <v>1459000</v>
      </c>
      <c r="O71" s="110">
        <v>6901327</v>
      </c>
      <c r="P71" s="109">
        <f>$H71      +$J71      +$L71      +$N71</f>
        <v>25576000</v>
      </c>
      <c r="Q71" s="110">
        <f>$I71      +$K71      +$M71      +$O71</f>
        <v>25576000</v>
      </c>
      <c r="R71" s="54">
        <f>IF(($L71      =0),0,((($N71      -$L71      )/$L71      )*100))</f>
        <v>-86.079572559870243</v>
      </c>
      <c r="S71" s="55">
        <f>IF(($M71      =0),0,((($O71      -$M71      )/$M71      )*100))</f>
        <v>596.54368810532139</v>
      </c>
      <c r="T71" s="54">
        <f>IF(($E71      =0),0,(($P71      /$E71      )*100))</f>
        <v>100</v>
      </c>
      <c r="U71" s="56">
        <f>IF(($E71      =0),0,(($Q71      /$E71      )*100))</f>
        <v>100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IF(($L72      =0),0,((($N72      -$L72      )/$L72      )*100))</f>
        <v>0</v>
      </c>
      <c r="S72" s="55">
        <f>IF(($M72      =0),0,((($O72      -$M72      )/$M72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25576000</v>
      </c>
      <c r="C73" s="117">
        <f>SUM(C71:C72)</f>
        <v>0</v>
      </c>
      <c r="D73" s="117"/>
      <c r="E73" s="117">
        <f>$B73      +$C73      +$D73</f>
        <v>25576000</v>
      </c>
      <c r="F73" s="118">
        <f t="shared" ref="F73:O73" si="44">SUM(F71:F72)</f>
        <v>25576000</v>
      </c>
      <c r="G73" s="119">
        <f t="shared" si="44"/>
        <v>25576000</v>
      </c>
      <c r="H73" s="118">
        <f t="shared" si="44"/>
        <v>8711000</v>
      </c>
      <c r="I73" s="119">
        <f t="shared" si="44"/>
        <v>10310715</v>
      </c>
      <c r="J73" s="118">
        <f t="shared" si="44"/>
        <v>4925000</v>
      </c>
      <c r="K73" s="119">
        <f t="shared" si="44"/>
        <v>7373162</v>
      </c>
      <c r="L73" s="118">
        <f t="shared" si="44"/>
        <v>10481000</v>
      </c>
      <c r="M73" s="119">
        <f t="shared" si="44"/>
        <v>990796</v>
      </c>
      <c r="N73" s="118">
        <f t="shared" si="44"/>
        <v>1459000</v>
      </c>
      <c r="O73" s="119">
        <f t="shared" si="44"/>
        <v>6901327</v>
      </c>
      <c r="P73" s="118">
        <f>$H73      +$J73      +$L73      +$N73</f>
        <v>25576000</v>
      </c>
      <c r="Q73" s="119">
        <f>$I73      +$K73      +$M73      +$O73</f>
        <v>25576000</v>
      </c>
      <c r="R73" s="63">
        <f>IF(($L73      =0),0,((($N73      -$L73      )/$L73      )*100))</f>
        <v>-86.079572559870243</v>
      </c>
      <c r="S73" s="64">
        <f>IF(($M73      =0),0,((($O73      -$M73      )/$M73      )*100))</f>
        <v>596.54368810532139</v>
      </c>
      <c r="T73" s="63">
        <f>IF(($E71      =0),0,(($P71      /$E71      )*100))</f>
        <v>100</v>
      </c>
      <c r="U73" s="65">
        <f>IF($E71   =0,0,($Q71   /$E71 )*100)</f>
        <v>100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25576000</v>
      </c>
      <c r="C74" s="120">
        <f>SUM(C71:C72)</f>
        <v>0</v>
      </c>
      <c r="D74" s="120"/>
      <c r="E74" s="120">
        <f>$B74      +$C74      +$D74</f>
        <v>25576000</v>
      </c>
      <c r="F74" s="121">
        <f t="shared" ref="F74:O74" si="45">SUM(F71:F72)</f>
        <v>25576000</v>
      </c>
      <c r="G74" s="122">
        <f t="shared" si="45"/>
        <v>25576000</v>
      </c>
      <c r="H74" s="121">
        <f t="shared" si="45"/>
        <v>8711000</v>
      </c>
      <c r="I74" s="122">
        <f t="shared" si="45"/>
        <v>10310715</v>
      </c>
      <c r="J74" s="121">
        <f t="shared" si="45"/>
        <v>4925000</v>
      </c>
      <c r="K74" s="122">
        <f t="shared" si="45"/>
        <v>7373162</v>
      </c>
      <c r="L74" s="121">
        <f t="shared" si="45"/>
        <v>10481000</v>
      </c>
      <c r="M74" s="122">
        <f t="shared" si="45"/>
        <v>990796</v>
      </c>
      <c r="N74" s="121">
        <f t="shared" si="45"/>
        <v>1459000</v>
      </c>
      <c r="O74" s="122">
        <f t="shared" si="45"/>
        <v>6901327</v>
      </c>
      <c r="P74" s="121">
        <f>$H74      +$J74      +$L74      +$N74</f>
        <v>25576000</v>
      </c>
      <c r="Q74" s="122">
        <f>$I74      +$K74      +$M74      +$O74</f>
        <v>25576000</v>
      </c>
      <c r="R74" s="67">
        <f>IF(($L74      =0),0,((($N74      -$L74      )/$L74      )*100))</f>
        <v>-86.079572559870243</v>
      </c>
      <c r="S74" s="68">
        <f>IF(($M74      =0),0,((($O74      -$M74      )/$M74      )*100))</f>
        <v>596.54368810532139</v>
      </c>
      <c r="T74" s="67">
        <f>IF(($E71      =0),0,(($P71      /$E71      )*100))</f>
        <v>100</v>
      </c>
      <c r="U74" s="71">
        <f>IF($E71   =0,0,($Q71   /$E71 )*100)</f>
        <v>100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65975000</v>
      </c>
      <c r="C75" s="120">
        <f>SUM(C9:C16,C19:C25,C28:C31,C34,C37:C41,C44:C54,C57:C60,C63:C67,C71:C72)</f>
        <v>-5634000</v>
      </c>
      <c r="D75" s="120"/>
      <c r="E75" s="120">
        <f>$B75      +$C75      +$D75</f>
        <v>60341000</v>
      </c>
      <c r="F75" s="121">
        <f t="shared" ref="F75:O75" si="46">SUM(F9:F16,F19:F25,F28:F31,F34,F37:F41,F44:F54,F57:F60,F63:F67,F71:F72)</f>
        <v>79675000</v>
      </c>
      <c r="G75" s="122">
        <f t="shared" si="46"/>
        <v>52663000</v>
      </c>
      <c r="H75" s="121">
        <f t="shared" si="46"/>
        <v>12208000</v>
      </c>
      <c r="I75" s="122">
        <f t="shared" si="46"/>
        <v>18434165</v>
      </c>
      <c r="J75" s="121">
        <f t="shared" si="46"/>
        <v>5525000</v>
      </c>
      <c r="K75" s="122">
        <f t="shared" si="46"/>
        <v>9401300</v>
      </c>
      <c r="L75" s="121">
        <f t="shared" si="46"/>
        <v>10637000</v>
      </c>
      <c r="M75" s="122">
        <f t="shared" si="46"/>
        <v>-306433</v>
      </c>
      <c r="N75" s="121">
        <f t="shared" si="46"/>
        <v>1778000</v>
      </c>
      <c r="O75" s="122">
        <f t="shared" si="46"/>
        <v>11334718</v>
      </c>
      <c r="P75" s="121">
        <f>$H75      +$J75      +$L75      +$N75</f>
        <v>30148000</v>
      </c>
      <c r="Q75" s="122">
        <f>$I75      +$K75      +$M75      +$O75</f>
        <v>38863750</v>
      </c>
      <c r="R75" s="67">
        <f>IF(($L75      =0),0,((($N75      -$L75      )/$L75      )*100))</f>
        <v>-83.284760740810384</v>
      </c>
      <c r="S75" s="68">
        <f>IF(($M75      =0),0,((($O75      -$M75      )/$M75      )*100))</f>
        <v>-3798.922113479945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57.247023526954408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73.79706815031426</v>
      </c>
      <c r="V75" s="121">
        <f>SUM(V9:V16,V19:V25,V28:V31,V34,V37:V41,V44:V54,V57:V60,V63:V67,V71:V72)</f>
        <v>5768000</v>
      </c>
      <c r="W75" s="122" t="s">
        <v>36</v>
      </c>
    </row>
    <row r="76" spans="1:23" ht="13" thickTop="1" x14ac:dyDescent="0.25">
      <c r="A76" s="72" t="s">
        <v>40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93</v>
      </c>
      <c r="B78" s="86" t="s">
        <v>94</v>
      </c>
      <c r="C78" s="86" t="s">
        <v>95</v>
      </c>
      <c r="D78" s="87" t="s">
        <v>17</v>
      </c>
      <c r="E78" s="86" t="s">
        <v>18</v>
      </c>
      <c r="F78" s="86" t="s">
        <v>19</v>
      </c>
      <c r="G78" s="86" t="s">
        <v>96</v>
      </c>
      <c r="H78" s="86" t="s">
        <v>97</v>
      </c>
      <c r="I78" s="88" t="s">
        <v>22</v>
      </c>
      <c r="J78" s="86" t="s">
        <v>98</v>
      </c>
      <c r="K78" s="88" t="s">
        <v>24</v>
      </c>
      <c r="L78" s="86" t="s">
        <v>99</v>
      </c>
      <c r="M78" s="88" t="s">
        <v>26</v>
      </c>
      <c r="N78" s="86" t="s">
        <v>100</v>
      </c>
      <c r="O78" s="88" t="s">
        <v>28</v>
      </c>
      <c r="P78" s="88" t="s">
        <v>101</v>
      </c>
      <c r="Q78" s="89" t="s">
        <v>30</v>
      </c>
      <c r="R78" s="90" t="s">
        <v>101</v>
      </c>
      <c r="S78" s="91" t="s">
        <v>30</v>
      </c>
      <c r="T78" s="90" t="s">
        <v>102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167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168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169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170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171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172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103</v>
      </c>
      <c r="B87" s="128">
        <f t="shared" ref="B87:S87" si="48">+B88+B89+B90+B91+B92+B93+B94+B95+B96</f>
        <v>12342000</v>
      </c>
      <c r="C87" s="128">
        <f t="shared" si="48"/>
        <v>10229000</v>
      </c>
      <c r="D87" s="128">
        <f t="shared" si="48"/>
        <v>0</v>
      </c>
      <c r="E87" s="128">
        <f t="shared" si="48"/>
        <v>22571000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12170000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12170000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53.918745292632138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104</v>
      </c>
      <c r="B88" s="130"/>
      <c r="C88" s="130"/>
      <c r="D88" s="130"/>
      <c r="E88" s="130">
        <f t="shared" ref="E88:E96" si="49">$B88      +$C88      +$D88</f>
        <v>0</v>
      </c>
      <c r="F88" s="130">
        <v>0</v>
      </c>
      <c r="G88" s="130">
        <v>0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IF(($L88      =0),0,((($N88      -$L88      )/$L88      )*100))</f>
        <v>0</v>
      </c>
      <c r="S88" s="98">
        <f t="shared" ref="S88:S96" si="53">IF(($M88      =0),0,((($O88      -$M88      )/$M88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105</v>
      </c>
      <c r="B89" s="108"/>
      <c r="C89" s="108"/>
      <c r="D89" s="108"/>
      <c r="E89" s="108">
        <f t="shared" si="49"/>
        <v>0</v>
      </c>
      <c r="F89" s="108">
        <v>0</v>
      </c>
      <c r="G89" s="108">
        <v>0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106</v>
      </c>
      <c r="B90" s="108"/>
      <c r="C90" s="108"/>
      <c r="D90" s="108"/>
      <c r="E90" s="108">
        <f t="shared" si="49"/>
        <v>0</v>
      </c>
      <c r="F90" s="108">
        <v>0</v>
      </c>
      <c r="G90" s="108">
        <v>0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107</v>
      </c>
      <c r="B91" s="108">
        <v>12342000</v>
      </c>
      <c r="C91" s="108">
        <v>10229000</v>
      </c>
      <c r="D91" s="108"/>
      <c r="E91" s="108">
        <f t="shared" si="49"/>
        <v>22571000</v>
      </c>
      <c r="F91" s="108">
        <v>0</v>
      </c>
      <c r="G91" s="108">
        <v>0</v>
      </c>
      <c r="H91" s="108">
        <v>12170000</v>
      </c>
      <c r="I91" s="108"/>
      <c r="J91" s="108"/>
      <c r="K91" s="108"/>
      <c r="L91" s="108"/>
      <c r="M91" s="108"/>
      <c r="N91" s="108"/>
      <c r="O91" s="108"/>
      <c r="P91" s="108">
        <f t="shared" si="50"/>
        <v>12170000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53.918745292632138</v>
      </c>
      <c r="U91" s="99">
        <f t="shared" si="55"/>
        <v>0</v>
      </c>
      <c r="V91" s="100"/>
      <c r="W91" s="101"/>
    </row>
    <row r="92" spans="1:23" ht="13" x14ac:dyDescent="0.3">
      <c r="A92" s="102" t="s">
        <v>108</v>
      </c>
      <c r="B92" s="108"/>
      <c r="C92" s="108"/>
      <c r="D92" s="108"/>
      <c r="E92" s="108">
        <f t="shared" si="49"/>
        <v>0</v>
      </c>
      <c r="F92" s="108">
        <v>0</v>
      </c>
      <c r="G92" s="108">
        <v>0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109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110</v>
      </c>
      <c r="B94" s="108"/>
      <c r="C94" s="108"/>
      <c r="D94" s="108"/>
      <c r="E94" s="108">
        <f t="shared" si="49"/>
        <v>0</v>
      </c>
      <c r="F94" s="108">
        <v>0</v>
      </c>
      <c r="G94" s="108">
        <v>0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111</v>
      </c>
      <c r="B95" s="108"/>
      <c r="C95" s="108"/>
      <c r="D95" s="108"/>
      <c r="E95" s="108">
        <f t="shared" si="49"/>
        <v>0</v>
      </c>
      <c r="F95" s="108">
        <v>0</v>
      </c>
      <c r="G95" s="108">
        <v>0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112</v>
      </c>
      <c r="B96" s="131"/>
      <c r="C96" s="131"/>
      <c r="D96" s="131"/>
      <c r="E96" s="131">
        <f t="shared" si="49"/>
        <v>0</v>
      </c>
      <c r="F96" s="131">
        <v>0</v>
      </c>
      <c r="G96" s="131">
        <v>0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173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12342000</v>
      </c>
      <c r="C114" s="137">
        <f t="shared" si="62"/>
        <v>10229000</v>
      </c>
      <c r="D114" s="137">
        <f t="shared" si="62"/>
        <v>0</v>
      </c>
      <c r="E114" s="137">
        <f t="shared" si="62"/>
        <v>22571000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12170000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12170000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>
        <f t="shared" si="58"/>
        <v>0.53918745292632142</v>
      </c>
      <c r="U114" s="30">
        <f t="shared" si="59"/>
        <v>0</v>
      </c>
      <c r="V114" s="27"/>
      <c r="W114" s="28"/>
    </row>
    <row r="115" spans="1:23" hidden="1" x14ac:dyDescent="0.25">
      <c r="A115" s="31" t="s">
        <v>174</v>
      </c>
      <c r="B115" s="139">
        <f>B87</f>
        <v>12342000</v>
      </c>
      <c r="C115" s="139">
        <f t="shared" ref="C115:Q115" si="63">C87</f>
        <v>10229000</v>
      </c>
      <c r="D115" s="139">
        <f t="shared" si="63"/>
        <v>0</v>
      </c>
      <c r="E115" s="139">
        <f t="shared" si="63"/>
        <v>22571000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12170000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12170000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>
        <f t="shared" si="58"/>
        <v>0.53918745292632142</v>
      </c>
      <c r="U115" s="30">
        <f t="shared" si="59"/>
        <v>0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175</v>
      </c>
    </row>
    <row r="118" spans="1:23" x14ac:dyDescent="0.25">
      <c r="A118" s="35" t="s">
        <v>176</v>
      </c>
    </row>
    <row r="119" spans="1:23" ht="13" x14ac:dyDescent="0.3">
      <c r="A119" s="35" t="s">
        <v>177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178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179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180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TeC79Ifu2ExZluCivKclxd1bUqJsEKeDPQ4I4hW81qdSf24i4S/2Rp1Irutof7kYG6rgZpE5iMurHSK9Lu080g==" saltValue="+gd6dz3QFA+Bil9fyZwH5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116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40</v>
      </c>
      <c r="B6" s="40" t="s">
        <v>40</v>
      </c>
      <c r="C6" s="40" t="s">
        <v>40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>
        <v>0</v>
      </c>
      <c r="G9" s="110">
        <v>0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IF(($L9       =0),0,((($N9       -$L9       )/$L9       )*100))</f>
        <v>0</v>
      </c>
      <c r="S9" s="55">
        <f>IF(($M9       =0),0,((($O9       -$M9       )/$M9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1800000</v>
      </c>
      <c r="C10" s="108"/>
      <c r="D10" s="108"/>
      <c r="E10" s="108">
        <f t="shared" ref="E10:E17" si="0">$B10      +$C10      +$D10</f>
        <v>1800000</v>
      </c>
      <c r="F10" s="109">
        <v>1800000</v>
      </c>
      <c r="G10" s="110">
        <v>1800000</v>
      </c>
      <c r="H10" s="109">
        <v>894000</v>
      </c>
      <c r="I10" s="110">
        <v>762807</v>
      </c>
      <c r="J10" s="109">
        <v>865000</v>
      </c>
      <c r="K10" s="110">
        <v>721494</v>
      </c>
      <c r="L10" s="109"/>
      <c r="M10" s="110">
        <v>286932</v>
      </c>
      <c r="N10" s="109"/>
      <c r="O10" s="110">
        <v>212304</v>
      </c>
      <c r="P10" s="109">
        <f t="shared" ref="P10:P17" si="1">$H10      +$J10      +$L10      +$N10</f>
        <v>1759000</v>
      </c>
      <c r="Q10" s="110">
        <f t="shared" ref="Q10:Q17" si="2">$I10      +$K10      +$M10      +$O10</f>
        <v>1983537</v>
      </c>
      <c r="R10" s="54">
        <f t="shared" ref="R10:R17" si="3">IF(($L10      =0),0,((($N10      -$L10      )/$L10      )*100))</f>
        <v>0</v>
      </c>
      <c r="S10" s="55">
        <f t="shared" ref="S10:S17" si="4">IF(($M10      =0),0,((($O10      -$M10      )/$M10      )*100))</f>
        <v>-26.008949855714942</v>
      </c>
      <c r="T10" s="54">
        <f t="shared" ref="T10:T16" si="5">IF(($E10      =0),0,(($P10      /$E10      )*100))</f>
        <v>97.722222222222229</v>
      </c>
      <c r="U10" s="56">
        <f t="shared" ref="U10:U16" si="6">IF(($E10      =0),0,(($Q10      /$E10      )*100))</f>
        <v>110.19650000000001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1800000</v>
      </c>
      <c r="C17" s="111">
        <f>SUM(C9:C16)</f>
        <v>0</v>
      </c>
      <c r="D17" s="111"/>
      <c r="E17" s="111">
        <f t="shared" si="0"/>
        <v>1800000</v>
      </c>
      <c r="F17" s="112">
        <f t="shared" ref="F17:O17" si="7">SUM(F9:F16)</f>
        <v>1800000</v>
      </c>
      <c r="G17" s="113">
        <f t="shared" si="7"/>
        <v>1800000</v>
      </c>
      <c r="H17" s="112">
        <f t="shared" si="7"/>
        <v>894000</v>
      </c>
      <c r="I17" s="113">
        <f t="shared" si="7"/>
        <v>762807</v>
      </c>
      <c r="J17" s="112">
        <f t="shared" si="7"/>
        <v>865000</v>
      </c>
      <c r="K17" s="113">
        <f t="shared" si="7"/>
        <v>721494</v>
      </c>
      <c r="L17" s="112">
        <f t="shared" si="7"/>
        <v>0</v>
      </c>
      <c r="M17" s="113">
        <f t="shared" si="7"/>
        <v>286932</v>
      </c>
      <c r="N17" s="112">
        <f t="shared" si="7"/>
        <v>0</v>
      </c>
      <c r="O17" s="113">
        <f t="shared" si="7"/>
        <v>212304</v>
      </c>
      <c r="P17" s="112">
        <f t="shared" si="1"/>
        <v>1759000</v>
      </c>
      <c r="Q17" s="113">
        <f t="shared" si="2"/>
        <v>1983537</v>
      </c>
      <c r="R17" s="58">
        <f t="shared" si="3"/>
        <v>0</v>
      </c>
      <c r="S17" s="59">
        <f t="shared" si="4"/>
        <v>-26.008949855714942</v>
      </c>
      <c r="T17" s="58">
        <f>IF((SUM($E9:$E14))=0,0,(P17/(SUM($E9:$E14))*100))</f>
        <v>97.722222222222229</v>
      </c>
      <c r="U17" s="60">
        <f>IF((SUM($E9:$E14))=0,0,(Q17/(SUM($E9:$E14))*100))</f>
        <v>110.19650000000001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IF(($L19      =0),0,((($N19      -$L19      )/$L19      )*100))</f>
        <v>0</v>
      </c>
      <c r="S19" s="55">
        <f t="shared" ref="S19:S26" si="12">IF(($M19      =0),0,((($O19      -$M19      )/$M19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>
        <v>0</v>
      </c>
      <c r="G21" s="110">
        <v>0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0</v>
      </c>
      <c r="D26" s="111"/>
      <c r="E26" s="111">
        <f t="shared" si="8"/>
        <v>0</v>
      </c>
      <c r="F26" s="112">
        <f t="shared" ref="F26:O26" si="15">SUM(F19:F25)</f>
        <v>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IF(($L28      =0),0,((($N28      -$L28      )/$L28      )*100))</f>
        <v>0</v>
      </c>
      <c r="S28" s="55">
        <f>IF(($M28      =0),0,((($O28      -$M28      )/$M28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IF(($L29      =0),0,((($N29      -$L29      )/$L29      )*100))</f>
        <v>0</v>
      </c>
      <c r="S29" s="55">
        <f>IF(($M29      =0),0,((($O29      -$M29      )/$M29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IF(($L30      =0),0,((($N30      -$L30      )/$L30      )*100))</f>
        <v>0</v>
      </c>
      <c r="S30" s="55">
        <f>IF(($M30      =0),0,((($O30      -$M30      )/$M30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IF(($L31      =0),0,((($N31      -$L31      )/$L31      )*100))</f>
        <v>0</v>
      </c>
      <c r="S31" s="55">
        <f>IF(($M31      =0),0,((($O31      -$M31      )/$M31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IF(($L32      =0),0,((($N32      -$L32      )/$L32      )*100))</f>
        <v>0</v>
      </c>
      <c r="S32" s="59">
        <f>IF(($M32      =0),0,((($O32      -$M32      )/$M32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1497000</v>
      </c>
      <c r="C34" s="108"/>
      <c r="D34" s="108"/>
      <c r="E34" s="108">
        <f>$B34      +$C34      +$D34</f>
        <v>1497000</v>
      </c>
      <c r="F34" s="109">
        <v>1497000</v>
      </c>
      <c r="G34" s="110">
        <v>1497000</v>
      </c>
      <c r="H34" s="109">
        <v>375000</v>
      </c>
      <c r="I34" s="110">
        <v>461614</v>
      </c>
      <c r="J34" s="109">
        <v>461000</v>
      </c>
      <c r="K34" s="110">
        <v>520459</v>
      </c>
      <c r="L34" s="109">
        <v>473000</v>
      </c>
      <c r="M34" s="110">
        <v>450499</v>
      </c>
      <c r="N34" s="109">
        <v>103000</v>
      </c>
      <c r="O34" s="110">
        <v>65138</v>
      </c>
      <c r="P34" s="109">
        <f>$H34      +$J34      +$L34      +$N34</f>
        <v>1412000</v>
      </c>
      <c r="Q34" s="110">
        <f>$I34      +$K34      +$M34      +$O34</f>
        <v>1497710</v>
      </c>
      <c r="R34" s="54">
        <f>IF(($L34      =0),0,((($N34      -$L34      )/$L34      )*100))</f>
        <v>-78.224101479915433</v>
      </c>
      <c r="S34" s="55">
        <f>IF(($M34      =0),0,((($O34      -$M34      )/$M34      )*100))</f>
        <v>-85.540922399383788</v>
      </c>
      <c r="T34" s="54">
        <f>IF(($E34      =0),0,(($P34      /$E34      )*100))</f>
        <v>94.321977287909149</v>
      </c>
      <c r="U34" s="56">
        <f>IF(($E34      =0),0,(($Q34      /$E34      )*100))</f>
        <v>100.04742818971275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1497000</v>
      </c>
      <c r="C35" s="111">
        <f>C34</f>
        <v>0</v>
      </c>
      <c r="D35" s="111"/>
      <c r="E35" s="111">
        <f>$B35      +$C35      +$D35</f>
        <v>1497000</v>
      </c>
      <c r="F35" s="112">
        <f t="shared" ref="F35:O35" si="17">F34</f>
        <v>1497000</v>
      </c>
      <c r="G35" s="113">
        <f t="shared" si="17"/>
        <v>1497000</v>
      </c>
      <c r="H35" s="112">
        <f t="shared" si="17"/>
        <v>375000</v>
      </c>
      <c r="I35" s="113">
        <f t="shared" si="17"/>
        <v>461614</v>
      </c>
      <c r="J35" s="112">
        <f t="shared" si="17"/>
        <v>461000</v>
      </c>
      <c r="K35" s="113">
        <f t="shared" si="17"/>
        <v>520459</v>
      </c>
      <c r="L35" s="112">
        <f t="shared" si="17"/>
        <v>473000</v>
      </c>
      <c r="M35" s="113">
        <f t="shared" si="17"/>
        <v>450499</v>
      </c>
      <c r="N35" s="112">
        <f t="shared" si="17"/>
        <v>103000</v>
      </c>
      <c r="O35" s="113">
        <f t="shared" si="17"/>
        <v>65138</v>
      </c>
      <c r="P35" s="112">
        <f>$H35      +$J35      +$L35      +$N35</f>
        <v>1412000</v>
      </c>
      <c r="Q35" s="113">
        <f>$I35      +$K35      +$M35      +$O35</f>
        <v>1497710</v>
      </c>
      <c r="R35" s="58">
        <f>IF(($L35      =0),0,((($N35      -$L35      )/$L35      )*100))</f>
        <v>-78.224101479915433</v>
      </c>
      <c r="S35" s="59">
        <f>IF(($M35      =0),0,((($O35      -$M35      )/$M35      )*100))</f>
        <v>-85.540922399383788</v>
      </c>
      <c r="T35" s="58">
        <f>IF($E35   =0,0,($P35   /$E35   )*100)</f>
        <v>94.321977287909149</v>
      </c>
      <c r="U35" s="60">
        <f>IF($E35   =0,0,($Q35   /$E35   )*100)</f>
        <v>100.04742818971275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/>
      <c r="C37" s="108"/>
      <c r="D37" s="108"/>
      <c r="E37" s="108">
        <f t="shared" ref="E37:E42" si="18">$B37      +$C37      +$D37</f>
        <v>0</v>
      </c>
      <c r="F37" s="109">
        <v>0</v>
      </c>
      <c r="G37" s="110">
        <v>0</v>
      </c>
      <c r="H37" s="109"/>
      <c r="I37" s="110"/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0</v>
      </c>
      <c r="Q37" s="110">
        <f t="shared" ref="Q37:Q42" si="20">$I37      +$K37      +$M37      +$O37</f>
        <v>0</v>
      </c>
      <c r="R37" s="54">
        <f t="shared" ref="R37:R42" si="21">IF(($L37      =0),0,((($N37      -$L37      )/$L37      )*100))</f>
        <v>0</v>
      </c>
      <c r="S37" s="55">
        <f t="shared" ref="S37:S42" si="22">IF(($M37      =0),0,((($O37      -$M37      )/$M37      )*100))</f>
        <v>0</v>
      </c>
      <c r="T37" s="54">
        <f t="shared" ref="T37:T41" si="23">IF(($E37      =0),0,(($P37      /$E37      )*100))</f>
        <v>0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/>
      <c r="C38" s="108"/>
      <c r="D38" s="108"/>
      <c r="E38" s="108">
        <f t="shared" si="18"/>
        <v>0</v>
      </c>
      <c r="F38" s="109">
        <v>0</v>
      </c>
      <c r="G38" s="110">
        <v>0</v>
      </c>
      <c r="H38" s="109"/>
      <c r="I38" s="110"/>
      <c r="J38" s="109"/>
      <c r="K38" s="110"/>
      <c r="L38" s="109"/>
      <c r="M38" s="110"/>
      <c r="N38" s="109">
        <v>5094000</v>
      </c>
      <c r="O38" s="110"/>
      <c r="P38" s="109">
        <f t="shared" si="19"/>
        <v>5094000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0</v>
      </c>
      <c r="C42" s="111">
        <f>SUM(C37:C41)</f>
        <v>0</v>
      </c>
      <c r="D42" s="111"/>
      <c r="E42" s="111">
        <f t="shared" si="18"/>
        <v>0</v>
      </c>
      <c r="F42" s="112">
        <f t="shared" ref="F42:O42" si="25">SUM(F37:F41)</f>
        <v>0</v>
      </c>
      <c r="G42" s="113">
        <f t="shared" si="25"/>
        <v>0</v>
      </c>
      <c r="H42" s="112">
        <f t="shared" si="25"/>
        <v>0</v>
      </c>
      <c r="I42" s="113">
        <f t="shared" si="25"/>
        <v>0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5094000</v>
      </c>
      <c r="O42" s="113">
        <f t="shared" si="25"/>
        <v>0</v>
      </c>
      <c r="P42" s="112">
        <f t="shared" si="19"/>
        <v>5094000</v>
      </c>
      <c r="Q42" s="113">
        <f t="shared" si="20"/>
        <v>0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0</v>
      </c>
      <c r="U42" s="60">
        <f>IF((+$E37+$E40) =0,0,(Q42   /(+$E37+$E40) )*100)</f>
        <v>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IF(($L44      =0),0,((($N44      -$L44      )/$L44      )*100))</f>
        <v>0</v>
      </c>
      <c r="S44" s="55">
        <f t="shared" ref="S44:S55" si="30">IF(($M44      =0),0,((($O44      -$M44      )/$M44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IF(($L57      =0),0,((($N57      -$L57      )/$L57      )*100))</f>
        <v>0</v>
      </c>
      <c r="S57" s="55">
        <f>IF(($M57      =0),0,((($O57      -$M57      )/$M57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IF(($L58      =0),0,((($N58      -$L58      )/$L58      )*100))</f>
        <v>0</v>
      </c>
      <c r="S58" s="55">
        <f>IF(($M58      =0),0,((($O58      -$M58      )/$M58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IF(($L59      =0),0,((($N59      -$L59      )/$L59      )*100))</f>
        <v>0</v>
      </c>
      <c r="S59" s="55">
        <f>IF(($M59      =0),0,((($O59      -$M59      )/$M59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IF(($L60      =0),0,((($N60      -$L60      )/$L60      )*100))</f>
        <v>0</v>
      </c>
      <c r="S60" s="55">
        <f>IF(($M60      =0),0,((($O60      -$M60      )/$M60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IF(($L61      =0),0,((($N61      -$L61      )/$L61      )*100))</f>
        <v>0</v>
      </c>
      <c r="S61" s="64">
        <f>IF(($M61      =0),0,((($O61      -$M61      )/$M61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IF(($L63      =0),0,((($N63      -$L63      )/$L63      )*100))</f>
        <v>0</v>
      </c>
      <c r="S63" s="55">
        <f t="shared" ref="S63:S69" si="39">IF(($M63      =0),0,((($O63      -$M63      )/$M63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3297000</v>
      </c>
      <c r="C69" s="120">
        <f>SUM(C9:C16,C19:C25,C28:C31,C34,C37:C41,C44:C54,C57:C60,C63:C67)</f>
        <v>0</v>
      </c>
      <c r="D69" s="120"/>
      <c r="E69" s="120">
        <f t="shared" si="35"/>
        <v>3297000</v>
      </c>
      <c r="F69" s="121">
        <f t="shared" ref="F69:O69" si="43">SUM(F9:F16,F19:F25,F28:F31,F34,F37:F41,F44:F54,F57:F60,F63:F67)</f>
        <v>3297000</v>
      </c>
      <c r="G69" s="122">
        <f t="shared" si="43"/>
        <v>3297000</v>
      </c>
      <c r="H69" s="121">
        <f t="shared" si="43"/>
        <v>1269000</v>
      </c>
      <c r="I69" s="122">
        <f t="shared" si="43"/>
        <v>1224421</v>
      </c>
      <c r="J69" s="121">
        <f t="shared" si="43"/>
        <v>1326000</v>
      </c>
      <c r="K69" s="122">
        <f t="shared" si="43"/>
        <v>1241953</v>
      </c>
      <c r="L69" s="121">
        <f t="shared" si="43"/>
        <v>473000</v>
      </c>
      <c r="M69" s="122">
        <f t="shared" si="43"/>
        <v>737431</v>
      </c>
      <c r="N69" s="121">
        <f t="shared" si="43"/>
        <v>5197000</v>
      </c>
      <c r="O69" s="122">
        <f t="shared" si="43"/>
        <v>277442</v>
      </c>
      <c r="P69" s="121">
        <f t="shared" si="36"/>
        <v>8265000</v>
      </c>
      <c r="Q69" s="122">
        <f t="shared" si="37"/>
        <v>3481247</v>
      </c>
      <c r="R69" s="67">
        <f t="shared" si="38"/>
        <v>998.73150105708248</v>
      </c>
      <c r="S69" s="68">
        <f t="shared" si="39"/>
        <v>-62.377225801464817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250.68243858052773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105.58832271762209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26795000</v>
      </c>
      <c r="C71" s="108"/>
      <c r="D71" s="108"/>
      <c r="E71" s="108">
        <f>$B71      +$C71      +$D71</f>
        <v>26795000</v>
      </c>
      <c r="F71" s="109">
        <v>26795000</v>
      </c>
      <c r="G71" s="110">
        <v>26795000</v>
      </c>
      <c r="H71" s="109">
        <v>5221000</v>
      </c>
      <c r="I71" s="110">
        <v>5341501</v>
      </c>
      <c r="J71" s="109">
        <v>10406000</v>
      </c>
      <c r="K71" s="110">
        <v>9176055</v>
      </c>
      <c r="L71" s="109">
        <v>8762000</v>
      </c>
      <c r="M71" s="110">
        <v>4510804</v>
      </c>
      <c r="N71" s="109">
        <v>2406000</v>
      </c>
      <c r="O71" s="110">
        <v>7766641</v>
      </c>
      <c r="P71" s="109">
        <f>$H71      +$J71      +$L71      +$N71</f>
        <v>26795000</v>
      </c>
      <c r="Q71" s="110">
        <f>$I71      +$K71      +$M71      +$O71</f>
        <v>26795001</v>
      </c>
      <c r="R71" s="54">
        <f>IF(($L71      =0),0,((($N71      -$L71      )/$L71      )*100))</f>
        <v>-72.540515863958007</v>
      </c>
      <c r="S71" s="55">
        <f>IF(($M71      =0),0,((($O71      -$M71      )/$M71      )*100))</f>
        <v>72.17864043749185</v>
      </c>
      <c r="T71" s="54">
        <f>IF(($E71      =0),0,(($P71      /$E71      )*100))</f>
        <v>100</v>
      </c>
      <c r="U71" s="56">
        <f>IF(($E71      =0),0,(($Q71      /$E71      )*100))</f>
        <v>100.00000373203957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IF(($L72      =0),0,((($N72      -$L72      )/$L72      )*100))</f>
        <v>0</v>
      </c>
      <c r="S72" s="55">
        <f>IF(($M72      =0),0,((($O72      -$M72      )/$M72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26795000</v>
      </c>
      <c r="C73" s="117">
        <f>SUM(C71:C72)</f>
        <v>0</v>
      </c>
      <c r="D73" s="117"/>
      <c r="E73" s="117">
        <f>$B73      +$C73      +$D73</f>
        <v>26795000</v>
      </c>
      <c r="F73" s="118">
        <f t="shared" ref="F73:O73" si="44">SUM(F71:F72)</f>
        <v>26795000</v>
      </c>
      <c r="G73" s="119">
        <f t="shared" si="44"/>
        <v>26795000</v>
      </c>
      <c r="H73" s="118">
        <f t="shared" si="44"/>
        <v>5221000</v>
      </c>
      <c r="I73" s="119">
        <f t="shared" si="44"/>
        <v>5341501</v>
      </c>
      <c r="J73" s="118">
        <f t="shared" si="44"/>
        <v>10406000</v>
      </c>
      <c r="K73" s="119">
        <f t="shared" si="44"/>
        <v>9176055</v>
      </c>
      <c r="L73" s="118">
        <f t="shared" si="44"/>
        <v>8762000</v>
      </c>
      <c r="M73" s="119">
        <f t="shared" si="44"/>
        <v>4510804</v>
      </c>
      <c r="N73" s="118">
        <f t="shared" si="44"/>
        <v>2406000</v>
      </c>
      <c r="O73" s="119">
        <f t="shared" si="44"/>
        <v>7766641</v>
      </c>
      <c r="P73" s="118">
        <f>$H73      +$J73      +$L73      +$N73</f>
        <v>26795000</v>
      </c>
      <c r="Q73" s="119">
        <f>$I73      +$K73      +$M73      +$O73</f>
        <v>26795001</v>
      </c>
      <c r="R73" s="63">
        <f>IF(($L73      =0),0,((($N73      -$L73      )/$L73      )*100))</f>
        <v>-72.540515863958007</v>
      </c>
      <c r="S73" s="64">
        <f>IF(($M73      =0),0,((($O73      -$M73      )/$M73      )*100))</f>
        <v>72.17864043749185</v>
      </c>
      <c r="T73" s="63">
        <f>IF(($E71      =0),0,(($P71      /$E71      )*100))</f>
        <v>100</v>
      </c>
      <c r="U73" s="65">
        <f>IF($E71   =0,0,($Q71   /$E71 )*100)</f>
        <v>100.00000373203957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26795000</v>
      </c>
      <c r="C74" s="120">
        <f>SUM(C71:C72)</f>
        <v>0</v>
      </c>
      <c r="D74" s="120"/>
      <c r="E74" s="120">
        <f>$B74      +$C74      +$D74</f>
        <v>26795000</v>
      </c>
      <c r="F74" s="121">
        <f t="shared" ref="F74:O74" si="45">SUM(F71:F72)</f>
        <v>26795000</v>
      </c>
      <c r="G74" s="122">
        <f t="shared" si="45"/>
        <v>26795000</v>
      </c>
      <c r="H74" s="121">
        <f t="shared" si="45"/>
        <v>5221000</v>
      </c>
      <c r="I74" s="122">
        <f t="shared" si="45"/>
        <v>5341501</v>
      </c>
      <c r="J74" s="121">
        <f t="shared" si="45"/>
        <v>10406000</v>
      </c>
      <c r="K74" s="122">
        <f t="shared" si="45"/>
        <v>9176055</v>
      </c>
      <c r="L74" s="121">
        <f t="shared" si="45"/>
        <v>8762000</v>
      </c>
      <c r="M74" s="122">
        <f t="shared" si="45"/>
        <v>4510804</v>
      </c>
      <c r="N74" s="121">
        <f t="shared" si="45"/>
        <v>2406000</v>
      </c>
      <c r="O74" s="122">
        <f t="shared" si="45"/>
        <v>7766641</v>
      </c>
      <c r="P74" s="121">
        <f>$H74      +$J74      +$L74      +$N74</f>
        <v>26795000</v>
      </c>
      <c r="Q74" s="122">
        <f>$I74      +$K74      +$M74      +$O74</f>
        <v>26795001</v>
      </c>
      <c r="R74" s="67">
        <f>IF(($L74      =0),0,((($N74      -$L74      )/$L74      )*100))</f>
        <v>-72.540515863958007</v>
      </c>
      <c r="S74" s="68">
        <f>IF(($M74      =0),0,((($O74      -$M74      )/$M74      )*100))</f>
        <v>72.17864043749185</v>
      </c>
      <c r="T74" s="67">
        <f>IF(($E71      =0),0,(($P71      /$E71      )*100))</f>
        <v>100</v>
      </c>
      <c r="U74" s="71">
        <f>IF($E71   =0,0,($Q71   /$E71 )*100)</f>
        <v>100.00000373203957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30092000</v>
      </c>
      <c r="C75" s="120">
        <f>SUM(C9:C16,C19:C25,C28:C31,C34,C37:C41,C44:C54,C57:C60,C63:C67,C71:C72)</f>
        <v>0</v>
      </c>
      <c r="D75" s="120"/>
      <c r="E75" s="120">
        <f>$B75      +$C75      +$D75</f>
        <v>30092000</v>
      </c>
      <c r="F75" s="121">
        <f t="shared" ref="F75:O75" si="46">SUM(F9:F16,F19:F25,F28:F31,F34,F37:F41,F44:F54,F57:F60,F63:F67,F71:F72)</f>
        <v>30092000</v>
      </c>
      <c r="G75" s="122">
        <f t="shared" si="46"/>
        <v>30092000</v>
      </c>
      <c r="H75" s="121">
        <f t="shared" si="46"/>
        <v>6490000</v>
      </c>
      <c r="I75" s="122">
        <f t="shared" si="46"/>
        <v>6565922</v>
      </c>
      <c r="J75" s="121">
        <f t="shared" si="46"/>
        <v>11732000</v>
      </c>
      <c r="K75" s="122">
        <f t="shared" si="46"/>
        <v>10418008</v>
      </c>
      <c r="L75" s="121">
        <f t="shared" si="46"/>
        <v>9235000</v>
      </c>
      <c r="M75" s="122">
        <f t="shared" si="46"/>
        <v>5248235</v>
      </c>
      <c r="N75" s="121">
        <f t="shared" si="46"/>
        <v>7603000</v>
      </c>
      <c r="O75" s="122">
        <f t="shared" si="46"/>
        <v>8044083</v>
      </c>
      <c r="P75" s="121">
        <f>$H75      +$J75      +$L75      +$N75</f>
        <v>35060000</v>
      </c>
      <c r="Q75" s="122">
        <f>$I75      +$K75      +$M75      +$O75</f>
        <v>30276248</v>
      </c>
      <c r="R75" s="67">
        <f>IF(($L75      =0),0,((($N75      -$L75      )/$L75      )*100))</f>
        <v>-17.671900378992962</v>
      </c>
      <c r="S75" s="68">
        <f>IF(($M75      =0),0,((($O75      -$M75      )/$M75      )*100))</f>
        <v>53.272157210948059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116.50937126146484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100.61228233417521</v>
      </c>
      <c r="V75" s="121" t="s">
        <v>36</v>
      </c>
      <c r="W75" s="122" t="s">
        <v>36</v>
      </c>
    </row>
    <row r="76" spans="1:23" ht="13" thickTop="1" x14ac:dyDescent="0.25">
      <c r="A76" s="72" t="s">
        <v>40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93</v>
      </c>
      <c r="B78" s="86" t="s">
        <v>94</v>
      </c>
      <c r="C78" s="86" t="s">
        <v>95</v>
      </c>
      <c r="D78" s="87" t="s">
        <v>17</v>
      </c>
      <c r="E78" s="86" t="s">
        <v>18</v>
      </c>
      <c r="F78" s="86" t="s">
        <v>19</v>
      </c>
      <c r="G78" s="86" t="s">
        <v>96</v>
      </c>
      <c r="H78" s="86" t="s">
        <v>97</v>
      </c>
      <c r="I78" s="88" t="s">
        <v>22</v>
      </c>
      <c r="J78" s="86" t="s">
        <v>98</v>
      </c>
      <c r="K78" s="88" t="s">
        <v>24</v>
      </c>
      <c r="L78" s="86" t="s">
        <v>99</v>
      </c>
      <c r="M78" s="88" t="s">
        <v>26</v>
      </c>
      <c r="N78" s="86" t="s">
        <v>100</v>
      </c>
      <c r="O78" s="88" t="s">
        <v>28</v>
      </c>
      <c r="P78" s="88" t="s">
        <v>101</v>
      </c>
      <c r="Q78" s="89" t="s">
        <v>30</v>
      </c>
      <c r="R78" s="90" t="s">
        <v>101</v>
      </c>
      <c r="S78" s="91" t="s">
        <v>30</v>
      </c>
      <c r="T78" s="90" t="s">
        <v>102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167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168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169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170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171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172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103</v>
      </c>
      <c r="B87" s="128">
        <f t="shared" ref="B87:S87" si="48">+B88+B89+B90+B91+B92+B93+B94+B95+B96</f>
        <v>6829000</v>
      </c>
      <c r="C87" s="128">
        <f t="shared" si="48"/>
        <v>3282000</v>
      </c>
      <c r="D87" s="128">
        <f t="shared" si="48"/>
        <v>0</v>
      </c>
      <c r="E87" s="128">
        <f t="shared" si="48"/>
        <v>10111000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10497000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800000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11297000</v>
      </c>
      <c r="Q87" s="129">
        <f t="shared" si="48"/>
        <v>0</v>
      </c>
      <c r="R87" s="94">
        <f t="shared" si="48"/>
        <v>-100</v>
      </c>
      <c r="S87" s="94">
        <f t="shared" si="48"/>
        <v>0</v>
      </c>
      <c r="T87" s="95">
        <f>IF(SUM($E88:$E96) =0,0,(P87   /SUM($E88:$E96) )*100)</f>
        <v>111.72979922856294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104</v>
      </c>
      <c r="B88" s="130"/>
      <c r="C88" s="130"/>
      <c r="D88" s="130"/>
      <c r="E88" s="130">
        <f t="shared" ref="E88:E96" si="49">$B88      +$C88      +$D88</f>
        <v>0</v>
      </c>
      <c r="F88" s="130">
        <v>0</v>
      </c>
      <c r="G88" s="130">
        <v>0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IF(($L88      =0),0,((($N88      -$L88      )/$L88      )*100))</f>
        <v>0</v>
      </c>
      <c r="S88" s="98">
        <f t="shared" ref="S88:S96" si="53">IF(($M88      =0),0,((($O88      -$M88      )/$M88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105</v>
      </c>
      <c r="B89" s="108"/>
      <c r="C89" s="108"/>
      <c r="D89" s="108"/>
      <c r="E89" s="108">
        <f t="shared" si="49"/>
        <v>0</v>
      </c>
      <c r="F89" s="108">
        <v>0</v>
      </c>
      <c r="G89" s="108">
        <v>0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106</v>
      </c>
      <c r="B90" s="108"/>
      <c r="C90" s="108"/>
      <c r="D90" s="108"/>
      <c r="E90" s="108">
        <f t="shared" si="49"/>
        <v>0</v>
      </c>
      <c r="F90" s="108">
        <v>0</v>
      </c>
      <c r="G90" s="108">
        <v>0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107</v>
      </c>
      <c r="B91" s="108">
        <v>6829000</v>
      </c>
      <c r="C91" s="108">
        <v>2482000</v>
      </c>
      <c r="D91" s="108"/>
      <c r="E91" s="108">
        <f t="shared" si="49"/>
        <v>9311000</v>
      </c>
      <c r="F91" s="108">
        <v>0</v>
      </c>
      <c r="G91" s="108">
        <v>0</v>
      </c>
      <c r="H91" s="108">
        <v>10497000</v>
      </c>
      <c r="I91" s="108"/>
      <c r="J91" s="108"/>
      <c r="K91" s="108"/>
      <c r="L91" s="108"/>
      <c r="M91" s="108"/>
      <c r="N91" s="108"/>
      <c r="O91" s="108"/>
      <c r="P91" s="108">
        <f t="shared" si="50"/>
        <v>10497000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112.73762216732896</v>
      </c>
      <c r="U91" s="99">
        <f t="shared" si="55"/>
        <v>0</v>
      </c>
      <c r="V91" s="100"/>
      <c r="W91" s="101"/>
    </row>
    <row r="92" spans="1:23" ht="13" x14ac:dyDescent="0.3">
      <c r="A92" s="102" t="s">
        <v>108</v>
      </c>
      <c r="B92" s="108"/>
      <c r="C92" s="108"/>
      <c r="D92" s="108"/>
      <c r="E92" s="108">
        <f t="shared" si="49"/>
        <v>0</v>
      </c>
      <c r="F92" s="108">
        <v>0</v>
      </c>
      <c r="G92" s="108">
        <v>0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109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110</v>
      </c>
      <c r="B94" s="108"/>
      <c r="C94" s="108"/>
      <c r="D94" s="108"/>
      <c r="E94" s="108">
        <f t="shared" si="49"/>
        <v>0</v>
      </c>
      <c r="F94" s="108">
        <v>0</v>
      </c>
      <c r="G94" s="108">
        <v>0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111</v>
      </c>
      <c r="B95" s="108"/>
      <c r="C95" s="108"/>
      <c r="D95" s="108"/>
      <c r="E95" s="108">
        <f t="shared" si="49"/>
        <v>0</v>
      </c>
      <c r="F95" s="108">
        <v>0</v>
      </c>
      <c r="G95" s="108">
        <v>0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112</v>
      </c>
      <c r="B96" s="131"/>
      <c r="C96" s="131">
        <v>800000</v>
      </c>
      <c r="D96" s="131"/>
      <c r="E96" s="131">
        <f t="shared" si="49"/>
        <v>800000</v>
      </c>
      <c r="F96" s="131">
        <v>0</v>
      </c>
      <c r="G96" s="131">
        <v>0</v>
      </c>
      <c r="H96" s="131"/>
      <c r="I96" s="131"/>
      <c r="J96" s="131"/>
      <c r="K96" s="131"/>
      <c r="L96" s="131">
        <v>800000</v>
      </c>
      <c r="M96" s="131"/>
      <c r="N96" s="131"/>
      <c r="O96" s="131"/>
      <c r="P96" s="131">
        <f t="shared" si="50"/>
        <v>800000</v>
      </c>
      <c r="Q96" s="131">
        <f t="shared" si="51"/>
        <v>0</v>
      </c>
      <c r="R96" s="104">
        <f t="shared" si="52"/>
        <v>-100</v>
      </c>
      <c r="S96" s="104">
        <f t="shared" si="53"/>
        <v>0</v>
      </c>
      <c r="T96" s="104">
        <f t="shared" si="54"/>
        <v>100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173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6829000</v>
      </c>
      <c r="C114" s="137">
        <f t="shared" si="62"/>
        <v>3282000</v>
      </c>
      <c r="D114" s="137">
        <f t="shared" si="62"/>
        <v>0</v>
      </c>
      <c r="E114" s="137">
        <f t="shared" si="62"/>
        <v>10111000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10497000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800000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11297000</v>
      </c>
      <c r="Q114" s="137">
        <f t="shared" si="62"/>
        <v>0</v>
      </c>
      <c r="R114" s="29">
        <f t="shared" si="61"/>
        <v>-1</v>
      </c>
      <c r="S114" s="30" t="str">
        <f t="shared" si="61"/>
        <v xml:space="preserve"> </v>
      </c>
      <c r="T114" s="29">
        <f t="shared" si="58"/>
        <v>1.1172979922856294</v>
      </c>
      <c r="U114" s="30">
        <f t="shared" si="59"/>
        <v>0</v>
      </c>
      <c r="V114" s="27"/>
      <c r="W114" s="28"/>
    </row>
    <row r="115" spans="1:23" hidden="1" x14ac:dyDescent="0.25">
      <c r="A115" s="31" t="s">
        <v>174</v>
      </c>
      <c r="B115" s="139">
        <f>B87</f>
        <v>6829000</v>
      </c>
      <c r="C115" s="139">
        <f t="shared" ref="C115:Q115" si="63">C87</f>
        <v>3282000</v>
      </c>
      <c r="D115" s="139">
        <f t="shared" si="63"/>
        <v>0</v>
      </c>
      <c r="E115" s="139">
        <f t="shared" si="63"/>
        <v>10111000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10497000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800000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11297000</v>
      </c>
      <c r="Q115" s="139">
        <f t="shared" si="63"/>
        <v>0</v>
      </c>
      <c r="R115" s="29">
        <f t="shared" si="61"/>
        <v>-1</v>
      </c>
      <c r="S115" s="30" t="str">
        <f t="shared" si="61"/>
        <v xml:space="preserve"> </v>
      </c>
      <c r="T115" s="29">
        <f t="shared" si="58"/>
        <v>1.1172979922856294</v>
      </c>
      <c r="U115" s="30">
        <f t="shared" si="59"/>
        <v>0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175</v>
      </c>
    </row>
    <row r="118" spans="1:23" x14ac:dyDescent="0.25">
      <c r="A118" s="35" t="s">
        <v>176</v>
      </c>
    </row>
    <row r="119" spans="1:23" ht="13" x14ac:dyDescent="0.3">
      <c r="A119" s="35" t="s">
        <v>177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178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179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180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UKb0S/Ai3IIJ3LUMkcc5TvTi7QCiIj50u+uWf74bH6W+CpD5Sp2EdrRLtbcHldF33FQKJhc4FaFneOprUlbCxg==" saltValue="R6yViYHPA69srbsPw0+aS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161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40</v>
      </c>
      <c r="B6" s="40" t="s">
        <v>40</v>
      </c>
      <c r="C6" s="40" t="s">
        <v>40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>
        <v>0</v>
      </c>
      <c r="G9" s="110">
        <v>0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IF(($L9       =0),0,((($N9       -$L9       )/$L9       )*100))</f>
        <v>0</v>
      </c>
      <c r="S9" s="55">
        <f>IF(($M9       =0),0,((($O9       -$M9       )/$M9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1000000</v>
      </c>
      <c r="C10" s="108"/>
      <c r="D10" s="108"/>
      <c r="E10" s="108">
        <f t="shared" ref="E10:E17" si="0">$B10      +$C10      +$D10</f>
        <v>1000000</v>
      </c>
      <c r="F10" s="109">
        <v>1000000</v>
      </c>
      <c r="G10" s="110">
        <v>1000000</v>
      </c>
      <c r="H10" s="109">
        <v>45000</v>
      </c>
      <c r="I10" s="110">
        <v>70773</v>
      </c>
      <c r="J10" s="109">
        <v>163000</v>
      </c>
      <c r="K10" s="110">
        <v>142621</v>
      </c>
      <c r="L10" s="109">
        <v>21000</v>
      </c>
      <c r="M10" s="110">
        <v>23341</v>
      </c>
      <c r="N10" s="109"/>
      <c r="O10" s="110">
        <v>-16979</v>
      </c>
      <c r="P10" s="109">
        <f t="shared" ref="P10:P17" si="1">$H10      +$J10      +$L10      +$N10</f>
        <v>229000</v>
      </c>
      <c r="Q10" s="110">
        <f t="shared" ref="Q10:Q17" si="2">$I10      +$K10      +$M10      +$O10</f>
        <v>219756</v>
      </c>
      <c r="R10" s="54">
        <f t="shared" ref="R10:R17" si="3">IF(($L10      =0),0,((($N10      -$L10      )/$L10      )*100))</f>
        <v>-100</v>
      </c>
      <c r="S10" s="55">
        <f t="shared" ref="S10:S17" si="4">IF(($M10      =0),0,((($O10      -$M10      )/$M10      )*100))</f>
        <v>-172.74324150636221</v>
      </c>
      <c r="T10" s="54">
        <f t="shared" ref="T10:T16" si="5">IF(($E10      =0),0,(($P10      /$E10      )*100))</f>
        <v>22.900000000000002</v>
      </c>
      <c r="U10" s="56">
        <f t="shared" ref="U10:U16" si="6">IF(($E10      =0),0,(($Q10      /$E10      )*100))</f>
        <v>21.9756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1000000</v>
      </c>
      <c r="C17" s="111">
        <f>SUM(C9:C16)</f>
        <v>0</v>
      </c>
      <c r="D17" s="111"/>
      <c r="E17" s="111">
        <f t="shared" si="0"/>
        <v>1000000</v>
      </c>
      <c r="F17" s="112">
        <f t="shared" ref="F17:O17" si="7">SUM(F9:F16)</f>
        <v>1000000</v>
      </c>
      <c r="G17" s="113">
        <f t="shared" si="7"/>
        <v>1000000</v>
      </c>
      <c r="H17" s="112">
        <f t="shared" si="7"/>
        <v>45000</v>
      </c>
      <c r="I17" s="113">
        <f t="shared" si="7"/>
        <v>70773</v>
      </c>
      <c r="J17" s="112">
        <f t="shared" si="7"/>
        <v>163000</v>
      </c>
      <c r="K17" s="113">
        <f t="shared" si="7"/>
        <v>142621</v>
      </c>
      <c r="L17" s="112">
        <f t="shared" si="7"/>
        <v>21000</v>
      </c>
      <c r="M17" s="113">
        <f t="shared" si="7"/>
        <v>23341</v>
      </c>
      <c r="N17" s="112">
        <f t="shared" si="7"/>
        <v>0</v>
      </c>
      <c r="O17" s="113">
        <f t="shared" si="7"/>
        <v>-16979</v>
      </c>
      <c r="P17" s="112">
        <f t="shared" si="1"/>
        <v>229000</v>
      </c>
      <c r="Q17" s="113">
        <f t="shared" si="2"/>
        <v>219756</v>
      </c>
      <c r="R17" s="58">
        <f t="shared" si="3"/>
        <v>-100</v>
      </c>
      <c r="S17" s="59">
        <f t="shared" si="4"/>
        <v>-172.74324150636221</v>
      </c>
      <c r="T17" s="58">
        <f>IF((SUM($E9:$E14))=0,0,(P17/(SUM($E9:$E14))*100))</f>
        <v>22.900000000000002</v>
      </c>
      <c r="U17" s="60">
        <f>IF((SUM($E9:$E14))=0,0,(Q17/(SUM($E9:$E14))*100))</f>
        <v>21.9756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IF(($L19      =0),0,((($N19      -$L19      )/$L19      )*100))</f>
        <v>0</v>
      </c>
      <c r="S19" s="55">
        <f t="shared" ref="S19:S26" si="12">IF(($M19      =0),0,((($O19      -$M19      )/$M19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>
        <v>2877000</v>
      </c>
      <c r="C21" s="108"/>
      <c r="D21" s="108"/>
      <c r="E21" s="108">
        <f t="shared" si="8"/>
        <v>2877000</v>
      </c>
      <c r="F21" s="109">
        <v>2877000</v>
      </c>
      <c r="G21" s="110">
        <v>0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2877000</v>
      </c>
      <c r="C26" s="111">
        <f>SUM(C19:C25)</f>
        <v>0</v>
      </c>
      <c r="D26" s="111"/>
      <c r="E26" s="111">
        <f t="shared" si="8"/>
        <v>2877000</v>
      </c>
      <c r="F26" s="112">
        <f t="shared" ref="F26:O26" si="15">SUM(F19:F25)</f>
        <v>2877000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IF(($L28      =0),0,((($N28      -$L28      )/$L28      )*100))</f>
        <v>0</v>
      </c>
      <c r="S28" s="55">
        <f>IF(($M28      =0),0,((($O28      -$M28      )/$M28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IF(($L29      =0),0,((($N29      -$L29      )/$L29      )*100))</f>
        <v>0</v>
      </c>
      <c r="S29" s="55">
        <f>IF(($M29      =0),0,((($O29      -$M29      )/$M29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IF(($L30      =0),0,((($N30      -$L30      )/$L30      )*100))</f>
        <v>0</v>
      </c>
      <c r="S30" s="55">
        <f>IF(($M30      =0),0,((($O30      -$M30      )/$M30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>
        <v>2549000</v>
      </c>
      <c r="C31" s="108"/>
      <c r="D31" s="108"/>
      <c r="E31" s="108">
        <f>$B31      +$C31      +$D31</f>
        <v>2549000</v>
      </c>
      <c r="F31" s="109">
        <v>2549000</v>
      </c>
      <c r="G31" s="110">
        <v>2549000</v>
      </c>
      <c r="H31" s="109">
        <v>444000</v>
      </c>
      <c r="I31" s="110">
        <v>235595</v>
      </c>
      <c r="J31" s="109">
        <v>841000</v>
      </c>
      <c r="K31" s="110">
        <v>987184</v>
      </c>
      <c r="L31" s="109">
        <v>645000</v>
      </c>
      <c r="M31" s="110">
        <v>406240</v>
      </c>
      <c r="N31" s="109">
        <v>467000</v>
      </c>
      <c r="O31" s="110">
        <v>921671</v>
      </c>
      <c r="P31" s="109">
        <f>$H31      +$J31      +$L31      +$N31</f>
        <v>2397000</v>
      </c>
      <c r="Q31" s="110">
        <f>$I31      +$K31      +$M31      +$O31</f>
        <v>2550690</v>
      </c>
      <c r="R31" s="54">
        <f>IF(($L31      =0),0,((($N31      -$L31      )/$L31      )*100))</f>
        <v>-27.596899224806204</v>
      </c>
      <c r="S31" s="55">
        <f>IF(($M31      =0),0,((($O31      -$M31      )/$M31      )*100))</f>
        <v>126.87844623867663</v>
      </c>
      <c r="T31" s="54">
        <f>IF(($E31      =0),0,(($P31      /$E31      )*100))</f>
        <v>94.036877206747747</v>
      </c>
      <c r="U31" s="56">
        <f>IF(($E31      =0),0,(($Q31      /$E31      )*100))</f>
        <v>100.06630051000391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2549000</v>
      </c>
      <c r="C32" s="111">
        <f>SUM(C28:C31)</f>
        <v>0</v>
      </c>
      <c r="D32" s="111"/>
      <c r="E32" s="111">
        <f>$B32      +$C32      +$D32</f>
        <v>2549000</v>
      </c>
      <c r="F32" s="112">
        <f t="shared" ref="F32:O32" si="16">SUM(F28:F31)</f>
        <v>2549000</v>
      </c>
      <c r="G32" s="113">
        <f t="shared" si="16"/>
        <v>2549000</v>
      </c>
      <c r="H32" s="112">
        <f t="shared" si="16"/>
        <v>444000</v>
      </c>
      <c r="I32" s="113">
        <f t="shared" si="16"/>
        <v>235595</v>
      </c>
      <c r="J32" s="112">
        <f t="shared" si="16"/>
        <v>841000</v>
      </c>
      <c r="K32" s="113">
        <f t="shared" si="16"/>
        <v>987184</v>
      </c>
      <c r="L32" s="112">
        <f t="shared" si="16"/>
        <v>645000</v>
      </c>
      <c r="M32" s="113">
        <f t="shared" si="16"/>
        <v>406240</v>
      </c>
      <c r="N32" s="112">
        <f t="shared" si="16"/>
        <v>467000</v>
      </c>
      <c r="O32" s="113">
        <f t="shared" si="16"/>
        <v>921671</v>
      </c>
      <c r="P32" s="112">
        <f>$H32      +$J32      +$L32      +$N32</f>
        <v>2397000</v>
      </c>
      <c r="Q32" s="113">
        <f>$I32      +$K32      +$M32      +$O32</f>
        <v>2550690</v>
      </c>
      <c r="R32" s="58">
        <f>IF(($L32      =0),0,((($N32      -$L32      )/$L32      )*100))</f>
        <v>-27.596899224806204</v>
      </c>
      <c r="S32" s="59">
        <f>IF(($M32      =0),0,((($O32      -$M32      )/$M32      )*100))</f>
        <v>126.87844623867663</v>
      </c>
      <c r="T32" s="58">
        <f>IF($E32   =0,0,($P32   /$E32   )*100)</f>
        <v>94.036877206747747</v>
      </c>
      <c r="U32" s="60">
        <f>IF($E32   =0,0,($Q32   /$E32   )*100)</f>
        <v>100.06630051000391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3071000</v>
      </c>
      <c r="C34" s="108"/>
      <c r="D34" s="108"/>
      <c r="E34" s="108">
        <f>$B34      +$C34      +$D34</f>
        <v>3071000</v>
      </c>
      <c r="F34" s="109">
        <v>3071000</v>
      </c>
      <c r="G34" s="110">
        <v>3071000</v>
      </c>
      <c r="H34" s="109">
        <v>767000</v>
      </c>
      <c r="I34" s="110">
        <v>733840</v>
      </c>
      <c r="J34" s="109">
        <v>793000</v>
      </c>
      <c r="K34" s="110">
        <v>7200</v>
      </c>
      <c r="L34" s="109"/>
      <c r="M34" s="110">
        <v>2257630</v>
      </c>
      <c r="N34" s="109"/>
      <c r="O34" s="110"/>
      <c r="P34" s="109">
        <f>$H34      +$J34      +$L34      +$N34</f>
        <v>1560000</v>
      </c>
      <c r="Q34" s="110">
        <f>$I34      +$K34      +$M34      +$O34</f>
        <v>2998670</v>
      </c>
      <c r="R34" s="54">
        <f>IF(($L34      =0),0,((($N34      -$L34      )/$L34      )*100))</f>
        <v>0</v>
      </c>
      <c r="S34" s="55">
        <f>IF(($M34      =0),0,((($O34      -$M34      )/$M34      )*100))</f>
        <v>-100</v>
      </c>
      <c r="T34" s="54">
        <f>IF(($E34      =0),0,(($P34      /$E34      )*100))</f>
        <v>50.797785737544778</v>
      </c>
      <c r="U34" s="56">
        <f>IF(($E34      =0),0,(($Q34      /$E34      )*100))</f>
        <v>97.644741126668833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3071000</v>
      </c>
      <c r="C35" s="111">
        <f>C34</f>
        <v>0</v>
      </c>
      <c r="D35" s="111"/>
      <c r="E35" s="111">
        <f>$B35      +$C35      +$D35</f>
        <v>3071000</v>
      </c>
      <c r="F35" s="112">
        <f t="shared" ref="F35:O35" si="17">F34</f>
        <v>3071000</v>
      </c>
      <c r="G35" s="113">
        <f t="shared" si="17"/>
        <v>3071000</v>
      </c>
      <c r="H35" s="112">
        <f t="shared" si="17"/>
        <v>767000</v>
      </c>
      <c r="I35" s="113">
        <f t="shared" si="17"/>
        <v>733840</v>
      </c>
      <c r="J35" s="112">
        <f t="shared" si="17"/>
        <v>793000</v>
      </c>
      <c r="K35" s="113">
        <f t="shared" si="17"/>
        <v>7200</v>
      </c>
      <c r="L35" s="112">
        <f t="shared" si="17"/>
        <v>0</v>
      </c>
      <c r="M35" s="113">
        <f t="shared" si="17"/>
        <v>2257630</v>
      </c>
      <c r="N35" s="112">
        <f t="shared" si="17"/>
        <v>0</v>
      </c>
      <c r="O35" s="113">
        <f t="shared" si="17"/>
        <v>0</v>
      </c>
      <c r="P35" s="112">
        <f>$H35      +$J35      +$L35      +$N35</f>
        <v>1560000</v>
      </c>
      <c r="Q35" s="113">
        <f>$I35      +$K35      +$M35      +$O35</f>
        <v>2998670</v>
      </c>
      <c r="R35" s="58">
        <f>IF(($L35      =0),0,((($N35      -$L35      )/$L35      )*100))</f>
        <v>0</v>
      </c>
      <c r="S35" s="59">
        <f>IF(($M35      =0),0,((($O35      -$M35      )/$M35      )*100))</f>
        <v>-100</v>
      </c>
      <c r="T35" s="58">
        <f>IF($E35   =0,0,($P35   /$E35   )*100)</f>
        <v>50.797785737544778</v>
      </c>
      <c r="U35" s="60">
        <f>IF($E35   =0,0,($Q35   /$E35   )*100)</f>
        <v>97.644741126668833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/>
      <c r="C37" s="108"/>
      <c r="D37" s="108"/>
      <c r="E37" s="108">
        <f t="shared" ref="E37:E42" si="18">$B37      +$C37      +$D37</f>
        <v>0</v>
      </c>
      <c r="F37" s="109">
        <v>0</v>
      </c>
      <c r="G37" s="110">
        <v>0</v>
      </c>
      <c r="H37" s="109"/>
      <c r="I37" s="110"/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0</v>
      </c>
      <c r="Q37" s="110">
        <f t="shared" ref="Q37:Q42" si="20">$I37      +$K37      +$M37      +$O37</f>
        <v>0</v>
      </c>
      <c r="R37" s="54">
        <f t="shared" ref="R37:R42" si="21">IF(($L37      =0),0,((($N37      -$L37      )/$L37      )*100))</f>
        <v>0</v>
      </c>
      <c r="S37" s="55">
        <f t="shared" ref="S37:S42" si="22">IF(($M37      =0),0,((($O37      -$M37      )/$M37      )*100))</f>
        <v>0</v>
      </c>
      <c r="T37" s="54">
        <f t="shared" ref="T37:T41" si="23">IF(($E37      =0),0,(($P37      /$E37      )*100))</f>
        <v>0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/>
      <c r="C38" s="108"/>
      <c r="D38" s="108"/>
      <c r="E38" s="108">
        <f t="shared" si="18"/>
        <v>0</v>
      </c>
      <c r="F38" s="109">
        <v>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0</v>
      </c>
      <c r="C42" s="111">
        <f>SUM(C37:C41)</f>
        <v>0</v>
      </c>
      <c r="D42" s="111"/>
      <c r="E42" s="111">
        <f t="shared" si="18"/>
        <v>0</v>
      </c>
      <c r="F42" s="112">
        <f t="shared" ref="F42:O42" si="25">SUM(F37:F41)</f>
        <v>0</v>
      </c>
      <c r="G42" s="113">
        <f t="shared" si="25"/>
        <v>0</v>
      </c>
      <c r="H42" s="112">
        <f t="shared" si="25"/>
        <v>0</v>
      </c>
      <c r="I42" s="113">
        <f t="shared" si="25"/>
        <v>0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0</v>
      </c>
      <c r="Q42" s="113">
        <f t="shared" si="20"/>
        <v>0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0</v>
      </c>
      <c r="U42" s="60">
        <f>IF((+$E37+$E40) =0,0,(Q42   /(+$E37+$E40) )*100)</f>
        <v>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IF(($L44      =0),0,((($N44      -$L44      )/$L44      )*100))</f>
        <v>0</v>
      </c>
      <c r="S44" s="55">
        <f t="shared" ref="S44:S55" si="30">IF(($M44      =0),0,((($O44      -$M44      )/$M44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>
        <v>100000000</v>
      </c>
      <c r="C53" s="108">
        <v>-10000000</v>
      </c>
      <c r="D53" s="108"/>
      <c r="E53" s="108">
        <f t="shared" si="26"/>
        <v>90000000</v>
      </c>
      <c r="F53" s="109">
        <v>90000000</v>
      </c>
      <c r="G53" s="110">
        <v>90000000</v>
      </c>
      <c r="H53" s="109">
        <v>21644000</v>
      </c>
      <c r="I53" s="110">
        <v>24947777</v>
      </c>
      <c r="J53" s="109">
        <v>3842000</v>
      </c>
      <c r="K53" s="110">
        <v>19975396</v>
      </c>
      <c r="L53" s="109">
        <v>10347000</v>
      </c>
      <c r="M53" s="110">
        <v>15929038</v>
      </c>
      <c r="N53" s="109">
        <v>48864000</v>
      </c>
      <c r="O53" s="110">
        <v>48616739</v>
      </c>
      <c r="P53" s="109">
        <f t="shared" si="27"/>
        <v>84697000</v>
      </c>
      <c r="Q53" s="110">
        <f t="shared" si="28"/>
        <v>109468950</v>
      </c>
      <c r="R53" s="54">
        <f t="shared" si="29"/>
        <v>372.2528269063497</v>
      </c>
      <c r="S53" s="55">
        <f t="shared" si="30"/>
        <v>205.20825551423761</v>
      </c>
      <c r="T53" s="54">
        <f t="shared" si="31"/>
        <v>94.107777777777784</v>
      </c>
      <c r="U53" s="56">
        <f t="shared" si="32"/>
        <v>121.63216666666668</v>
      </c>
      <c r="V53" s="109">
        <v>19088000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100000000</v>
      </c>
      <c r="C55" s="111">
        <f>SUM(C44:C54)</f>
        <v>-10000000</v>
      </c>
      <c r="D55" s="111"/>
      <c r="E55" s="111">
        <f t="shared" si="26"/>
        <v>90000000</v>
      </c>
      <c r="F55" s="112">
        <f t="shared" ref="F55:O55" si="33">SUM(F44:F54)</f>
        <v>90000000</v>
      </c>
      <c r="G55" s="113">
        <f t="shared" si="33"/>
        <v>90000000</v>
      </c>
      <c r="H55" s="112">
        <f t="shared" si="33"/>
        <v>21644000</v>
      </c>
      <c r="I55" s="113">
        <f t="shared" si="33"/>
        <v>24947777</v>
      </c>
      <c r="J55" s="112">
        <f t="shared" si="33"/>
        <v>3842000</v>
      </c>
      <c r="K55" s="113">
        <f t="shared" si="33"/>
        <v>19975396</v>
      </c>
      <c r="L55" s="112">
        <f t="shared" si="33"/>
        <v>10347000</v>
      </c>
      <c r="M55" s="113">
        <f t="shared" si="33"/>
        <v>15929038</v>
      </c>
      <c r="N55" s="112">
        <f t="shared" si="33"/>
        <v>48864000</v>
      </c>
      <c r="O55" s="113">
        <f t="shared" si="33"/>
        <v>48616739</v>
      </c>
      <c r="P55" s="112">
        <f t="shared" si="27"/>
        <v>84697000</v>
      </c>
      <c r="Q55" s="113">
        <f t="shared" si="28"/>
        <v>109468950</v>
      </c>
      <c r="R55" s="58">
        <f t="shared" si="29"/>
        <v>372.2528269063497</v>
      </c>
      <c r="S55" s="59">
        <f t="shared" si="30"/>
        <v>205.20825551423761</v>
      </c>
      <c r="T55" s="58">
        <f>IF((+$E45+$E47+$E49+$E50+$E53) =0,0,(P55   /(+$E45+$E47+$E49+$E50+$E53) )*100)</f>
        <v>94.107777777777784</v>
      </c>
      <c r="U55" s="60">
        <f>IF((+$E45+$E47+$E49+$E50+$E53) =0,0,(Q55   /(+$E45+$E47+$E49+$E50+$E53) )*100)</f>
        <v>121.63216666666668</v>
      </c>
      <c r="V55" s="112">
        <f>SUM(V44:V54)</f>
        <v>19088000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IF(($L57      =0),0,((($N57      -$L57      )/$L57      )*100))</f>
        <v>0</v>
      </c>
      <c r="S57" s="55">
        <f>IF(($M57      =0),0,((($O57      -$M57      )/$M57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IF(($L58      =0),0,((($N58      -$L58      )/$L58      )*100))</f>
        <v>0</v>
      </c>
      <c r="S58" s="55">
        <f>IF(($M58      =0),0,((($O58      -$M58      )/$M58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IF(($L59      =0),0,((($N59      -$L59      )/$L59      )*100))</f>
        <v>0</v>
      </c>
      <c r="S59" s="55">
        <f>IF(($M59      =0),0,((($O59      -$M59      )/$M59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IF(($L60      =0),0,((($N60      -$L60      )/$L60      )*100))</f>
        <v>0</v>
      </c>
      <c r="S60" s="55">
        <f>IF(($M60      =0),0,((($O60      -$M60      )/$M60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IF(($L61      =0),0,((($N61      -$L61      )/$L61      )*100))</f>
        <v>0</v>
      </c>
      <c r="S61" s="64">
        <f>IF(($M61      =0),0,((($O61      -$M61      )/$M61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IF(($L63      =0),0,((($N63      -$L63      )/$L63      )*100))</f>
        <v>0</v>
      </c>
      <c r="S63" s="55">
        <f t="shared" ref="S63:S69" si="39">IF(($M63      =0),0,((($O63      -$M63      )/$M63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109497000</v>
      </c>
      <c r="C69" s="120">
        <f>SUM(C9:C16,C19:C25,C28:C31,C34,C37:C41,C44:C54,C57:C60,C63:C67)</f>
        <v>-10000000</v>
      </c>
      <c r="D69" s="120"/>
      <c r="E69" s="120">
        <f t="shared" si="35"/>
        <v>99497000</v>
      </c>
      <c r="F69" s="121">
        <f t="shared" ref="F69:O69" si="43">SUM(F9:F16,F19:F25,F28:F31,F34,F37:F41,F44:F54,F57:F60,F63:F67)</f>
        <v>99497000</v>
      </c>
      <c r="G69" s="122">
        <f t="shared" si="43"/>
        <v>96620000</v>
      </c>
      <c r="H69" s="121">
        <f t="shared" si="43"/>
        <v>22900000</v>
      </c>
      <c r="I69" s="122">
        <f t="shared" si="43"/>
        <v>25987985</v>
      </c>
      <c r="J69" s="121">
        <f t="shared" si="43"/>
        <v>5639000</v>
      </c>
      <c r="K69" s="122">
        <f t="shared" si="43"/>
        <v>21112401</v>
      </c>
      <c r="L69" s="121">
        <f t="shared" si="43"/>
        <v>11013000</v>
      </c>
      <c r="M69" s="122">
        <f t="shared" si="43"/>
        <v>18616249</v>
      </c>
      <c r="N69" s="121">
        <f t="shared" si="43"/>
        <v>49331000</v>
      </c>
      <c r="O69" s="122">
        <f t="shared" si="43"/>
        <v>49521431</v>
      </c>
      <c r="P69" s="121">
        <f t="shared" si="36"/>
        <v>88883000</v>
      </c>
      <c r="Q69" s="122">
        <f t="shared" si="37"/>
        <v>115238066</v>
      </c>
      <c r="R69" s="67">
        <f t="shared" si="38"/>
        <v>347.93425951148646</v>
      </c>
      <c r="S69" s="68">
        <f t="shared" si="39"/>
        <v>166.01186415158068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91.992341130200785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119.26937073069759</v>
      </c>
      <c r="V69" s="121">
        <f>SUM(V9:V16,V19:V25,V28:V31,V34,V37:V41,V44:V54,V57:V60,V63:V67)</f>
        <v>19088000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219314000</v>
      </c>
      <c r="C71" s="108">
        <v>-9042000</v>
      </c>
      <c r="D71" s="108"/>
      <c r="E71" s="108">
        <f>$B71      +$C71      +$D71</f>
        <v>210272000</v>
      </c>
      <c r="F71" s="109">
        <v>210272000</v>
      </c>
      <c r="G71" s="110">
        <v>210272000</v>
      </c>
      <c r="H71" s="109">
        <v>20138000</v>
      </c>
      <c r="I71" s="110">
        <v>29366299</v>
      </c>
      <c r="J71" s="109">
        <v>91117000</v>
      </c>
      <c r="K71" s="110">
        <v>96687226</v>
      </c>
      <c r="L71" s="109">
        <v>45372000</v>
      </c>
      <c r="M71" s="110">
        <v>50528457</v>
      </c>
      <c r="N71" s="109">
        <v>53645000</v>
      </c>
      <c r="O71" s="110">
        <v>85483650</v>
      </c>
      <c r="P71" s="109">
        <f>$H71      +$J71      +$L71      +$N71</f>
        <v>210272000</v>
      </c>
      <c r="Q71" s="110">
        <f>$I71      +$K71      +$M71      +$O71</f>
        <v>262065632</v>
      </c>
      <c r="R71" s="54">
        <f>IF(($L71      =0),0,((($N71      -$L71      )/$L71      )*100))</f>
        <v>18.233712421757911</v>
      </c>
      <c r="S71" s="55">
        <f>IF(($M71      =0),0,((($O71      -$M71      )/$M71      )*100))</f>
        <v>69.179221126819684</v>
      </c>
      <c r="T71" s="54">
        <f>IF(($E71      =0),0,(($P71      /$E71      )*100))</f>
        <v>100</v>
      </c>
      <c r="U71" s="56">
        <f>IF(($E71      =0),0,(($Q71      /$E71      )*100))</f>
        <v>124.63173033023894</v>
      </c>
      <c r="V71" s="109">
        <v>48014000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IF(($L72      =0),0,((($N72      -$L72      )/$L72      )*100))</f>
        <v>0</v>
      </c>
      <c r="S72" s="55">
        <f>IF(($M72      =0),0,((($O72      -$M72      )/$M72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219314000</v>
      </c>
      <c r="C73" s="117">
        <f>SUM(C71:C72)</f>
        <v>-9042000</v>
      </c>
      <c r="D73" s="117"/>
      <c r="E73" s="117">
        <f>$B73      +$C73      +$D73</f>
        <v>210272000</v>
      </c>
      <c r="F73" s="118">
        <f t="shared" ref="F73:O73" si="44">SUM(F71:F72)</f>
        <v>210272000</v>
      </c>
      <c r="G73" s="119">
        <f t="shared" si="44"/>
        <v>210272000</v>
      </c>
      <c r="H73" s="118">
        <f t="shared" si="44"/>
        <v>20138000</v>
      </c>
      <c r="I73" s="119">
        <f t="shared" si="44"/>
        <v>29366299</v>
      </c>
      <c r="J73" s="118">
        <f t="shared" si="44"/>
        <v>91117000</v>
      </c>
      <c r="K73" s="119">
        <f t="shared" si="44"/>
        <v>96687226</v>
      </c>
      <c r="L73" s="118">
        <f t="shared" si="44"/>
        <v>45372000</v>
      </c>
      <c r="M73" s="119">
        <f t="shared" si="44"/>
        <v>50528457</v>
      </c>
      <c r="N73" s="118">
        <f t="shared" si="44"/>
        <v>53645000</v>
      </c>
      <c r="O73" s="119">
        <f t="shared" si="44"/>
        <v>85483650</v>
      </c>
      <c r="P73" s="118">
        <f>$H73      +$J73      +$L73      +$N73</f>
        <v>210272000</v>
      </c>
      <c r="Q73" s="119">
        <f>$I73      +$K73      +$M73      +$O73</f>
        <v>262065632</v>
      </c>
      <c r="R73" s="63">
        <f>IF(($L73      =0),0,((($N73      -$L73      )/$L73      )*100))</f>
        <v>18.233712421757911</v>
      </c>
      <c r="S73" s="64">
        <f>IF(($M73      =0),0,((($O73      -$M73      )/$M73      )*100))</f>
        <v>69.179221126819684</v>
      </c>
      <c r="T73" s="63">
        <f>IF(($E71      =0),0,(($P71      /$E71      )*100))</f>
        <v>100</v>
      </c>
      <c r="U73" s="65">
        <f>IF($E71   =0,0,($Q71   /$E71 )*100)</f>
        <v>124.63173033023894</v>
      </c>
      <c r="V73" s="118">
        <f>SUM(V71:V72)</f>
        <v>48014000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219314000</v>
      </c>
      <c r="C74" s="120">
        <f>SUM(C71:C72)</f>
        <v>-9042000</v>
      </c>
      <c r="D74" s="120"/>
      <c r="E74" s="120">
        <f>$B74      +$C74      +$D74</f>
        <v>210272000</v>
      </c>
      <c r="F74" s="121">
        <f t="shared" ref="F74:O74" si="45">SUM(F71:F72)</f>
        <v>210272000</v>
      </c>
      <c r="G74" s="122">
        <f t="shared" si="45"/>
        <v>210272000</v>
      </c>
      <c r="H74" s="121">
        <f t="shared" si="45"/>
        <v>20138000</v>
      </c>
      <c r="I74" s="122">
        <f t="shared" si="45"/>
        <v>29366299</v>
      </c>
      <c r="J74" s="121">
        <f t="shared" si="45"/>
        <v>91117000</v>
      </c>
      <c r="K74" s="122">
        <f t="shared" si="45"/>
        <v>96687226</v>
      </c>
      <c r="L74" s="121">
        <f t="shared" si="45"/>
        <v>45372000</v>
      </c>
      <c r="M74" s="122">
        <f t="shared" si="45"/>
        <v>50528457</v>
      </c>
      <c r="N74" s="121">
        <f t="shared" si="45"/>
        <v>53645000</v>
      </c>
      <c r="O74" s="122">
        <f t="shared" si="45"/>
        <v>85483650</v>
      </c>
      <c r="P74" s="121">
        <f>$H74      +$J74      +$L74      +$N74</f>
        <v>210272000</v>
      </c>
      <c r="Q74" s="122">
        <f>$I74      +$K74      +$M74      +$O74</f>
        <v>262065632</v>
      </c>
      <c r="R74" s="67">
        <f>IF(($L74      =0),0,((($N74      -$L74      )/$L74      )*100))</f>
        <v>18.233712421757911</v>
      </c>
      <c r="S74" s="68">
        <f>IF(($M74      =0),0,((($O74      -$M74      )/$M74      )*100))</f>
        <v>69.179221126819684</v>
      </c>
      <c r="T74" s="67">
        <f>IF(($E71      =0),0,(($P71      /$E71      )*100))</f>
        <v>100</v>
      </c>
      <c r="U74" s="71">
        <f>IF($E71   =0,0,($Q71   /$E71 )*100)</f>
        <v>124.63173033023894</v>
      </c>
      <c r="V74" s="121">
        <f>SUM(V71:V72)</f>
        <v>48014000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328811000</v>
      </c>
      <c r="C75" s="120">
        <f>SUM(C9:C16,C19:C25,C28:C31,C34,C37:C41,C44:C54,C57:C60,C63:C67,C71:C72)</f>
        <v>-19042000</v>
      </c>
      <c r="D75" s="120"/>
      <c r="E75" s="120">
        <f>$B75      +$C75      +$D75</f>
        <v>309769000</v>
      </c>
      <c r="F75" s="121">
        <f t="shared" ref="F75:O75" si="46">SUM(F9:F16,F19:F25,F28:F31,F34,F37:F41,F44:F54,F57:F60,F63:F67,F71:F72)</f>
        <v>309769000</v>
      </c>
      <c r="G75" s="122">
        <f t="shared" si="46"/>
        <v>306892000</v>
      </c>
      <c r="H75" s="121">
        <f t="shared" si="46"/>
        <v>43038000</v>
      </c>
      <c r="I75" s="122">
        <f t="shared" si="46"/>
        <v>55354284</v>
      </c>
      <c r="J75" s="121">
        <f t="shared" si="46"/>
        <v>96756000</v>
      </c>
      <c r="K75" s="122">
        <f t="shared" si="46"/>
        <v>117799627</v>
      </c>
      <c r="L75" s="121">
        <f t="shared" si="46"/>
        <v>56385000</v>
      </c>
      <c r="M75" s="122">
        <f t="shared" si="46"/>
        <v>69144706</v>
      </c>
      <c r="N75" s="121">
        <f t="shared" si="46"/>
        <v>102976000</v>
      </c>
      <c r="O75" s="122">
        <f t="shared" si="46"/>
        <v>135005081</v>
      </c>
      <c r="P75" s="121">
        <f>$H75      +$J75      +$L75      +$N75</f>
        <v>299155000</v>
      </c>
      <c r="Q75" s="122">
        <f>$I75      +$K75      +$M75      +$O75</f>
        <v>377303698</v>
      </c>
      <c r="R75" s="67">
        <f>IF(($L75      =0),0,((($N75      -$L75      )/$L75      )*100))</f>
        <v>82.630132127338825</v>
      </c>
      <c r="S75" s="68">
        <f>IF(($M75      =0),0,((($O75      -$M75      )/$M75      )*100))</f>
        <v>95.250061515917068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97.478917664846264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122.94347783585104</v>
      </c>
      <c r="V75" s="121">
        <f>SUM(V9:V16,V19:V25,V28:V31,V34,V37:V41,V44:V54,V57:V60,V63:V67,V71:V72)</f>
        <v>67102000</v>
      </c>
      <c r="W75" s="122" t="s">
        <v>36</v>
      </c>
    </row>
    <row r="76" spans="1:23" ht="13" thickTop="1" x14ac:dyDescent="0.25">
      <c r="A76" s="72" t="s">
        <v>40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93</v>
      </c>
      <c r="B78" s="86" t="s">
        <v>94</v>
      </c>
      <c r="C78" s="86" t="s">
        <v>95</v>
      </c>
      <c r="D78" s="87" t="s">
        <v>17</v>
      </c>
      <c r="E78" s="86" t="s">
        <v>18</v>
      </c>
      <c r="F78" s="86" t="s">
        <v>19</v>
      </c>
      <c r="G78" s="86" t="s">
        <v>96</v>
      </c>
      <c r="H78" s="86" t="s">
        <v>97</v>
      </c>
      <c r="I78" s="88" t="s">
        <v>22</v>
      </c>
      <c r="J78" s="86" t="s">
        <v>98</v>
      </c>
      <c r="K78" s="88" t="s">
        <v>24</v>
      </c>
      <c r="L78" s="86" t="s">
        <v>99</v>
      </c>
      <c r="M78" s="88" t="s">
        <v>26</v>
      </c>
      <c r="N78" s="86" t="s">
        <v>100</v>
      </c>
      <c r="O78" s="88" t="s">
        <v>28</v>
      </c>
      <c r="P78" s="88" t="s">
        <v>101</v>
      </c>
      <c r="Q78" s="89" t="s">
        <v>30</v>
      </c>
      <c r="R78" s="90" t="s">
        <v>101</v>
      </c>
      <c r="S78" s="91" t="s">
        <v>30</v>
      </c>
      <c r="T78" s="90" t="s">
        <v>102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167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168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169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170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171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172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103</v>
      </c>
      <c r="B87" s="128">
        <f t="shared" ref="B87:S87" si="48">+B88+B89+B90+B91+B92+B93+B94+B95+B96</f>
        <v>500000</v>
      </c>
      <c r="C87" s="128">
        <f t="shared" si="48"/>
        <v>-500000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2301000</v>
      </c>
      <c r="I87" s="128">
        <f t="shared" si="48"/>
        <v>0</v>
      </c>
      <c r="J87" s="128">
        <f t="shared" si="48"/>
        <v>-2301000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104</v>
      </c>
      <c r="B88" s="130"/>
      <c r="C88" s="130"/>
      <c r="D88" s="130"/>
      <c r="E88" s="130">
        <f t="shared" ref="E88:E96" si="49">$B88      +$C88      +$D88</f>
        <v>0</v>
      </c>
      <c r="F88" s="130">
        <v>0</v>
      </c>
      <c r="G88" s="130">
        <v>0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IF(($L88      =0),0,((($N88      -$L88      )/$L88      )*100))</f>
        <v>0</v>
      </c>
      <c r="S88" s="98">
        <f t="shared" ref="S88:S96" si="53">IF(($M88      =0),0,((($O88      -$M88      )/$M88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105</v>
      </c>
      <c r="B89" s="108"/>
      <c r="C89" s="108"/>
      <c r="D89" s="108"/>
      <c r="E89" s="108">
        <f t="shared" si="49"/>
        <v>0</v>
      </c>
      <c r="F89" s="108">
        <v>0</v>
      </c>
      <c r="G89" s="108">
        <v>0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106</v>
      </c>
      <c r="B90" s="108"/>
      <c r="C90" s="108"/>
      <c r="D90" s="108"/>
      <c r="E90" s="108">
        <f t="shared" si="49"/>
        <v>0</v>
      </c>
      <c r="F90" s="108">
        <v>0</v>
      </c>
      <c r="G90" s="108">
        <v>0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107</v>
      </c>
      <c r="B91" s="108"/>
      <c r="C91" s="108"/>
      <c r="D91" s="108"/>
      <c r="E91" s="108">
        <f t="shared" si="49"/>
        <v>0</v>
      </c>
      <c r="F91" s="108">
        <v>0</v>
      </c>
      <c r="G91" s="108">
        <v>0</v>
      </c>
      <c r="H91" s="108">
        <v>2301000</v>
      </c>
      <c r="I91" s="108"/>
      <c r="J91" s="108">
        <v>-2301000</v>
      </c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108</v>
      </c>
      <c r="B92" s="108"/>
      <c r="C92" s="108"/>
      <c r="D92" s="108"/>
      <c r="E92" s="108">
        <f t="shared" si="49"/>
        <v>0</v>
      </c>
      <c r="F92" s="108">
        <v>0</v>
      </c>
      <c r="G92" s="108">
        <v>0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109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110</v>
      </c>
      <c r="B94" s="108"/>
      <c r="C94" s="108"/>
      <c r="D94" s="108"/>
      <c r="E94" s="108">
        <f t="shared" si="49"/>
        <v>0</v>
      </c>
      <c r="F94" s="108">
        <v>0</v>
      </c>
      <c r="G94" s="108">
        <v>0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111</v>
      </c>
      <c r="B95" s="108"/>
      <c r="C95" s="108"/>
      <c r="D95" s="108"/>
      <c r="E95" s="108">
        <f t="shared" si="49"/>
        <v>0</v>
      </c>
      <c r="F95" s="108">
        <v>0</v>
      </c>
      <c r="G95" s="108">
        <v>0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112</v>
      </c>
      <c r="B96" s="131">
        <v>500000</v>
      </c>
      <c r="C96" s="131">
        <v>-500000</v>
      </c>
      <c r="D96" s="131"/>
      <c r="E96" s="131">
        <f t="shared" si="49"/>
        <v>0</v>
      </c>
      <c r="F96" s="131">
        <v>0</v>
      </c>
      <c r="G96" s="131">
        <v>0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173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500000</v>
      </c>
      <c r="C114" s="137">
        <f t="shared" si="62"/>
        <v>-500000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2301000</v>
      </c>
      <c r="I114" s="137">
        <f t="shared" si="62"/>
        <v>0</v>
      </c>
      <c r="J114" s="137">
        <f t="shared" si="62"/>
        <v>-2301000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174</v>
      </c>
      <c r="B115" s="139">
        <f>B87</f>
        <v>500000</v>
      </c>
      <c r="C115" s="139">
        <f t="shared" ref="C115:Q115" si="63">C87</f>
        <v>-500000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2301000</v>
      </c>
      <c r="I115" s="139">
        <f t="shared" si="63"/>
        <v>0</v>
      </c>
      <c r="J115" s="139">
        <f t="shared" si="63"/>
        <v>-2301000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175</v>
      </c>
    </row>
    <row r="118" spans="1:23" x14ac:dyDescent="0.25">
      <c r="A118" s="35" t="s">
        <v>176</v>
      </c>
    </row>
    <row r="119" spans="1:23" ht="13" x14ac:dyDescent="0.3">
      <c r="A119" s="35" t="s">
        <v>177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178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179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180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xv9MmRDMngmVbETGEBW+GW5YINRsOiBJPGuYGm96eguhqvEi9wrdMAvdr7ABScwTlG7fJQaKJjO9ra6TzDRKZg==" saltValue="ND+sgikACkaUktWcMlC7A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162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40</v>
      </c>
      <c r="B6" s="40" t="s">
        <v>40</v>
      </c>
      <c r="C6" s="40" t="s">
        <v>40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>
        <v>0</v>
      </c>
      <c r="G9" s="110">
        <v>0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IF(($L9       =0),0,((($N9       -$L9       )/$L9       )*100))</f>
        <v>0</v>
      </c>
      <c r="S9" s="55">
        <f>IF(($M9       =0),0,((($O9       -$M9       )/$M9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1800000</v>
      </c>
      <c r="C10" s="108"/>
      <c r="D10" s="108"/>
      <c r="E10" s="108">
        <f t="shared" ref="E10:E17" si="0">$B10      +$C10      +$D10</f>
        <v>1800000</v>
      </c>
      <c r="F10" s="109">
        <v>1800000</v>
      </c>
      <c r="G10" s="110">
        <v>1800000</v>
      </c>
      <c r="H10" s="109">
        <v>99000</v>
      </c>
      <c r="I10" s="110">
        <v>155313</v>
      </c>
      <c r="J10" s="109">
        <v>824000</v>
      </c>
      <c r="K10" s="110">
        <v>835013</v>
      </c>
      <c r="L10" s="109">
        <v>268000</v>
      </c>
      <c r="M10" s="110">
        <v>249999</v>
      </c>
      <c r="N10" s="109"/>
      <c r="O10" s="110">
        <v>848499</v>
      </c>
      <c r="P10" s="109">
        <f t="shared" ref="P10:P17" si="1">$H10      +$J10      +$L10      +$N10</f>
        <v>1191000</v>
      </c>
      <c r="Q10" s="110">
        <f t="shared" ref="Q10:Q17" si="2">$I10      +$K10      +$M10      +$O10</f>
        <v>2088824</v>
      </c>
      <c r="R10" s="54">
        <f t="shared" ref="R10:R17" si="3">IF(($L10      =0),0,((($N10      -$L10      )/$L10      )*100))</f>
        <v>-100</v>
      </c>
      <c r="S10" s="55">
        <f t="shared" ref="S10:S17" si="4">IF(($M10      =0),0,((($O10      -$M10      )/$M10      )*100))</f>
        <v>239.40095760383042</v>
      </c>
      <c r="T10" s="54">
        <f t="shared" ref="T10:T16" si="5">IF(($E10      =0),0,(($P10      /$E10      )*100))</f>
        <v>66.166666666666657</v>
      </c>
      <c r="U10" s="56">
        <f t="shared" ref="U10:U16" si="6">IF(($E10      =0),0,(($Q10      /$E10      )*100))</f>
        <v>116.04577777777779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1800000</v>
      </c>
      <c r="C17" s="111">
        <f>SUM(C9:C16)</f>
        <v>0</v>
      </c>
      <c r="D17" s="111"/>
      <c r="E17" s="111">
        <f t="shared" si="0"/>
        <v>1800000</v>
      </c>
      <c r="F17" s="112">
        <f t="shared" ref="F17:O17" si="7">SUM(F9:F16)</f>
        <v>1800000</v>
      </c>
      <c r="G17" s="113">
        <f t="shared" si="7"/>
        <v>1800000</v>
      </c>
      <c r="H17" s="112">
        <f t="shared" si="7"/>
        <v>99000</v>
      </c>
      <c r="I17" s="113">
        <f t="shared" si="7"/>
        <v>155313</v>
      </c>
      <c r="J17" s="112">
        <f t="shared" si="7"/>
        <v>824000</v>
      </c>
      <c r="K17" s="113">
        <f t="shared" si="7"/>
        <v>835013</v>
      </c>
      <c r="L17" s="112">
        <f t="shared" si="7"/>
        <v>268000</v>
      </c>
      <c r="M17" s="113">
        <f t="shared" si="7"/>
        <v>249999</v>
      </c>
      <c r="N17" s="112">
        <f t="shared" si="7"/>
        <v>0</v>
      </c>
      <c r="O17" s="113">
        <f t="shared" si="7"/>
        <v>848499</v>
      </c>
      <c r="P17" s="112">
        <f t="shared" si="1"/>
        <v>1191000</v>
      </c>
      <c r="Q17" s="113">
        <f t="shared" si="2"/>
        <v>2088824</v>
      </c>
      <c r="R17" s="58">
        <f t="shared" si="3"/>
        <v>-100</v>
      </c>
      <c r="S17" s="59">
        <f t="shared" si="4"/>
        <v>239.40095760383042</v>
      </c>
      <c r="T17" s="58">
        <f>IF((SUM($E9:$E14))=0,0,(P17/(SUM($E9:$E14))*100))</f>
        <v>66.166666666666657</v>
      </c>
      <c r="U17" s="60">
        <f>IF((SUM($E9:$E14))=0,0,(Q17/(SUM($E9:$E14))*100))</f>
        <v>116.04577777777779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IF(($L19      =0),0,((($N19      -$L19      )/$L19      )*100))</f>
        <v>0</v>
      </c>
      <c r="S19" s="55">
        <f t="shared" ref="S19:S26" si="12">IF(($M19      =0),0,((($O19      -$M19      )/$M19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>
        <v>0</v>
      </c>
      <c r="G21" s="110">
        <v>0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0</v>
      </c>
      <c r="D26" s="111"/>
      <c r="E26" s="111">
        <f t="shared" si="8"/>
        <v>0</v>
      </c>
      <c r="F26" s="112">
        <f t="shared" ref="F26:O26" si="15">SUM(F19:F25)</f>
        <v>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IF(($L28      =0),0,((($N28      -$L28      )/$L28      )*100))</f>
        <v>0</v>
      </c>
      <c r="S28" s="55">
        <f>IF(($M28      =0),0,((($O28      -$M28      )/$M28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IF(($L29      =0),0,((($N29      -$L29      )/$L29      )*100))</f>
        <v>0</v>
      </c>
      <c r="S29" s="55">
        <f>IF(($M29      =0),0,((($O29      -$M29      )/$M29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IF(($L30      =0),0,((($N30      -$L30      )/$L30      )*100))</f>
        <v>0</v>
      </c>
      <c r="S30" s="55">
        <f>IF(($M30      =0),0,((($O30      -$M30      )/$M30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IF(($L31      =0),0,((($N31      -$L31      )/$L31      )*100))</f>
        <v>0</v>
      </c>
      <c r="S31" s="55">
        <f>IF(($M31      =0),0,((($O31      -$M31      )/$M31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IF(($L32      =0),0,((($N32      -$L32      )/$L32      )*100))</f>
        <v>0</v>
      </c>
      <c r="S32" s="59">
        <f>IF(($M32      =0),0,((($O32      -$M32      )/$M32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1657000</v>
      </c>
      <c r="C34" s="108"/>
      <c r="D34" s="108"/>
      <c r="E34" s="108">
        <f>$B34      +$C34      +$D34</f>
        <v>1657000</v>
      </c>
      <c r="F34" s="109">
        <v>1657000</v>
      </c>
      <c r="G34" s="110">
        <v>1657000</v>
      </c>
      <c r="H34" s="109">
        <v>415000</v>
      </c>
      <c r="I34" s="110">
        <v>3328599</v>
      </c>
      <c r="J34" s="109">
        <v>745000</v>
      </c>
      <c r="K34" s="110">
        <v>2278157</v>
      </c>
      <c r="L34" s="109">
        <v>497000</v>
      </c>
      <c r="M34" s="110">
        <v>2094609</v>
      </c>
      <c r="N34" s="109"/>
      <c r="O34" s="110">
        <v>-2816309</v>
      </c>
      <c r="P34" s="109">
        <f>$H34      +$J34      +$L34      +$N34</f>
        <v>1657000</v>
      </c>
      <c r="Q34" s="110">
        <f>$I34      +$K34      +$M34      +$O34</f>
        <v>4885056</v>
      </c>
      <c r="R34" s="54">
        <f>IF(($L34      =0),0,((($N34      -$L34      )/$L34      )*100))</f>
        <v>-100</v>
      </c>
      <c r="S34" s="55">
        <f>IF(($M34      =0),0,((($O34      -$M34      )/$M34      )*100))</f>
        <v>-234.4551178764151</v>
      </c>
      <c r="T34" s="54">
        <f>IF(($E34      =0),0,(($P34      /$E34      )*100))</f>
        <v>100</v>
      </c>
      <c r="U34" s="56">
        <f>IF(($E34      =0),0,(($Q34      /$E34      )*100))</f>
        <v>294.81327700663849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1657000</v>
      </c>
      <c r="C35" s="111">
        <f>C34</f>
        <v>0</v>
      </c>
      <c r="D35" s="111"/>
      <c r="E35" s="111">
        <f>$B35      +$C35      +$D35</f>
        <v>1657000</v>
      </c>
      <c r="F35" s="112">
        <f t="shared" ref="F35:O35" si="17">F34</f>
        <v>1657000</v>
      </c>
      <c r="G35" s="113">
        <f t="shared" si="17"/>
        <v>1657000</v>
      </c>
      <c r="H35" s="112">
        <f t="shared" si="17"/>
        <v>415000</v>
      </c>
      <c r="I35" s="113">
        <f t="shared" si="17"/>
        <v>3328599</v>
      </c>
      <c r="J35" s="112">
        <f t="shared" si="17"/>
        <v>745000</v>
      </c>
      <c r="K35" s="113">
        <f t="shared" si="17"/>
        <v>2278157</v>
      </c>
      <c r="L35" s="112">
        <f t="shared" si="17"/>
        <v>497000</v>
      </c>
      <c r="M35" s="113">
        <f t="shared" si="17"/>
        <v>2094609</v>
      </c>
      <c r="N35" s="112">
        <f t="shared" si="17"/>
        <v>0</v>
      </c>
      <c r="O35" s="113">
        <f t="shared" si="17"/>
        <v>-2816309</v>
      </c>
      <c r="P35" s="112">
        <f>$H35      +$J35      +$L35      +$N35</f>
        <v>1657000</v>
      </c>
      <c r="Q35" s="113">
        <f>$I35      +$K35      +$M35      +$O35</f>
        <v>4885056</v>
      </c>
      <c r="R35" s="58">
        <f>IF(($L35      =0),0,((($N35      -$L35      )/$L35      )*100))</f>
        <v>-100</v>
      </c>
      <c r="S35" s="59">
        <f>IF(($M35      =0),0,((($O35      -$M35      )/$M35      )*100))</f>
        <v>-234.4551178764151</v>
      </c>
      <c r="T35" s="58">
        <f>IF($E35   =0,0,($P35   /$E35   )*100)</f>
        <v>100</v>
      </c>
      <c r="U35" s="60">
        <f>IF($E35   =0,0,($Q35   /$E35   )*100)</f>
        <v>294.81327700663849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>
        <v>14620000</v>
      </c>
      <c r="C37" s="108">
        <v>4089000</v>
      </c>
      <c r="D37" s="108"/>
      <c r="E37" s="108">
        <f t="shared" ref="E37:E42" si="18">$B37      +$C37      +$D37</f>
        <v>18709000</v>
      </c>
      <c r="F37" s="109">
        <v>18709000</v>
      </c>
      <c r="G37" s="110">
        <v>18709000</v>
      </c>
      <c r="H37" s="109">
        <v>8335000</v>
      </c>
      <c r="I37" s="110">
        <v>8335686</v>
      </c>
      <c r="J37" s="109"/>
      <c r="K37" s="110">
        <v>3377860</v>
      </c>
      <c r="L37" s="109">
        <v>6285000</v>
      </c>
      <c r="M37" s="110">
        <v>1820360</v>
      </c>
      <c r="N37" s="109">
        <v>2199000</v>
      </c>
      <c r="O37" s="110">
        <v>5175095</v>
      </c>
      <c r="P37" s="109">
        <f t="shared" ref="P37:P42" si="19">$H37      +$J37      +$L37      +$N37</f>
        <v>16819000</v>
      </c>
      <c r="Q37" s="110">
        <f t="shared" ref="Q37:Q42" si="20">$I37      +$K37      +$M37      +$O37</f>
        <v>18709001</v>
      </c>
      <c r="R37" s="54">
        <f t="shared" ref="R37:R42" si="21">IF(($L37      =0),0,((($N37      -$L37      )/$L37      )*100))</f>
        <v>-65.011933174224339</v>
      </c>
      <c r="S37" s="55">
        <f t="shared" ref="S37:S42" si="22">IF(($M37      =0),0,((($O37      -$M37      )/$M37      )*100))</f>
        <v>184.2896460040871</v>
      </c>
      <c r="T37" s="54">
        <f t="shared" ref="T37:T41" si="23">IF(($E37      =0),0,(($P37      /$E37      )*100))</f>
        <v>89.89791009674488</v>
      </c>
      <c r="U37" s="56">
        <f t="shared" ref="U37:U41" si="24">IF(($E37      =0),0,(($Q37      /$E37      )*100))</f>
        <v>100.00000534502111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>
        <v>81000</v>
      </c>
      <c r="C38" s="108">
        <v>394000</v>
      </c>
      <c r="D38" s="108"/>
      <c r="E38" s="108">
        <f t="shared" si="18"/>
        <v>475000</v>
      </c>
      <c r="F38" s="109">
        <v>81000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14701000</v>
      </c>
      <c r="C42" s="111">
        <f>SUM(C37:C41)</f>
        <v>4483000</v>
      </c>
      <c r="D42" s="111"/>
      <c r="E42" s="111">
        <f t="shared" si="18"/>
        <v>19184000</v>
      </c>
      <c r="F42" s="112">
        <f t="shared" ref="F42:O42" si="25">SUM(F37:F41)</f>
        <v>18790000</v>
      </c>
      <c r="G42" s="113">
        <f t="shared" si="25"/>
        <v>18709000</v>
      </c>
      <c r="H42" s="112">
        <f t="shared" si="25"/>
        <v>8335000</v>
      </c>
      <c r="I42" s="113">
        <f t="shared" si="25"/>
        <v>8335686</v>
      </c>
      <c r="J42" s="112">
        <f t="shared" si="25"/>
        <v>0</v>
      </c>
      <c r="K42" s="113">
        <f t="shared" si="25"/>
        <v>3377860</v>
      </c>
      <c r="L42" s="112">
        <f t="shared" si="25"/>
        <v>6285000</v>
      </c>
      <c r="M42" s="113">
        <f t="shared" si="25"/>
        <v>1820360</v>
      </c>
      <c r="N42" s="112">
        <f t="shared" si="25"/>
        <v>2199000</v>
      </c>
      <c r="O42" s="113">
        <f t="shared" si="25"/>
        <v>5175095</v>
      </c>
      <c r="P42" s="112">
        <f t="shared" si="19"/>
        <v>16819000</v>
      </c>
      <c r="Q42" s="113">
        <f t="shared" si="20"/>
        <v>18709001</v>
      </c>
      <c r="R42" s="58">
        <f t="shared" si="21"/>
        <v>-65.011933174224339</v>
      </c>
      <c r="S42" s="59">
        <f t="shared" si="22"/>
        <v>184.2896460040871</v>
      </c>
      <c r="T42" s="58">
        <f>IF((+$E37+$E40) =0,0,(P42   /(+$E37+$E40) )*100)</f>
        <v>89.89791009674488</v>
      </c>
      <c r="U42" s="60">
        <f>IF((+$E37+$E40) =0,0,(Q42   /(+$E37+$E40) )*100)</f>
        <v>100.00000534502111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IF(($L44      =0),0,((($N44      -$L44      )/$L44      )*100))</f>
        <v>0</v>
      </c>
      <c r="S44" s="55">
        <f t="shared" ref="S44:S55" si="30">IF(($M44      =0),0,((($O44      -$M44      )/$M44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IF(($L57      =0),0,((($N57      -$L57      )/$L57      )*100))</f>
        <v>0</v>
      </c>
      <c r="S57" s="55">
        <f>IF(($M57      =0),0,((($O57      -$M57      )/$M57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IF(($L58      =0),0,((($N58      -$L58      )/$L58      )*100))</f>
        <v>0</v>
      </c>
      <c r="S58" s="55">
        <f>IF(($M58      =0),0,((($O58      -$M58      )/$M58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IF(($L59      =0),0,((($N59      -$L59      )/$L59      )*100))</f>
        <v>0</v>
      </c>
      <c r="S59" s="55">
        <f>IF(($M59      =0),0,((($O59      -$M59      )/$M59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IF(($L60      =0),0,((($N60      -$L60      )/$L60      )*100))</f>
        <v>0</v>
      </c>
      <c r="S60" s="55">
        <f>IF(($M60      =0),0,((($O60      -$M60      )/$M60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IF(($L61      =0),0,((($N61      -$L61      )/$L61      )*100))</f>
        <v>0</v>
      </c>
      <c r="S61" s="64">
        <f>IF(($M61      =0),0,((($O61      -$M61      )/$M61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IF(($L63      =0),0,((($N63      -$L63      )/$L63      )*100))</f>
        <v>0</v>
      </c>
      <c r="S63" s="55">
        <f t="shared" ref="S63:S69" si="39">IF(($M63      =0),0,((($O63      -$M63      )/$M63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18158000</v>
      </c>
      <c r="C69" s="120">
        <f>SUM(C9:C16,C19:C25,C28:C31,C34,C37:C41,C44:C54,C57:C60,C63:C67)</f>
        <v>4483000</v>
      </c>
      <c r="D69" s="120"/>
      <c r="E69" s="120">
        <f t="shared" si="35"/>
        <v>22641000</v>
      </c>
      <c r="F69" s="121">
        <f t="shared" ref="F69:O69" si="43">SUM(F9:F16,F19:F25,F28:F31,F34,F37:F41,F44:F54,F57:F60,F63:F67)</f>
        <v>22247000</v>
      </c>
      <c r="G69" s="122">
        <f t="shared" si="43"/>
        <v>22166000</v>
      </c>
      <c r="H69" s="121">
        <f t="shared" si="43"/>
        <v>8849000</v>
      </c>
      <c r="I69" s="122">
        <f t="shared" si="43"/>
        <v>11819598</v>
      </c>
      <c r="J69" s="121">
        <f t="shared" si="43"/>
        <v>1569000</v>
      </c>
      <c r="K69" s="122">
        <f t="shared" si="43"/>
        <v>6491030</v>
      </c>
      <c r="L69" s="121">
        <f t="shared" si="43"/>
        <v>7050000</v>
      </c>
      <c r="M69" s="122">
        <f t="shared" si="43"/>
        <v>4164968</v>
      </c>
      <c r="N69" s="121">
        <f t="shared" si="43"/>
        <v>2199000</v>
      </c>
      <c r="O69" s="122">
        <f t="shared" si="43"/>
        <v>3207285</v>
      </c>
      <c r="P69" s="121">
        <f t="shared" si="36"/>
        <v>19667000</v>
      </c>
      <c r="Q69" s="122">
        <f t="shared" si="37"/>
        <v>25682881</v>
      </c>
      <c r="R69" s="67">
        <f t="shared" si="38"/>
        <v>-68.808510638297875</v>
      </c>
      <c r="S69" s="68">
        <f t="shared" si="39"/>
        <v>-22.993766098563061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88.725976721104388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115.86610574754128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19666000</v>
      </c>
      <c r="C71" s="108">
        <v>7000000</v>
      </c>
      <c r="D71" s="108"/>
      <c r="E71" s="108">
        <f>$B71      +$C71      +$D71</f>
        <v>26666000</v>
      </c>
      <c r="F71" s="109">
        <v>26666000</v>
      </c>
      <c r="G71" s="110">
        <v>26666000</v>
      </c>
      <c r="H71" s="109">
        <v>8327000</v>
      </c>
      <c r="I71" s="110">
        <v>7701295</v>
      </c>
      <c r="J71" s="109">
        <v>3791000</v>
      </c>
      <c r="K71" s="110">
        <v>13783272</v>
      </c>
      <c r="L71" s="109">
        <v>3045000</v>
      </c>
      <c r="M71" s="110">
        <v>-1593077</v>
      </c>
      <c r="N71" s="109">
        <v>6999000</v>
      </c>
      <c r="O71" s="110">
        <v>8137850</v>
      </c>
      <c r="P71" s="109">
        <f>$H71      +$J71      +$L71      +$N71</f>
        <v>22162000</v>
      </c>
      <c r="Q71" s="110">
        <f>$I71      +$K71      +$M71      +$O71</f>
        <v>28029340</v>
      </c>
      <c r="R71" s="54">
        <f>IF(($L71      =0),0,((($N71      -$L71      )/$L71      )*100))</f>
        <v>129.85221674876848</v>
      </c>
      <c r="S71" s="55">
        <f>IF(($M71      =0),0,((($O71      -$M71      )/$M71      )*100))</f>
        <v>-610.82590483699153</v>
      </c>
      <c r="T71" s="54">
        <f>IF(($E71      =0),0,(($P71      /$E71      )*100))</f>
        <v>83.10957773944348</v>
      </c>
      <c r="U71" s="56">
        <f>IF(($E71      =0),0,(($Q71      /$E71      )*100))</f>
        <v>105.11265281632041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IF(($L72      =0),0,((($N72      -$L72      )/$L72      )*100))</f>
        <v>0</v>
      </c>
      <c r="S72" s="55">
        <f>IF(($M72      =0),0,((($O72      -$M72      )/$M72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19666000</v>
      </c>
      <c r="C73" s="117">
        <f>SUM(C71:C72)</f>
        <v>7000000</v>
      </c>
      <c r="D73" s="117"/>
      <c r="E73" s="117">
        <f>$B73      +$C73      +$D73</f>
        <v>26666000</v>
      </c>
      <c r="F73" s="118">
        <f t="shared" ref="F73:O73" si="44">SUM(F71:F72)</f>
        <v>26666000</v>
      </c>
      <c r="G73" s="119">
        <f t="shared" si="44"/>
        <v>26666000</v>
      </c>
      <c r="H73" s="118">
        <f t="shared" si="44"/>
        <v>8327000</v>
      </c>
      <c r="I73" s="119">
        <f t="shared" si="44"/>
        <v>7701295</v>
      </c>
      <c r="J73" s="118">
        <f t="shared" si="44"/>
        <v>3791000</v>
      </c>
      <c r="K73" s="119">
        <f t="shared" si="44"/>
        <v>13783272</v>
      </c>
      <c r="L73" s="118">
        <f t="shared" si="44"/>
        <v>3045000</v>
      </c>
      <c r="M73" s="119">
        <f t="shared" si="44"/>
        <v>-1593077</v>
      </c>
      <c r="N73" s="118">
        <f t="shared" si="44"/>
        <v>6999000</v>
      </c>
      <c r="O73" s="119">
        <f t="shared" si="44"/>
        <v>8137850</v>
      </c>
      <c r="P73" s="118">
        <f>$H73      +$J73      +$L73      +$N73</f>
        <v>22162000</v>
      </c>
      <c r="Q73" s="119">
        <f>$I73      +$K73      +$M73      +$O73</f>
        <v>28029340</v>
      </c>
      <c r="R73" s="63">
        <f>IF(($L73      =0),0,((($N73      -$L73      )/$L73      )*100))</f>
        <v>129.85221674876848</v>
      </c>
      <c r="S73" s="64">
        <f>IF(($M73      =0),0,((($O73      -$M73      )/$M73      )*100))</f>
        <v>-610.82590483699153</v>
      </c>
      <c r="T73" s="63">
        <f>IF(($E71      =0),0,(($P71      /$E71      )*100))</f>
        <v>83.10957773944348</v>
      </c>
      <c r="U73" s="65">
        <f>IF($E71   =0,0,($Q71   /$E71 )*100)</f>
        <v>105.11265281632041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19666000</v>
      </c>
      <c r="C74" s="120">
        <f>SUM(C71:C72)</f>
        <v>7000000</v>
      </c>
      <c r="D74" s="120"/>
      <c r="E74" s="120">
        <f>$B74      +$C74      +$D74</f>
        <v>26666000</v>
      </c>
      <c r="F74" s="121">
        <f t="shared" ref="F74:O74" si="45">SUM(F71:F72)</f>
        <v>26666000</v>
      </c>
      <c r="G74" s="122">
        <f t="shared" si="45"/>
        <v>26666000</v>
      </c>
      <c r="H74" s="121">
        <f t="shared" si="45"/>
        <v>8327000</v>
      </c>
      <c r="I74" s="122">
        <f t="shared" si="45"/>
        <v>7701295</v>
      </c>
      <c r="J74" s="121">
        <f t="shared" si="45"/>
        <v>3791000</v>
      </c>
      <c r="K74" s="122">
        <f t="shared" si="45"/>
        <v>13783272</v>
      </c>
      <c r="L74" s="121">
        <f t="shared" si="45"/>
        <v>3045000</v>
      </c>
      <c r="M74" s="122">
        <f t="shared" si="45"/>
        <v>-1593077</v>
      </c>
      <c r="N74" s="121">
        <f t="shared" si="45"/>
        <v>6999000</v>
      </c>
      <c r="O74" s="122">
        <f t="shared" si="45"/>
        <v>8137850</v>
      </c>
      <c r="P74" s="121">
        <f>$H74      +$J74      +$L74      +$N74</f>
        <v>22162000</v>
      </c>
      <c r="Q74" s="122">
        <f>$I74      +$K74      +$M74      +$O74</f>
        <v>28029340</v>
      </c>
      <c r="R74" s="67">
        <f>IF(($L74      =0),0,((($N74      -$L74      )/$L74      )*100))</f>
        <v>129.85221674876848</v>
      </c>
      <c r="S74" s="68">
        <f>IF(($M74      =0),0,((($O74      -$M74      )/$M74      )*100))</f>
        <v>-610.82590483699153</v>
      </c>
      <c r="T74" s="67">
        <f>IF(($E71      =0),0,(($P71      /$E71      )*100))</f>
        <v>83.10957773944348</v>
      </c>
      <c r="U74" s="71">
        <f>IF($E71   =0,0,($Q71   /$E71 )*100)</f>
        <v>105.11265281632041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37824000</v>
      </c>
      <c r="C75" s="120">
        <f>SUM(C9:C16,C19:C25,C28:C31,C34,C37:C41,C44:C54,C57:C60,C63:C67,C71:C72)</f>
        <v>11483000</v>
      </c>
      <c r="D75" s="120"/>
      <c r="E75" s="120">
        <f>$B75      +$C75      +$D75</f>
        <v>49307000</v>
      </c>
      <c r="F75" s="121">
        <f t="shared" ref="F75:O75" si="46">SUM(F9:F16,F19:F25,F28:F31,F34,F37:F41,F44:F54,F57:F60,F63:F67,F71:F72)</f>
        <v>48913000</v>
      </c>
      <c r="G75" s="122">
        <f t="shared" si="46"/>
        <v>48832000</v>
      </c>
      <c r="H75" s="121">
        <f t="shared" si="46"/>
        <v>17176000</v>
      </c>
      <c r="I75" s="122">
        <f t="shared" si="46"/>
        <v>19520893</v>
      </c>
      <c r="J75" s="121">
        <f t="shared" si="46"/>
        <v>5360000</v>
      </c>
      <c r="K75" s="122">
        <f t="shared" si="46"/>
        <v>20274302</v>
      </c>
      <c r="L75" s="121">
        <f t="shared" si="46"/>
        <v>10095000</v>
      </c>
      <c r="M75" s="122">
        <f t="shared" si="46"/>
        <v>2571891</v>
      </c>
      <c r="N75" s="121">
        <f t="shared" si="46"/>
        <v>9198000</v>
      </c>
      <c r="O75" s="122">
        <f t="shared" si="46"/>
        <v>11345135</v>
      </c>
      <c r="P75" s="121">
        <f>$H75      +$J75      +$L75      +$N75</f>
        <v>41829000</v>
      </c>
      <c r="Q75" s="122">
        <f>$I75      +$K75      +$M75      +$O75</f>
        <v>53712221</v>
      </c>
      <c r="R75" s="67">
        <f>IF(($L75      =0),0,((($N75      -$L75      )/$L75      )*100))</f>
        <v>-8.8855869242199113</v>
      </c>
      <c r="S75" s="68">
        <f>IF(($M75      =0),0,((($O75      -$M75      )/$M75      )*100))</f>
        <v>341.12036629857175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85.65899410222805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109.99389949213629</v>
      </c>
      <c r="V75" s="121" t="s">
        <v>36</v>
      </c>
      <c r="W75" s="122" t="s">
        <v>36</v>
      </c>
    </row>
    <row r="76" spans="1:23" ht="13" thickTop="1" x14ac:dyDescent="0.25">
      <c r="A76" s="72" t="s">
        <v>40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93</v>
      </c>
      <c r="B78" s="86" t="s">
        <v>94</v>
      </c>
      <c r="C78" s="86" t="s">
        <v>95</v>
      </c>
      <c r="D78" s="87" t="s">
        <v>17</v>
      </c>
      <c r="E78" s="86" t="s">
        <v>18</v>
      </c>
      <c r="F78" s="86" t="s">
        <v>19</v>
      </c>
      <c r="G78" s="86" t="s">
        <v>96</v>
      </c>
      <c r="H78" s="86" t="s">
        <v>97</v>
      </c>
      <c r="I78" s="88" t="s">
        <v>22</v>
      </c>
      <c r="J78" s="86" t="s">
        <v>98</v>
      </c>
      <c r="K78" s="88" t="s">
        <v>24</v>
      </c>
      <c r="L78" s="86" t="s">
        <v>99</v>
      </c>
      <c r="M78" s="88" t="s">
        <v>26</v>
      </c>
      <c r="N78" s="86" t="s">
        <v>100</v>
      </c>
      <c r="O78" s="88" t="s">
        <v>28</v>
      </c>
      <c r="P78" s="88" t="s">
        <v>101</v>
      </c>
      <c r="Q78" s="89" t="s">
        <v>30</v>
      </c>
      <c r="R78" s="90" t="s">
        <v>101</v>
      </c>
      <c r="S78" s="91" t="s">
        <v>30</v>
      </c>
      <c r="T78" s="90" t="s">
        <v>102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167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168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169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170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171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172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103</v>
      </c>
      <c r="B87" s="128">
        <f t="shared" ref="B87:S87" si="48">+B88+B89+B90+B91+B92+B93+B94+B95+B96</f>
        <v>5928000</v>
      </c>
      <c r="C87" s="128">
        <f t="shared" si="48"/>
        <v>23423000</v>
      </c>
      <c r="D87" s="128">
        <f t="shared" si="48"/>
        <v>0</v>
      </c>
      <c r="E87" s="128">
        <f t="shared" si="48"/>
        <v>29351000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14271000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20000000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34271000</v>
      </c>
      <c r="Q87" s="129">
        <f t="shared" si="48"/>
        <v>0</v>
      </c>
      <c r="R87" s="94">
        <f t="shared" si="48"/>
        <v>-100</v>
      </c>
      <c r="S87" s="94">
        <f t="shared" si="48"/>
        <v>0</v>
      </c>
      <c r="T87" s="95">
        <f>IF(SUM($E88:$E96) =0,0,(P87   /SUM($E88:$E96) )*100)</f>
        <v>116.76263159687916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104</v>
      </c>
      <c r="B88" s="130"/>
      <c r="C88" s="130"/>
      <c r="D88" s="130"/>
      <c r="E88" s="130">
        <f t="shared" ref="E88:E96" si="49">$B88      +$C88      +$D88</f>
        <v>0</v>
      </c>
      <c r="F88" s="130">
        <v>0</v>
      </c>
      <c r="G88" s="130">
        <v>0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IF(($L88      =0),0,((($N88      -$L88      )/$L88      )*100))</f>
        <v>0</v>
      </c>
      <c r="S88" s="98">
        <f t="shared" ref="S88:S96" si="53">IF(($M88      =0),0,((($O88      -$M88      )/$M88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105</v>
      </c>
      <c r="B89" s="108"/>
      <c r="C89" s="108"/>
      <c r="D89" s="108"/>
      <c r="E89" s="108">
        <f t="shared" si="49"/>
        <v>0</v>
      </c>
      <c r="F89" s="108">
        <v>0</v>
      </c>
      <c r="G89" s="108">
        <v>0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106</v>
      </c>
      <c r="B90" s="108"/>
      <c r="C90" s="108"/>
      <c r="D90" s="108"/>
      <c r="E90" s="108">
        <f t="shared" si="49"/>
        <v>0</v>
      </c>
      <c r="F90" s="108">
        <v>0</v>
      </c>
      <c r="G90" s="108">
        <v>0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107</v>
      </c>
      <c r="B91" s="108">
        <v>5928000</v>
      </c>
      <c r="C91" s="108">
        <v>23423000</v>
      </c>
      <c r="D91" s="108"/>
      <c r="E91" s="108">
        <f t="shared" si="49"/>
        <v>29351000</v>
      </c>
      <c r="F91" s="108">
        <v>0</v>
      </c>
      <c r="G91" s="108">
        <v>0</v>
      </c>
      <c r="H91" s="108">
        <v>14271000</v>
      </c>
      <c r="I91" s="108"/>
      <c r="J91" s="108"/>
      <c r="K91" s="108"/>
      <c r="L91" s="108">
        <v>20000000</v>
      </c>
      <c r="M91" s="108"/>
      <c r="N91" s="108"/>
      <c r="O91" s="108"/>
      <c r="P91" s="108">
        <f t="shared" si="50"/>
        <v>34271000</v>
      </c>
      <c r="Q91" s="108">
        <f t="shared" si="51"/>
        <v>0</v>
      </c>
      <c r="R91" s="98">
        <f t="shared" si="52"/>
        <v>-100</v>
      </c>
      <c r="S91" s="98">
        <f t="shared" si="53"/>
        <v>0</v>
      </c>
      <c r="T91" s="98">
        <f t="shared" si="54"/>
        <v>116.76263159687916</v>
      </c>
      <c r="U91" s="99">
        <f t="shared" si="55"/>
        <v>0</v>
      </c>
      <c r="V91" s="100"/>
      <c r="W91" s="101"/>
    </row>
    <row r="92" spans="1:23" ht="13" x14ac:dyDescent="0.3">
      <c r="A92" s="102" t="s">
        <v>108</v>
      </c>
      <c r="B92" s="108"/>
      <c r="C92" s="108"/>
      <c r="D92" s="108"/>
      <c r="E92" s="108">
        <f t="shared" si="49"/>
        <v>0</v>
      </c>
      <c r="F92" s="108">
        <v>0</v>
      </c>
      <c r="G92" s="108">
        <v>0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109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110</v>
      </c>
      <c r="B94" s="108"/>
      <c r="C94" s="108"/>
      <c r="D94" s="108"/>
      <c r="E94" s="108">
        <f t="shared" si="49"/>
        <v>0</v>
      </c>
      <c r="F94" s="108">
        <v>0</v>
      </c>
      <c r="G94" s="108">
        <v>0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111</v>
      </c>
      <c r="B95" s="108"/>
      <c r="C95" s="108"/>
      <c r="D95" s="108"/>
      <c r="E95" s="108">
        <f t="shared" si="49"/>
        <v>0</v>
      </c>
      <c r="F95" s="108">
        <v>0</v>
      </c>
      <c r="G95" s="108">
        <v>0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112</v>
      </c>
      <c r="B96" s="131"/>
      <c r="C96" s="131"/>
      <c r="D96" s="131"/>
      <c r="E96" s="131">
        <f t="shared" si="49"/>
        <v>0</v>
      </c>
      <c r="F96" s="131">
        <v>0</v>
      </c>
      <c r="G96" s="131">
        <v>0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173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5928000</v>
      </c>
      <c r="C114" s="137">
        <f t="shared" si="62"/>
        <v>23423000</v>
      </c>
      <c r="D114" s="137">
        <f t="shared" si="62"/>
        <v>0</v>
      </c>
      <c r="E114" s="137">
        <f t="shared" si="62"/>
        <v>29351000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14271000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20000000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34271000</v>
      </c>
      <c r="Q114" s="137">
        <f t="shared" si="62"/>
        <v>0</v>
      </c>
      <c r="R114" s="29">
        <f t="shared" si="61"/>
        <v>-1</v>
      </c>
      <c r="S114" s="30" t="str">
        <f t="shared" si="61"/>
        <v xml:space="preserve"> </v>
      </c>
      <c r="T114" s="29">
        <f t="shared" si="58"/>
        <v>1.1676263159687916</v>
      </c>
      <c r="U114" s="30">
        <f t="shared" si="59"/>
        <v>0</v>
      </c>
      <c r="V114" s="27"/>
      <c r="W114" s="28"/>
    </row>
    <row r="115" spans="1:23" hidden="1" x14ac:dyDescent="0.25">
      <c r="A115" s="31" t="s">
        <v>174</v>
      </c>
      <c r="B115" s="139">
        <f>B87</f>
        <v>5928000</v>
      </c>
      <c r="C115" s="139">
        <f t="shared" ref="C115:Q115" si="63">C87</f>
        <v>23423000</v>
      </c>
      <c r="D115" s="139">
        <f t="shared" si="63"/>
        <v>0</v>
      </c>
      <c r="E115" s="139">
        <f t="shared" si="63"/>
        <v>29351000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14271000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20000000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34271000</v>
      </c>
      <c r="Q115" s="139">
        <f t="shared" si="63"/>
        <v>0</v>
      </c>
      <c r="R115" s="29">
        <f t="shared" si="61"/>
        <v>-1</v>
      </c>
      <c r="S115" s="30" t="str">
        <f t="shared" si="61"/>
        <v xml:space="preserve"> </v>
      </c>
      <c r="T115" s="29">
        <f t="shared" si="58"/>
        <v>1.1676263159687916</v>
      </c>
      <c r="U115" s="30">
        <f t="shared" si="59"/>
        <v>0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175</v>
      </c>
    </row>
    <row r="118" spans="1:23" x14ac:dyDescent="0.25">
      <c r="A118" s="35" t="s">
        <v>176</v>
      </c>
    </row>
    <row r="119" spans="1:23" ht="13" x14ac:dyDescent="0.3">
      <c r="A119" s="35" t="s">
        <v>177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178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179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180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EEhdduQaVvgu1kGSLxkagxVF55c2OOsGXq+I51CjgWdHTWeJATu8fLS6ndaTNw9e1DjjgpkDCM13cqknnhltPg==" saltValue="wpEihhkLIeIV827GLvw0f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163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40</v>
      </c>
      <c r="B6" s="40" t="s">
        <v>40</v>
      </c>
      <c r="C6" s="40" t="s">
        <v>40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>
        <v>0</v>
      </c>
      <c r="G9" s="110">
        <v>0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IF(($L9       =0),0,((($N9       -$L9       )/$L9       )*100))</f>
        <v>0</v>
      </c>
      <c r="S9" s="55">
        <f>IF(($M9       =0),0,((($O9       -$M9       )/$M9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1900000</v>
      </c>
      <c r="C10" s="108"/>
      <c r="D10" s="108"/>
      <c r="E10" s="108">
        <f t="shared" ref="E10:E17" si="0">$B10      +$C10      +$D10</f>
        <v>1900000</v>
      </c>
      <c r="F10" s="109">
        <v>1900000</v>
      </c>
      <c r="G10" s="110">
        <v>1900000</v>
      </c>
      <c r="H10" s="109">
        <v>543000</v>
      </c>
      <c r="I10" s="110">
        <v>542457</v>
      </c>
      <c r="J10" s="109">
        <v>269000</v>
      </c>
      <c r="K10" s="110">
        <v>268912</v>
      </c>
      <c r="L10" s="109">
        <v>399000</v>
      </c>
      <c r="M10" s="110">
        <v>398716</v>
      </c>
      <c r="N10" s="109"/>
      <c r="O10" s="110">
        <v>682166</v>
      </c>
      <c r="P10" s="109">
        <f t="shared" ref="P10:P17" si="1">$H10      +$J10      +$L10      +$N10</f>
        <v>1211000</v>
      </c>
      <c r="Q10" s="110">
        <f t="shared" ref="Q10:Q17" si="2">$I10      +$K10      +$M10      +$O10</f>
        <v>1892251</v>
      </c>
      <c r="R10" s="54">
        <f t="shared" ref="R10:R17" si="3">IF(($L10      =0),0,((($N10      -$L10      )/$L10      )*100))</f>
        <v>-100</v>
      </c>
      <c r="S10" s="55">
        <f t="shared" ref="S10:S17" si="4">IF(($M10      =0),0,((($O10      -$M10      )/$M10      )*100))</f>
        <v>71.090701150693718</v>
      </c>
      <c r="T10" s="54">
        <f t="shared" ref="T10:T16" si="5">IF(($E10      =0),0,(($P10      /$E10      )*100))</f>
        <v>63.736842105263158</v>
      </c>
      <c r="U10" s="56">
        <f t="shared" ref="U10:U16" si="6">IF(($E10      =0),0,(($Q10      /$E10      )*100))</f>
        <v>99.592157894736843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1900000</v>
      </c>
      <c r="C17" s="111">
        <f>SUM(C9:C16)</f>
        <v>0</v>
      </c>
      <c r="D17" s="111"/>
      <c r="E17" s="111">
        <f t="shared" si="0"/>
        <v>1900000</v>
      </c>
      <c r="F17" s="112">
        <f t="shared" ref="F17:O17" si="7">SUM(F9:F16)</f>
        <v>1900000</v>
      </c>
      <c r="G17" s="113">
        <f t="shared" si="7"/>
        <v>1900000</v>
      </c>
      <c r="H17" s="112">
        <f t="shared" si="7"/>
        <v>543000</v>
      </c>
      <c r="I17" s="113">
        <f t="shared" si="7"/>
        <v>542457</v>
      </c>
      <c r="J17" s="112">
        <f t="shared" si="7"/>
        <v>269000</v>
      </c>
      <c r="K17" s="113">
        <f t="shared" si="7"/>
        <v>268912</v>
      </c>
      <c r="L17" s="112">
        <f t="shared" si="7"/>
        <v>399000</v>
      </c>
      <c r="M17" s="113">
        <f t="shared" si="7"/>
        <v>398716</v>
      </c>
      <c r="N17" s="112">
        <f t="shared" si="7"/>
        <v>0</v>
      </c>
      <c r="O17" s="113">
        <f t="shared" si="7"/>
        <v>682166</v>
      </c>
      <c r="P17" s="112">
        <f t="shared" si="1"/>
        <v>1211000</v>
      </c>
      <c r="Q17" s="113">
        <f t="shared" si="2"/>
        <v>1892251</v>
      </c>
      <c r="R17" s="58">
        <f t="shared" si="3"/>
        <v>-100</v>
      </c>
      <c r="S17" s="59">
        <f t="shared" si="4"/>
        <v>71.090701150693718</v>
      </c>
      <c r="T17" s="58">
        <f>IF((SUM($E9:$E14))=0,0,(P17/(SUM($E9:$E14))*100))</f>
        <v>63.736842105263158</v>
      </c>
      <c r="U17" s="60">
        <f>IF((SUM($E9:$E14))=0,0,(Q17/(SUM($E9:$E14))*100))</f>
        <v>99.592157894736843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IF(($L19      =0),0,((($N19      -$L19      )/$L19      )*100))</f>
        <v>0</v>
      </c>
      <c r="S19" s="55">
        <f t="shared" ref="S19:S26" si="12">IF(($M19      =0),0,((($O19      -$M19      )/$M19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>
        <v>0</v>
      </c>
      <c r="G21" s="110">
        <v>0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0</v>
      </c>
      <c r="D26" s="111"/>
      <c r="E26" s="111">
        <f t="shared" si="8"/>
        <v>0</v>
      </c>
      <c r="F26" s="112">
        <f t="shared" ref="F26:O26" si="15">SUM(F19:F25)</f>
        <v>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IF(($L28      =0),0,((($N28      -$L28      )/$L28      )*100))</f>
        <v>0</v>
      </c>
      <c r="S28" s="55">
        <f>IF(($M28      =0),0,((($O28      -$M28      )/$M28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IF(($L29      =0),0,((($N29      -$L29      )/$L29      )*100))</f>
        <v>0</v>
      </c>
      <c r="S29" s="55">
        <f>IF(($M29      =0),0,((($O29      -$M29      )/$M29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IF(($L30      =0),0,((($N30      -$L30      )/$L30      )*100))</f>
        <v>0</v>
      </c>
      <c r="S30" s="55">
        <f>IF(($M30      =0),0,((($O30      -$M30      )/$M30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IF(($L31      =0),0,((($N31      -$L31      )/$L31      )*100))</f>
        <v>0</v>
      </c>
      <c r="S31" s="55">
        <f>IF(($M31      =0),0,((($O31      -$M31      )/$M31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IF(($L32      =0),0,((($N32      -$L32      )/$L32      )*100))</f>
        <v>0</v>
      </c>
      <c r="S32" s="59">
        <f>IF(($M32      =0),0,((($O32      -$M32      )/$M32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1620000</v>
      </c>
      <c r="C34" s="108"/>
      <c r="D34" s="108"/>
      <c r="E34" s="108">
        <f>$B34      +$C34      +$D34</f>
        <v>1620000</v>
      </c>
      <c r="F34" s="109">
        <v>1620000</v>
      </c>
      <c r="G34" s="110">
        <v>1620000</v>
      </c>
      <c r="H34" s="109">
        <v>690000</v>
      </c>
      <c r="I34" s="110">
        <v>689146</v>
      </c>
      <c r="J34" s="109">
        <v>930000</v>
      </c>
      <c r="K34" s="110">
        <v>930855</v>
      </c>
      <c r="L34" s="109"/>
      <c r="M34" s="110"/>
      <c r="N34" s="109"/>
      <c r="O34" s="110"/>
      <c r="P34" s="109">
        <f>$H34      +$J34      +$L34      +$N34</f>
        <v>1620000</v>
      </c>
      <c r="Q34" s="110">
        <f>$I34      +$K34      +$M34      +$O34</f>
        <v>1620001</v>
      </c>
      <c r="R34" s="54">
        <f>IF(($L34      =0),0,((($N34      -$L34      )/$L34      )*100))</f>
        <v>0</v>
      </c>
      <c r="S34" s="55">
        <f>IF(($M34      =0),0,((($O34      -$M34      )/$M34      )*100))</f>
        <v>0</v>
      </c>
      <c r="T34" s="54">
        <f>IF(($E34      =0),0,(($P34      /$E34      )*100))</f>
        <v>100</v>
      </c>
      <c r="U34" s="56">
        <f>IF(($E34      =0),0,(($Q34      /$E34      )*100))</f>
        <v>100.00006172839507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1620000</v>
      </c>
      <c r="C35" s="111">
        <f>C34</f>
        <v>0</v>
      </c>
      <c r="D35" s="111"/>
      <c r="E35" s="111">
        <f>$B35      +$C35      +$D35</f>
        <v>1620000</v>
      </c>
      <c r="F35" s="112">
        <f t="shared" ref="F35:O35" si="17">F34</f>
        <v>1620000</v>
      </c>
      <c r="G35" s="113">
        <f t="shared" si="17"/>
        <v>1620000</v>
      </c>
      <c r="H35" s="112">
        <f t="shared" si="17"/>
        <v>690000</v>
      </c>
      <c r="I35" s="113">
        <f t="shared" si="17"/>
        <v>689146</v>
      </c>
      <c r="J35" s="112">
        <f t="shared" si="17"/>
        <v>930000</v>
      </c>
      <c r="K35" s="113">
        <f t="shared" si="17"/>
        <v>930855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1620000</v>
      </c>
      <c r="Q35" s="113">
        <f>$I35      +$K35      +$M35      +$O35</f>
        <v>1620001</v>
      </c>
      <c r="R35" s="58">
        <f>IF(($L35      =0),0,((($N35      -$L35      )/$L35      )*100))</f>
        <v>0</v>
      </c>
      <c r="S35" s="59">
        <f>IF(($M35      =0),0,((($O35      -$M35      )/$M35      )*100))</f>
        <v>0</v>
      </c>
      <c r="T35" s="58">
        <f>IF($E35   =0,0,($P35   /$E35   )*100)</f>
        <v>100</v>
      </c>
      <c r="U35" s="60">
        <f>IF($E35   =0,0,($Q35   /$E35   )*100)</f>
        <v>100.00006172839507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>
        <v>4216000</v>
      </c>
      <c r="C37" s="108">
        <v>-186000</v>
      </c>
      <c r="D37" s="108"/>
      <c r="E37" s="108">
        <f t="shared" ref="E37:E42" si="18">$B37      +$C37      +$D37</f>
        <v>4030000</v>
      </c>
      <c r="F37" s="109">
        <v>4030000</v>
      </c>
      <c r="G37" s="110">
        <v>4030000</v>
      </c>
      <c r="H37" s="109">
        <v>4030000</v>
      </c>
      <c r="I37" s="110">
        <v>4216000</v>
      </c>
      <c r="J37" s="109"/>
      <c r="K37" s="110"/>
      <c r="L37" s="109"/>
      <c r="M37" s="110">
        <v>-186000</v>
      </c>
      <c r="N37" s="109"/>
      <c r="O37" s="110"/>
      <c r="P37" s="109">
        <f t="shared" ref="P37:P42" si="19">$H37      +$J37      +$L37      +$N37</f>
        <v>4030000</v>
      </c>
      <c r="Q37" s="110">
        <f t="shared" ref="Q37:Q42" si="20">$I37      +$K37      +$M37      +$O37</f>
        <v>4030000</v>
      </c>
      <c r="R37" s="54">
        <f t="shared" ref="R37:R42" si="21">IF(($L37      =0),0,((($N37      -$L37      )/$L37      )*100))</f>
        <v>0</v>
      </c>
      <c r="S37" s="55">
        <f t="shared" ref="S37:S42" si="22">IF(($M37      =0),0,((($O37      -$M37      )/$M37      )*100))</f>
        <v>-100</v>
      </c>
      <c r="T37" s="54">
        <f t="shared" ref="T37:T41" si="23">IF(($E37      =0),0,(($P37      /$E37      )*100))</f>
        <v>100</v>
      </c>
      <c r="U37" s="56">
        <f t="shared" ref="U37:U41" si="24">IF(($E37      =0),0,(($Q37      /$E37      )*100))</f>
        <v>100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>
        <v>738000</v>
      </c>
      <c r="C38" s="108">
        <v>151000</v>
      </c>
      <c r="D38" s="108"/>
      <c r="E38" s="108">
        <f t="shared" si="18"/>
        <v>889000</v>
      </c>
      <c r="F38" s="109">
        <v>738000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4954000</v>
      </c>
      <c r="C42" s="111">
        <f>SUM(C37:C41)</f>
        <v>-35000</v>
      </c>
      <c r="D42" s="111"/>
      <c r="E42" s="111">
        <f t="shared" si="18"/>
        <v>4919000</v>
      </c>
      <c r="F42" s="112">
        <f t="shared" ref="F42:O42" si="25">SUM(F37:F41)</f>
        <v>4768000</v>
      </c>
      <c r="G42" s="113">
        <f t="shared" si="25"/>
        <v>4030000</v>
      </c>
      <c r="H42" s="112">
        <f t="shared" si="25"/>
        <v>4030000</v>
      </c>
      <c r="I42" s="113">
        <f t="shared" si="25"/>
        <v>4216000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-186000</v>
      </c>
      <c r="N42" s="112">
        <f t="shared" si="25"/>
        <v>0</v>
      </c>
      <c r="O42" s="113">
        <f t="shared" si="25"/>
        <v>0</v>
      </c>
      <c r="P42" s="112">
        <f t="shared" si="19"/>
        <v>4030000</v>
      </c>
      <c r="Q42" s="113">
        <f t="shared" si="20"/>
        <v>4030000</v>
      </c>
      <c r="R42" s="58">
        <f t="shared" si="21"/>
        <v>0</v>
      </c>
      <c r="S42" s="59">
        <f t="shared" si="22"/>
        <v>-100</v>
      </c>
      <c r="T42" s="58">
        <f>IF((+$E37+$E40) =0,0,(P42   /(+$E37+$E40) )*100)</f>
        <v>100</v>
      </c>
      <c r="U42" s="60">
        <f>IF((+$E37+$E40) =0,0,(Q42   /(+$E37+$E40) )*100)</f>
        <v>100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IF(($L44      =0),0,((($N44      -$L44      )/$L44      )*100))</f>
        <v>0</v>
      </c>
      <c r="S44" s="55">
        <f t="shared" ref="S44:S55" si="30">IF(($M44      =0),0,((($O44      -$M44      )/$M44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IF(($L57      =0),0,((($N57      -$L57      )/$L57      )*100))</f>
        <v>0</v>
      </c>
      <c r="S57" s="55">
        <f>IF(($M57      =0),0,((($O57      -$M57      )/$M57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IF(($L58      =0),0,((($N58      -$L58      )/$L58      )*100))</f>
        <v>0</v>
      </c>
      <c r="S58" s="55">
        <f>IF(($M58      =0),0,((($O58      -$M58      )/$M58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IF(($L59      =0),0,((($N59      -$L59      )/$L59      )*100))</f>
        <v>0</v>
      </c>
      <c r="S59" s="55">
        <f>IF(($M59      =0),0,((($O59      -$M59      )/$M59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IF(($L60      =0),0,((($N60      -$L60      )/$L60      )*100))</f>
        <v>0</v>
      </c>
      <c r="S60" s="55">
        <f>IF(($M60      =0),0,((($O60      -$M60      )/$M60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IF(($L61      =0),0,((($N61      -$L61      )/$L61      )*100))</f>
        <v>0</v>
      </c>
      <c r="S61" s="64">
        <f>IF(($M61      =0),0,((($O61      -$M61      )/$M61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IF(($L63      =0),0,((($N63      -$L63      )/$L63      )*100))</f>
        <v>0</v>
      </c>
      <c r="S63" s="55">
        <f t="shared" ref="S63:S69" si="39">IF(($M63      =0),0,((($O63      -$M63      )/$M63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8474000</v>
      </c>
      <c r="C69" s="120">
        <f>SUM(C9:C16,C19:C25,C28:C31,C34,C37:C41,C44:C54,C57:C60,C63:C67)</f>
        <v>-35000</v>
      </c>
      <c r="D69" s="120"/>
      <c r="E69" s="120">
        <f t="shared" si="35"/>
        <v>8439000</v>
      </c>
      <c r="F69" s="121">
        <f t="shared" ref="F69:O69" si="43">SUM(F9:F16,F19:F25,F28:F31,F34,F37:F41,F44:F54,F57:F60,F63:F67)</f>
        <v>8288000</v>
      </c>
      <c r="G69" s="122">
        <f t="shared" si="43"/>
        <v>7550000</v>
      </c>
      <c r="H69" s="121">
        <f t="shared" si="43"/>
        <v>5263000</v>
      </c>
      <c r="I69" s="122">
        <f t="shared" si="43"/>
        <v>5447603</v>
      </c>
      <c r="J69" s="121">
        <f t="shared" si="43"/>
        <v>1199000</v>
      </c>
      <c r="K69" s="122">
        <f t="shared" si="43"/>
        <v>1199767</v>
      </c>
      <c r="L69" s="121">
        <f t="shared" si="43"/>
        <v>399000</v>
      </c>
      <c r="M69" s="122">
        <f t="shared" si="43"/>
        <v>212716</v>
      </c>
      <c r="N69" s="121">
        <f t="shared" si="43"/>
        <v>0</v>
      </c>
      <c r="O69" s="122">
        <f t="shared" si="43"/>
        <v>682166</v>
      </c>
      <c r="P69" s="121">
        <f t="shared" si="36"/>
        <v>6861000</v>
      </c>
      <c r="Q69" s="122">
        <f t="shared" si="37"/>
        <v>7542252</v>
      </c>
      <c r="R69" s="67">
        <f t="shared" si="38"/>
        <v>-100</v>
      </c>
      <c r="S69" s="68">
        <f t="shared" si="39"/>
        <v>220.69331879125218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90.874172185430467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99.897377483443705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31042000</v>
      </c>
      <c r="C71" s="108">
        <v>1500000</v>
      </c>
      <c r="D71" s="108"/>
      <c r="E71" s="108">
        <f>$B71      +$C71      +$D71</f>
        <v>32542000</v>
      </c>
      <c r="F71" s="109">
        <v>32542000</v>
      </c>
      <c r="G71" s="110">
        <v>32542000</v>
      </c>
      <c r="H71" s="109">
        <v>9313000</v>
      </c>
      <c r="I71" s="110">
        <v>10192321</v>
      </c>
      <c r="J71" s="109">
        <v>11364000</v>
      </c>
      <c r="K71" s="110">
        <v>12610242</v>
      </c>
      <c r="L71" s="109">
        <v>5118000</v>
      </c>
      <c r="M71" s="110">
        <v>5226714</v>
      </c>
      <c r="N71" s="109">
        <v>4705000</v>
      </c>
      <c r="O71" s="110">
        <v>4358382</v>
      </c>
      <c r="P71" s="109">
        <f>$H71      +$J71      +$L71      +$N71</f>
        <v>30500000</v>
      </c>
      <c r="Q71" s="110">
        <f>$I71      +$K71      +$M71      +$O71</f>
        <v>32387659</v>
      </c>
      <c r="R71" s="54">
        <f>IF(($L71      =0),0,((($N71      -$L71      )/$L71      )*100))</f>
        <v>-8.0695584212583036</v>
      </c>
      <c r="S71" s="55">
        <f>IF(($M71      =0),0,((($O71      -$M71      )/$M71      )*100))</f>
        <v>-16.613344445477598</v>
      </c>
      <c r="T71" s="54">
        <f>IF(($E71      =0),0,(($P71      /$E71      )*100))</f>
        <v>93.725032265994713</v>
      </c>
      <c r="U71" s="56">
        <f>IF(($E71      =0),0,(($Q71      /$E71      )*100))</f>
        <v>99.525717534263407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IF(($L72      =0),0,((($N72      -$L72      )/$L72      )*100))</f>
        <v>0</v>
      </c>
      <c r="S72" s="55">
        <f>IF(($M72      =0),0,((($O72      -$M72      )/$M72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31042000</v>
      </c>
      <c r="C73" s="117">
        <f>SUM(C71:C72)</f>
        <v>1500000</v>
      </c>
      <c r="D73" s="117"/>
      <c r="E73" s="117">
        <f>$B73      +$C73      +$D73</f>
        <v>32542000</v>
      </c>
      <c r="F73" s="118">
        <f t="shared" ref="F73:O73" si="44">SUM(F71:F72)</f>
        <v>32542000</v>
      </c>
      <c r="G73" s="119">
        <f t="shared" si="44"/>
        <v>32542000</v>
      </c>
      <c r="H73" s="118">
        <f t="shared" si="44"/>
        <v>9313000</v>
      </c>
      <c r="I73" s="119">
        <f t="shared" si="44"/>
        <v>10192321</v>
      </c>
      <c r="J73" s="118">
        <f t="shared" si="44"/>
        <v>11364000</v>
      </c>
      <c r="K73" s="119">
        <f t="shared" si="44"/>
        <v>12610242</v>
      </c>
      <c r="L73" s="118">
        <f t="shared" si="44"/>
        <v>5118000</v>
      </c>
      <c r="M73" s="119">
        <f t="shared" si="44"/>
        <v>5226714</v>
      </c>
      <c r="N73" s="118">
        <f t="shared" si="44"/>
        <v>4705000</v>
      </c>
      <c r="O73" s="119">
        <f t="shared" si="44"/>
        <v>4358382</v>
      </c>
      <c r="P73" s="118">
        <f>$H73      +$J73      +$L73      +$N73</f>
        <v>30500000</v>
      </c>
      <c r="Q73" s="119">
        <f>$I73      +$K73      +$M73      +$O73</f>
        <v>32387659</v>
      </c>
      <c r="R73" s="63">
        <f>IF(($L73      =0),0,((($N73      -$L73      )/$L73      )*100))</f>
        <v>-8.0695584212583036</v>
      </c>
      <c r="S73" s="64">
        <f>IF(($M73      =0),0,((($O73      -$M73      )/$M73      )*100))</f>
        <v>-16.613344445477598</v>
      </c>
      <c r="T73" s="63">
        <f>IF(($E71      =0),0,(($P71      /$E71      )*100))</f>
        <v>93.725032265994713</v>
      </c>
      <c r="U73" s="65">
        <f>IF($E71   =0,0,($Q71   /$E71 )*100)</f>
        <v>99.525717534263407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31042000</v>
      </c>
      <c r="C74" s="120">
        <f>SUM(C71:C72)</f>
        <v>1500000</v>
      </c>
      <c r="D74" s="120"/>
      <c r="E74" s="120">
        <f>$B74      +$C74      +$D74</f>
        <v>32542000</v>
      </c>
      <c r="F74" s="121">
        <f t="shared" ref="F74:O74" si="45">SUM(F71:F72)</f>
        <v>32542000</v>
      </c>
      <c r="G74" s="122">
        <f t="shared" si="45"/>
        <v>32542000</v>
      </c>
      <c r="H74" s="121">
        <f t="shared" si="45"/>
        <v>9313000</v>
      </c>
      <c r="I74" s="122">
        <f t="shared" si="45"/>
        <v>10192321</v>
      </c>
      <c r="J74" s="121">
        <f t="shared" si="45"/>
        <v>11364000</v>
      </c>
      <c r="K74" s="122">
        <f t="shared" si="45"/>
        <v>12610242</v>
      </c>
      <c r="L74" s="121">
        <f t="shared" si="45"/>
        <v>5118000</v>
      </c>
      <c r="M74" s="122">
        <f t="shared" si="45"/>
        <v>5226714</v>
      </c>
      <c r="N74" s="121">
        <f t="shared" si="45"/>
        <v>4705000</v>
      </c>
      <c r="O74" s="122">
        <f t="shared" si="45"/>
        <v>4358382</v>
      </c>
      <c r="P74" s="121">
        <f>$H74      +$J74      +$L74      +$N74</f>
        <v>30500000</v>
      </c>
      <c r="Q74" s="122">
        <f>$I74      +$K74      +$M74      +$O74</f>
        <v>32387659</v>
      </c>
      <c r="R74" s="67">
        <f>IF(($L74      =0),0,((($N74      -$L74      )/$L74      )*100))</f>
        <v>-8.0695584212583036</v>
      </c>
      <c r="S74" s="68">
        <f>IF(($M74      =0),0,((($O74      -$M74      )/$M74      )*100))</f>
        <v>-16.613344445477598</v>
      </c>
      <c r="T74" s="67">
        <f>IF(($E71      =0),0,(($P71      /$E71      )*100))</f>
        <v>93.725032265994713</v>
      </c>
      <c r="U74" s="71">
        <f>IF($E71   =0,0,($Q71   /$E71 )*100)</f>
        <v>99.525717534263407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39516000</v>
      </c>
      <c r="C75" s="120">
        <f>SUM(C9:C16,C19:C25,C28:C31,C34,C37:C41,C44:C54,C57:C60,C63:C67,C71:C72)</f>
        <v>1465000</v>
      </c>
      <c r="D75" s="120"/>
      <c r="E75" s="120">
        <f>$B75      +$C75      +$D75</f>
        <v>40981000</v>
      </c>
      <c r="F75" s="121">
        <f t="shared" ref="F75:O75" si="46">SUM(F9:F16,F19:F25,F28:F31,F34,F37:F41,F44:F54,F57:F60,F63:F67,F71:F72)</f>
        <v>40830000</v>
      </c>
      <c r="G75" s="122">
        <f t="shared" si="46"/>
        <v>40092000</v>
      </c>
      <c r="H75" s="121">
        <f t="shared" si="46"/>
        <v>14576000</v>
      </c>
      <c r="I75" s="122">
        <f t="shared" si="46"/>
        <v>15639924</v>
      </c>
      <c r="J75" s="121">
        <f t="shared" si="46"/>
        <v>12563000</v>
      </c>
      <c r="K75" s="122">
        <f t="shared" si="46"/>
        <v>13810009</v>
      </c>
      <c r="L75" s="121">
        <f t="shared" si="46"/>
        <v>5517000</v>
      </c>
      <c r="M75" s="122">
        <f t="shared" si="46"/>
        <v>5439430</v>
      </c>
      <c r="N75" s="121">
        <f t="shared" si="46"/>
        <v>4705000</v>
      </c>
      <c r="O75" s="122">
        <f t="shared" si="46"/>
        <v>5040548</v>
      </c>
      <c r="P75" s="121">
        <f>$H75      +$J75      +$L75      +$N75</f>
        <v>37361000</v>
      </c>
      <c r="Q75" s="122">
        <f>$I75      +$K75      +$M75      +$O75</f>
        <v>39929911</v>
      </c>
      <c r="R75" s="67">
        <f>IF(($L75      =0),0,((($N75      -$L75      )/$L75      )*100))</f>
        <v>-14.718143918796448</v>
      </c>
      <c r="S75" s="68">
        <f>IF(($M75      =0),0,((($O75      -$M75      )/$M75      )*100))</f>
        <v>-7.333158069871291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93.188167215404576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99.595707373042003</v>
      </c>
      <c r="V75" s="121" t="s">
        <v>36</v>
      </c>
      <c r="W75" s="122" t="s">
        <v>36</v>
      </c>
    </row>
    <row r="76" spans="1:23" ht="13" thickTop="1" x14ac:dyDescent="0.25">
      <c r="A76" s="72" t="s">
        <v>40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93</v>
      </c>
      <c r="B78" s="86" t="s">
        <v>94</v>
      </c>
      <c r="C78" s="86" t="s">
        <v>95</v>
      </c>
      <c r="D78" s="87" t="s">
        <v>17</v>
      </c>
      <c r="E78" s="86" t="s">
        <v>18</v>
      </c>
      <c r="F78" s="86" t="s">
        <v>19</v>
      </c>
      <c r="G78" s="86" t="s">
        <v>96</v>
      </c>
      <c r="H78" s="86" t="s">
        <v>97</v>
      </c>
      <c r="I78" s="88" t="s">
        <v>22</v>
      </c>
      <c r="J78" s="86" t="s">
        <v>98</v>
      </c>
      <c r="K78" s="88" t="s">
        <v>24</v>
      </c>
      <c r="L78" s="86" t="s">
        <v>99</v>
      </c>
      <c r="M78" s="88" t="s">
        <v>26</v>
      </c>
      <c r="N78" s="86" t="s">
        <v>100</v>
      </c>
      <c r="O78" s="88" t="s">
        <v>28</v>
      </c>
      <c r="P78" s="88" t="s">
        <v>101</v>
      </c>
      <c r="Q78" s="89" t="s">
        <v>30</v>
      </c>
      <c r="R78" s="90" t="s">
        <v>101</v>
      </c>
      <c r="S78" s="91" t="s">
        <v>30</v>
      </c>
      <c r="T78" s="90" t="s">
        <v>102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167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168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169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170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171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172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103</v>
      </c>
      <c r="B87" s="128">
        <f t="shared" ref="B87:S87" si="48">+B88+B89+B90+B91+B92+B93+B94+B95+B96</f>
        <v>6113000</v>
      </c>
      <c r="C87" s="128">
        <f t="shared" si="48"/>
        <v>812000</v>
      </c>
      <c r="D87" s="128">
        <f t="shared" si="48"/>
        <v>0</v>
      </c>
      <c r="E87" s="128">
        <f t="shared" si="48"/>
        <v>6925000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5728000</v>
      </c>
      <c r="I87" s="128">
        <f t="shared" si="48"/>
        <v>0</v>
      </c>
      <c r="J87" s="128">
        <f t="shared" si="48"/>
        <v>3065000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8793000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126.97472924187724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104</v>
      </c>
      <c r="B88" s="130"/>
      <c r="C88" s="130"/>
      <c r="D88" s="130"/>
      <c r="E88" s="130">
        <f t="shared" ref="E88:E96" si="49">$B88      +$C88      +$D88</f>
        <v>0</v>
      </c>
      <c r="F88" s="130">
        <v>0</v>
      </c>
      <c r="G88" s="130">
        <v>0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IF(($L88      =0),0,((($N88      -$L88      )/$L88      )*100))</f>
        <v>0</v>
      </c>
      <c r="S88" s="98">
        <f t="shared" ref="S88:S96" si="53">IF(($M88      =0),0,((($O88      -$M88      )/$M88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105</v>
      </c>
      <c r="B89" s="108"/>
      <c r="C89" s="108"/>
      <c r="D89" s="108"/>
      <c r="E89" s="108">
        <f t="shared" si="49"/>
        <v>0</v>
      </c>
      <c r="F89" s="108">
        <v>0</v>
      </c>
      <c r="G89" s="108">
        <v>0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106</v>
      </c>
      <c r="B90" s="108"/>
      <c r="C90" s="108"/>
      <c r="D90" s="108"/>
      <c r="E90" s="108">
        <f t="shared" si="49"/>
        <v>0</v>
      </c>
      <c r="F90" s="108">
        <v>0</v>
      </c>
      <c r="G90" s="108">
        <v>0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107</v>
      </c>
      <c r="B91" s="108">
        <v>6113000</v>
      </c>
      <c r="C91" s="108">
        <v>812000</v>
      </c>
      <c r="D91" s="108"/>
      <c r="E91" s="108">
        <f t="shared" si="49"/>
        <v>6925000</v>
      </c>
      <c r="F91" s="108">
        <v>0</v>
      </c>
      <c r="G91" s="108">
        <v>0</v>
      </c>
      <c r="H91" s="108">
        <v>5728000</v>
      </c>
      <c r="I91" s="108"/>
      <c r="J91" s="108">
        <v>3065000</v>
      </c>
      <c r="K91" s="108"/>
      <c r="L91" s="108"/>
      <c r="M91" s="108"/>
      <c r="N91" s="108"/>
      <c r="O91" s="108"/>
      <c r="P91" s="108">
        <f t="shared" si="50"/>
        <v>8793000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126.97472924187724</v>
      </c>
      <c r="U91" s="99">
        <f t="shared" si="55"/>
        <v>0</v>
      </c>
      <c r="V91" s="100"/>
      <c r="W91" s="101"/>
    </row>
    <row r="92" spans="1:23" ht="13" x14ac:dyDescent="0.3">
      <c r="A92" s="102" t="s">
        <v>108</v>
      </c>
      <c r="B92" s="108"/>
      <c r="C92" s="108"/>
      <c r="D92" s="108"/>
      <c r="E92" s="108">
        <f t="shared" si="49"/>
        <v>0</v>
      </c>
      <c r="F92" s="108">
        <v>0</v>
      </c>
      <c r="G92" s="108">
        <v>0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109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110</v>
      </c>
      <c r="B94" s="108"/>
      <c r="C94" s="108"/>
      <c r="D94" s="108"/>
      <c r="E94" s="108">
        <f t="shared" si="49"/>
        <v>0</v>
      </c>
      <c r="F94" s="108">
        <v>0</v>
      </c>
      <c r="G94" s="108">
        <v>0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111</v>
      </c>
      <c r="B95" s="108"/>
      <c r="C95" s="108"/>
      <c r="D95" s="108"/>
      <c r="E95" s="108">
        <f t="shared" si="49"/>
        <v>0</v>
      </c>
      <c r="F95" s="108">
        <v>0</v>
      </c>
      <c r="G95" s="108">
        <v>0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112</v>
      </c>
      <c r="B96" s="131"/>
      <c r="C96" s="131"/>
      <c r="D96" s="131"/>
      <c r="E96" s="131">
        <f t="shared" si="49"/>
        <v>0</v>
      </c>
      <c r="F96" s="131">
        <v>0</v>
      </c>
      <c r="G96" s="131">
        <v>0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173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6113000</v>
      </c>
      <c r="C114" s="137">
        <f t="shared" si="62"/>
        <v>812000</v>
      </c>
      <c r="D114" s="137">
        <f t="shared" si="62"/>
        <v>0</v>
      </c>
      <c r="E114" s="137">
        <f t="shared" si="62"/>
        <v>6925000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5728000</v>
      </c>
      <c r="I114" s="137">
        <f t="shared" si="62"/>
        <v>0</v>
      </c>
      <c r="J114" s="137">
        <f t="shared" si="62"/>
        <v>3065000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8793000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>
        <f t="shared" si="58"/>
        <v>1.2697472924187725</v>
      </c>
      <c r="U114" s="30">
        <f t="shared" si="59"/>
        <v>0</v>
      </c>
      <c r="V114" s="27"/>
      <c r="W114" s="28"/>
    </row>
    <row r="115" spans="1:23" hidden="1" x14ac:dyDescent="0.25">
      <c r="A115" s="31" t="s">
        <v>174</v>
      </c>
      <c r="B115" s="139">
        <f>B87</f>
        <v>6113000</v>
      </c>
      <c r="C115" s="139">
        <f t="shared" ref="C115:Q115" si="63">C87</f>
        <v>812000</v>
      </c>
      <c r="D115" s="139">
        <f t="shared" si="63"/>
        <v>0</v>
      </c>
      <c r="E115" s="139">
        <f t="shared" si="63"/>
        <v>6925000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5728000</v>
      </c>
      <c r="I115" s="139">
        <f t="shared" si="63"/>
        <v>0</v>
      </c>
      <c r="J115" s="139">
        <f t="shared" si="63"/>
        <v>3065000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8793000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>
        <f t="shared" si="58"/>
        <v>1.2697472924187725</v>
      </c>
      <c r="U115" s="30">
        <f t="shared" si="59"/>
        <v>0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175</v>
      </c>
    </row>
    <row r="118" spans="1:23" x14ac:dyDescent="0.25">
      <c r="A118" s="35" t="s">
        <v>176</v>
      </c>
    </row>
    <row r="119" spans="1:23" ht="13" x14ac:dyDescent="0.3">
      <c r="A119" s="35" t="s">
        <v>177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178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179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180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hdCejMBFRT+QMInK+HUWdv48UdhSoaUAijerKLb3qvbmC8vwAklSkBFJaXEdTXiYUqY0O3Sxm8N1EjaRr4hgvw==" saltValue="Dmx4VMQr9l0mhW2FI7z75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164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40</v>
      </c>
      <c r="B6" s="40" t="s">
        <v>40</v>
      </c>
      <c r="C6" s="40" t="s">
        <v>40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>
        <v>0</v>
      </c>
      <c r="G9" s="110">
        <v>0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IF(($L9       =0),0,((($N9       -$L9       )/$L9       )*100))</f>
        <v>0</v>
      </c>
      <c r="S9" s="55">
        <f>IF(($M9       =0),0,((($O9       -$M9       )/$M9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1800000</v>
      </c>
      <c r="C10" s="108"/>
      <c r="D10" s="108"/>
      <c r="E10" s="108">
        <f t="shared" ref="E10:E17" si="0">$B10      +$C10      +$D10</f>
        <v>1800000</v>
      </c>
      <c r="F10" s="109">
        <v>1800000</v>
      </c>
      <c r="G10" s="110">
        <v>1800000</v>
      </c>
      <c r="H10" s="109">
        <v>854000</v>
      </c>
      <c r="I10" s="110">
        <v>854605</v>
      </c>
      <c r="J10" s="109">
        <v>623000</v>
      </c>
      <c r="K10" s="110">
        <v>785565</v>
      </c>
      <c r="L10" s="109">
        <v>323000</v>
      </c>
      <c r="M10" s="110">
        <v>159830</v>
      </c>
      <c r="N10" s="109"/>
      <c r="O10" s="110"/>
      <c r="P10" s="109">
        <f t="shared" ref="P10:P17" si="1">$H10      +$J10      +$L10      +$N10</f>
        <v>1800000</v>
      </c>
      <c r="Q10" s="110">
        <f t="shared" ref="Q10:Q17" si="2">$I10      +$K10      +$M10      +$O10</f>
        <v>1800000</v>
      </c>
      <c r="R10" s="54">
        <f t="shared" ref="R10:R17" si="3">IF(($L10      =0),0,((($N10      -$L10      )/$L10      )*100))</f>
        <v>-100</v>
      </c>
      <c r="S10" s="55">
        <f t="shared" ref="S10:S17" si="4">IF(($M10      =0),0,((($O10      -$M10      )/$M10      )*100))</f>
        <v>-100</v>
      </c>
      <c r="T10" s="54">
        <f t="shared" ref="T10:T16" si="5">IF(($E10      =0),0,(($P10      /$E10      )*100))</f>
        <v>100</v>
      </c>
      <c r="U10" s="56">
        <f t="shared" ref="U10:U16" si="6">IF(($E10      =0),0,(($Q10      /$E10      )*100))</f>
        <v>100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1800000</v>
      </c>
      <c r="C17" s="111">
        <f>SUM(C9:C16)</f>
        <v>0</v>
      </c>
      <c r="D17" s="111"/>
      <c r="E17" s="111">
        <f t="shared" si="0"/>
        <v>1800000</v>
      </c>
      <c r="F17" s="112">
        <f t="shared" ref="F17:O17" si="7">SUM(F9:F16)</f>
        <v>1800000</v>
      </c>
      <c r="G17" s="113">
        <f t="shared" si="7"/>
        <v>1800000</v>
      </c>
      <c r="H17" s="112">
        <f t="shared" si="7"/>
        <v>854000</v>
      </c>
      <c r="I17" s="113">
        <f t="shared" si="7"/>
        <v>854605</v>
      </c>
      <c r="J17" s="112">
        <f t="shared" si="7"/>
        <v>623000</v>
      </c>
      <c r="K17" s="113">
        <f t="shared" si="7"/>
        <v>785565</v>
      </c>
      <c r="L17" s="112">
        <f t="shared" si="7"/>
        <v>323000</v>
      </c>
      <c r="M17" s="113">
        <f t="shared" si="7"/>
        <v>159830</v>
      </c>
      <c r="N17" s="112">
        <f t="shared" si="7"/>
        <v>0</v>
      </c>
      <c r="O17" s="113">
        <f t="shared" si="7"/>
        <v>0</v>
      </c>
      <c r="P17" s="112">
        <f t="shared" si="1"/>
        <v>1800000</v>
      </c>
      <c r="Q17" s="113">
        <f t="shared" si="2"/>
        <v>1800000</v>
      </c>
      <c r="R17" s="58">
        <f t="shared" si="3"/>
        <v>-100</v>
      </c>
      <c r="S17" s="59">
        <f t="shared" si="4"/>
        <v>-100</v>
      </c>
      <c r="T17" s="58">
        <f>IF((SUM($E9:$E14))=0,0,(P17/(SUM($E9:$E14))*100))</f>
        <v>100</v>
      </c>
      <c r="U17" s="60">
        <f>IF((SUM($E9:$E14))=0,0,(Q17/(SUM($E9:$E14))*100))</f>
        <v>100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IF(($L19      =0),0,((($N19      -$L19      )/$L19      )*100))</f>
        <v>0</v>
      </c>
      <c r="S19" s="55">
        <f t="shared" ref="S19:S26" si="12">IF(($M19      =0),0,((($O19      -$M19      )/$M19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>
        <v>0</v>
      </c>
      <c r="G21" s="110">
        <v>0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0</v>
      </c>
      <c r="D26" s="111"/>
      <c r="E26" s="111">
        <f t="shared" si="8"/>
        <v>0</v>
      </c>
      <c r="F26" s="112">
        <f t="shared" ref="F26:O26" si="15">SUM(F19:F25)</f>
        <v>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IF(($L28      =0),0,((($N28      -$L28      )/$L28      )*100))</f>
        <v>0</v>
      </c>
      <c r="S28" s="55">
        <f>IF(($M28      =0),0,((($O28      -$M28      )/$M28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IF(($L29      =0),0,((($N29      -$L29      )/$L29      )*100))</f>
        <v>0</v>
      </c>
      <c r="S29" s="55">
        <f>IF(($M29      =0),0,((($O29      -$M29      )/$M29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IF(($L30      =0),0,((($N30      -$L30      )/$L30      )*100))</f>
        <v>0</v>
      </c>
      <c r="S30" s="55">
        <f>IF(($M30      =0),0,((($O30      -$M30      )/$M30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IF(($L31      =0),0,((($N31      -$L31      )/$L31      )*100))</f>
        <v>0</v>
      </c>
      <c r="S31" s="55">
        <f>IF(($M31      =0),0,((($O31      -$M31      )/$M31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IF(($L32      =0),0,((($N32      -$L32      )/$L32      )*100))</f>
        <v>0</v>
      </c>
      <c r="S32" s="59">
        <f>IF(($M32      =0),0,((($O32      -$M32      )/$M32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2471000</v>
      </c>
      <c r="C34" s="108"/>
      <c r="D34" s="108"/>
      <c r="E34" s="108">
        <f>$B34      +$C34      +$D34</f>
        <v>2471000</v>
      </c>
      <c r="F34" s="109">
        <v>2471000</v>
      </c>
      <c r="G34" s="110">
        <v>2471000</v>
      </c>
      <c r="H34" s="109">
        <v>617000</v>
      </c>
      <c r="I34" s="110">
        <v>617000</v>
      </c>
      <c r="J34" s="109"/>
      <c r="K34" s="110">
        <v>1112000</v>
      </c>
      <c r="L34" s="109"/>
      <c r="M34" s="110"/>
      <c r="N34" s="109"/>
      <c r="O34" s="110">
        <v>742000</v>
      </c>
      <c r="P34" s="109">
        <f>$H34      +$J34      +$L34      +$N34</f>
        <v>617000</v>
      </c>
      <c r="Q34" s="110">
        <f>$I34      +$K34      +$M34      +$O34</f>
        <v>2471000</v>
      </c>
      <c r="R34" s="54">
        <f>IF(($L34      =0),0,((($N34      -$L34      )/$L34      )*100))</f>
        <v>0</v>
      </c>
      <c r="S34" s="55">
        <f>IF(($M34      =0),0,((($O34      -$M34      )/$M34      )*100))</f>
        <v>0</v>
      </c>
      <c r="T34" s="54">
        <f>IF(($E34      =0),0,(($P34      /$E34      )*100))</f>
        <v>24.969647915823554</v>
      </c>
      <c r="U34" s="56">
        <f>IF(($E34      =0),0,(($Q34      /$E34      )*100))</f>
        <v>100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2471000</v>
      </c>
      <c r="C35" s="111">
        <f>C34</f>
        <v>0</v>
      </c>
      <c r="D35" s="111"/>
      <c r="E35" s="111">
        <f>$B35      +$C35      +$D35</f>
        <v>2471000</v>
      </c>
      <c r="F35" s="112">
        <f t="shared" ref="F35:O35" si="17">F34</f>
        <v>2471000</v>
      </c>
      <c r="G35" s="113">
        <f t="shared" si="17"/>
        <v>2471000</v>
      </c>
      <c r="H35" s="112">
        <f t="shared" si="17"/>
        <v>617000</v>
      </c>
      <c r="I35" s="113">
        <f t="shared" si="17"/>
        <v>617000</v>
      </c>
      <c r="J35" s="112">
        <f t="shared" si="17"/>
        <v>0</v>
      </c>
      <c r="K35" s="113">
        <f t="shared" si="17"/>
        <v>1112000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742000</v>
      </c>
      <c r="P35" s="112">
        <f>$H35      +$J35      +$L35      +$N35</f>
        <v>617000</v>
      </c>
      <c r="Q35" s="113">
        <f>$I35      +$K35      +$M35      +$O35</f>
        <v>2471000</v>
      </c>
      <c r="R35" s="58">
        <f>IF(($L35      =0),0,((($N35      -$L35      )/$L35      )*100))</f>
        <v>0</v>
      </c>
      <c r="S35" s="59">
        <f>IF(($M35      =0),0,((($O35      -$M35      )/$M35      )*100))</f>
        <v>0</v>
      </c>
      <c r="T35" s="58">
        <f>IF($E35   =0,0,($P35   /$E35   )*100)</f>
        <v>24.969647915823554</v>
      </c>
      <c r="U35" s="60">
        <f>IF($E35   =0,0,($Q35   /$E35   )*100)</f>
        <v>100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/>
      <c r="C37" s="108"/>
      <c r="D37" s="108"/>
      <c r="E37" s="108">
        <f t="shared" ref="E37:E42" si="18">$B37      +$C37      +$D37</f>
        <v>0</v>
      </c>
      <c r="F37" s="109">
        <v>0</v>
      </c>
      <c r="G37" s="110">
        <v>0</v>
      </c>
      <c r="H37" s="109"/>
      <c r="I37" s="110"/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0</v>
      </c>
      <c r="Q37" s="110">
        <f t="shared" ref="Q37:Q42" si="20">$I37      +$K37      +$M37      +$O37</f>
        <v>0</v>
      </c>
      <c r="R37" s="54">
        <f t="shared" ref="R37:R42" si="21">IF(($L37      =0),0,((($N37      -$L37      )/$L37      )*100))</f>
        <v>0</v>
      </c>
      <c r="S37" s="55">
        <f t="shared" ref="S37:S42" si="22">IF(($M37      =0),0,((($O37      -$M37      )/$M37      )*100))</f>
        <v>0</v>
      </c>
      <c r="T37" s="54">
        <f t="shared" ref="T37:T41" si="23">IF(($E37      =0),0,(($P37      /$E37      )*100))</f>
        <v>0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>
        <v>924000</v>
      </c>
      <c r="C38" s="108">
        <v>3886000</v>
      </c>
      <c r="D38" s="108"/>
      <c r="E38" s="108">
        <f t="shared" si="18"/>
        <v>4810000</v>
      </c>
      <c r="F38" s="109">
        <v>924000</v>
      </c>
      <c r="G38" s="110">
        <v>0</v>
      </c>
      <c r="H38" s="109"/>
      <c r="I38" s="110"/>
      <c r="J38" s="109"/>
      <c r="K38" s="110"/>
      <c r="L38" s="109"/>
      <c r="M38" s="110"/>
      <c r="N38" s="109">
        <v>92000</v>
      </c>
      <c r="O38" s="110"/>
      <c r="P38" s="109">
        <f t="shared" si="19"/>
        <v>92000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1.9126819126819128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924000</v>
      </c>
      <c r="C42" s="111">
        <f>SUM(C37:C41)</f>
        <v>3886000</v>
      </c>
      <c r="D42" s="111"/>
      <c r="E42" s="111">
        <f t="shared" si="18"/>
        <v>4810000</v>
      </c>
      <c r="F42" s="112">
        <f t="shared" ref="F42:O42" si="25">SUM(F37:F41)</f>
        <v>924000</v>
      </c>
      <c r="G42" s="113">
        <f t="shared" si="25"/>
        <v>0</v>
      </c>
      <c r="H42" s="112">
        <f t="shared" si="25"/>
        <v>0</v>
      </c>
      <c r="I42" s="113">
        <f t="shared" si="25"/>
        <v>0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92000</v>
      </c>
      <c r="O42" s="113">
        <f t="shared" si="25"/>
        <v>0</v>
      </c>
      <c r="P42" s="112">
        <f t="shared" si="19"/>
        <v>92000</v>
      </c>
      <c r="Q42" s="113">
        <f t="shared" si="20"/>
        <v>0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0</v>
      </c>
      <c r="U42" s="60">
        <f>IF((+$E37+$E40) =0,0,(Q42   /(+$E37+$E40) )*100)</f>
        <v>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IF(($L44      =0),0,((($N44      -$L44      )/$L44      )*100))</f>
        <v>0</v>
      </c>
      <c r="S44" s="55">
        <f t="shared" ref="S44:S55" si="30">IF(($M44      =0),0,((($O44      -$M44      )/$M44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IF(($L57      =0),0,((($N57      -$L57      )/$L57      )*100))</f>
        <v>0</v>
      </c>
      <c r="S57" s="55">
        <f>IF(($M57      =0),0,((($O57      -$M57      )/$M57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IF(($L58      =0),0,((($N58      -$L58      )/$L58      )*100))</f>
        <v>0</v>
      </c>
      <c r="S58" s="55">
        <f>IF(($M58      =0),0,((($O58      -$M58      )/$M58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IF(($L59      =0),0,((($N59      -$L59      )/$L59      )*100))</f>
        <v>0</v>
      </c>
      <c r="S59" s="55">
        <f>IF(($M59      =0),0,((($O59      -$M59      )/$M59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IF(($L60      =0),0,((($N60      -$L60      )/$L60      )*100))</f>
        <v>0</v>
      </c>
      <c r="S60" s="55">
        <f>IF(($M60      =0),0,((($O60      -$M60      )/$M60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IF(($L61      =0),0,((($N61      -$L61      )/$L61      )*100))</f>
        <v>0</v>
      </c>
      <c r="S61" s="64">
        <f>IF(($M61      =0),0,((($O61      -$M61      )/$M61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IF(($L63      =0),0,((($N63      -$L63      )/$L63      )*100))</f>
        <v>0</v>
      </c>
      <c r="S63" s="55">
        <f t="shared" ref="S63:S69" si="39">IF(($M63      =0),0,((($O63      -$M63      )/$M63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5195000</v>
      </c>
      <c r="C69" s="120">
        <f>SUM(C9:C16,C19:C25,C28:C31,C34,C37:C41,C44:C54,C57:C60,C63:C67)</f>
        <v>3886000</v>
      </c>
      <c r="D69" s="120"/>
      <c r="E69" s="120">
        <f t="shared" si="35"/>
        <v>9081000</v>
      </c>
      <c r="F69" s="121">
        <f t="shared" ref="F69:O69" si="43">SUM(F9:F16,F19:F25,F28:F31,F34,F37:F41,F44:F54,F57:F60,F63:F67)</f>
        <v>5195000</v>
      </c>
      <c r="G69" s="122">
        <f t="shared" si="43"/>
        <v>4271000</v>
      </c>
      <c r="H69" s="121">
        <f t="shared" si="43"/>
        <v>1471000</v>
      </c>
      <c r="I69" s="122">
        <f t="shared" si="43"/>
        <v>1471605</v>
      </c>
      <c r="J69" s="121">
        <f t="shared" si="43"/>
        <v>623000</v>
      </c>
      <c r="K69" s="122">
        <f t="shared" si="43"/>
        <v>1897565</v>
      </c>
      <c r="L69" s="121">
        <f t="shared" si="43"/>
        <v>323000</v>
      </c>
      <c r="M69" s="122">
        <f t="shared" si="43"/>
        <v>159830</v>
      </c>
      <c r="N69" s="121">
        <f t="shared" si="43"/>
        <v>92000</v>
      </c>
      <c r="O69" s="122">
        <f t="shared" si="43"/>
        <v>742000</v>
      </c>
      <c r="P69" s="121">
        <f t="shared" si="36"/>
        <v>2509000</v>
      </c>
      <c r="Q69" s="122">
        <f t="shared" si="37"/>
        <v>4271000</v>
      </c>
      <c r="R69" s="67">
        <f t="shared" si="38"/>
        <v>-71.517027863777088</v>
      </c>
      <c r="S69" s="68">
        <f t="shared" si="39"/>
        <v>364.24325846211599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58.745024584406458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100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59593000</v>
      </c>
      <c r="C71" s="108">
        <v>-3888000</v>
      </c>
      <c r="D71" s="108"/>
      <c r="E71" s="108">
        <f>$B71      +$C71      +$D71</f>
        <v>55705000</v>
      </c>
      <c r="F71" s="109">
        <v>55705000</v>
      </c>
      <c r="G71" s="110">
        <v>55705000</v>
      </c>
      <c r="H71" s="109">
        <v>4707000</v>
      </c>
      <c r="I71" s="110">
        <v>10319076</v>
      </c>
      <c r="J71" s="109">
        <v>19089000</v>
      </c>
      <c r="K71" s="110">
        <v>18373589</v>
      </c>
      <c r="L71" s="109">
        <v>8698000</v>
      </c>
      <c r="M71" s="110">
        <v>19657617</v>
      </c>
      <c r="N71" s="109">
        <v>23211000</v>
      </c>
      <c r="O71" s="110">
        <v>16973102</v>
      </c>
      <c r="P71" s="109">
        <f>$H71      +$J71      +$L71      +$N71</f>
        <v>55705000</v>
      </c>
      <c r="Q71" s="110">
        <f>$I71      +$K71      +$M71      +$O71</f>
        <v>65323384</v>
      </c>
      <c r="R71" s="54">
        <f>IF(($L71      =0),0,((($N71      -$L71      )/$L71      )*100))</f>
        <v>166.85444929868936</v>
      </c>
      <c r="S71" s="55">
        <f>IF(($M71      =0),0,((($O71      -$M71      )/$M71      )*100))</f>
        <v>-13.656360280088883</v>
      </c>
      <c r="T71" s="54">
        <f>IF(($E71      =0),0,(($P71      /$E71      )*100))</f>
        <v>100</v>
      </c>
      <c r="U71" s="56">
        <f>IF(($E71      =0),0,(($Q71      /$E71      )*100))</f>
        <v>117.26664392783412</v>
      </c>
      <c r="V71" s="109">
        <v>9618000</v>
      </c>
      <c r="W71" s="110">
        <v>9618000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IF(($L72      =0),0,((($N72      -$L72      )/$L72      )*100))</f>
        <v>0</v>
      </c>
      <c r="S72" s="55">
        <f>IF(($M72      =0),0,((($O72      -$M72      )/$M72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59593000</v>
      </c>
      <c r="C73" s="117">
        <f>SUM(C71:C72)</f>
        <v>-3888000</v>
      </c>
      <c r="D73" s="117"/>
      <c r="E73" s="117">
        <f>$B73      +$C73      +$D73</f>
        <v>55705000</v>
      </c>
      <c r="F73" s="118">
        <f t="shared" ref="F73:O73" si="44">SUM(F71:F72)</f>
        <v>55705000</v>
      </c>
      <c r="G73" s="119">
        <f t="shared" si="44"/>
        <v>55705000</v>
      </c>
      <c r="H73" s="118">
        <f t="shared" si="44"/>
        <v>4707000</v>
      </c>
      <c r="I73" s="119">
        <f t="shared" si="44"/>
        <v>10319076</v>
      </c>
      <c r="J73" s="118">
        <f t="shared" si="44"/>
        <v>19089000</v>
      </c>
      <c r="K73" s="119">
        <f t="shared" si="44"/>
        <v>18373589</v>
      </c>
      <c r="L73" s="118">
        <f t="shared" si="44"/>
        <v>8698000</v>
      </c>
      <c r="M73" s="119">
        <f t="shared" si="44"/>
        <v>19657617</v>
      </c>
      <c r="N73" s="118">
        <f t="shared" si="44"/>
        <v>23211000</v>
      </c>
      <c r="O73" s="119">
        <f t="shared" si="44"/>
        <v>16973102</v>
      </c>
      <c r="P73" s="118">
        <f>$H73      +$J73      +$L73      +$N73</f>
        <v>55705000</v>
      </c>
      <c r="Q73" s="119">
        <f>$I73      +$K73      +$M73      +$O73</f>
        <v>65323384</v>
      </c>
      <c r="R73" s="63">
        <f>IF(($L73      =0),0,((($N73      -$L73      )/$L73      )*100))</f>
        <v>166.85444929868936</v>
      </c>
      <c r="S73" s="64">
        <f>IF(($M73      =0),0,((($O73      -$M73      )/$M73      )*100))</f>
        <v>-13.656360280088883</v>
      </c>
      <c r="T73" s="63">
        <f>IF(($E71      =0),0,(($P71      /$E71      )*100))</f>
        <v>100</v>
      </c>
      <c r="U73" s="65">
        <f>IF($E71   =0,0,($Q71   /$E71 )*100)</f>
        <v>117.26664392783412</v>
      </c>
      <c r="V73" s="118">
        <f>SUM(V71:V72)</f>
        <v>9618000</v>
      </c>
      <c r="W73" s="119">
        <f>SUM(W71:W72)</f>
        <v>9618000</v>
      </c>
    </row>
    <row r="74" spans="1:23" ht="13" customHeight="1" x14ac:dyDescent="0.3">
      <c r="A74" s="66" t="s">
        <v>89</v>
      </c>
      <c r="B74" s="120">
        <f>SUM(B71:B72)</f>
        <v>59593000</v>
      </c>
      <c r="C74" s="120">
        <f>SUM(C71:C72)</f>
        <v>-3888000</v>
      </c>
      <c r="D74" s="120"/>
      <c r="E74" s="120">
        <f>$B74      +$C74      +$D74</f>
        <v>55705000</v>
      </c>
      <c r="F74" s="121">
        <f t="shared" ref="F74:O74" si="45">SUM(F71:F72)</f>
        <v>55705000</v>
      </c>
      <c r="G74" s="122">
        <f t="shared" si="45"/>
        <v>55705000</v>
      </c>
      <c r="H74" s="121">
        <f t="shared" si="45"/>
        <v>4707000</v>
      </c>
      <c r="I74" s="122">
        <f t="shared" si="45"/>
        <v>10319076</v>
      </c>
      <c r="J74" s="121">
        <f t="shared" si="45"/>
        <v>19089000</v>
      </c>
      <c r="K74" s="122">
        <f t="shared" si="45"/>
        <v>18373589</v>
      </c>
      <c r="L74" s="121">
        <f t="shared" si="45"/>
        <v>8698000</v>
      </c>
      <c r="M74" s="122">
        <f t="shared" si="45"/>
        <v>19657617</v>
      </c>
      <c r="N74" s="121">
        <f t="shared" si="45"/>
        <v>23211000</v>
      </c>
      <c r="O74" s="122">
        <f t="shared" si="45"/>
        <v>16973102</v>
      </c>
      <c r="P74" s="121">
        <f>$H74      +$J74      +$L74      +$N74</f>
        <v>55705000</v>
      </c>
      <c r="Q74" s="122">
        <f>$I74      +$K74      +$M74      +$O74</f>
        <v>65323384</v>
      </c>
      <c r="R74" s="67">
        <f>IF(($L74      =0),0,((($N74      -$L74      )/$L74      )*100))</f>
        <v>166.85444929868936</v>
      </c>
      <c r="S74" s="68">
        <f>IF(($M74      =0),0,((($O74      -$M74      )/$M74      )*100))</f>
        <v>-13.656360280088883</v>
      </c>
      <c r="T74" s="67">
        <f>IF(($E71      =0),0,(($P71      /$E71      )*100))</f>
        <v>100</v>
      </c>
      <c r="U74" s="71">
        <f>IF($E71   =0,0,($Q71   /$E71 )*100)</f>
        <v>117.26664392783412</v>
      </c>
      <c r="V74" s="121">
        <f>SUM(V71:V72)</f>
        <v>9618000</v>
      </c>
      <c r="W74" s="122">
        <f>SUM(W71:W72)</f>
        <v>9618000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64788000</v>
      </c>
      <c r="C75" s="120">
        <f>SUM(C9:C16,C19:C25,C28:C31,C34,C37:C41,C44:C54,C57:C60,C63:C67,C71:C72)</f>
        <v>-2000</v>
      </c>
      <c r="D75" s="120"/>
      <c r="E75" s="120">
        <f>$B75      +$C75      +$D75</f>
        <v>64786000</v>
      </c>
      <c r="F75" s="121">
        <f t="shared" ref="F75:O75" si="46">SUM(F9:F16,F19:F25,F28:F31,F34,F37:F41,F44:F54,F57:F60,F63:F67,F71:F72)</f>
        <v>60900000</v>
      </c>
      <c r="G75" s="122">
        <f t="shared" si="46"/>
        <v>59976000</v>
      </c>
      <c r="H75" s="121">
        <f t="shared" si="46"/>
        <v>6178000</v>
      </c>
      <c r="I75" s="122">
        <f t="shared" si="46"/>
        <v>11790681</v>
      </c>
      <c r="J75" s="121">
        <f t="shared" si="46"/>
        <v>19712000</v>
      </c>
      <c r="K75" s="122">
        <f t="shared" si="46"/>
        <v>20271154</v>
      </c>
      <c r="L75" s="121">
        <f t="shared" si="46"/>
        <v>9021000</v>
      </c>
      <c r="M75" s="122">
        <f t="shared" si="46"/>
        <v>19817447</v>
      </c>
      <c r="N75" s="121">
        <f t="shared" si="46"/>
        <v>23303000</v>
      </c>
      <c r="O75" s="122">
        <f t="shared" si="46"/>
        <v>17715102</v>
      </c>
      <c r="P75" s="121">
        <f>$H75      +$J75      +$L75      +$N75</f>
        <v>58214000</v>
      </c>
      <c r="Q75" s="122">
        <f>$I75      +$K75      +$M75      +$O75</f>
        <v>69594384</v>
      </c>
      <c r="R75" s="67">
        <f>IF(($L75      =0),0,((($N75      -$L75      )/$L75      )*100))</f>
        <v>158.3194767764106</v>
      </c>
      <c r="S75" s="68">
        <f>IF(($M75      =0),0,((($O75      -$M75      )/$M75      )*100))</f>
        <v>-10.608556187888379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97.062158196611975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116.03705482192876</v>
      </c>
      <c r="V75" s="121">
        <f>SUM(V9:V16,V19:V25,V28:V31,V34,V37:V41,V44:V54,V57:V60,V63:V67,V71:V72)</f>
        <v>9618000</v>
      </c>
      <c r="W75" s="122">
        <f>SUM(W9:W16,W19:W25,W28:W31,W34,W37:W41,W44:W54,W57:W60,W63:W67,W71:W72)</f>
        <v>9618000</v>
      </c>
    </row>
    <row r="76" spans="1:23" ht="13" thickTop="1" x14ac:dyDescent="0.25">
      <c r="A76" s="72" t="s">
        <v>40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93</v>
      </c>
      <c r="B78" s="86" t="s">
        <v>94</v>
      </c>
      <c r="C78" s="86" t="s">
        <v>95</v>
      </c>
      <c r="D78" s="87" t="s">
        <v>17</v>
      </c>
      <c r="E78" s="86" t="s">
        <v>18</v>
      </c>
      <c r="F78" s="86" t="s">
        <v>19</v>
      </c>
      <c r="G78" s="86" t="s">
        <v>96</v>
      </c>
      <c r="H78" s="86" t="s">
        <v>97</v>
      </c>
      <c r="I78" s="88" t="s">
        <v>22</v>
      </c>
      <c r="J78" s="86" t="s">
        <v>98</v>
      </c>
      <c r="K78" s="88" t="s">
        <v>24</v>
      </c>
      <c r="L78" s="86" t="s">
        <v>99</v>
      </c>
      <c r="M78" s="88" t="s">
        <v>26</v>
      </c>
      <c r="N78" s="86" t="s">
        <v>100</v>
      </c>
      <c r="O78" s="88" t="s">
        <v>28</v>
      </c>
      <c r="P78" s="88" t="s">
        <v>101</v>
      </c>
      <c r="Q78" s="89" t="s">
        <v>30</v>
      </c>
      <c r="R78" s="90" t="s">
        <v>101</v>
      </c>
      <c r="S78" s="91" t="s">
        <v>30</v>
      </c>
      <c r="T78" s="90" t="s">
        <v>102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167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168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169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170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171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172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103</v>
      </c>
      <c r="B87" s="128">
        <f t="shared" ref="B87:S87" si="48">+B88+B89+B90+B91+B92+B93+B94+B95+B96</f>
        <v>4544000</v>
      </c>
      <c r="C87" s="128">
        <f t="shared" si="48"/>
        <v>172000</v>
      </c>
      <c r="D87" s="128">
        <f t="shared" si="48"/>
        <v>0</v>
      </c>
      <c r="E87" s="128">
        <f t="shared" si="48"/>
        <v>4716000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6965000</v>
      </c>
      <c r="I87" s="128">
        <f t="shared" si="48"/>
        <v>0</v>
      </c>
      <c r="J87" s="128">
        <f t="shared" si="48"/>
        <v>1402000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8367000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177.41730279898218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104</v>
      </c>
      <c r="B88" s="130"/>
      <c r="C88" s="130"/>
      <c r="D88" s="130"/>
      <c r="E88" s="130">
        <f t="shared" ref="E88:E96" si="49">$B88      +$C88      +$D88</f>
        <v>0</v>
      </c>
      <c r="F88" s="130">
        <v>0</v>
      </c>
      <c r="G88" s="130">
        <v>0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IF(($L88      =0),0,((($N88      -$L88      )/$L88      )*100))</f>
        <v>0</v>
      </c>
      <c r="S88" s="98">
        <f t="shared" ref="S88:S96" si="53">IF(($M88      =0),0,((($O88      -$M88      )/$M88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105</v>
      </c>
      <c r="B89" s="108"/>
      <c r="C89" s="108"/>
      <c r="D89" s="108"/>
      <c r="E89" s="108">
        <f t="shared" si="49"/>
        <v>0</v>
      </c>
      <c r="F89" s="108">
        <v>0</v>
      </c>
      <c r="G89" s="108">
        <v>0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106</v>
      </c>
      <c r="B90" s="108"/>
      <c r="C90" s="108"/>
      <c r="D90" s="108"/>
      <c r="E90" s="108">
        <f t="shared" si="49"/>
        <v>0</v>
      </c>
      <c r="F90" s="108">
        <v>0</v>
      </c>
      <c r="G90" s="108">
        <v>0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107</v>
      </c>
      <c r="B91" s="108">
        <v>4544000</v>
      </c>
      <c r="C91" s="108">
        <v>172000</v>
      </c>
      <c r="D91" s="108"/>
      <c r="E91" s="108">
        <f t="shared" si="49"/>
        <v>4716000</v>
      </c>
      <c r="F91" s="108">
        <v>0</v>
      </c>
      <c r="G91" s="108">
        <v>0</v>
      </c>
      <c r="H91" s="108">
        <v>6965000</v>
      </c>
      <c r="I91" s="108"/>
      <c r="J91" s="108">
        <v>1402000</v>
      </c>
      <c r="K91" s="108"/>
      <c r="L91" s="108"/>
      <c r="M91" s="108"/>
      <c r="N91" s="108"/>
      <c r="O91" s="108"/>
      <c r="P91" s="108">
        <f t="shared" si="50"/>
        <v>8367000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177.41730279898218</v>
      </c>
      <c r="U91" s="99">
        <f t="shared" si="55"/>
        <v>0</v>
      </c>
      <c r="V91" s="100"/>
      <c r="W91" s="101"/>
    </row>
    <row r="92" spans="1:23" ht="13" x14ac:dyDescent="0.3">
      <c r="A92" s="102" t="s">
        <v>108</v>
      </c>
      <c r="B92" s="108"/>
      <c r="C92" s="108"/>
      <c r="D92" s="108"/>
      <c r="E92" s="108">
        <f t="shared" si="49"/>
        <v>0</v>
      </c>
      <c r="F92" s="108">
        <v>0</v>
      </c>
      <c r="G92" s="108">
        <v>0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109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110</v>
      </c>
      <c r="B94" s="108"/>
      <c r="C94" s="108"/>
      <c r="D94" s="108"/>
      <c r="E94" s="108">
        <f t="shared" si="49"/>
        <v>0</v>
      </c>
      <c r="F94" s="108">
        <v>0</v>
      </c>
      <c r="G94" s="108">
        <v>0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111</v>
      </c>
      <c r="B95" s="108"/>
      <c r="C95" s="108"/>
      <c r="D95" s="108"/>
      <c r="E95" s="108">
        <f t="shared" si="49"/>
        <v>0</v>
      </c>
      <c r="F95" s="108">
        <v>0</v>
      </c>
      <c r="G95" s="108">
        <v>0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112</v>
      </c>
      <c r="B96" s="131"/>
      <c r="C96" s="131"/>
      <c r="D96" s="131"/>
      <c r="E96" s="131">
        <f t="shared" si="49"/>
        <v>0</v>
      </c>
      <c r="F96" s="131">
        <v>0</v>
      </c>
      <c r="G96" s="131">
        <v>0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173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4544000</v>
      </c>
      <c r="C114" s="137">
        <f t="shared" si="62"/>
        <v>172000</v>
      </c>
      <c r="D114" s="137">
        <f t="shared" si="62"/>
        <v>0</v>
      </c>
      <c r="E114" s="137">
        <f t="shared" si="62"/>
        <v>4716000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6965000</v>
      </c>
      <c r="I114" s="137">
        <f t="shared" si="62"/>
        <v>0</v>
      </c>
      <c r="J114" s="137">
        <f t="shared" si="62"/>
        <v>1402000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8367000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>
        <f t="shared" si="58"/>
        <v>1.7741730279898218</v>
      </c>
      <c r="U114" s="30">
        <f t="shared" si="59"/>
        <v>0</v>
      </c>
      <c r="V114" s="27"/>
      <c r="W114" s="28"/>
    </row>
    <row r="115" spans="1:23" hidden="1" x14ac:dyDescent="0.25">
      <c r="A115" s="31" t="s">
        <v>174</v>
      </c>
      <c r="B115" s="139">
        <f>B87</f>
        <v>4544000</v>
      </c>
      <c r="C115" s="139">
        <f t="shared" ref="C115:Q115" si="63">C87</f>
        <v>172000</v>
      </c>
      <c r="D115" s="139">
        <f t="shared" si="63"/>
        <v>0</v>
      </c>
      <c r="E115" s="139">
        <f t="shared" si="63"/>
        <v>4716000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6965000</v>
      </c>
      <c r="I115" s="139">
        <f t="shared" si="63"/>
        <v>0</v>
      </c>
      <c r="J115" s="139">
        <f t="shared" si="63"/>
        <v>1402000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8367000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>
        <f t="shared" si="58"/>
        <v>1.7741730279898218</v>
      </c>
      <c r="U115" s="30">
        <f t="shared" si="59"/>
        <v>0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175</v>
      </c>
    </row>
    <row r="118" spans="1:23" x14ac:dyDescent="0.25">
      <c r="A118" s="35" t="s">
        <v>176</v>
      </c>
    </row>
    <row r="119" spans="1:23" ht="13" x14ac:dyDescent="0.3">
      <c r="A119" s="35" t="s">
        <v>177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178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179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180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2FDIIbVoearKR1DuSayIbiQ1s9ZgKf3HrLlTbajUVExEtFX2MhUdmEu6kq7HHHQzO4J+3gu5BonleotOkSFy+w==" saltValue="gGR1EC8GJKBDWObtpwZKH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165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40</v>
      </c>
      <c r="B6" s="40" t="s">
        <v>40</v>
      </c>
      <c r="C6" s="40" t="s">
        <v>40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>
        <v>0</v>
      </c>
      <c r="G9" s="110">
        <v>0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IF(($L9       =0),0,((($N9       -$L9       )/$L9       )*100))</f>
        <v>0</v>
      </c>
      <c r="S9" s="55">
        <f>IF(($M9       =0),0,((($O9       -$M9       )/$M9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1900000</v>
      </c>
      <c r="C10" s="108"/>
      <c r="D10" s="108"/>
      <c r="E10" s="108">
        <f t="shared" ref="E10:E17" si="0">$B10      +$C10      +$D10</f>
        <v>1900000</v>
      </c>
      <c r="F10" s="109">
        <v>1900000</v>
      </c>
      <c r="G10" s="110">
        <v>1900000</v>
      </c>
      <c r="H10" s="109">
        <v>199000</v>
      </c>
      <c r="I10" s="110">
        <v>197880</v>
      </c>
      <c r="J10" s="109">
        <v>199000</v>
      </c>
      <c r="K10" s="110">
        <v>199488</v>
      </c>
      <c r="L10" s="109">
        <v>843000</v>
      </c>
      <c r="M10" s="110">
        <v>842775</v>
      </c>
      <c r="N10" s="109"/>
      <c r="O10" s="110">
        <v>659859</v>
      </c>
      <c r="P10" s="109">
        <f t="shared" ref="P10:P17" si="1">$H10      +$J10      +$L10      +$N10</f>
        <v>1241000</v>
      </c>
      <c r="Q10" s="110">
        <f t="shared" ref="Q10:Q17" si="2">$I10      +$K10      +$M10      +$O10</f>
        <v>1900002</v>
      </c>
      <c r="R10" s="54">
        <f t="shared" ref="R10:R17" si="3">IF(($L10      =0),0,((($N10      -$L10      )/$L10      )*100))</f>
        <v>-100</v>
      </c>
      <c r="S10" s="55">
        <f t="shared" ref="S10:S17" si="4">IF(($M10      =0),0,((($O10      -$M10      )/$M10      )*100))</f>
        <v>-21.704013526742013</v>
      </c>
      <c r="T10" s="54">
        <f t="shared" ref="T10:T16" si="5">IF(($E10      =0),0,(($P10      /$E10      )*100))</f>
        <v>65.31578947368422</v>
      </c>
      <c r="U10" s="56">
        <f t="shared" ref="U10:U16" si="6">IF(($E10      =0),0,(($Q10      /$E10      )*100))</f>
        <v>100.00010526315791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1900000</v>
      </c>
      <c r="C17" s="111">
        <f>SUM(C9:C16)</f>
        <v>0</v>
      </c>
      <c r="D17" s="111"/>
      <c r="E17" s="111">
        <f t="shared" si="0"/>
        <v>1900000</v>
      </c>
      <c r="F17" s="112">
        <f t="shared" ref="F17:O17" si="7">SUM(F9:F16)</f>
        <v>1900000</v>
      </c>
      <c r="G17" s="113">
        <f t="shared" si="7"/>
        <v>1900000</v>
      </c>
      <c r="H17" s="112">
        <f t="shared" si="7"/>
        <v>199000</v>
      </c>
      <c r="I17" s="113">
        <f t="shared" si="7"/>
        <v>197880</v>
      </c>
      <c r="J17" s="112">
        <f t="shared" si="7"/>
        <v>199000</v>
      </c>
      <c r="K17" s="113">
        <f t="shared" si="7"/>
        <v>199488</v>
      </c>
      <c r="L17" s="112">
        <f t="shared" si="7"/>
        <v>843000</v>
      </c>
      <c r="M17" s="113">
        <f t="shared" si="7"/>
        <v>842775</v>
      </c>
      <c r="N17" s="112">
        <f t="shared" si="7"/>
        <v>0</v>
      </c>
      <c r="O17" s="113">
        <f t="shared" si="7"/>
        <v>659859</v>
      </c>
      <c r="P17" s="112">
        <f t="shared" si="1"/>
        <v>1241000</v>
      </c>
      <c r="Q17" s="113">
        <f t="shared" si="2"/>
        <v>1900002</v>
      </c>
      <c r="R17" s="58">
        <f t="shared" si="3"/>
        <v>-100</v>
      </c>
      <c r="S17" s="59">
        <f t="shared" si="4"/>
        <v>-21.704013526742013</v>
      </c>
      <c r="T17" s="58">
        <f>IF((SUM($E9:$E14))=0,0,(P17/(SUM($E9:$E14))*100))</f>
        <v>65.31578947368422</v>
      </c>
      <c r="U17" s="60">
        <f>IF((SUM($E9:$E14))=0,0,(Q17/(SUM($E9:$E14))*100))</f>
        <v>100.00010526315791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IF(($L19      =0),0,((($N19      -$L19      )/$L19      )*100))</f>
        <v>0</v>
      </c>
      <c r="S19" s="55">
        <f t="shared" ref="S19:S26" si="12">IF(($M19      =0),0,((($O19      -$M19      )/$M19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>
        <v>0</v>
      </c>
      <c r="G21" s="110">
        <v>0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0</v>
      </c>
      <c r="D26" s="111"/>
      <c r="E26" s="111">
        <f t="shared" si="8"/>
        <v>0</v>
      </c>
      <c r="F26" s="112">
        <f t="shared" ref="F26:O26" si="15">SUM(F19:F25)</f>
        <v>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IF(($L28      =0),0,((($N28      -$L28      )/$L28      )*100))</f>
        <v>0</v>
      </c>
      <c r="S28" s="55">
        <f>IF(($M28      =0),0,((($O28      -$M28      )/$M28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IF(($L29      =0),0,((($N29      -$L29      )/$L29      )*100))</f>
        <v>0</v>
      </c>
      <c r="S29" s="55">
        <f>IF(($M29      =0),0,((($O29      -$M29      )/$M29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IF(($L30      =0),0,((($N30      -$L30      )/$L30      )*100))</f>
        <v>0</v>
      </c>
      <c r="S30" s="55">
        <f>IF(($M30      =0),0,((($O30      -$M30      )/$M30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IF(($L31      =0),0,((($N31      -$L31      )/$L31      )*100))</f>
        <v>0</v>
      </c>
      <c r="S31" s="55">
        <f>IF(($M31      =0),0,((($O31      -$M31      )/$M31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IF(($L32      =0),0,((($N32      -$L32      )/$L32      )*100))</f>
        <v>0</v>
      </c>
      <c r="S32" s="59">
        <f>IF(($M32      =0),0,((($O32      -$M32      )/$M32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1832000</v>
      </c>
      <c r="C34" s="108"/>
      <c r="D34" s="108"/>
      <c r="E34" s="108">
        <f>$B34      +$C34      +$D34</f>
        <v>1832000</v>
      </c>
      <c r="F34" s="109">
        <v>1832000</v>
      </c>
      <c r="G34" s="110">
        <v>1832000</v>
      </c>
      <c r="H34" s="109">
        <v>458000</v>
      </c>
      <c r="I34" s="110">
        <v>367787</v>
      </c>
      <c r="J34" s="109">
        <v>652000</v>
      </c>
      <c r="K34" s="110">
        <v>837960</v>
      </c>
      <c r="L34" s="109"/>
      <c r="M34" s="110"/>
      <c r="N34" s="109"/>
      <c r="O34" s="110">
        <v>626254</v>
      </c>
      <c r="P34" s="109">
        <f>$H34      +$J34      +$L34      +$N34</f>
        <v>1110000</v>
      </c>
      <c r="Q34" s="110">
        <f>$I34      +$K34      +$M34      +$O34</f>
        <v>1832001</v>
      </c>
      <c r="R34" s="54">
        <f>IF(($L34      =0),0,((($N34      -$L34      )/$L34      )*100))</f>
        <v>0</v>
      </c>
      <c r="S34" s="55">
        <f>IF(($M34      =0),0,((($O34      -$M34      )/$M34      )*100))</f>
        <v>0</v>
      </c>
      <c r="T34" s="54">
        <f>IF(($E34      =0),0,(($P34      /$E34      )*100))</f>
        <v>60.589519650655021</v>
      </c>
      <c r="U34" s="56">
        <f>IF(($E34      =0),0,(($Q34      /$E34      )*100))</f>
        <v>100.00005458515284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1832000</v>
      </c>
      <c r="C35" s="111">
        <f>C34</f>
        <v>0</v>
      </c>
      <c r="D35" s="111"/>
      <c r="E35" s="111">
        <f>$B35      +$C35      +$D35</f>
        <v>1832000</v>
      </c>
      <c r="F35" s="112">
        <f t="shared" ref="F35:O35" si="17">F34</f>
        <v>1832000</v>
      </c>
      <c r="G35" s="113">
        <f t="shared" si="17"/>
        <v>1832000</v>
      </c>
      <c r="H35" s="112">
        <f t="shared" si="17"/>
        <v>458000</v>
      </c>
      <c r="I35" s="113">
        <f t="shared" si="17"/>
        <v>367787</v>
      </c>
      <c r="J35" s="112">
        <f t="shared" si="17"/>
        <v>652000</v>
      </c>
      <c r="K35" s="113">
        <f t="shared" si="17"/>
        <v>837960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626254</v>
      </c>
      <c r="P35" s="112">
        <f>$H35      +$J35      +$L35      +$N35</f>
        <v>1110000</v>
      </c>
      <c r="Q35" s="113">
        <f>$I35      +$K35      +$M35      +$O35</f>
        <v>1832001</v>
      </c>
      <c r="R35" s="58">
        <f>IF(($L35      =0),0,((($N35      -$L35      )/$L35      )*100))</f>
        <v>0</v>
      </c>
      <c r="S35" s="59">
        <f>IF(($M35      =0),0,((($O35      -$M35      )/$M35      )*100))</f>
        <v>0</v>
      </c>
      <c r="T35" s="58">
        <f>IF($E35   =0,0,($P35   /$E35   )*100)</f>
        <v>60.589519650655021</v>
      </c>
      <c r="U35" s="60">
        <f>IF($E35   =0,0,($Q35   /$E35   )*100)</f>
        <v>100.00005458515284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>
        <v>5504000</v>
      </c>
      <c r="C37" s="108"/>
      <c r="D37" s="108"/>
      <c r="E37" s="108">
        <f t="shared" ref="E37:E42" si="18">$B37      +$C37      +$D37</f>
        <v>5504000</v>
      </c>
      <c r="F37" s="109">
        <v>5504000</v>
      </c>
      <c r="G37" s="110">
        <v>5504000</v>
      </c>
      <c r="H37" s="109">
        <v>670000</v>
      </c>
      <c r="I37" s="110"/>
      <c r="J37" s="109">
        <v>1881000</v>
      </c>
      <c r="K37" s="110">
        <v>1190338</v>
      </c>
      <c r="L37" s="109"/>
      <c r="M37" s="110"/>
      <c r="N37" s="109">
        <v>2953000</v>
      </c>
      <c r="O37" s="110">
        <v>3595101</v>
      </c>
      <c r="P37" s="109">
        <f t="shared" ref="P37:P42" si="19">$H37      +$J37      +$L37      +$N37</f>
        <v>5504000</v>
      </c>
      <c r="Q37" s="110">
        <f t="shared" ref="Q37:Q42" si="20">$I37      +$K37      +$M37      +$O37</f>
        <v>4785439</v>
      </c>
      <c r="R37" s="54">
        <f t="shared" ref="R37:R42" si="21">IF(($L37      =0),0,((($N37      -$L37      )/$L37      )*100))</f>
        <v>0</v>
      </c>
      <c r="S37" s="55">
        <f t="shared" ref="S37:S42" si="22">IF(($M37      =0),0,((($O37      -$M37      )/$M37      )*100))</f>
        <v>0</v>
      </c>
      <c r="T37" s="54">
        <f t="shared" ref="T37:T41" si="23">IF(($E37      =0),0,(($P37      /$E37      )*100))</f>
        <v>100</v>
      </c>
      <c r="U37" s="56">
        <f t="shared" ref="U37:U41" si="24">IF(($E37      =0),0,(($Q37      /$E37      )*100))</f>
        <v>86.944749273255823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>
        <v>10137000</v>
      </c>
      <c r="C38" s="108">
        <v>17022000</v>
      </c>
      <c r="D38" s="108"/>
      <c r="E38" s="108">
        <f t="shared" si="18"/>
        <v>27159000</v>
      </c>
      <c r="F38" s="109">
        <v>10137000</v>
      </c>
      <c r="G38" s="110">
        <v>0</v>
      </c>
      <c r="H38" s="109"/>
      <c r="I38" s="110"/>
      <c r="J38" s="109"/>
      <c r="K38" s="110"/>
      <c r="L38" s="109"/>
      <c r="M38" s="110"/>
      <c r="N38" s="109">
        <v>4362000</v>
      </c>
      <c r="O38" s="110"/>
      <c r="P38" s="109">
        <f t="shared" si="19"/>
        <v>4362000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16.060974262675355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15641000</v>
      </c>
      <c r="C42" s="111">
        <f>SUM(C37:C41)</f>
        <v>17022000</v>
      </c>
      <c r="D42" s="111"/>
      <c r="E42" s="111">
        <f t="shared" si="18"/>
        <v>32663000</v>
      </c>
      <c r="F42" s="112">
        <f t="shared" ref="F42:O42" si="25">SUM(F37:F41)</f>
        <v>15641000</v>
      </c>
      <c r="G42" s="113">
        <f t="shared" si="25"/>
        <v>5504000</v>
      </c>
      <c r="H42" s="112">
        <f t="shared" si="25"/>
        <v>670000</v>
      </c>
      <c r="I42" s="113">
        <f t="shared" si="25"/>
        <v>0</v>
      </c>
      <c r="J42" s="112">
        <f t="shared" si="25"/>
        <v>1881000</v>
      </c>
      <c r="K42" s="113">
        <f t="shared" si="25"/>
        <v>1190338</v>
      </c>
      <c r="L42" s="112">
        <f t="shared" si="25"/>
        <v>0</v>
      </c>
      <c r="M42" s="113">
        <f t="shared" si="25"/>
        <v>0</v>
      </c>
      <c r="N42" s="112">
        <f t="shared" si="25"/>
        <v>7315000</v>
      </c>
      <c r="O42" s="113">
        <f t="shared" si="25"/>
        <v>3595101</v>
      </c>
      <c r="P42" s="112">
        <f t="shared" si="19"/>
        <v>9866000</v>
      </c>
      <c r="Q42" s="113">
        <f t="shared" si="20"/>
        <v>4785439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179.25145348837211</v>
      </c>
      <c r="U42" s="60">
        <f>IF((+$E37+$E40) =0,0,(Q42   /(+$E37+$E40) )*100)</f>
        <v>86.944749273255823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IF(($L44      =0),0,((($N44      -$L44      )/$L44      )*100))</f>
        <v>0</v>
      </c>
      <c r="S44" s="55">
        <f t="shared" ref="S44:S55" si="30">IF(($M44      =0),0,((($O44      -$M44      )/$M44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IF(($L57      =0),0,((($N57      -$L57      )/$L57      )*100))</f>
        <v>0</v>
      </c>
      <c r="S57" s="55">
        <f>IF(($M57      =0),0,((($O57      -$M57      )/$M57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IF(($L58      =0),0,((($N58      -$L58      )/$L58      )*100))</f>
        <v>0</v>
      </c>
      <c r="S58" s="55">
        <f>IF(($M58      =0),0,((($O58      -$M58      )/$M58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IF(($L59      =0),0,((($N59      -$L59      )/$L59      )*100))</f>
        <v>0</v>
      </c>
      <c r="S59" s="55">
        <f>IF(($M59      =0),0,((($O59      -$M59      )/$M59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IF(($L60      =0),0,((($N60      -$L60      )/$L60      )*100))</f>
        <v>0</v>
      </c>
      <c r="S60" s="55">
        <f>IF(($M60      =0),0,((($O60      -$M60      )/$M60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IF(($L61      =0),0,((($N61      -$L61      )/$L61      )*100))</f>
        <v>0</v>
      </c>
      <c r="S61" s="64">
        <f>IF(($M61      =0),0,((($O61      -$M61      )/$M61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IF(($L63      =0),0,((($N63      -$L63      )/$L63      )*100))</f>
        <v>0</v>
      </c>
      <c r="S63" s="55">
        <f t="shared" ref="S63:S69" si="39">IF(($M63      =0),0,((($O63      -$M63      )/$M63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19373000</v>
      </c>
      <c r="C69" s="120">
        <f>SUM(C9:C16,C19:C25,C28:C31,C34,C37:C41,C44:C54,C57:C60,C63:C67)</f>
        <v>17022000</v>
      </c>
      <c r="D69" s="120"/>
      <c r="E69" s="120">
        <f t="shared" si="35"/>
        <v>36395000</v>
      </c>
      <c r="F69" s="121">
        <f t="shared" ref="F69:O69" si="43">SUM(F9:F16,F19:F25,F28:F31,F34,F37:F41,F44:F54,F57:F60,F63:F67)</f>
        <v>19373000</v>
      </c>
      <c r="G69" s="122">
        <f t="shared" si="43"/>
        <v>9236000</v>
      </c>
      <c r="H69" s="121">
        <f t="shared" si="43"/>
        <v>1327000</v>
      </c>
      <c r="I69" s="122">
        <f t="shared" si="43"/>
        <v>565667</v>
      </c>
      <c r="J69" s="121">
        <f t="shared" si="43"/>
        <v>2732000</v>
      </c>
      <c r="K69" s="122">
        <f t="shared" si="43"/>
        <v>2227786</v>
      </c>
      <c r="L69" s="121">
        <f t="shared" si="43"/>
        <v>843000</v>
      </c>
      <c r="M69" s="122">
        <f t="shared" si="43"/>
        <v>842775</v>
      </c>
      <c r="N69" s="121">
        <f t="shared" si="43"/>
        <v>7315000</v>
      </c>
      <c r="O69" s="122">
        <f t="shared" si="43"/>
        <v>4881214</v>
      </c>
      <c r="P69" s="121">
        <f t="shared" si="36"/>
        <v>12217000</v>
      </c>
      <c r="Q69" s="122">
        <f t="shared" si="37"/>
        <v>8517442</v>
      </c>
      <c r="R69" s="67">
        <f t="shared" si="38"/>
        <v>767.73428232502965</v>
      </c>
      <c r="S69" s="68">
        <f t="shared" si="39"/>
        <v>479.183530598321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132.27587700303161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92.22003031615418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31318000</v>
      </c>
      <c r="C71" s="108"/>
      <c r="D71" s="108"/>
      <c r="E71" s="108">
        <f>$B71      +$C71      +$D71</f>
        <v>31318000</v>
      </c>
      <c r="F71" s="109">
        <v>31318000</v>
      </c>
      <c r="G71" s="110">
        <v>31318000</v>
      </c>
      <c r="H71" s="109">
        <v>7720000</v>
      </c>
      <c r="I71" s="110">
        <v>3469872</v>
      </c>
      <c r="J71" s="109">
        <v>10270000</v>
      </c>
      <c r="K71" s="110">
        <v>14540330</v>
      </c>
      <c r="L71" s="109">
        <v>6930000</v>
      </c>
      <c r="M71" s="110">
        <v>8248296</v>
      </c>
      <c r="N71" s="109">
        <v>6398000</v>
      </c>
      <c r="O71" s="110">
        <v>5926634</v>
      </c>
      <c r="P71" s="109">
        <f>$H71      +$J71      +$L71      +$N71</f>
        <v>31318000</v>
      </c>
      <c r="Q71" s="110">
        <f>$I71      +$K71      +$M71      +$O71</f>
        <v>32185132</v>
      </c>
      <c r="R71" s="54">
        <f>IF(($L71      =0),0,((($N71      -$L71      )/$L71      )*100))</f>
        <v>-7.6767676767676765</v>
      </c>
      <c r="S71" s="55">
        <f>IF(($M71      =0),0,((($O71      -$M71      )/$M71      )*100))</f>
        <v>-28.147171246036756</v>
      </c>
      <c r="T71" s="54">
        <f>IF(($E71      =0),0,(($P71      /$E71      )*100))</f>
        <v>100</v>
      </c>
      <c r="U71" s="56">
        <f>IF(($E71      =0),0,(($Q71      /$E71      )*100))</f>
        <v>102.7687974966473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IF(($L72      =0),0,((($N72      -$L72      )/$L72      )*100))</f>
        <v>0</v>
      </c>
      <c r="S72" s="55">
        <f>IF(($M72      =0),0,((($O72      -$M72      )/$M72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31318000</v>
      </c>
      <c r="C73" s="117">
        <f>SUM(C71:C72)</f>
        <v>0</v>
      </c>
      <c r="D73" s="117"/>
      <c r="E73" s="117">
        <f>$B73      +$C73      +$D73</f>
        <v>31318000</v>
      </c>
      <c r="F73" s="118">
        <f t="shared" ref="F73:O73" si="44">SUM(F71:F72)</f>
        <v>31318000</v>
      </c>
      <c r="G73" s="119">
        <f t="shared" si="44"/>
        <v>31318000</v>
      </c>
      <c r="H73" s="118">
        <f t="shared" si="44"/>
        <v>7720000</v>
      </c>
      <c r="I73" s="119">
        <f t="shared" si="44"/>
        <v>3469872</v>
      </c>
      <c r="J73" s="118">
        <f t="shared" si="44"/>
        <v>10270000</v>
      </c>
      <c r="K73" s="119">
        <f t="shared" si="44"/>
        <v>14540330</v>
      </c>
      <c r="L73" s="118">
        <f t="shared" si="44"/>
        <v>6930000</v>
      </c>
      <c r="M73" s="119">
        <f t="shared" si="44"/>
        <v>8248296</v>
      </c>
      <c r="N73" s="118">
        <f t="shared" si="44"/>
        <v>6398000</v>
      </c>
      <c r="O73" s="119">
        <f t="shared" si="44"/>
        <v>5926634</v>
      </c>
      <c r="P73" s="118">
        <f>$H73      +$J73      +$L73      +$N73</f>
        <v>31318000</v>
      </c>
      <c r="Q73" s="119">
        <f>$I73      +$K73      +$M73      +$O73</f>
        <v>32185132</v>
      </c>
      <c r="R73" s="63">
        <f>IF(($L73      =0),0,((($N73      -$L73      )/$L73      )*100))</f>
        <v>-7.6767676767676765</v>
      </c>
      <c r="S73" s="64">
        <f>IF(($M73      =0),0,((($O73      -$M73      )/$M73      )*100))</f>
        <v>-28.147171246036756</v>
      </c>
      <c r="T73" s="63">
        <f>IF(($E71      =0),0,(($P71      /$E71      )*100))</f>
        <v>100</v>
      </c>
      <c r="U73" s="65">
        <f>IF($E71   =0,0,($Q71   /$E71 )*100)</f>
        <v>102.7687974966473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31318000</v>
      </c>
      <c r="C74" s="120">
        <f>SUM(C71:C72)</f>
        <v>0</v>
      </c>
      <c r="D74" s="120"/>
      <c r="E74" s="120">
        <f>$B74      +$C74      +$D74</f>
        <v>31318000</v>
      </c>
      <c r="F74" s="121">
        <f t="shared" ref="F74:O74" si="45">SUM(F71:F72)</f>
        <v>31318000</v>
      </c>
      <c r="G74" s="122">
        <f t="shared" si="45"/>
        <v>31318000</v>
      </c>
      <c r="H74" s="121">
        <f t="shared" si="45"/>
        <v>7720000</v>
      </c>
      <c r="I74" s="122">
        <f t="shared" si="45"/>
        <v>3469872</v>
      </c>
      <c r="J74" s="121">
        <f t="shared" si="45"/>
        <v>10270000</v>
      </c>
      <c r="K74" s="122">
        <f t="shared" si="45"/>
        <v>14540330</v>
      </c>
      <c r="L74" s="121">
        <f t="shared" si="45"/>
        <v>6930000</v>
      </c>
      <c r="M74" s="122">
        <f t="shared" si="45"/>
        <v>8248296</v>
      </c>
      <c r="N74" s="121">
        <f t="shared" si="45"/>
        <v>6398000</v>
      </c>
      <c r="O74" s="122">
        <f t="shared" si="45"/>
        <v>5926634</v>
      </c>
      <c r="P74" s="121">
        <f>$H74      +$J74      +$L74      +$N74</f>
        <v>31318000</v>
      </c>
      <c r="Q74" s="122">
        <f>$I74      +$K74      +$M74      +$O74</f>
        <v>32185132</v>
      </c>
      <c r="R74" s="67">
        <f>IF(($L74      =0),0,((($N74      -$L74      )/$L74      )*100))</f>
        <v>-7.6767676767676765</v>
      </c>
      <c r="S74" s="68">
        <f>IF(($M74      =0),0,((($O74      -$M74      )/$M74      )*100))</f>
        <v>-28.147171246036756</v>
      </c>
      <c r="T74" s="67">
        <f>IF(($E71      =0),0,(($P71      /$E71      )*100))</f>
        <v>100</v>
      </c>
      <c r="U74" s="71">
        <f>IF($E71   =0,0,($Q71   /$E71 )*100)</f>
        <v>102.7687974966473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50691000</v>
      </c>
      <c r="C75" s="120">
        <f>SUM(C9:C16,C19:C25,C28:C31,C34,C37:C41,C44:C54,C57:C60,C63:C67,C71:C72)</f>
        <v>17022000</v>
      </c>
      <c r="D75" s="120"/>
      <c r="E75" s="120">
        <f>$B75      +$C75      +$D75</f>
        <v>67713000</v>
      </c>
      <c r="F75" s="121">
        <f t="shared" ref="F75:O75" si="46">SUM(F9:F16,F19:F25,F28:F31,F34,F37:F41,F44:F54,F57:F60,F63:F67,F71:F72)</f>
        <v>50691000</v>
      </c>
      <c r="G75" s="122">
        <f t="shared" si="46"/>
        <v>40554000</v>
      </c>
      <c r="H75" s="121">
        <f t="shared" si="46"/>
        <v>9047000</v>
      </c>
      <c r="I75" s="122">
        <f t="shared" si="46"/>
        <v>4035539</v>
      </c>
      <c r="J75" s="121">
        <f t="shared" si="46"/>
        <v>13002000</v>
      </c>
      <c r="K75" s="122">
        <f t="shared" si="46"/>
        <v>16768116</v>
      </c>
      <c r="L75" s="121">
        <f t="shared" si="46"/>
        <v>7773000</v>
      </c>
      <c r="M75" s="122">
        <f t="shared" si="46"/>
        <v>9091071</v>
      </c>
      <c r="N75" s="121">
        <f t="shared" si="46"/>
        <v>13713000</v>
      </c>
      <c r="O75" s="122">
        <f t="shared" si="46"/>
        <v>10807848</v>
      </c>
      <c r="P75" s="121">
        <f>$H75      +$J75      +$L75      +$N75</f>
        <v>43535000</v>
      </c>
      <c r="Q75" s="122">
        <f>$I75      +$K75      +$M75      +$O75</f>
        <v>40702574</v>
      </c>
      <c r="R75" s="67">
        <f>IF(($L75      =0),0,((($N75      -$L75      )/$L75      )*100))</f>
        <v>76.418371285218072</v>
      </c>
      <c r="S75" s="68">
        <f>IF(($M75      =0),0,((($O75      -$M75      )/$M75      )*100))</f>
        <v>18.884210672207928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107.35069290328944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100.36636090151403</v>
      </c>
      <c r="V75" s="121" t="s">
        <v>36</v>
      </c>
      <c r="W75" s="122" t="s">
        <v>36</v>
      </c>
    </row>
    <row r="76" spans="1:23" ht="13" thickTop="1" x14ac:dyDescent="0.25">
      <c r="A76" s="72" t="s">
        <v>40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93</v>
      </c>
      <c r="B78" s="86" t="s">
        <v>94</v>
      </c>
      <c r="C78" s="86" t="s">
        <v>95</v>
      </c>
      <c r="D78" s="87" t="s">
        <v>17</v>
      </c>
      <c r="E78" s="86" t="s">
        <v>18</v>
      </c>
      <c r="F78" s="86" t="s">
        <v>19</v>
      </c>
      <c r="G78" s="86" t="s">
        <v>96</v>
      </c>
      <c r="H78" s="86" t="s">
        <v>97</v>
      </c>
      <c r="I78" s="88" t="s">
        <v>22</v>
      </c>
      <c r="J78" s="86" t="s">
        <v>98</v>
      </c>
      <c r="K78" s="88" t="s">
        <v>24</v>
      </c>
      <c r="L78" s="86" t="s">
        <v>99</v>
      </c>
      <c r="M78" s="88" t="s">
        <v>26</v>
      </c>
      <c r="N78" s="86" t="s">
        <v>100</v>
      </c>
      <c r="O78" s="88" t="s">
        <v>28</v>
      </c>
      <c r="P78" s="88" t="s">
        <v>101</v>
      </c>
      <c r="Q78" s="89" t="s">
        <v>30</v>
      </c>
      <c r="R78" s="90" t="s">
        <v>101</v>
      </c>
      <c r="S78" s="91" t="s">
        <v>30</v>
      </c>
      <c r="T78" s="90" t="s">
        <v>102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167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168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169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170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171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172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103</v>
      </c>
      <c r="B87" s="128">
        <f t="shared" ref="B87:S87" si="48">+B88+B89+B90+B91+B92+B93+B94+B95+B96</f>
        <v>1210000</v>
      </c>
      <c r="C87" s="128">
        <f t="shared" si="48"/>
        <v>2979000</v>
      </c>
      <c r="D87" s="128">
        <f t="shared" si="48"/>
        <v>0</v>
      </c>
      <c r="E87" s="128">
        <f t="shared" si="48"/>
        <v>4189000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8529000</v>
      </c>
      <c r="I87" s="128">
        <f t="shared" si="48"/>
        <v>0</v>
      </c>
      <c r="J87" s="128">
        <f t="shared" si="48"/>
        <v>102000</v>
      </c>
      <c r="K87" s="128">
        <f t="shared" si="48"/>
        <v>0</v>
      </c>
      <c r="L87" s="128">
        <f t="shared" si="48"/>
        <v>1400000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10031000</v>
      </c>
      <c r="Q87" s="129">
        <f t="shared" si="48"/>
        <v>0</v>
      </c>
      <c r="R87" s="94">
        <f t="shared" si="48"/>
        <v>-100</v>
      </c>
      <c r="S87" s="94">
        <f t="shared" si="48"/>
        <v>0</v>
      </c>
      <c r="T87" s="95">
        <f>IF(SUM($E88:$E96) =0,0,(P87   /SUM($E88:$E96) )*100)</f>
        <v>239.46049176414417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104</v>
      </c>
      <c r="B88" s="130"/>
      <c r="C88" s="130"/>
      <c r="D88" s="130"/>
      <c r="E88" s="130">
        <f t="shared" ref="E88:E96" si="49">$B88      +$C88      +$D88</f>
        <v>0</v>
      </c>
      <c r="F88" s="130">
        <v>0</v>
      </c>
      <c r="G88" s="130">
        <v>0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IF(($L88      =0),0,((($N88      -$L88      )/$L88      )*100))</f>
        <v>0</v>
      </c>
      <c r="S88" s="98">
        <f t="shared" ref="S88:S96" si="53">IF(($M88      =0),0,((($O88      -$M88      )/$M88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105</v>
      </c>
      <c r="B89" s="108"/>
      <c r="C89" s="108"/>
      <c r="D89" s="108"/>
      <c r="E89" s="108">
        <f t="shared" si="49"/>
        <v>0</v>
      </c>
      <c r="F89" s="108">
        <v>0</v>
      </c>
      <c r="G89" s="108">
        <v>0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106</v>
      </c>
      <c r="B90" s="108"/>
      <c r="C90" s="108"/>
      <c r="D90" s="108"/>
      <c r="E90" s="108">
        <f t="shared" si="49"/>
        <v>0</v>
      </c>
      <c r="F90" s="108">
        <v>0</v>
      </c>
      <c r="G90" s="108">
        <v>0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107</v>
      </c>
      <c r="B91" s="108">
        <v>1210000</v>
      </c>
      <c r="C91" s="108">
        <v>2579000</v>
      </c>
      <c r="D91" s="108"/>
      <c r="E91" s="108">
        <f t="shared" si="49"/>
        <v>3789000</v>
      </c>
      <c r="F91" s="108">
        <v>0</v>
      </c>
      <c r="G91" s="108">
        <v>0</v>
      </c>
      <c r="H91" s="108">
        <v>8529000</v>
      </c>
      <c r="I91" s="108"/>
      <c r="J91" s="108">
        <v>102000</v>
      </c>
      <c r="K91" s="108"/>
      <c r="L91" s="108"/>
      <c r="M91" s="108"/>
      <c r="N91" s="108"/>
      <c r="O91" s="108"/>
      <c r="P91" s="108">
        <f t="shared" si="50"/>
        <v>8631000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227.79097387173394</v>
      </c>
      <c r="U91" s="99">
        <f t="shared" si="55"/>
        <v>0</v>
      </c>
      <c r="V91" s="100"/>
      <c r="W91" s="101"/>
    </row>
    <row r="92" spans="1:23" ht="13" x14ac:dyDescent="0.3">
      <c r="A92" s="102" t="s">
        <v>108</v>
      </c>
      <c r="B92" s="108"/>
      <c r="C92" s="108"/>
      <c r="D92" s="108"/>
      <c r="E92" s="108">
        <f t="shared" si="49"/>
        <v>0</v>
      </c>
      <c r="F92" s="108">
        <v>0</v>
      </c>
      <c r="G92" s="108">
        <v>0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109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110</v>
      </c>
      <c r="B94" s="108"/>
      <c r="C94" s="108"/>
      <c r="D94" s="108"/>
      <c r="E94" s="108">
        <f t="shared" si="49"/>
        <v>0</v>
      </c>
      <c r="F94" s="108">
        <v>0</v>
      </c>
      <c r="G94" s="108">
        <v>0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111</v>
      </c>
      <c r="B95" s="108"/>
      <c r="C95" s="108"/>
      <c r="D95" s="108"/>
      <c r="E95" s="108">
        <f t="shared" si="49"/>
        <v>0</v>
      </c>
      <c r="F95" s="108">
        <v>0</v>
      </c>
      <c r="G95" s="108">
        <v>0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112</v>
      </c>
      <c r="B96" s="131"/>
      <c r="C96" s="131">
        <v>400000</v>
      </c>
      <c r="D96" s="131"/>
      <c r="E96" s="131">
        <f t="shared" si="49"/>
        <v>400000</v>
      </c>
      <c r="F96" s="131">
        <v>0</v>
      </c>
      <c r="G96" s="131">
        <v>0</v>
      </c>
      <c r="H96" s="131"/>
      <c r="I96" s="131"/>
      <c r="J96" s="131"/>
      <c r="K96" s="131"/>
      <c r="L96" s="131">
        <v>1400000</v>
      </c>
      <c r="M96" s="131"/>
      <c r="N96" s="131"/>
      <c r="O96" s="131"/>
      <c r="P96" s="131">
        <f t="shared" si="50"/>
        <v>1400000</v>
      </c>
      <c r="Q96" s="131">
        <f t="shared" si="51"/>
        <v>0</v>
      </c>
      <c r="R96" s="104">
        <f t="shared" si="52"/>
        <v>-100</v>
      </c>
      <c r="S96" s="104">
        <f t="shared" si="53"/>
        <v>0</v>
      </c>
      <c r="T96" s="104">
        <f t="shared" si="54"/>
        <v>350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173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1210000</v>
      </c>
      <c r="C114" s="137">
        <f t="shared" si="62"/>
        <v>2979000</v>
      </c>
      <c r="D114" s="137">
        <f t="shared" si="62"/>
        <v>0</v>
      </c>
      <c r="E114" s="137">
        <f t="shared" si="62"/>
        <v>4189000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8529000</v>
      </c>
      <c r="I114" s="137">
        <f t="shared" si="62"/>
        <v>0</v>
      </c>
      <c r="J114" s="137">
        <f t="shared" si="62"/>
        <v>102000</v>
      </c>
      <c r="K114" s="137">
        <f t="shared" si="62"/>
        <v>0</v>
      </c>
      <c r="L114" s="137">
        <f t="shared" si="62"/>
        <v>1400000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10031000</v>
      </c>
      <c r="Q114" s="137">
        <f t="shared" si="62"/>
        <v>0</v>
      </c>
      <c r="R114" s="29">
        <f t="shared" si="61"/>
        <v>-1</v>
      </c>
      <c r="S114" s="30" t="str">
        <f t="shared" si="61"/>
        <v xml:space="preserve"> </v>
      </c>
      <c r="T114" s="29">
        <f t="shared" si="58"/>
        <v>2.3946049176414417</v>
      </c>
      <c r="U114" s="30">
        <f t="shared" si="59"/>
        <v>0</v>
      </c>
      <c r="V114" s="27"/>
      <c r="W114" s="28"/>
    </row>
    <row r="115" spans="1:23" hidden="1" x14ac:dyDescent="0.25">
      <c r="A115" s="31" t="s">
        <v>174</v>
      </c>
      <c r="B115" s="139">
        <f>B87</f>
        <v>1210000</v>
      </c>
      <c r="C115" s="139">
        <f t="shared" ref="C115:Q115" si="63">C87</f>
        <v>2979000</v>
      </c>
      <c r="D115" s="139">
        <f t="shared" si="63"/>
        <v>0</v>
      </c>
      <c r="E115" s="139">
        <f t="shared" si="63"/>
        <v>4189000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8529000</v>
      </c>
      <c r="I115" s="139">
        <f t="shared" si="63"/>
        <v>0</v>
      </c>
      <c r="J115" s="139">
        <f t="shared" si="63"/>
        <v>102000</v>
      </c>
      <c r="K115" s="139">
        <f t="shared" si="63"/>
        <v>0</v>
      </c>
      <c r="L115" s="139">
        <f t="shared" si="63"/>
        <v>1400000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10031000</v>
      </c>
      <c r="Q115" s="139">
        <f t="shared" si="63"/>
        <v>0</v>
      </c>
      <c r="R115" s="29">
        <f t="shared" si="61"/>
        <v>-1</v>
      </c>
      <c r="S115" s="30" t="str">
        <f t="shared" si="61"/>
        <v xml:space="preserve"> </v>
      </c>
      <c r="T115" s="29">
        <f t="shared" si="58"/>
        <v>2.3946049176414417</v>
      </c>
      <c r="U115" s="30">
        <f t="shared" si="59"/>
        <v>0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175</v>
      </c>
    </row>
    <row r="118" spans="1:23" x14ac:dyDescent="0.25">
      <c r="A118" s="35" t="s">
        <v>176</v>
      </c>
    </row>
    <row r="119" spans="1:23" ht="13" x14ac:dyDescent="0.3">
      <c r="A119" s="35" t="s">
        <v>177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178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179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180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KBIMFDFBGnIMgDUgRASJAqC1w8U62nOG0iQDYPerbUJsXzyqrKE0JHb24Rflm/C8tdef6B93oFoKEoyoUJdKgQ==" saltValue="kVm/6OavQPJs2j6El1F6J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166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40</v>
      </c>
      <c r="B6" s="40" t="s">
        <v>40</v>
      </c>
      <c r="C6" s="40" t="s">
        <v>40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>
        <v>0</v>
      </c>
      <c r="G9" s="110">
        <v>0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IF(($L9       =0),0,((($N9       -$L9       )/$L9       )*100))</f>
        <v>0</v>
      </c>
      <c r="S9" s="55">
        <f>IF(($M9       =0),0,((($O9       -$M9       )/$M9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1200000</v>
      </c>
      <c r="C10" s="108"/>
      <c r="D10" s="108"/>
      <c r="E10" s="108">
        <f t="shared" ref="E10:E17" si="0">$B10      +$C10      +$D10</f>
        <v>1200000</v>
      </c>
      <c r="F10" s="109">
        <v>1200000</v>
      </c>
      <c r="G10" s="110">
        <v>1200000</v>
      </c>
      <c r="H10" s="109">
        <v>212000</v>
      </c>
      <c r="I10" s="110"/>
      <c r="J10" s="109">
        <v>207000</v>
      </c>
      <c r="K10" s="110">
        <v>323320</v>
      </c>
      <c r="L10" s="109">
        <v>271000</v>
      </c>
      <c r="M10" s="110">
        <v>47496</v>
      </c>
      <c r="N10" s="109"/>
      <c r="O10" s="110">
        <v>384992</v>
      </c>
      <c r="P10" s="109">
        <f t="shared" ref="P10:P17" si="1">$H10      +$J10      +$L10      +$N10</f>
        <v>690000</v>
      </c>
      <c r="Q10" s="110">
        <f t="shared" ref="Q10:Q17" si="2">$I10      +$K10      +$M10      +$O10</f>
        <v>755808</v>
      </c>
      <c r="R10" s="54">
        <f t="shared" ref="R10:R17" si="3">IF(($L10      =0),0,((($N10      -$L10      )/$L10      )*100))</f>
        <v>-100</v>
      </c>
      <c r="S10" s="55">
        <f t="shared" ref="S10:S17" si="4">IF(($M10      =0),0,((($O10      -$M10      )/$M10      )*100))</f>
        <v>710.57773286171471</v>
      </c>
      <c r="T10" s="54">
        <f t="shared" ref="T10:T16" si="5">IF(($E10      =0),0,(($P10      /$E10      )*100))</f>
        <v>57.499999999999993</v>
      </c>
      <c r="U10" s="56">
        <f t="shared" ref="U10:U16" si="6">IF(($E10      =0),0,(($Q10      /$E10      )*100))</f>
        <v>62.983999999999995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1200000</v>
      </c>
      <c r="C17" s="111">
        <f>SUM(C9:C16)</f>
        <v>0</v>
      </c>
      <c r="D17" s="111"/>
      <c r="E17" s="111">
        <f t="shared" si="0"/>
        <v>1200000</v>
      </c>
      <c r="F17" s="112">
        <f t="shared" ref="F17:O17" si="7">SUM(F9:F16)</f>
        <v>1200000</v>
      </c>
      <c r="G17" s="113">
        <f t="shared" si="7"/>
        <v>1200000</v>
      </c>
      <c r="H17" s="112">
        <f t="shared" si="7"/>
        <v>212000</v>
      </c>
      <c r="I17" s="113">
        <f t="shared" si="7"/>
        <v>0</v>
      </c>
      <c r="J17" s="112">
        <f t="shared" si="7"/>
        <v>207000</v>
      </c>
      <c r="K17" s="113">
        <f t="shared" si="7"/>
        <v>323320</v>
      </c>
      <c r="L17" s="112">
        <f t="shared" si="7"/>
        <v>271000</v>
      </c>
      <c r="M17" s="113">
        <f t="shared" si="7"/>
        <v>47496</v>
      </c>
      <c r="N17" s="112">
        <f t="shared" si="7"/>
        <v>0</v>
      </c>
      <c r="O17" s="113">
        <f t="shared" si="7"/>
        <v>384992</v>
      </c>
      <c r="P17" s="112">
        <f t="shared" si="1"/>
        <v>690000</v>
      </c>
      <c r="Q17" s="113">
        <f t="shared" si="2"/>
        <v>755808</v>
      </c>
      <c r="R17" s="58">
        <f t="shared" si="3"/>
        <v>-100</v>
      </c>
      <c r="S17" s="59">
        <f t="shared" si="4"/>
        <v>710.57773286171471</v>
      </c>
      <c r="T17" s="58">
        <f>IF((SUM($E9:$E14))=0,0,(P17/(SUM($E9:$E14))*100))</f>
        <v>57.499999999999993</v>
      </c>
      <c r="U17" s="60">
        <f>IF((SUM($E9:$E14))=0,0,(Q17/(SUM($E9:$E14))*100))</f>
        <v>62.983999999999995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IF(($L19      =0),0,((($N19      -$L19      )/$L19      )*100))</f>
        <v>0</v>
      </c>
      <c r="S19" s="55">
        <f t="shared" ref="S19:S26" si="12">IF(($M19      =0),0,((($O19      -$M19      )/$M19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>
        <v>2215000</v>
      </c>
      <c r="C21" s="108"/>
      <c r="D21" s="108"/>
      <c r="E21" s="108">
        <f t="shared" si="8"/>
        <v>2215000</v>
      </c>
      <c r="F21" s="109">
        <v>2215000</v>
      </c>
      <c r="G21" s="110">
        <v>0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2215000</v>
      </c>
      <c r="C26" s="111">
        <f>SUM(C19:C25)</f>
        <v>0</v>
      </c>
      <c r="D26" s="111"/>
      <c r="E26" s="111">
        <f t="shared" si="8"/>
        <v>2215000</v>
      </c>
      <c r="F26" s="112">
        <f t="shared" ref="F26:O26" si="15">SUM(F19:F25)</f>
        <v>2215000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IF(($L28      =0),0,((($N28      -$L28      )/$L28      )*100))</f>
        <v>0</v>
      </c>
      <c r="S28" s="55">
        <f>IF(($M28      =0),0,((($O28      -$M28      )/$M28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IF(($L29      =0),0,((($N29      -$L29      )/$L29      )*100))</f>
        <v>0</v>
      </c>
      <c r="S29" s="55">
        <f>IF(($M29      =0),0,((($O29      -$M29      )/$M29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IF(($L30      =0),0,((($N30      -$L30      )/$L30      )*100))</f>
        <v>0</v>
      </c>
      <c r="S30" s="55">
        <f>IF(($M30      =0),0,((($O30      -$M30      )/$M30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>
        <v>2498000</v>
      </c>
      <c r="C31" s="108"/>
      <c r="D31" s="108"/>
      <c r="E31" s="108">
        <f>$B31      +$C31      +$D31</f>
        <v>2498000</v>
      </c>
      <c r="F31" s="109">
        <v>2498000</v>
      </c>
      <c r="G31" s="110">
        <v>2498000</v>
      </c>
      <c r="H31" s="109">
        <v>819000</v>
      </c>
      <c r="I31" s="110"/>
      <c r="J31" s="109"/>
      <c r="K31" s="110">
        <v>819441</v>
      </c>
      <c r="L31" s="109">
        <v>829000</v>
      </c>
      <c r="M31" s="110"/>
      <c r="N31" s="109">
        <v>849000</v>
      </c>
      <c r="O31" s="110"/>
      <c r="P31" s="109">
        <f>$H31      +$J31      +$L31      +$N31</f>
        <v>2497000</v>
      </c>
      <c r="Q31" s="110">
        <f>$I31      +$K31      +$M31      +$O31</f>
        <v>819441</v>
      </c>
      <c r="R31" s="54">
        <f>IF(($L31      =0),0,((($N31      -$L31      )/$L31      )*100))</f>
        <v>2.4125452352231602</v>
      </c>
      <c r="S31" s="55">
        <f>IF(($M31      =0),0,((($O31      -$M31      )/$M31      )*100))</f>
        <v>0</v>
      </c>
      <c r="T31" s="54">
        <f>IF(($E31      =0),0,(($P31      /$E31      )*100))</f>
        <v>99.959967974379509</v>
      </c>
      <c r="U31" s="56">
        <f>IF(($E31      =0),0,(($Q31      /$E31      )*100))</f>
        <v>32.803883106485188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2498000</v>
      </c>
      <c r="C32" s="111">
        <f>SUM(C28:C31)</f>
        <v>0</v>
      </c>
      <c r="D32" s="111"/>
      <c r="E32" s="111">
        <f>$B32      +$C32      +$D32</f>
        <v>2498000</v>
      </c>
      <c r="F32" s="112">
        <f t="shared" ref="F32:O32" si="16">SUM(F28:F31)</f>
        <v>2498000</v>
      </c>
      <c r="G32" s="113">
        <f t="shared" si="16"/>
        <v>2498000</v>
      </c>
      <c r="H32" s="112">
        <f t="shared" si="16"/>
        <v>819000</v>
      </c>
      <c r="I32" s="113">
        <f t="shared" si="16"/>
        <v>0</v>
      </c>
      <c r="J32" s="112">
        <f t="shared" si="16"/>
        <v>0</v>
      </c>
      <c r="K32" s="113">
        <f t="shared" si="16"/>
        <v>819441</v>
      </c>
      <c r="L32" s="112">
        <f t="shared" si="16"/>
        <v>829000</v>
      </c>
      <c r="M32" s="113">
        <f t="shared" si="16"/>
        <v>0</v>
      </c>
      <c r="N32" s="112">
        <f t="shared" si="16"/>
        <v>849000</v>
      </c>
      <c r="O32" s="113">
        <f t="shared" si="16"/>
        <v>0</v>
      </c>
      <c r="P32" s="112">
        <f>$H32      +$J32      +$L32      +$N32</f>
        <v>2497000</v>
      </c>
      <c r="Q32" s="113">
        <f>$I32      +$K32      +$M32      +$O32</f>
        <v>819441</v>
      </c>
      <c r="R32" s="58">
        <f>IF(($L32      =0),0,((($N32      -$L32      )/$L32      )*100))</f>
        <v>2.4125452352231602</v>
      </c>
      <c r="S32" s="59">
        <f>IF(($M32      =0),0,((($O32      -$M32      )/$M32      )*100))</f>
        <v>0</v>
      </c>
      <c r="T32" s="58">
        <f>IF($E32   =0,0,($P32   /$E32   )*100)</f>
        <v>99.959967974379509</v>
      </c>
      <c r="U32" s="60">
        <f>IF($E32   =0,0,($Q32   /$E32   )*100)</f>
        <v>32.803883106485188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4460000</v>
      </c>
      <c r="C34" s="108"/>
      <c r="D34" s="108"/>
      <c r="E34" s="108">
        <f>$B34      +$C34      +$D34</f>
        <v>4460000</v>
      </c>
      <c r="F34" s="109">
        <v>4460000</v>
      </c>
      <c r="G34" s="110">
        <v>4460000</v>
      </c>
      <c r="H34" s="109">
        <v>1114000</v>
      </c>
      <c r="I34" s="110"/>
      <c r="J34" s="109">
        <v>2224000</v>
      </c>
      <c r="K34" s="110">
        <v>1888432</v>
      </c>
      <c r="L34" s="109">
        <v>316000</v>
      </c>
      <c r="M34" s="110">
        <v>1232568</v>
      </c>
      <c r="N34" s="109"/>
      <c r="O34" s="110">
        <v>1339000</v>
      </c>
      <c r="P34" s="109">
        <f>$H34      +$J34      +$L34      +$N34</f>
        <v>3654000</v>
      </c>
      <c r="Q34" s="110">
        <f>$I34      +$K34      +$M34      +$O34</f>
        <v>4460000</v>
      </c>
      <c r="R34" s="54">
        <f>IF(($L34      =0),0,((($N34      -$L34      )/$L34      )*100))</f>
        <v>-100</v>
      </c>
      <c r="S34" s="55">
        <f>IF(($M34      =0),0,((($O34      -$M34      )/$M34      )*100))</f>
        <v>8.6349799767639599</v>
      </c>
      <c r="T34" s="54">
        <f>IF(($E34      =0),0,(($P34      /$E34      )*100))</f>
        <v>81.928251121076229</v>
      </c>
      <c r="U34" s="56">
        <f>IF(($E34      =0),0,(($Q34      /$E34      )*100))</f>
        <v>100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4460000</v>
      </c>
      <c r="C35" s="111">
        <f>C34</f>
        <v>0</v>
      </c>
      <c r="D35" s="111"/>
      <c r="E35" s="111">
        <f>$B35      +$C35      +$D35</f>
        <v>4460000</v>
      </c>
      <c r="F35" s="112">
        <f t="shared" ref="F35:O35" si="17">F34</f>
        <v>4460000</v>
      </c>
      <c r="G35" s="113">
        <f t="shared" si="17"/>
        <v>4460000</v>
      </c>
      <c r="H35" s="112">
        <f t="shared" si="17"/>
        <v>1114000</v>
      </c>
      <c r="I35" s="113">
        <f t="shared" si="17"/>
        <v>0</v>
      </c>
      <c r="J35" s="112">
        <f t="shared" si="17"/>
        <v>2224000</v>
      </c>
      <c r="K35" s="113">
        <f t="shared" si="17"/>
        <v>1888432</v>
      </c>
      <c r="L35" s="112">
        <f t="shared" si="17"/>
        <v>316000</v>
      </c>
      <c r="M35" s="113">
        <f t="shared" si="17"/>
        <v>1232568</v>
      </c>
      <c r="N35" s="112">
        <f t="shared" si="17"/>
        <v>0</v>
      </c>
      <c r="O35" s="113">
        <f t="shared" si="17"/>
        <v>1339000</v>
      </c>
      <c r="P35" s="112">
        <f>$H35      +$J35      +$L35      +$N35</f>
        <v>3654000</v>
      </c>
      <c r="Q35" s="113">
        <f>$I35      +$K35      +$M35      +$O35</f>
        <v>4460000</v>
      </c>
      <c r="R35" s="58">
        <f>IF(($L35      =0),0,((($N35      -$L35      )/$L35      )*100))</f>
        <v>-100</v>
      </c>
      <c r="S35" s="59">
        <f>IF(($M35      =0),0,((($O35      -$M35      )/$M35      )*100))</f>
        <v>8.6349799767639599</v>
      </c>
      <c r="T35" s="58">
        <f>IF($E35   =0,0,($P35   /$E35   )*100)</f>
        <v>81.928251121076229</v>
      </c>
      <c r="U35" s="60">
        <f>IF($E35   =0,0,($Q35   /$E35   )*100)</f>
        <v>100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/>
      <c r="C37" s="108"/>
      <c r="D37" s="108"/>
      <c r="E37" s="108">
        <f t="shared" ref="E37:E42" si="18">$B37      +$C37      +$D37</f>
        <v>0</v>
      </c>
      <c r="F37" s="109">
        <v>0</v>
      </c>
      <c r="G37" s="110">
        <v>0</v>
      </c>
      <c r="H37" s="109"/>
      <c r="I37" s="110"/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0</v>
      </c>
      <c r="Q37" s="110">
        <f t="shared" ref="Q37:Q42" si="20">$I37      +$K37      +$M37      +$O37</f>
        <v>0</v>
      </c>
      <c r="R37" s="54">
        <f t="shared" ref="R37:R42" si="21">IF(($L37      =0),0,((($N37      -$L37      )/$L37      )*100))</f>
        <v>0</v>
      </c>
      <c r="S37" s="55">
        <f t="shared" ref="S37:S42" si="22">IF(($M37      =0),0,((($O37      -$M37      )/$M37      )*100))</f>
        <v>0</v>
      </c>
      <c r="T37" s="54">
        <f t="shared" ref="T37:T41" si="23">IF(($E37      =0),0,(($P37      /$E37      )*100))</f>
        <v>0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/>
      <c r="C38" s="108"/>
      <c r="D38" s="108"/>
      <c r="E38" s="108">
        <f t="shared" si="18"/>
        <v>0</v>
      </c>
      <c r="F38" s="109">
        <v>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0</v>
      </c>
      <c r="C42" s="111">
        <f>SUM(C37:C41)</f>
        <v>0</v>
      </c>
      <c r="D42" s="111"/>
      <c r="E42" s="111">
        <f t="shared" si="18"/>
        <v>0</v>
      </c>
      <c r="F42" s="112">
        <f t="shared" ref="F42:O42" si="25">SUM(F37:F41)</f>
        <v>0</v>
      </c>
      <c r="G42" s="113">
        <f t="shared" si="25"/>
        <v>0</v>
      </c>
      <c r="H42" s="112">
        <f t="shared" si="25"/>
        <v>0</v>
      </c>
      <c r="I42" s="113">
        <f t="shared" si="25"/>
        <v>0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0</v>
      </c>
      <c r="Q42" s="113">
        <f t="shared" si="20"/>
        <v>0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0</v>
      </c>
      <c r="U42" s="60">
        <f>IF((+$E37+$E40) =0,0,(Q42   /(+$E37+$E40) )*100)</f>
        <v>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IF(($L44      =0),0,((($N44      -$L44      )/$L44      )*100))</f>
        <v>0</v>
      </c>
      <c r="S44" s="55">
        <f t="shared" ref="S44:S55" si="30">IF(($M44      =0),0,((($O44      -$M44      )/$M44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>
        <v>100000000</v>
      </c>
      <c r="C53" s="108"/>
      <c r="D53" s="108"/>
      <c r="E53" s="108">
        <f t="shared" si="26"/>
        <v>100000000</v>
      </c>
      <c r="F53" s="109">
        <v>100000000</v>
      </c>
      <c r="G53" s="110">
        <v>100000000</v>
      </c>
      <c r="H53" s="109">
        <v>12738000</v>
      </c>
      <c r="I53" s="110"/>
      <c r="J53" s="109">
        <v>35794000</v>
      </c>
      <c r="K53" s="110">
        <v>25470348</v>
      </c>
      <c r="L53" s="109">
        <v>16261000</v>
      </c>
      <c r="M53" s="110">
        <v>8407461</v>
      </c>
      <c r="N53" s="109">
        <v>23492000</v>
      </c>
      <c r="O53" s="110">
        <v>26362458</v>
      </c>
      <c r="P53" s="109">
        <f t="shared" si="27"/>
        <v>88285000</v>
      </c>
      <c r="Q53" s="110">
        <f t="shared" si="28"/>
        <v>60240267</v>
      </c>
      <c r="R53" s="54">
        <f t="shared" si="29"/>
        <v>44.468359879466206</v>
      </c>
      <c r="S53" s="55">
        <f t="shared" si="30"/>
        <v>213.5602769968246</v>
      </c>
      <c r="T53" s="54">
        <f t="shared" si="31"/>
        <v>88.284999999999997</v>
      </c>
      <c r="U53" s="56">
        <f t="shared" si="32"/>
        <v>60.240267000000003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100000000</v>
      </c>
      <c r="C55" s="111">
        <f>SUM(C44:C54)</f>
        <v>0</v>
      </c>
      <c r="D55" s="111"/>
      <c r="E55" s="111">
        <f t="shared" si="26"/>
        <v>100000000</v>
      </c>
      <c r="F55" s="112">
        <f t="shared" ref="F55:O55" si="33">SUM(F44:F54)</f>
        <v>100000000</v>
      </c>
      <c r="G55" s="113">
        <f t="shared" si="33"/>
        <v>100000000</v>
      </c>
      <c r="H55" s="112">
        <f t="shared" si="33"/>
        <v>12738000</v>
      </c>
      <c r="I55" s="113">
        <f t="shared" si="33"/>
        <v>0</v>
      </c>
      <c r="J55" s="112">
        <f t="shared" si="33"/>
        <v>35794000</v>
      </c>
      <c r="K55" s="113">
        <f t="shared" si="33"/>
        <v>25470348</v>
      </c>
      <c r="L55" s="112">
        <f t="shared" si="33"/>
        <v>16261000</v>
      </c>
      <c r="M55" s="113">
        <f t="shared" si="33"/>
        <v>8407461</v>
      </c>
      <c r="N55" s="112">
        <f t="shared" si="33"/>
        <v>23492000</v>
      </c>
      <c r="O55" s="113">
        <f t="shared" si="33"/>
        <v>26362458</v>
      </c>
      <c r="P55" s="112">
        <f t="shared" si="27"/>
        <v>88285000</v>
      </c>
      <c r="Q55" s="113">
        <f t="shared" si="28"/>
        <v>60240267</v>
      </c>
      <c r="R55" s="58">
        <f t="shared" si="29"/>
        <v>44.468359879466206</v>
      </c>
      <c r="S55" s="59">
        <f t="shared" si="30"/>
        <v>213.5602769968246</v>
      </c>
      <c r="T55" s="58">
        <f>IF((+$E45+$E47+$E49+$E50+$E53) =0,0,(P55   /(+$E45+$E47+$E49+$E50+$E53) )*100)</f>
        <v>88.284999999999997</v>
      </c>
      <c r="U55" s="60">
        <f>IF((+$E45+$E47+$E49+$E50+$E53) =0,0,(Q55   /(+$E45+$E47+$E49+$E50+$E53) )*100)</f>
        <v>60.240267000000003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IF(($L57      =0),0,((($N57      -$L57      )/$L57      )*100))</f>
        <v>0</v>
      </c>
      <c r="S57" s="55">
        <f>IF(($M57      =0),0,((($O57      -$M57      )/$M57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IF(($L58      =0),0,((($N58      -$L58      )/$L58      )*100))</f>
        <v>0</v>
      </c>
      <c r="S58" s="55">
        <f>IF(($M58      =0),0,((($O58      -$M58      )/$M58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IF(($L59      =0),0,((($N59      -$L59      )/$L59      )*100))</f>
        <v>0</v>
      </c>
      <c r="S59" s="55">
        <f>IF(($M59      =0),0,((($O59      -$M59      )/$M59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IF(($L60      =0),0,((($N60      -$L60      )/$L60      )*100))</f>
        <v>0</v>
      </c>
      <c r="S60" s="55">
        <f>IF(($M60      =0),0,((($O60      -$M60      )/$M60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IF(($L61      =0),0,((($N61      -$L61      )/$L61      )*100))</f>
        <v>0</v>
      </c>
      <c r="S61" s="64">
        <f>IF(($M61      =0),0,((($O61      -$M61      )/$M61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IF(($L63      =0),0,((($N63      -$L63      )/$L63      )*100))</f>
        <v>0</v>
      </c>
      <c r="S63" s="55">
        <f t="shared" ref="S63:S69" si="39">IF(($M63      =0),0,((($O63      -$M63      )/$M63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110373000</v>
      </c>
      <c r="C69" s="120">
        <f>SUM(C9:C16,C19:C25,C28:C31,C34,C37:C41,C44:C54,C57:C60,C63:C67)</f>
        <v>0</v>
      </c>
      <c r="D69" s="120"/>
      <c r="E69" s="120">
        <f t="shared" si="35"/>
        <v>110373000</v>
      </c>
      <c r="F69" s="121">
        <f t="shared" ref="F69:O69" si="43">SUM(F9:F16,F19:F25,F28:F31,F34,F37:F41,F44:F54,F57:F60,F63:F67)</f>
        <v>110373000</v>
      </c>
      <c r="G69" s="122">
        <f t="shared" si="43"/>
        <v>108158000</v>
      </c>
      <c r="H69" s="121">
        <f t="shared" si="43"/>
        <v>14883000</v>
      </c>
      <c r="I69" s="122">
        <f t="shared" si="43"/>
        <v>0</v>
      </c>
      <c r="J69" s="121">
        <f t="shared" si="43"/>
        <v>38225000</v>
      </c>
      <c r="K69" s="122">
        <f t="shared" si="43"/>
        <v>28501541</v>
      </c>
      <c r="L69" s="121">
        <f t="shared" si="43"/>
        <v>17677000</v>
      </c>
      <c r="M69" s="122">
        <f t="shared" si="43"/>
        <v>9687525</v>
      </c>
      <c r="N69" s="121">
        <f t="shared" si="43"/>
        <v>24341000</v>
      </c>
      <c r="O69" s="122">
        <f t="shared" si="43"/>
        <v>28086450</v>
      </c>
      <c r="P69" s="121">
        <f t="shared" si="36"/>
        <v>95126000</v>
      </c>
      <c r="Q69" s="122">
        <f t="shared" si="37"/>
        <v>66275516</v>
      </c>
      <c r="R69" s="67">
        <f t="shared" si="38"/>
        <v>37.698704531311868</v>
      </c>
      <c r="S69" s="68">
        <f t="shared" si="39"/>
        <v>189.92389697058846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87.95096063166848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61.27657316148597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230622000</v>
      </c>
      <c r="C71" s="108">
        <v>-2280000</v>
      </c>
      <c r="D71" s="108"/>
      <c r="E71" s="108">
        <f>$B71      +$C71      +$D71</f>
        <v>228342000</v>
      </c>
      <c r="F71" s="109">
        <v>228342000</v>
      </c>
      <c r="G71" s="110">
        <v>228342000</v>
      </c>
      <c r="H71" s="109">
        <v>72850000</v>
      </c>
      <c r="I71" s="110"/>
      <c r="J71" s="109">
        <v>55778000</v>
      </c>
      <c r="K71" s="110">
        <v>85715000</v>
      </c>
      <c r="L71" s="109">
        <v>33141000</v>
      </c>
      <c r="M71" s="110">
        <v>36610723</v>
      </c>
      <c r="N71" s="109">
        <v>66573000</v>
      </c>
      <c r="O71" s="110">
        <v>36884799</v>
      </c>
      <c r="P71" s="109">
        <f>$H71      +$J71      +$L71      +$N71</f>
        <v>228342000</v>
      </c>
      <c r="Q71" s="110">
        <f>$I71      +$K71      +$M71      +$O71</f>
        <v>159210522</v>
      </c>
      <c r="R71" s="54">
        <f>IF(($L71      =0),0,((($N71      -$L71      )/$L71      )*100))</f>
        <v>100.87806644337829</v>
      </c>
      <c r="S71" s="55">
        <f>IF(($M71      =0),0,((($O71      -$M71      )/$M71      )*100))</f>
        <v>0.74862220011333835</v>
      </c>
      <c r="T71" s="54">
        <f>IF(($E71      =0),0,(($P71      /$E71      )*100))</f>
        <v>100</v>
      </c>
      <c r="U71" s="56">
        <f>IF(($E71      =0),0,(($Q71      /$E71      )*100))</f>
        <v>69.724589431642016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IF(($L72      =0),0,((($N72      -$L72      )/$L72      )*100))</f>
        <v>0</v>
      </c>
      <c r="S72" s="55">
        <f>IF(($M72      =0),0,((($O72      -$M72      )/$M72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230622000</v>
      </c>
      <c r="C73" s="117">
        <f>SUM(C71:C72)</f>
        <v>-2280000</v>
      </c>
      <c r="D73" s="117"/>
      <c r="E73" s="117">
        <f>$B73      +$C73      +$D73</f>
        <v>228342000</v>
      </c>
      <c r="F73" s="118">
        <f t="shared" ref="F73:O73" si="44">SUM(F71:F72)</f>
        <v>228342000</v>
      </c>
      <c r="G73" s="119">
        <f t="shared" si="44"/>
        <v>228342000</v>
      </c>
      <c r="H73" s="118">
        <f t="shared" si="44"/>
        <v>72850000</v>
      </c>
      <c r="I73" s="119">
        <f t="shared" si="44"/>
        <v>0</v>
      </c>
      <c r="J73" s="118">
        <f t="shared" si="44"/>
        <v>55778000</v>
      </c>
      <c r="K73" s="119">
        <f t="shared" si="44"/>
        <v>85715000</v>
      </c>
      <c r="L73" s="118">
        <f t="shared" si="44"/>
        <v>33141000</v>
      </c>
      <c r="M73" s="119">
        <f t="shared" si="44"/>
        <v>36610723</v>
      </c>
      <c r="N73" s="118">
        <f t="shared" si="44"/>
        <v>66573000</v>
      </c>
      <c r="O73" s="119">
        <f t="shared" si="44"/>
        <v>36884799</v>
      </c>
      <c r="P73" s="118">
        <f>$H73      +$J73      +$L73      +$N73</f>
        <v>228342000</v>
      </c>
      <c r="Q73" s="119">
        <f>$I73      +$K73      +$M73      +$O73</f>
        <v>159210522</v>
      </c>
      <c r="R73" s="63">
        <f>IF(($L73      =0),0,((($N73      -$L73      )/$L73      )*100))</f>
        <v>100.87806644337829</v>
      </c>
      <c r="S73" s="64">
        <f>IF(($M73      =0),0,((($O73      -$M73      )/$M73      )*100))</f>
        <v>0.74862220011333835</v>
      </c>
      <c r="T73" s="63">
        <f>IF(($E71      =0),0,(($P71      /$E71      )*100))</f>
        <v>100</v>
      </c>
      <c r="U73" s="65">
        <f>IF($E71   =0,0,($Q71   /$E71 )*100)</f>
        <v>69.724589431642016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230622000</v>
      </c>
      <c r="C74" s="120">
        <f>SUM(C71:C72)</f>
        <v>-2280000</v>
      </c>
      <c r="D74" s="120"/>
      <c r="E74" s="120">
        <f>$B74      +$C74      +$D74</f>
        <v>228342000</v>
      </c>
      <c r="F74" s="121">
        <f t="shared" ref="F74:O74" si="45">SUM(F71:F72)</f>
        <v>228342000</v>
      </c>
      <c r="G74" s="122">
        <f t="shared" si="45"/>
        <v>228342000</v>
      </c>
      <c r="H74" s="121">
        <f t="shared" si="45"/>
        <v>72850000</v>
      </c>
      <c r="I74" s="122">
        <f t="shared" si="45"/>
        <v>0</v>
      </c>
      <c r="J74" s="121">
        <f t="shared" si="45"/>
        <v>55778000</v>
      </c>
      <c r="K74" s="122">
        <f t="shared" si="45"/>
        <v>85715000</v>
      </c>
      <c r="L74" s="121">
        <f t="shared" si="45"/>
        <v>33141000</v>
      </c>
      <c r="M74" s="122">
        <f t="shared" si="45"/>
        <v>36610723</v>
      </c>
      <c r="N74" s="121">
        <f t="shared" si="45"/>
        <v>66573000</v>
      </c>
      <c r="O74" s="122">
        <f t="shared" si="45"/>
        <v>36884799</v>
      </c>
      <c r="P74" s="121">
        <f>$H74      +$J74      +$L74      +$N74</f>
        <v>228342000</v>
      </c>
      <c r="Q74" s="122">
        <f>$I74      +$K74      +$M74      +$O74</f>
        <v>159210522</v>
      </c>
      <c r="R74" s="67">
        <f>IF(($L74      =0),0,((($N74      -$L74      )/$L74      )*100))</f>
        <v>100.87806644337829</v>
      </c>
      <c r="S74" s="68">
        <f>IF(($M74      =0),0,((($O74      -$M74      )/$M74      )*100))</f>
        <v>0.74862220011333835</v>
      </c>
      <c r="T74" s="67">
        <f>IF(($E71      =0),0,(($P71      /$E71      )*100))</f>
        <v>100</v>
      </c>
      <c r="U74" s="71">
        <f>IF($E71   =0,0,($Q71   /$E71 )*100)</f>
        <v>69.724589431642016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340995000</v>
      </c>
      <c r="C75" s="120">
        <f>SUM(C9:C16,C19:C25,C28:C31,C34,C37:C41,C44:C54,C57:C60,C63:C67,C71:C72)</f>
        <v>-2280000</v>
      </c>
      <c r="D75" s="120"/>
      <c r="E75" s="120">
        <f>$B75      +$C75      +$D75</f>
        <v>338715000</v>
      </c>
      <c r="F75" s="121">
        <f t="shared" ref="F75:O75" si="46">SUM(F9:F16,F19:F25,F28:F31,F34,F37:F41,F44:F54,F57:F60,F63:F67,F71:F72)</f>
        <v>338715000</v>
      </c>
      <c r="G75" s="122">
        <f t="shared" si="46"/>
        <v>336500000</v>
      </c>
      <c r="H75" s="121">
        <f t="shared" si="46"/>
        <v>87733000</v>
      </c>
      <c r="I75" s="122">
        <f t="shared" si="46"/>
        <v>0</v>
      </c>
      <c r="J75" s="121">
        <f t="shared" si="46"/>
        <v>94003000</v>
      </c>
      <c r="K75" s="122">
        <f t="shared" si="46"/>
        <v>114216541</v>
      </c>
      <c r="L75" s="121">
        <f t="shared" si="46"/>
        <v>50818000</v>
      </c>
      <c r="M75" s="122">
        <f t="shared" si="46"/>
        <v>46298248</v>
      </c>
      <c r="N75" s="121">
        <f t="shared" si="46"/>
        <v>90914000</v>
      </c>
      <c r="O75" s="122">
        <f t="shared" si="46"/>
        <v>64971249</v>
      </c>
      <c r="P75" s="121">
        <f>$H75      +$J75      +$L75      +$N75</f>
        <v>323468000</v>
      </c>
      <c r="Q75" s="122">
        <f>$I75      +$K75      +$M75      +$O75</f>
        <v>225486038</v>
      </c>
      <c r="R75" s="67">
        <f>IF(($L75      =0),0,((($N75      -$L75      )/$L75      )*100))</f>
        <v>78.901176748396239</v>
      </c>
      <c r="S75" s="68">
        <f>IF(($M75      =0),0,((($O75      -$M75      )/$M75      )*100))</f>
        <v>40.331981892705748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96.127191679049034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67.009223774145624</v>
      </c>
      <c r="V75" s="121" t="s">
        <v>36</v>
      </c>
      <c r="W75" s="122" t="s">
        <v>36</v>
      </c>
    </row>
    <row r="76" spans="1:23" ht="13" thickTop="1" x14ac:dyDescent="0.25">
      <c r="A76" s="72" t="s">
        <v>40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93</v>
      </c>
      <c r="B78" s="86" t="s">
        <v>94</v>
      </c>
      <c r="C78" s="86" t="s">
        <v>95</v>
      </c>
      <c r="D78" s="87" t="s">
        <v>17</v>
      </c>
      <c r="E78" s="86" t="s">
        <v>18</v>
      </c>
      <c r="F78" s="86" t="s">
        <v>19</v>
      </c>
      <c r="G78" s="86" t="s">
        <v>96</v>
      </c>
      <c r="H78" s="86" t="s">
        <v>97</v>
      </c>
      <c r="I78" s="88" t="s">
        <v>22</v>
      </c>
      <c r="J78" s="86" t="s">
        <v>98</v>
      </c>
      <c r="K78" s="88" t="s">
        <v>24</v>
      </c>
      <c r="L78" s="86" t="s">
        <v>99</v>
      </c>
      <c r="M78" s="88" t="s">
        <v>26</v>
      </c>
      <c r="N78" s="86" t="s">
        <v>100</v>
      </c>
      <c r="O78" s="88" t="s">
        <v>28</v>
      </c>
      <c r="P78" s="88" t="s">
        <v>101</v>
      </c>
      <c r="Q78" s="89" t="s">
        <v>30</v>
      </c>
      <c r="R78" s="90" t="s">
        <v>101</v>
      </c>
      <c r="S78" s="91" t="s">
        <v>30</v>
      </c>
      <c r="T78" s="90" t="s">
        <v>102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167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168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169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170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171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172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103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104</v>
      </c>
      <c r="B88" s="130"/>
      <c r="C88" s="130"/>
      <c r="D88" s="130"/>
      <c r="E88" s="130">
        <f t="shared" ref="E88:E96" si="49">$B88      +$C88      +$D88</f>
        <v>0</v>
      </c>
      <c r="F88" s="130">
        <v>0</v>
      </c>
      <c r="G88" s="130">
        <v>0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IF(($L88      =0),0,((($N88      -$L88      )/$L88      )*100))</f>
        <v>0</v>
      </c>
      <c r="S88" s="98">
        <f t="shared" ref="S88:S96" si="53">IF(($M88      =0),0,((($O88      -$M88      )/$M88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105</v>
      </c>
      <c r="B89" s="108"/>
      <c r="C89" s="108"/>
      <c r="D89" s="108"/>
      <c r="E89" s="108">
        <f t="shared" si="49"/>
        <v>0</v>
      </c>
      <c r="F89" s="108">
        <v>0</v>
      </c>
      <c r="G89" s="108">
        <v>0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106</v>
      </c>
      <c r="B90" s="108"/>
      <c r="C90" s="108"/>
      <c r="D90" s="108"/>
      <c r="E90" s="108">
        <f t="shared" si="49"/>
        <v>0</v>
      </c>
      <c r="F90" s="108">
        <v>0</v>
      </c>
      <c r="G90" s="108">
        <v>0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107</v>
      </c>
      <c r="B91" s="108"/>
      <c r="C91" s="108"/>
      <c r="D91" s="108"/>
      <c r="E91" s="108">
        <f t="shared" si="49"/>
        <v>0</v>
      </c>
      <c r="F91" s="108">
        <v>0</v>
      </c>
      <c r="G91" s="108">
        <v>0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108</v>
      </c>
      <c r="B92" s="108"/>
      <c r="C92" s="108"/>
      <c r="D92" s="108"/>
      <c r="E92" s="108">
        <f t="shared" si="49"/>
        <v>0</v>
      </c>
      <c r="F92" s="108">
        <v>0</v>
      </c>
      <c r="G92" s="108">
        <v>0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109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110</v>
      </c>
      <c r="B94" s="108"/>
      <c r="C94" s="108"/>
      <c r="D94" s="108"/>
      <c r="E94" s="108">
        <f t="shared" si="49"/>
        <v>0</v>
      </c>
      <c r="F94" s="108">
        <v>0</v>
      </c>
      <c r="G94" s="108">
        <v>0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111</v>
      </c>
      <c r="B95" s="108"/>
      <c r="C95" s="108"/>
      <c r="D95" s="108"/>
      <c r="E95" s="108">
        <f t="shared" si="49"/>
        <v>0</v>
      </c>
      <c r="F95" s="108">
        <v>0</v>
      </c>
      <c r="G95" s="108">
        <v>0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112</v>
      </c>
      <c r="B96" s="131"/>
      <c r="C96" s="131"/>
      <c r="D96" s="131"/>
      <c r="E96" s="131">
        <f t="shared" si="49"/>
        <v>0</v>
      </c>
      <c r="F96" s="131">
        <v>0</v>
      </c>
      <c r="G96" s="131">
        <v>0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173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174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175</v>
      </c>
    </row>
    <row r="118" spans="1:23" x14ac:dyDescent="0.25">
      <c r="A118" s="35" t="s">
        <v>176</v>
      </c>
    </row>
    <row r="119" spans="1:23" ht="13" x14ac:dyDescent="0.3">
      <c r="A119" s="35" t="s">
        <v>177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178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179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180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FVTYxLhYuLyGcoA/72ii9PRNeNBOLgEv53F+LGDLH+P0szSoRY0TBZIOqZbo+g8qNtEnAUnqXZNZfQ+vVEsDcw==" saltValue="F2/RQyJFABM+OIgGMftDP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1" manualBreakCount="1">
    <brk id="76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117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40</v>
      </c>
      <c r="B6" s="40" t="s">
        <v>40</v>
      </c>
      <c r="C6" s="40" t="s">
        <v>40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>
        <v>0</v>
      </c>
      <c r="G9" s="110">
        <v>0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IF(($L9       =0),0,((($N9       -$L9       )/$L9       )*100))</f>
        <v>0</v>
      </c>
      <c r="S9" s="55">
        <f>IF(($M9       =0),0,((($O9       -$M9       )/$M9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1900000</v>
      </c>
      <c r="C10" s="108"/>
      <c r="D10" s="108"/>
      <c r="E10" s="108">
        <f t="shared" ref="E10:E17" si="0">$B10      +$C10      +$D10</f>
        <v>1900000</v>
      </c>
      <c r="F10" s="109">
        <v>1900000</v>
      </c>
      <c r="G10" s="110">
        <v>1900000</v>
      </c>
      <c r="H10" s="109">
        <v>58000</v>
      </c>
      <c r="I10" s="110"/>
      <c r="J10" s="109"/>
      <c r="K10" s="110"/>
      <c r="L10" s="109"/>
      <c r="M10" s="110">
        <v>1360428</v>
      </c>
      <c r="N10" s="109"/>
      <c r="O10" s="110"/>
      <c r="P10" s="109">
        <f t="shared" ref="P10:P17" si="1">$H10      +$J10      +$L10      +$N10</f>
        <v>58000</v>
      </c>
      <c r="Q10" s="110">
        <f t="shared" ref="Q10:Q17" si="2">$I10      +$K10      +$M10      +$O10</f>
        <v>1360428</v>
      </c>
      <c r="R10" s="54">
        <f t="shared" ref="R10:R17" si="3">IF(($L10      =0),0,((($N10      -$L10      )/$L10      )*100))</f>
        <v>0</v>
      </c>
      <c r="S10" s="55">
        <f t="shared" ref="S10:S17" si="4">IF(($M10      =0),0,((($O10      -$M10      )/$M10      )*100))</f>
        <v>-100</v>
      </c>
      <c r="T10" s="54">
        <f t="shared" ref="T10:T16" si="5">IF(($E10      =0),0,(($P10      /$E10      )*100))</f>
        <v>3.0526315789473681</v>
      </c>
      <c r="U10" s="56">
        <f t="shared" ref="U10:U16" si="6">IF(($E10      =0),0,(($Q10      /$E10      )*100))</f>
        <v>71.601473684210532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>
        <v>40000000</v>
      </c>
      <c r="C14" s="108">
        <v>-15000000</v>
      </c>
      <c r="D14" s="108"/>
      <c r="E14" s="108">
        <f t="shared" si="0"/>
        <v>25000000</v>
      </c>
      <c r="F14" s="109">
        <v>25000000</v>
      </c>
      <c r="G14" s="110">
        <v>25000000</v>
      </c>
      <c r="H14" s="109">
        <v>5000000</v>
      </c>
      <c r="I14" s="110">
        <v>4855319</v>
      </c>
      <c r="J14" s="109"/>
      <c r="K14" s="110"/>
      <c r="L14" s="109"/>
      <c r="M14" s="110">
        <v>-2804467</v>
      </c>
      <c r="N14" s="109">
        <v>8105000</v>
      </c>
      <c r="O14" s="110"/>
      <c r="P14" s="109">
        <f t="shared" si="1"/>
        <v>13105000</v>
      </c>
      <c r="Q14" s="110">
        <f t="shared" si="2"/>
        <v>2050852</v>
      </c>
      <c r="R14" s="54">
        <f t="shared" si="3"/>
        <v>0</v>
      </c>
      <c r="S14" s="55">
        <f t="shared" si="4"/>
        <v>-100</v>
      </c>
      <c r="T14" s="54">
        <f t="shared" si="5"/>
        <v>52.42</v>
      </c>
      <c r="U14" s="56">
        <f t="shared" si="6"/>
        <v>8.2034079999999996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>
        <v>1000000</v>
      </c>
      <c r="C15" s="108">
        <v>-1000000</v>
      </c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42900000</v>
      </c>
      <c r="C17" s="111">
        <f>SUM(C9:C16)</f>
        <v>-16000000</v>
      </c>
      <c r="D17" s="111"/>
      <c r="E17" s="111">
        <f t="shared" si="0"/>
        <v>26900000</v>
      </c>
      <c r="F17" s="112">
        <f t="shared" ref="F17:O17" si="7">SUM(F9:F16)</f>
        <v>26900000</v>
      </c>
      <c r="G17" s="113">
        <f t="shared" si="7"/>
        <v>26900000</v>
      </c>
      <c r="H17" s="112">
        <f t="shared" si="7"/>
        <v>5058000</v>
      </c>
      <c r="I17" s="113">
        <f t="shared" si="7"/>
        <v>4855319</v>
      </c>
      <c r="J17" s="112">
        <f t="shared" si="7"/>
        <v>0</v>
      </c>
      <c r="K17" s="113">
        <f t="shared" si="7"/>
        <v>0</v>
      </c>
      <c r="L17" s="112">
        <f t="shared" si="7"/>
        <v>0</v>
      </c>
      <c r="M17" s="113">
        <f t="shared" si="7"/>
        <v>-1444039</v>
      </c>
      <c r="N17" s="112">
        <f t="shared" si="7"/>
        <v>8105000</v>
      </c>
      <c r="O17" s="113">
        <f t="shared" si="7"/>
        <v>0</v>
      </c>
      <c r="P17" s="112">
        <f t="shared" si="1"/>
        <v>13163000</v>
      </c>
      <c r="Q17" s="113">
        <f t="shared" si="2"/>
        <v>3411280</v>
      </c>
      <c r="R17" s="58">
        <f t="shared" si="3"/>
        <v>0</v>
      </c>
      <c r="S17" s="59">
        <f t="shared" si="4"/>
        <v>-100</v>
      </c>
      <c r="T17" s="58">
        <f>IF((SUM($E9:$E14))=0,0,(P17/(SUM($E9:$E14))*100))</f>
        <v>48.933085501858734</v>
      </c>
      <c r="U17" s="60">
        <f>IF((SUM($E9:$E14))=0,0,(Q17/(SUM($E9:$E14))*100))</f>
        <v>12.681338289962826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>
        <v>86218000</v>
      </c>
      <c r="C19" s="108">
        <v>522000</v>
      </c>
      <c r="D19" s="108"/>
      <c r="E19" s="108">
        <f t="shared" ref="E19:E26" si="8">$B19      +$C19      +$D19</f>
        <v>86740000</v>
      </c>
      <c r="F19" s="109">
        <v>86740000</v>
      </c>
      <c r="G19" s="110">
        <v>86740000</v>
      </c>
      <c r="H19" s="109">
        <v>17085000</v>
      </c>
      <c r="I19" s="110">
        <v>842115</v>
      </c>
      <c r="J19" s="109">
        <v>31018000</v>
      </c>
      <c r="K19" s="110"/>
      <c r="L19" s="109">
        <v>18927000</v>
      </c>
      <c r="M19" s="110">
        <v>70948301</v>
      </c>
      <c r="N19" s="109">
        <v>14757000</v>
      </c>
      <c r="O19" s="110"/>
      <c r="P19" s="109">
        <f t="shared" ref="P19:P26" si="9">$H19      +$J19      +$L19      +$N19</f>
        <v>81787000</v>
      </c>
      <c r="Q19" s="110">
        <f t="shared" ref="Q19:Q26" si="10">$I19      +$K19      +$M19      +$O19</f>
        <v>71790416</v>
      </c>
      <c r="R19" s="54">
        <f t="shared" ref="R19:R26" si="11">IF(($L19      =0),0,((($N19      -$L19      )/$L19      )*100))</f>
        <v>-22.032017752417183</v>
      </c>
      <c r="S19" s="55">
        <f t="shared" ref="S19:S26" si="12">IF(($M19      =0),0,((($O19      -$M19      )/$M19      )*100))</f>
        <v>-100</v>
      </c>
      <c r="T19" s="54">
        <f t="shared" ref="T19:T25" si="13">IF(($E19      =0),0,(($P19      /$E19      )*100))</f>
        <v>94.289831680885399</v>
      </c>
      <c r="U19" s="56">
        <f t="shared" ref="U19:U25" si="14">IF(($E19      =0),0,(($Q19      /$E19      )*100))</f>
        <v>82.765063407885634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>
        <v>0</v>
      </c>
      <c r="G21" s="110">
        <v>0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>
        <v>22760000</v>
      </c>
      <c r="D22" s="108"/>
      <c r="E22" s="108">
        <f t="shared" si="8"/>
        <v>22760000</v>
      </c>
      <c r="F22" s="109">
        <v>22760000</v>
      </c>
      <c r="G22" s="110">
        <v>22760000</v>
      </c>
      <c r="H22" s="109"/>
      <c r="I22" s="110"/>
      <c r="J22" s="109"/>
      <c r="K22" s="110"/>
      <c r="L22" s="109">
        <v>9982000</v>
      </c>
      <c r="M22" s="110"/>
      <c r="N22" s="109">
        <v>6217000</v>
      </c>
      <c r="O22" s="110">
        <v>21949190</v>
      </c>
      <c r="P22" s="109">
        <f t="shared" si="9"/>
        <v>16199000</v>
      </c>
      <c r="Q22" s="110">
        <f t="shared" si="10"/>
        <v>21949190</v>
      </c>
      <c r="R22" s="54">
        <f t="shared" si="11"/>
        <v>-37.717892205970749</v>
      </c>
      <c r="S22" s="55">
        <f t="shared" si="12"/>
        <v>0</v>
      </c>
      <c r="T22" s="54">
        <f t="shared" si="13"/>
        <v>71.173110720562391</v>
      </c>
      <c r="U22" s="56">
        <f t="shared" si="14"/>
        <v>96.437565905096662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>
        <v>759000</v>
      </c>
      <c r="W23" s="110">
        <v>659000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86218000</v>
      </c>
      <c r="C26" s="111">
        <f>SUM(C19:C25)</f>
        <v>23282000</v>
      </c>
      <c r="D26" s="111"/>
      <c r="E26" s="111">
        <f t="shared" si="8"/>
        <v>109500000</v>
      </c>
      <c r="F26" s="112">
        <f t="shared" ref="F26:O26" si="15">SUM(F19:F25)</f>
        <v>109500000</v>
      </c>
      <c r="G26" s="113">
        <f t="shared" si="15"/>
        <v>109500000</v>
      </c>
      <c r="H26" s="112">
        <f t="shared" si="15"/>
        <v>17085000</v>
      </c>
      <c r="I26" s="113">
        <f t="shared" si="15"/>
        <v>842115</v>
      </c>
      <c r="J26" s="112">
        <f t="shared" si="15"/>
        <v>31018000</v>
      </c>
      <c r="K26" s="113">
        <f t="shared" si="15"/>
        <v>0</v>
      </c>
      <c r="L26" s="112">
        <f t="shared" si="15"/>
        <v>28909000</v>
      </c>
      <c r="M26" s="113">
        <f t="shared" si="15"/>
        <v>70948301</v>
      </c>
      <c r="N26" s="112">
        <f t="shared" si="15"/>
        <v>20974000</v>
      </c>
      <c r="O26" s="113">
        <f t="shared" si="15"/>
        <v>21949190</v>
      </c>
      <c r="P26" s="112">
        <f t="shared" si="9"/>
        <v>97986000</v>
      </c>
      <c r="Q26" s="113">
        <f t="shared" si="10"/>
        <v>93739606</v>
      </c>
      <c r="R26" s="58">
        <f t="shared" si="11"/>
        <v>-27.44819952264001</v>
      </c>
      <c r="S26" s="59">
        <f t="shared" si="12"/>
        <v>-69.063121046408156</v>
      </c>
      <c r="T26" s="58">
        <f>IF(($E26-$E21-$E25)   =0,0,($P26   /($E26-$E21-$E25)   )*100)</f>
        <v>89.484931506849321</v>
      </c>
      <c r="U26" s="60">
        <f>IF(($E26-$E21-$E25)   =0,0,($Q26   /($E26-$E21-$E25)   )*100)</f>
        <v>85.606946118721467</v>
      </c>
      <c r="V26" s="112">
        <f>SUM(V19:V25)</f>
        <v>759000</v>
      </c>
      <c r="W26" s="113">
        <f>SUM(W19:W25)</f>
        <v>659000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IF(($L28      =0),0,((($N28      -$L28      )/$L28      )*100))</f>
        <v>0</v>
      </c>
      <c r="S28" s="55">
        <f>IF(($M28      =0),0,((($O28      -$M28      )/$M28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IF(($L29      =0),0,((($N29      -$L29      )/$L29      )*100))</f>
        <v>0</v>
      </c>
      <c r="S29" s="55">
        <f>IF(($M29      =0),0,((($O29      -$M29      )/$M29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IF(($L30      =0),0,((($N30      -$L30      )/$L30      )*100))</f>
        <v>0</v>
      </c>
      <c r="S30" s="55">
        <f>IF(($M30      =0),0,((($O30      -$M30      )/$M30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IF(($L31      =0),0,((($N31      -$L31      )/$L31      )*100))</f>
        <v>0</v>
      </c>
      <c r="S31" s="55">
        <f>IF(($M31      =0),0,((($O31      -$M31      )/$M31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IF(($L32      =0),0,((($N32      -$L32      )/$L32      )*100))</f>
        <v>0</v>
      </c>
      <c r="S32" s="59">
        <f>IF(($M32      =0),0,((($O32      -$M32      )/$M32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3255000</v>
      </c>
      <c r="C34" s="108"/>
      <c r="D34" s="108"/>
      <c r="E34" s="108">
        <f>$B34      +$C34      +$D34</f>
        <v>3255000</v>
      </c>
      <c r="F34" s="109">
        <v>3255000</v>
      </c>
      <c r="G34" s="110">
        <v>3255000</v>
      </c>
      <c r="H34" s="109">
        <v>699000</v>
      </c>
      <c r="I34" s="110"/>
      <c r="J34" s="109">
        <v>699000</v>
      </c>
      <c r="K34" s="110"/>
      <c r="L34" s="109">
        <v>891000</v>
      </c>
      <c r="M34" s="110">
        <v>3255000</v>
      </c>
      <c r="N34" s="109">
        <v>966000</v>
      </c>
      <c r="O34" s="110"/>
      <c r="P34" s="109">
        <f>$H34      +$J34      +$L34      +$N34</f>
        <v>3255000</v>
      </c>
      <c r="Q34" s="110">
        <f>$I34      +$K34      +$M34      +$O34</f>
        <v>3255000</v>
      </c>
      <c r="R34" s="54">
        <f>IF(($L34      =0),0,((($N34      -$L34      )/$L34      )*100))</f>
        <v>8.4175084175084187</v>
      </c>
      <c r="S34" s="55">
        <f>IF(($M34      =0),0,((($O34      -$M34      )/$M34      )*100))</f>
        <v>-100</v>
      </c>
      <c r="T34" s="54">
        <f>IF(($E34      =0),0,(($P34      /$E34      )*100))</f>
        <v>100</v>
      </c>
      <c r="U34" s="56">
        <f>IF(($E34      =0),0,(($Q34      /$E34      )*100))</f>
        <v>100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3255000</v>
      </c>
      <c r="C35" s="111">
        <f>C34</f>
        <v>0</v>
      </c>
      <c r="D35" s="111"/>
      <c r="E35" s="111">
        <f>$B35      +$C35      +$D35</f>
        <v>3255000</v>
      </c>
      <c r="F35" s="112">
        <f t="shared" ref="F35:O35" si="17">F34</f>
        <v>3255000</v>
      </c>
      <c r="G35" s="113">
        <f t="shared" si="17"/>
        <v>3255000</v>
      </c>
      <c r="H35" s="112">
        <f t="shared" si="17"/>
        <v>699000</v>
      </c>
      <c r="I35" s="113">
        <f t="shared" si="17"/>
        <v>0</v>
      </c>
      <c r="J35" s="112">
        <f t="shared" si="17"/>
        <v>699000</v>
      </c>
      <c r="K35" s="113">
        <f t="shared" si="17"/>
        <v>0</v>
      </c>
      <c r="L35" s="112">
        <f t="shared" si="17"/>
        <v>891000</v>
      </c>
      <c r="M35" s="113">
        <f t="shared" si="17"/>
        <v>3255000</v>
      </c>
      <c r="N35" s="112">
        <f t="shared" si="17"/>
        <v>966000</v>
      </c>
      <c r="O35" s="113">
        <f t="shared" si="17"/>
        <v>0</v>
      </c>
      <c r="P35" s="112">
        <f>$H35      +$J35      +$L35      +$N35</f>
        <v>3255000</v>
      </c>
      <c r="Q35" s="113">
        <f>$I35      +$K35      +$M35      +$O35</f>
        <v>3255000</v>
      </c>
      <c r="R35" s="58">
        <f>IF(($L35      =0),0,((($N35      -$L35      )/$L35      )*100))</f>
        <v>8.4175084175084187</v>
      </c>
      <c r="S35" s="59">
        <f>IF(($M35      =0),0,((($O35      -$M35      )/$M35      )*100))</f>
        <v>-100</v>
      </c>
      <c r="T35" s="58">
        <f>IF($E35   =0,0,($P35   /$E35   )*100)</f>
        <v>100</v>
      </c>
      <c r="U35" s="60">
        <f>IF($E35   =0,0,($Q35   /$E35   )*100)</f>
        <v>100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>
        <v>11521000</v>
      </c>
      <c r="C37" s="108">
        <v>-3659000</v>
      </c>
      <c r="D37" s="108"/>
      <c r="E37" s="108">
        <f t="shared" ref="E37:E42" si="18">$B37      +$C37      +$D37</f>
        <v>7862000</v>
      </c>
      <c r="F37" s="109">
        <v>7862000</v>
      </c>
      <c r="G37" s="110">
        <v>7862000</v>
      </c>
      <c r="H37" s="109"/>
      <c r="I37" s="110"/>
      <c r="J37" s="109">
        <v>949000</v>
      </c>
      <c r="K37" s="110"/>
      <c r="L37" s="109">
        <v>6913000</v>
      </c>
      <c r="M37" s="110">
        <v>7862000</v>
      </c>
      <c r="N37" s="109"/>
      <c r="O37" s="110"/>
      <c r="P37" s="109">
        <f t="shared" ref="P37:P42" si="19">$H37      +$J37      +$L37      +$N37</f>
        <v>7862000</v>
      </c>
      <c r="Q37" s="110">
        <f t="shared" ref="Q37:Q42" si="20">$I37      +$K37      +$M37      +$O37</f>
        <v>7862000</v>
      </c>
      <c r="R37" s="54">
        <f t="shared" ref="R37:R42" si="21">IF(($L37      =0),0,((($N37      -$L37      )/$L37      )*100))</f>
        <v>-100</v>
      </c>
      <c r="S37" s="55">
        <f t="shared" ref="S37:S42" si="22">IF(($M37      =0),0,((($O37      -$M37      )/$M37      )*100))</f>
        <v>-100</v>
      </c>
      <c r="T37" s="54">
        <f t="shared" ref="T37:T41" si="23">IF(($E37      =0),0,(($P37      /$E37      )*100))</f>
        <v>100</v>
      </c>
      <c r="U37" s="56">
        <f t="shared" ref="U37:U41" si="24">IF(($E37      =0),0,(($Q37      /$E37      )*100))</f>
        <v>100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>
        <v>4230000</v>
      </c>
      <c r="C38" s="108">
        <v>1276000</v>
      </c>
      <c r="D38" s="108"/>
      <c r="E38" s="108">
        <f t="shared" si="18"/>
        <v>5506000</v>
      </c>
      <c r="F38" s="109">
        <v>4230000</v>
      </c>
      <c r="G38" s="110">
        <v>0</v>
      </c>
      <c r="H38" s="109"/>
      <c r="I38" s="110"/>
      <c r="J38" s="109"/>
      <c r="K38" s="110"/>
      <c r="L38" s="109"/>
      <c r="M38" s="110"/>
      <c r="N38" s="109">
        <v>744000</v>
      </c>
      <c r="O38" s="110"/>
      <c r="P38" s="109">
        <f t="shared" si="19"/>
        <v>744000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13.5125317835089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>
        <v>5500000</v>
      </c>
      <c r="C40" s="108"/>
      <c r="D40" s="108"/>
      <c r="E40" s="108">
        <f t="shared" si="18"/>
        <v>5500000</v>
      </c>
      <c r="F40" s="109">
        <v>5500000</v>
      </c>
      <c r="G40" s="110">
        <v>5500000</v>
      </c>
      <c r="H40" s="109"/>
      <c r="I40" s="110"/>
      <c r="J40" s="109">
        <v>2075000</v>
      </c>
      <c r="K40" s="110">
        <v>440000</v>
      </c>
      <c r="L40" s="109">
        <v>1635000</v>
      </c>
      <c r="M40" s="110">
        <v>1735998</v>
      </c>
      <c r="N40" s="109">
        <v>1366000</v>
      </c>
      <c r="O40" s="110">
        <v>2975378</v>
      </c>
      <c r="P40" s="109">
        <f t="shared" si="19"/>
        <v>5076000</v>
      </c>
      <c r="Q40" s="110">
        <f t="shared" si="20"/>
        <v>5151376</v>
      </c>
      <c r="R40" s="54">
        <f t="shared" si="21"/>
        <v>-16.452599388379205</v>
      </c>
      <c r="S40" s="55">
        <f t="shared" si="22"/>
        <v>71.392939392787312</v>
      </c>
      <c r="T40" s="54">
        <f t="shared" si="23"/>
        <v>92.290909090909096</v>
      </c>
      <c r="U40" s="56">
        <f t="shared" si="24"/>
        <v>93.661381818181823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21251000</v>
      </c>
      <c r="C42" s="111">
        <f>SUM(C37:C41)</f>
        <v>-2383000</v>
      </c>
      <c r="D42" s="111"/>
      <c r="E42" s="111">
        <f t="shared" si="18"/>
        <v>18868000</v>
      </c>
      <c r="F42" s="112">
        <f t="shared" ref="F42:O42" si="25">SUM(F37:F41)</f>
        <v>17592000</v>
      </c>
      <c r="G42" s="113">
        <f t="shared" si="25"/>
        <v>13362000</v>
      </c>
      <c r="H42" s="112">
        <f t="shared" si="25"/>
        <v>0</v>
      </c>
      <c r="I42" s="113">
        <f t="shared" si="25"/>
        <v>0</v>
      </c>
      <c r="J42" s="112">
        <f t="shared" si="25"/>
        <v>3024000</v>
      </c>
      <c r="K42" s="113">
        <f t="shared" si="25"/>
        <v>440000</v>
      </c>
      <c r="L42" s="112">
        <f t="shared" si="25"/>
        <v>8548000</v>
      </c>
      <c r="M42" s="113">
        <f t="shared" si="25"/>
        <v>9597998</v>
      </c>
      <c r="N42" s="112">
        <f t="shared" si="25"/>
        <v>2110000</v>
      </c>
      <c r="O42" s="113">
        <f t="shared" si="25"/>
        <v>2975378</v>
      </c>
      <c r="P42" s="112">
        <f t="shared" si="19"/>
        <v>13682000</v>
      </c>
      <c r="Q42" s="113">
        <f t="shared" si="20"/>
        <v>13013376</v>
      </c>
      <c r="R42" s="58">
        <f t="shared" si="21"/>
        <v>-75.315863359850255</v>
      </c>
      <c r="S42" s="59">
        <f t="shared" si="22"/>
        <v>-69.000014377998411</v>
      </c>
      <c r="T42" s="58">
        <f>IF((+$E37+$E40) =0,0,(P42   /(+$E37+$E40) )*100)</f>
        <v>102.39485107019908</v>
      </c>
      <c r="U42" s="60">
        <f>IF((+$E37+$E40) =0,0,(Q42   /(+$E37+$E40) )*100)</f>
        <v>97.39092950157162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IF(($L44      =0),0,((($N44      -$L44      )/$L44      )*100))</f>
        <v>0</v>
      </c>
      <c r="S44" s="55">
        <f t="shared" ref="S44:S55" si="30">IF(($M44      =0),0,((($O44      -$M44      )/$M44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IF(($L57      =0),0,((($N57      -$L57      )/$L57      )*100))</f>
        <v>0</v>
      </c>
      <c r="S57" s="55">
        <f>IF(($M57      =0),0,((($O57      -$M57      )/$M57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IF(($L58      =0),0,((($N58      -$L58      )/$L58      )*100))</f>
        <v>0</v>
      </c>
      <c r="S58" s="55">
        <f>IF(($M58      =0),0,((($O58      -$M58      )/$M58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IF(($L59      =0),0,((($N59      -$L59      )/$L59      )*100))</f>
        <v>0</v>
      </c>
      <c r="S59" s="55">
        <f>IF(($M59      =0),0,((($O59      -$M59      )/$M59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IF(($L60      =0),0,((($N60      -$L60      )/$L60      )*100))</f>
        <v>0</v>
      </c>
      <c r="S60" s="55">
        <f>IF(($M60      =0),0,((($O60      -$M60      )/$M60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IF(($L61      =0),0,((($N61      -$L61      )/$L61      )*100))</f>
        <v>0</v>
      </c>
      <c r="S61" s="64">
        <f>IF(($M61      =0),0,((($O61      -$M61      )/$M61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IF(($L63      =0),0,((($N63      -$L63      )/$L63      )*100))</f>
        <v>0</v>
      </c>
      <c r="S63" s="55">
        <f t="shared" ref="S63:S69" si="39">IF(($M63      =0),0,((($O63      -$M63      )/$M63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153624000</v>
      </c>
      <c r="C69" s="120">
        <f>SUM(C9:C16,C19:C25,C28:C31,C34,C37:C41,C44:C54,C57:C60,C63:C67)</f>
        <v>4899000</v>
      </c>
      <c r="D69" s="120"/>
      <c r="E69" s="120">
        <f t="shared" si="35"/>
        <v>158523000</v>
      </c>
      <c r="F69" s="121">
        <f t="shared" ref="F69:O69" si="43">SUM(F9:F16,F19:F25,F28:F31,F34,F37:F41,F44:F54,F57:F60,F63:F67)</f>
        <v>157247000</v>
      </c>
      <c r="G69" s="122">
        <f t="shared" si="43"/>
        <v>153017000</v>
      </c>
      <c r="H69" s="121">
        <f t="shared" si="43"/>
        <v>22842000</v>
      </c>
      <c r="I69" s="122">
        <f t="shared" si="43"/>
        <v>5697434</v>
      </c>
      <c r="J69" s="121">
        <f t="shared" si="43"/>
        <v>34741000</v>
      </c>
      <c r="K69" s="122">
        <f t="shared" si="43"/>
        <v>440000</v>
      </c>
      <c r="L69" s="121">
        <f t="shared" si="43"/>
        <v>38348000</v>
      </c>
      <c r="M69" s="122">
        <f t="shared" si="43"/>
        <v>82357260</v>
      </c>
      <c r="N69" s="121">
        <f t="shared" si="43"/>
        <v>32155000</v>
      </c>
      <c r="O69" s="122">
        <f t="shared" si="43"/>
        <v>24924568</v>
      </c>
      <c r="P69" s="121">
        <f t="shared" si="36"/>
        <v>128086000</v>
      </c>
      <c r="Q69" s="122">
        <f t="shared" si="37"/>
        <v>113419262</v>
      </c>
      <c r="R69" s="67">
        <f t="shared" si="38"/>
        <v>-16.149473245019298</v>
      </c>
      <c r="S69" s="68">
        <f t="shared" si="39"/>
        <v>-69.736040271373767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83.707039087160254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74.122000823437915</v>
      </c>
      <c r="V69" s="121">
        <f>SUM(V9:V16,V19:V25,V28:V31,V34,V37:V41,V44:V54,V57:V60,V63:V67)</f>
        <v>759000</v>
      </c>
      <c r="W69" s="122">
        <f>SUM(W9:W16,W19:W25,W28:W31,W34,W37:W41,W44:W54,W57:W60,W63:W67)</f>
        <v>659000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/>
      <c r="C71" s="108"/>
      <c r="D71" s="108"/>
      <c r="E71" s="108">
        <f>$B71      +$C71      +$D71</f>
        <v>0</v>
      </c>
      <c r="F71" s="109">
        <v>0</v>
      </c>
      <c r="G71" s="110">
        <v>0</v>
      </c>
      <c r="H71" s="109"/>
      <c r="I71" s="110"/>
      <c r="J71" s="109"/>
      <c r="K71" s="110"/>
      <c r="L71" s="109"/>
      <c r="M71" s="110"/>
      <c r="N71" s="109"/>
      <c r="O71" s="110"/>
      <c r="P71" s="109">
        <f>$H71      +$J71      +$L71      +$N71</f>
        <v>0</v>
      </c>
      <c r="Q71" s="110">
        <f>$I71      +$K71      +$M71      +$O71</f>
        <v>0</v>
      </c>
      <c r="R71" s="54">
        <f>IF(($L71      =0),0,((($N71      -$L71      )/$L71      )*100))</f>
        <v>0</v>
      </c>
      <c r="S71" s="55">
        <f>IF(($M71      =0),0,((($O71      -$M71      )/$M71      )*100))</f>
        <v>0</v>
      </c>
      <c r="T71" s="54">
        <f>IF(($E71      =0),0,(($P71      /$E71      )*100))</f>
        <v>0</v>
      </c>
      <c r="U71" s="56">
        <f>IF(($E71      =0),0,(($Q71      /$E71      )*100))</f>
        <v>0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IF(($L72      =0),0,((($N72      -$L72      )/$L72      )*100))</f>
        <v>0</v>
      </c>
      <c r="S72" s="55">
        <f>IF(($M72      =0),0,((($O72      -$M72      )/$M72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0</v>
      </c>
      <c r="C73" s="117">
        <f>SUM(C71:C72)</f>
        <v>0</v>
      </c>
      <c r="D73" s="117"/>
      <c r="E73" s="117">
        <f>$B73      +$C73      +$D73</f>
        <v>0</v>
      </c>
      <c r="F73" s="118">
        <f t="shared" ref="F73:O73" si="44">SUM(F71:F72)</f>
        <v>0</v>
      </c>
      <c r="G73" s="119">
        <f t="shared" si="44"/>
        <v>0</v>
      </c>
      <c r="H73" s="118">
        <f t="shared" si="44"/>
        <v>0</v>
      </c>
      <c r="I73" s="119">
        <f t="shared" si="44"/>
        <v>0</v>
      </c>
      <c r="J73" s="118">
        <f t="shared" si="44"/>
        <v>0</v>
      </c>
      <c r="K73" s="119">
        <f t="shared" si="44"/>
        <v>0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0</v>
      </c>
      <c r="Q73" s="119">
        <f>$I73      +$K73      +$M73      +$O73</f>
        <v>0</v>
      </c>
      <c r="R73" s="63">
        <f>IF(($L73      =0),0,((($N73      -$L73      )/$L73      )*100))</f>
        <v>0</v>
      </c>
      <c r="S73" s="64">
        <f>IF(($M73      =0),0,((($O73      -$M73      )/$M73      )*100))</f>
        <v>0</v>
      </c>
      <c r="T73" s="63">
        <f>IF(($E71      =0),0,(($P71      /$E71      )*100))</f>
        <v>0</v>
      </c>
      <c r="U73" s="65">
        <f>IF($E71   =0,0,($Q71   /$E71 )*100)</f>
        <v>0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0</v>
      </c>
      <c r="C74" s="120">
        <f>SUM(C71:C72)</f>
        <v>0</v>
      </c>
      <c r="D74" s="120"/>
      <c r="E74" s="120">
        <f>$B74      +$C74      +$D74</f>
        <v>0</v>
      </c>
      <c r="F74" s="121">
        <f t="shared" ref="F74:O74" si="45">SUM(F71:F72)</f>
        <v>0</v>
      </c>
      <c r="G74" s="122">
        <f t="shared" si="45"/>
        <v>0</v>
      </c>
      <c r="H74" s="121">
        <f t="shared" si="45"/>
        <v>0</v>
      </c>
      <c r="I74" s="122">
        <f t="shared" si="45"/>
        <v>0</v>
      </c>
      <c r="J74" s="121">
        <f t="shared" si="45"/>
        <v>0</v>
      </c>
      <c r="K74" s="122">
        <f t="shared" si="45"/>
        <v>0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0</v>
      </c>
      <c r="Q74" s="122">
        <f>$I74      +$K74      +$M74      +$O74</f>
        <v>0</v>
      </c>
      <c r="R74" s="67">
        <f>IF(($L74      =0),0,((($N74      -$L74      )/$L74      )*100))</f>
        <v>0</v>
      </c>
      <c r="S74" s="68">
        <f>IF(($M74      =0),0,((($O74      -$M74      )/$M74      )*100))</f>
        <v>0</v>
      </c>
      <c r="T74" s="67">
        <f>IF(($E71      =0),0,(($P71      /$E71      )*100))</f>
        <v>0</v>
      </c>
      <c r="U74" s="71">
        <f>IF($E71   =0,0,($Q71   /$E71 )*100)</f>
        <v>0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153624000</v>
      </c>
      <c r="C75" s="120">
        <f>SUM(C9:C16,C19:C25,C28:C31,C34,C37:C41,C44:C54,C57:C60,C63:C67,C71:C72)</f>
        <v>4899000</v>
      </c>
      <c r="D75" s="120"/>
      <c r="E75" s="120">
        <f>$B75      +$C75      +$D75</f>
        <v>158523000</v>
      </c>
      <c r="F75" s="121">
        <f t="shared" ref="F75:O75" si="46">SUM(F9:F16,F19:F25,F28:F31,F34,F37:F41,F44:F54,F57:F60,F63:F67,F71:F72)</f>
        <v>157247000</v>
      </c>
      <c r="G75" s="122">
        <f t="shared" si="46"/>
        <v>153017000</v>
      </c>
      <c r="H75" s="121">
        <f t="shared" si="46"/>
        <v>22842000</v>
      </c>
      <c r="I75" s="122">
        <f t="shared" si="46"/>
        <v>5697434</v>
      </c>
      <c r="J75" s="121">
        <f t="shared" si="46"/>
        <v>34741000</v>
      </c>
      <c r="K75" s="122">
        <f t="shared" si="46"/>
        <v>440000</v>
      </c>
      <c r="L75" s="121">
        <f t="shared" si="46"/>
        <v>38348000</v>
      </c>
      <c r="M75" s="122">
        <f t="shared" si="46"/>
        <v>82357260</v>
      </c>
      <c r="N75" s="121">
        <f t="shared" si="46"/>
        <v>32155000</v>
      </c>
      <c r="O75" s="122">
        <f t="shared" si="46"/>
        <v>24924568</v>
      </c>
      <c r="P75" s="121">
        <f>$H75      +$J75      +$L75      +$N75</f>
        <v>128086000</v>
      </c>
      <c r="Q75" s="122">
        <f>$I75      +$K75      +$M75      +$O75</f>
        <v>113419262</v>
      </c>
      <c r="R75" s="67">
        <f>IF(($L75      =0),0,((($N75      -$L75      )/$L75      )*100))</f>
        <v>-16.149473245019298</v>
      </c>
      <c r="S75" s="68">
        <f>IF(($M75      =0),0,((($O75      -$M75      )/$M75      )*100))</f>
        <v>-69.736040271373767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83.707039087160254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74.122000823437915</v>
      </c>
      <c r="V75" s="121">
        <f>SUM(V9:V16,V19:V25,V28:V31,V34,V37:V41,V44:V54,V57:V60,V63:V67,V71:V72)</f>
        <v>759000</v>
      </c>
      <c r="W75" s="122">
        <f>SUM(W9:W16,W19:W25,W28:W31,W34,W37:W41,W44:W54,W57:W60,W63:W67,W71:W72)</f>
        <v>659000</v>
      </c>
    </row>
    <row r="76" spans="1:23" ht="13" thickTop="1" x14ac:dyDescent="0.25">
      <c r="A76" s="72" t="s">
        <v>40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93</v>
      </c>
      <c r="B78" s="86" t="s">
        <v>94</v>
      </c>
      <c r="C78" s="86" t="s">
        <v>95</v>
      </c>
      <c r="D78" s="87" t="s">
        <v>17</v>
      </c>
      <c r="E78" s="86" t="s">
        <v>18</v>
      </c>
      <c r="F78" s="86" t="s">
        <v>19</v>
      </c>
      <c r="G78" s="86" t="s">
        <v>96</v>
      </c>
      <c r="H78" s="86" t="s">
        <v>97</v>
      </c>
      <c r="I78" s="88" t="s">
        <v>22</v>
      </c>
      <c r="J78" s="86" t="s">
        <v>98</v>
      </c>
      <c r="K78" s="88" t="s">
        <v>24</v>
      </c>
      <c r="L78" s="86" t="s">
        <v>99</v>
      </c>
      <c r="M78" s="88" t="s">
        <v>26</v>
      </c>
      <c r="N78" s="86" t="s">
        <v>100</v>
      </c>
      <c r="O78" s="88" t="s">
        <v>28</v>
      </c>
      <c r="P78" s="88" t="s">
        <v>101</v>
      </c>
      <c r="Q78" s="89" t="s">
        <v>30</v>
      </c>
      <c r="R78" s="90" t="s">
        <v>101</v>
      </c>
      <c r="S78" s="91" t="s">
        <v>30</v>
      </c>
      <c r="T78" s="90" t="s">
        <v>102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167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168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169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170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171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172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103</v>
      </c>
      <c r="B87" s="128">
        <f t="shared" ref="B87:S87" si="48">+B88+B89+B90+B91+B92+B93+B94+B95+B96</f>
        <v>8649000</v>
      </c>
      <c r="C87" s="128">
        <f t="shared" si="48"/>
        <v>8728000</v>
      </c>
      <c r="D87" s="128">
        <f t="shared" si="48"/>
        <v>0</v>
      </c>
      <c r="E87" s="128">
        <f t="shared" si="48"/>
        <v>17377000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11090000</v>
      </c>
      <c r="I87" s="128">
        <f t="shared" si="48"/>
        <v>0</v>
      </c>
      <c r="J87" s="128">
        <f t="shared" si="48"/>
        <v>8561000</v>
      </c>
      <c r="K87" s="128">
        <f t="shared" si="48"/>
        <v>0</v>
      </c>
      <c r="L87" s="128">
        <f t="shared" si="48"/>
        <v>4358000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24009000</v>
      </c>
      <c r="Q87" s="129">
        <f t="shared" si="48"/>
        <v>0</v>
      </c>
      <c r="R87" s="94">
        <f t="shared" si="48"/>
        <v>-200</v>
      </c>
      <c r="S87" s="94">
        <f t="shared" si="48"/>
        <v>0</v>
      </c>
      <c r="T87" s="95">
        <f>IF(SUM($E88:$E96) =0,0,(P87   /SUM($E88:$E96) )*100)</f>
        <v>138.16539103412558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104</v>
      </c>
      <c r="B88" s="130"/>
      <c r="C88" s="130"/>
      <c r="D88" s="130"/>
      <c r="E88" s="130">
        <f t="shared" ref="E88:E96" si="49">$B88      +$C88      +$D88</f>
        <v>0</v>
      </c>
      <c r="F88" s="130">
        <v>0</v>
      </c>
      <c r="G88" s="130">
        <v>0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IF(($L88      =0),0,((($N88      -$L88      )/$L88      )*100))</f>
        <v>0</v>
      </c>
      <c r="S88" s="98">
        <f t="shared" ref="S88:S96" si="53">IF(($M88      =0),0,((($O88      -$M88      )/$M88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105</v>
      </c>
      <c r="B89" s="108"/>
      <c r="C89" s="108"/>
      <c r="D89" s="108"/>
      <c r="E89" s="108">
        <f t="shared" si="49"/>
        <v>0</v>
      </c>
      <c r="F89" s="108">
        <v>0</v>
      </c>
      <c r="G89" s="108">
        <v>0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106</v>
      </c>
      <c r="B90" s="108"/>
      <c r="C90" s="108"/>
      <c r="D90" s="108"/>
      <c r="E90" s="108">
        <f t="shared" si="49"/>
        <v>0</v>
      </c>
      <c r="F90" s="108">
        <v>0</v>
      </c>
      <c r="G90" s="108">
        <v>0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107</v>
      </c>
      <c r="B91" s="108">
        <v>5935000</v>
      </c>
      <c r="C91" s="108">
        <v>5228000</v>
      </c>
      <c r="D91" s="108"/>
      <c r="E91" s="108">
        <f t="shared" si="49"/>
        <v>11163000</v>
      </c>
      <c r="F91" s="108">
        <v>0</v>
      </c>
      <c r="G91" s="108">
        <v>0</v>
      </c>
      <c r="H91" s="108">
        <v>8931000</v>
      </c>
      <c r="I91" s="108"/>
      <c r="J91" s="108">
        <v>7560000</v>
      </c>
      <c r="K91" s="108"/>
      <c r="L91" s="108"/>
      <c r="M91" s="108"/>
      <c r="N91" s="108"/>
      <c r="O91" s="108"/>
      <c r="P91" s="108">
        <f t="shared" si="50"/>
        <v>16491000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147.72910507927978</v>
      </c>
      <c r="U91" s="99">
        <f t="shared" si="55"/>
        <v>0</v>
      </c>
      <c r="V91" s="100"/>
      <c r="W91" s="101"/>
    </row>
    <row r="92" spans="1:23" ht="13" x14ac:dyDescent="0.3">
      <c r="A92" s="102" t="s">
        <v>108</v>
      </c>
      <c r="B92" s="108"/>
      <c r="C92" s="108"/>
      <c r="D92" s="108"/>
      <c r="E92" s="108">
        <f t="shared" si="49"/>
        <v>0</v>
      </c>
      <c r="F92" s="108">
        <v>0</v>
      </c>
      <c r="G92" s="108">
        <v>0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109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110</v>
      </c>
      <c r="B94" s="108">
        <v>2214000</v>
      </c>
      <c r="C94" s="108">
        <v>500000</v>
      </c>
      <c r="D94" s="108"/>
      <c r="E94" s="108">
        <f t="shared" si="49"/>
        <v>2714000</v>
      </c>
      <c r="F94" s="108">
        <v>0</v>
      </c>
      <c r="G94" s="108">
        <v>0</v>
      </c>
      <c r="H94" s="108">
        <v>2159000</v>
      </c>
      <c r="I94" s="108"/>
      <c r="J94" s="108">
        <v>1001000</v>
      </c>
      <c r="K94" s="108"/>
      <c r="L94" s="108">
        <v>858000</v>
      </c>
      <c r="M94" s="108"/>
      <c r="N94" s="108"/>
      <c r="O94" s="108"/>
      <c r="P94" s="108">
        <f t="shared" si="50"/>
        <v>4018000</v>
      </c>
      <c r="Q94" s="108">
        <f t="shared" si="51"/>
        <v>0</v>
      </c>
      <c r="R94" s="98">
        <f t="shared" si="52"/>
        <v>-100</v>
      </c>
      <c r="S94" s="98">
        <f t="shared" si="53"/>
        <v>0</v>
      </c>
      <c r="T94" s="98">
        <f t="shared" si="54"/>
        <v>148.04716285924835</v>
      </c>
      <c r="U94" s="99">
        <f t="shared" si="55"/>
        <v>0</v>
      </c>
      <c r="V94" s="100"/>
      <c r="W94" s="101"/>
    </row>
    <row r="95" spans="1:23" ht="13" x14ac:dyDescent="0.3">
      <c r="A95" s="102" t="s">
        <v>111</v>
      </c>
      <c r="B95" s="108"/>
      <c r="C95" s="108"/>
      <c r="D95" s="108"/>
      <c r="E95" s="108">
        <f t="shared" si="49"/>
        <v>0</v>
      </c>
      <c r="F95" s="108">
        <v>0</v>
      </c>
      <c r="G95" s="108">
        <v>0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112</v>
      </c>
      <c r="B96" s="131">
        <v>500000</v>
      </c>
      <c r="C96" s="131">
        <v>3000000</v>
      </c>
      <c r="D96" s="131"/>
      <c r="E96" s="131">
        <f t="shared" si="49"/>
        <v>3500000</v>
      </c>
      <c r="F96" s="131">
        <v>0</v>
      </c>
      <c r="G96" s="131">
        <v>0</v>
      </c>
      <c r="H96" s="131"/>
      <c r="I96" s="131"/>
      <c r="J96" s="131"/>
      <c r="K96" s="131"/>
      <c r="L96" s="131">
        <v>3500000</v>
      </c>
      <c r="M96" s="131"/>
      <c r="N96" s="131"/>
      <c r="O96" s="131"/>
      <c r="P96" s="131">
        <f t="shared" si="50"/>
        <v>3500000</v>
      </c>
      <c r="Q96" s="131">
        <f t="shared" si="51"/>
        <v>0</v>
      </c>
      <c r="R96" s="104">
        <f t="shared" si="52"/>
        <v>-100</v>
      </c>
      <c r="S96" s="104">
        <f t="shared" si="53"/>
        <v>0</v>
      </c>
      <c r="T96" s="104">
        <f t="shared" si="54"/>
        <v>100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173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8649000</v>
      </c>
      <c r="C114" s="137">
        <f t="shared" si="62"/>
        <v>8728000</v>
      </c>
      <c r="D114" s="137">
        <f t="shared" si="62"/>
        <v>0</v>
      </c>
      <c r="E114" s="137">
        <f t="shared" si="62"/>
        <v>17377000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11090000</v>
      </c>
      <c r="I114" s="137">
        <f t="shared" si="62"/>
        <v>0</v>
      </c>
      <c r="J114" s="137">
        <f t="shared" si="62"/>
        <v>8561000</v>
      </c>
      <c r="K114" s="137">
        <f t="shared" si="62"/>
        <v>0</v>
      </c>
      <c r="L114" s="137">
        <f t="shared" si="62"/>
        <v>4358000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24009000</v>
      </c>
      <c r="Q114" s="137">
        <f t="shared" si="62"/>
        <v>0</v>
      </c>
      <c r="R114" s="29">
        <f t="shared" si="61"/>
        <v>-1</v>
      </c>
      <c r="S114" s="30" t="str">
        <f t="shared" si="61"/>
        <v xml:space="preserve"> </v>
      </c>
      <c r="T114" s="29">
        <f t="shared" si="58"/>
        <v>1.3816539103412557</v>
      </c>
      <c r="U114" s="30">
        <f t="shared" si="59"/>
        <v>0</v>
      </c>
      <c r="V114" s="27"/>
      <c r="W114" s="28"/>
    </row>
    <row r="115" spans="1:23" hidden="1" x14ac:dyDescent="0.25">
      <c r="A115" s="31" t="s">
        <v>174</v>
      </c>
      <c r="B115" s="139">
        <f>B87</f>
        <v>8649000</v>
      </c>
      <c r="C115" s="139">
        <f t="shared" ref="C115:Q115" si="63">C87</f>
        <v>8728000</v>
      </c>
      <c r="D115" s="139">
        <f t="shared" si="63"/>
        <v>0</v>
      </c>
      <c r="E115" s="139">
        <f t="shared" si="63"/>
        <v>17377000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11090000</v>
      </c>
      <c r="I115" s="139">
        <f t="shared" si="63"/>
        <v>0</v>
      </c>
      <c r="J115" s="139">
        <f t="shared" si="63"/>
        <v>8561000</v>
      </c>
      <c r="K115" s="139">
        <f t="shared" si="63"/>
        <v>0</v>
      </c>
      <c r="L115" s="139">
        <f t="shared" si="63"/>
        <v>4358000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24009000</v>
      </c>
      <c r="Q115" s="139">
        <f t="shared" si="63"/>
        <v>0</v>
      </c>
      <c r="R115" s="29">
        <f t="shared" si="61"/>
        <v>-1</v>
      </c>
      <c r="S115" s="30" t="str">
        <f t="shared" si="61"/>
        <v xml:space="preserve"> </v>
      </c>
      <c r="T115" s="29">
        <f t="shared" si="58"/>
        <v>1.3816539103412557</v>
      </c>
      <c r="U115" s="30">
        <f t="shared" si="59"/>
        <v>0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175</v>
      </c>
    </row>
    <row r="118" spans="1:23" x14ac:dyDescent="0.25">
      <c r="A118" s="35" t="s">
        <v>176</v>
      </c>
    </row>
    <row r="119" spans="1:23" ht="13" x14ac:dyDescent="0.3">
      <c r="A119" s="35" t="s">
        <v>177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178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179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180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m/rQkWpeV1YZs0d4MCAW5buJzvBxU1CFg1g95fJBQQgfybIYB1vRCs528RetmFN+vmmvq1++icTNvytGm1PKkA==" saltValue="Lpbd11m7ja1htfrcUrAp8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118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40</v>
      </c>
      <c r="B6" s="40" t="s">
        <v>40</v>
      </c>
      <c r="C6" s="40" t="s">
        <v>40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>
        <v>0</v>
      </c>
      <c r="G9" s="110">
        <v>0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IF(($L9       =0),0,((($N9       -$L9       )/$L9       )*100))</f>
        <v>0</v>
      </c>
      <c r="S9" s="55">
        <f>IF(($M9       =0),0,((($O9       -$M9       )/$M9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1900000</v>
      </c>
      <c r="C10" s="108"/>
      <c r="D10" s="108"/>
      <c r="E10" s="108">
        <f t="shared" ref="E10:E17" si="0">$B10      +$C10      +$D10</f>
        <v>1900000</v>
      </c>
      <c r="F10" s="109">
        <v>1900000</v>
      </c>
      <c r="G10" s="110">
        <v>1900000</v>
      </c>
      <c r="H10" s="109">
        <v>148000</v>
      </c>
      <c r="I10" s="110">
        <v>147317</v>
      </c>
      <c r="J10" s="109">
        <v>910000</v>
      </c>
      <c r="K10" s="110">
        <v>909215</v>
      </c>
      <c r="L10" s="109">
        <v>190000</v>
      </c>
      <c r="M10" s="110">
        <v>189616</v>
      </c>
      <c r="N10" s="109"/>
      <c r="O10" s="110">
        <v>-1296148</v>
      </c>
      <c r="P10" s="109">
        <f t="shared" ref="P10:P17" si="1">$H10      +$J10      +$L10      +$N10</f>
        <v>1248000</v>
      </c>
      <c r="Q10" s="110">
        <f t="shared" ref="Q10:Q17" si="2">$I10      +$K10      +$M10      +$O10</f>
        <v>-50000</v>
      </c>
      <c r="R10" s="54">
        <f t="shared" ref="R10:R17" si="3">IF(($L10      =0),0,((($N10      -$L10      )/$L10      )*100))</f>
        <v>-100</v>
      </c>
      <c r="S10" s="55">
        <f t="shared" ref="S10:S17" si="4">IF(($M10      =0),0,((($O10      -$M10      )/$M10      )*100))</f>
        <v>-783.56467808623745</v>
      </c>
      <c r="T10" s="54">
        <f t="shared" ref="T10:T16" si="5">IF(($E10      =0),0,(($P10      /$E10      )*100))</f>
        <v>65.684210526315795</v>
      </c>
      <c r="U10" s="56">
        <f t="shared" ref="U10:U16" si="6">IF(($E10      =0),0,(($Q10      /$E10      )*100))</f>
        <v>-2.6315789473684208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1900000</v>
      </c>
      <c r="C17" s="111">
        <f>SUM(C9:C16)</f>
        <v>0</v>
      </c>
      <c r="D17" s="111"/>
      <c r="E17" s="111">
        <f t="shared" si="0"/>
        <v>1900000</v>
      </c>
      <c r="F17" s="112">
        <f t="shared" ref="F17:O17" si="7">SUM(F9:F16)</f>
        <v>1900000</v>
      </c>
      <c r="G17" s="113">
        <f t="shared" si="7"/>
        <v>1900000</v>
      </c>
      <c r="H17" s="112">
        <f t="shared" si="7"/>
        <v>148000</v>
      </c>
      <c r="I17" s="113">
        <f t="shared" si="7"/>
        <v>147317</v>
      </c>
      <c r="J17" s="112">
        <f t="shared" si="7"/>
        <v>910000</v>
      </c>
      <c r="K17" s="113">
        <f t="shared" si="7"/>
        <v>909215</v>
      </c>
      <c r="L17" s="112">
        <f t="shared" si="7"/>
        <v>190000</v>
      </c>
      <c r="M17" s="113">
        <f t="shared" si="7"/>
        <v>189616</v>
      </c>
      <c r="N17" s="112">
        <f t="shared" si="7"/>
        <v>0</v>
      </c>
      <c r="O17" s="113">
        <f t="shared" si="7"/>
        <v>-1296148</v>
      </c>
      <c r="P17" s="112">
        <f t="shared" si="1"/>
        <v>1248000</v>
      </c>
      <c r="Q17" s="113">
        <f t="shared" si="2"/>
        <v>-50000</v>
      </c>
      <c r="R17" s="58">
        <f t="shared" si="3"/>
        <v>-100</v>
      </c>
      <c r="S17" s="59">
        <f t="shared" si="4"/>
        <v>-783.56467808623745</v>
      </c>
      <c r="T17" s="58">
        <f>IF((SUM($E9:$E14))=0,0,(P17/(SUM($E9:$E14))*100))</f>
        <v>65.684210526315795</v>
      </c>
      <c r="U17" s="60">
        <f>IF((SUM($E9:$E14))=0,0,(Q17/(SUM($E9:$E14))*100))</f>
        <v>-2.6315789473684208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IF(($L19      =0),0,((($N19      -$L19      )/$L19      )*100))</f>
        <v>0</v>
      </c>
      <c r="S19" s="55">
        <f t="shared" ref="S19:S26" si="12">IF(($M19      =0),0,((($O19      -$M19      )/$M19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>
        <v>2546000</v>
      </c>
      <c r="C21" s="108"/>
      <c r="D21" s="108"/>
      <c r="E21" s="108">
        <f t="shared" si="8"/>
        <v>2546000</v>
      </c>
      <c r="F21" s="109">
        <v>2546000</v>
      </c>
      <c r="G21" s="110">
        <v>0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>
        <v>15500000</v>
      </c>
      <c r="D22" s="108"/>
      <c r="E22" s="108">
        <f t="shared" si="8"/>
        <v>15500000</v>
      </c>
      <c r="F22" s="109">
        <v>15500000</v>
      </c>
      <c r="G22" s="110">
        <v>15500000</v>
      </c>
      <c r="H22" s="109"/>
      <c r="I22" s="110"/>
      <c r="J22" s="109"/>
      <c r="K22" s="110"/>
      <c r="L22" s="109">
        <v>3683000</v>
      </c>
      <c r="M22" s="110"/>
      <c r="N22" s="109">
        <v>5726000</v>
      </c>
      <c r="O22" s="110"/>
      <c r="P22" s="109">
        <f t="shared" si="9"/>
        <v>9409000</v>
      </c>
      <c r="Q22" s="110">
        <f t="shared" si="10"/>
        <v>0</v>
      </c>
      <c r="R22" s="54">
        <f t="shared" si="11"/>
        <v>55.471083355959813</v>
      </c>
      <c r="S22" s="55">
        <f t="shared" si="12"/>
        <v>0</v>
      </c>
      <c r="T22" s="54">
        <f t="shared" si="13"/>
        <v>60.703225806451613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2546000</v>
      </c>
      <c r="C26" s="111">
        <f>SUM(C19:C25)</f>
        <v>15500000</v>
      </c>
      <c r="D26" s="111"/>
      <c r="E26" s="111">
        <f t="shared" si="8"/>
        <v>18046000</v>
      </c>
      <c r="F26" s="112">
        <f t="shared" ref="F26:O26" si="15">SUM(F19:F25)</f>
        <v>18046000</v>
      </c>
      <c r="G26" s="113">
        <f t="shared" si="15"/>
        <v>15500000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3683000</v>
      </c>
      <c r="M26" s="113">
        <f t="shared" si="15"/>
        <v>0</v>
      </c>
      <c r="N26" s="112">
        <f t="shared" si="15"/>
        <v>5726000</v>
      </c>
      <c r="O26" s="113">
        <f t="shared" si="15"/>
        <v>0</v>
      </c>
      <c r="P26" s="112">
        <f t="shared" si="9"/>
        <v>9409000</v>
      </c>
      <c r="Q26" s="113">
        <f t="shared" si="10"/>
        <v>0</v>
      </c>
      <c r="R26" s="58">
        <f t="shared" si="11"/>
        <v>55.471083355959813</v>
      </c>
      <c r="S26" s="59">
        <f t="shared" si="12"/>
        <v>0</v>
      </c>
      <c r="T26" s="58">
        <f>IF(($E26-$E21-$E25)   =0,0,($P26   /($E26-$E21-$E25)   )*100)</f>
        <v>60.703225806451613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IF(($L28      =0),0,((($N28      -$L28      )/$L28      )*100))</f>
        <v>0</v>
      </c>
      <c r="S28" s="55">
        <f>IF(($M28      =0),0,((($O28      -$M28      )/$M28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IF(($L29      =0),0,((($N29      -$L29      )/$L29      )*100))</f>
        <v>0</v>
      </c>
      <c r="S29" s="55">
        <f>IF(($M29      =0),0,((($O29      -$M29      )/$M29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IF(($L30      =0),0,((($N30      -$L30      )/$L30      )*100))</f>
        <v>0</v>
      </c>
      <c r="S30" s="55">
        <f>IF(($M30      =0),0,((($O30      -$M30      )/$M30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>
        <v>2988000</v>
      </c>
      <c r="C31" s="108">
        <v>-896000</v>
      </c>
      <c r="D31" s="108"/>
      <c r="E31" s="108">
        <f>$B31      +$C31      +$D31</f>
        <v>2092000</v>
      </c>
      <c r="F31" s="109">
        <v>2092000</v>
      </c>
      <c r="G31" s="110">
        <v>2092000</v>
      </c>
      <c r="H31" s="109"/>
      <c r="I31" s="110"/>
      <c r="J31" s="109"/>
      <c r="K31" s="110">
        <v>921372</v>
      </c>
      <c r="L31" s="109"/>
      <c r="M31" s="110">
        <v>289619</v>
      </c>
      <c r="N31" s="109">
        <v>1405000</v>
      </c>
      <c r="O31" s="110">
        <v>213475</v>
      </c>
      <c r="P31" s="109">
        <f>$H31      +$J31      +$L31      +$N31</f>
        <v>1405000</v>
      </c>
      <c r="Q31" s="110">
        <f>$I31      +$K31      +$M31      +$O31</f>
        <v>1424466</v>
      </c>
      <c r="R31" s="54">
        <f>IF(($L31      =0),0,((($N31      -$L31      )/$L31      )*100))</f>
        <v>0</v>
      </c>
      <c r="S31" s="55">
        <f>IF(($M31      =0),0,((($O31      -$M31      )/$M31      )*100))</f>
        <v>-26.29109278051509</v>
      </c>
      <c r="T31" s="54">
        <f>IF(($E31      =0),0,(($P31      /$E31      )*100))</f>
        <v>67.160611854684518</v>
      </c>
      <c r="U31" s="56">
        <f>IF(($E31      =0),0,(($Q31      /$E31      )*100))</f>
        <v>68.09110898661568</v>
      </c>
      <c r="V31" s="109">
        <v>1197000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2988000</v>
      </c>
      <c r="C32" s="111">
        <f>SUM(C28:C31)</f>
        <v>-896000</v>
      </c>
      <c r="D32" s="111"/>
      <c r="E32" s="111">
        <f>$B32      +$C32      +$D32</f>
        <v>2092000</v>
      </c>
      <c r="F32" s="112">
        <f t="shared" ref="F32:O32" si="16">SUM(F28:F31)</f>
        <v>2092000</v>
      </c>
      <c r="G32" s="113">
        <f t="shared" si="16"/>
        <v>2092000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921372</v>
      </c>
      <c r="L32" s="112">
        <f t="shared" si="16"/>
        <v>0</v>
      </c>
      <c r="M32" s="113">
        <f t="shared" si="16"/>
        <v>289619</v>
      </c>
      <c r="N32" s="112">
        <f t="shared" si="16"/>
        <v>1405000</v>
      </c>
      <c r="O32" s="113">
        <f t="shared" si="16"/>
        <v>213475</v>
      </c>
      <c r="P32" s="112">
        <f>$H32      +$J32      +$L32      +$N32</f>
        <v>1405000</v>
      </c>
      <c r="Q32" s="113">
        <f>$I32      +$K32      +$M32      +$O32</f>
        <v>1424466</v>
      </c>
      <c r="R32" s="58">
        <f>IF(($L32      =0),0,((($N32      -$L32      )/$L32      )*100))</f>
        <v>0</v>
      </c>
      <c r="S32" s="59">
        <f>IF(($M32      =0),0,((($O32      -$M32      )/$M32      )*100))</f>
        <v>-26.29109278051509</v>
      </c>
      <c r="T32" s="58">
        <f>IF($E32   =0,0,($P32   /$E32   )*100)</f>
        <v>67.160611854684518</v>
      </c>
      <c r="U32" s="60">
        <f>IF($E32   =0,0,($Q32   /$E32   )*100)</f>
        <v>68.09110898661568</v>
      </c>
      <c r="V32" s="112">
        <f>SUM(V28:V31)</f>
        <v>1197000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2864000</v>
      </c>
      <c r="C34" s="108"/>
      <c r="D34" s="108"/>
      <c r="E34" s="108">
        <f>$B34      +$C34      +$D34</f>
        <v>2864000</v>
      </c>
      <c r="F34" s="109">
        <v>2864000</v>
      </c>
      <c r="G34" s="110">
        <v>2864000</v>
      </c>
      <c r="H34" s="109">
        <v>410000</v>
      </c>
      <c r="I34" s="110">
        <v>409740</v>
      </c>
      <c r="J34" s="109">
        <v>728000</v>
      </c>
      <c r="K34" s="110">
        <v>727394</v>
      </c>
      <c r="L34" s="109">
        <v>821000</v>
      </c>
      <c r="M34" s="110">
        <v>852834</v>
      </c>
      <c r="N34" s="109">
        <v>873000</v>
      </c>
      <c r="O34" s="110">
        <v>-2731968</v>
      </c>
      <c r="P34" s="109">
        <f>$H34      +$J34      +$L34      +$N34</f>
        <v>2832000</v>
      </c>
      <c r="Q34" s="110">
        <f>$I34      +$K34      +$M34      +$O34</f>
        <v>-742000</v>
      </c>
      <c r="R34" s="54">
        <f>IF(($L34      =0),0,((($N34      -$L34      )/$L34      )*100))</f>
        <v>6.3337393422655293</v>
      </c>
      <c r="S34" s="55">
        <f>IF(($M34      =0),0,((($O34      -$M34      )/$M34      )*100))</f>
        <v>-420.3399489232371</v>
      </c>
      <c r="T34" s="54">
        <f>IF(($E34      =0),0,(($P34      /$E34      )*100))</f>
        <v>98.882681564245814</v>
      </c>
      <c r="U34" s="56">
        <f>IF(($E34      =0),0,(($Q34      /$E34      )*100))</f>
        <v>-25.907821229050281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2864000</v>
      </c>
      <c r="C35" s="111">
        <f>C34</f>
        <v>0</v>
      </c>
      <c r="D35" s="111"/>
      <c r="E35" s="111">
        <f>$B35      +$C35      +$D35</f>
        <v>2864000</v>
      </c>
      <c r="F35" s="112">
        <f t="shared" ref="F35:O35" si="17">F34</f>
        <v>2864000</v>
      </c>
      <c r="G35" s="113">
        <f t="shared" si="17"/>
        <v>2864000</v>
      </c>
      <c r="H35" s="112">
        <f t="shared" si="17"/>
        <v>410000</v>
      </c>
      <c r="I35" s="113">
        <f t="shared" si="17"/>
        <v>409740</v>
      </c>
      <c r="J35" s="112">
        <f t="shared" si="17"/>
        <v>728000</v>
      </c>
      <c r="K35" s="113">
        <f t="shared" si="17"/>
        <v>727394</v>
      </c>
      <c r="L35" s="112">
        <f t="shared" si="17"/>
        <v>821000</v>
      </c>
      <c r="M35" s="113">
        <f t="shared" si="17"/>
        <v>852834</v>
      </c>
      <c r="N35" s="112">
        <f t="shared" si="17"/>
        <v>873000</v>
      </c>
      <c r="O35" s="113">
        <f t="shared" si="17"/>
        <v>-2731968</v>
      </c>
      <c r="P35" s="112">
        <f>$H35      +$J35      +$L35      +$N35</f>
        <v>2832000</v>
      </c>
      <c r="Q35" s="113">
        <f>$I35      +$K35      +$M35      +$O35</f>
        <v>-742000</v>
      </c>
      <c r="R35" s="58">
        <f>IF(($L35      =0),0,((($N35      -$L35      )/$L35      )*100))</f>
        <v>6.3337393422655293</v>
      </c>
      <c r="S35" s="59">
        <f>IF(($M35      =0),0,((($O35      -$M35      )/$M35      )*100))</f>
        <v>-420.3399489232371</v>
      </c>
      <c r="T35" s="58">
        <f>IF($E35   =0,0,($P35   /$E35   )*100)</f>
        <v>98.882681564245814</v>
      </c>
      <c r="U35" s="60">
        <f>IF($E35   =0,0,($Q35   /$E35   )*100)</f>
        <v>-25.907821229050281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/>
      <c r="C37" s="108"/>
      <c r="D37" s="108"/>
      <c r="E37" s="108">
        <f t="shared" ref="E37:E42" si="18">$B37      +$C37      +$D37</f>
        <v>0</v>
      </c>
      <c r="F37" s="109">
        <v>0</v>
      </c>
      <c r="G37" s="110">
        <v>0</v>
      </c>
      <c r="H37" s="109"/>
      <c r="I37" s="110"/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0</v>
      </c>
      <c r="Q37" s="110">
        <f t="shared" ref="Q37:Q42" si="20">$I37      +$K37      +$M37      +$O37</f>
        <v>0</v>
      </c>
      <c r="R37" s="54">
        <f t="shared" ref="R37:R42" si="21">IF(($L37      =0),0,((($N37      -$L37      )/$L37      )*100))</f>
        <v>0</v>
      </c>
      <c r="S37" s="55">
        <f t="shared" ref="S37:S42" si="22">IF(($M37      =0),0,((($O37      -$M37      )/$M37      )*100))</f>
        <v>0</v>
      </c>
      <c r="T37" s="54">
        <f t="shared" ref="T37:T41" si="23">IF(($E37      =0),0,(($P37      /$E37      )*100))</f>
        <v>0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/>
      <c r="C38" s="108"/>
      <c r="D38" s="108"/>
      <c r="E38" s="108">
        <f t="shared" si="18"/>
        <v>0</v>
      </c>
      <c r="F38" s="109">
        <v>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0</v>
      </c>
      <c r="C42" s="111">
        <f>SUM(C37:C41)</f>
        <v>0</v>
      </c>
      <c r="D42" s="111"/>
      <c r="E42" s="111">
        <f t="shared" si="18"/>
        <v>0</v>
      </c>
      <c r="F42" s="112">
        <f t="shared" ref="F42:O42" si="25">SUM(F37:F41)</f>
        <v>0</v>
      </c>
      <c r="G42" s="113">
        <f t="shared" si="25"/>
        <v>0</v>
      </c>
      <c r="H42" s="112">
        <f t="shared" si="25"/>
        <v>0</v>
      </c>
      <c r="I42" s="113">
        <f t="shared" si="25"/>
        <v>0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0</v>
      </c>
      <c r="Q42" s="113">
        <f t="shared" si="20"/>
        <v>0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0</v>
      </c>
      <c r="U42" s="60">
        <f>IF((+$E37+$E40) =0,0,(Q42   /(+$E37+$E40) )*100)</f>
        <v>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IF(($L44      =0),0,((($N44      -$L44      )/$L44      )*100))</f>
        <v>0</v>
      </c>
      <c r="S44" s="55">
        <f t="shared" ref="S44:S55" si="30">IF(($M44      =0),0,((($O44      -$M44      )/$M44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>
        <v>100000000</v>
      </c>
      <c r="C53" s="108">
        <v>15000000</v>
      </c>
      <c r="D53" s="108"/>
      <c r="E53" s="108">
        <f t="shared" si="26"/>
        <v>115000000</v>
      </c>
      <c r="F53" s="109">
        <v>115000000</v>
      </c>
      <c r="G53" s="110">
        <v>115000000</v>
      </c>
      <c r="H53" s="109">
        <v>40000000</v>
      </c>
      <c r="I53" s="110">
        <v>39882420</v>
      </c>
      <c r="J53" s="109">
        <v>17830000</v>
      </c>
      <c r="K53" s="110">
        <v>26167918</v>
      </c>
      <c r="L53" s="109">
        <v>15533000</v>
      </c>
      <c r="M53" s="110">
        <v>11131078</v>
      </c>
      <c r="N53" s="109">
        <v>36955000</v>
      </c>
      <c r="O53" s="110">
        <v>-98081417</v>
      </c>
      <c r="P53" s="109">
        <f t="shared" si="27"/>
        <v>110318000</v>
      </c>
      <c r="Q53" s="110">
        <f t="shared" si="28"/>
        <v>-20900001</v>
      </c>
      <c r="R53" s="54">
        <f t="shared" si="29"/>
        <v>137.91283074744095</v>
      </c>
      <c r="S53" s="55">
        <f t="shared" si="30"/>
        <v>-981.14931006682366</v>
      </c>
      <c r="T53" s="54">
        <f t="shared" si="31"/>
        <v>95.928695652173914</v>
      </c>
      <c r="U53" s="56">
        <f t="shared" si="32"/>
        <v>-18.173913913043478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100000000</v>
      </c>
      <c r="C55" s="111">
        <f>SUM(C44:C54)</f>
        <v>15000000</v>
      </c>
      <c r="D55" s="111"/>
      <c r="E55" s="111">
        <f t="shared" si="26"/>
        <v>115000000</v>
      </c>
      <c r="F55" s="112">
        <f t="shared" ref="F55:O55" si="33">SUM(F44:F54)</f>
        <v>115000000</v>
      </c>
      <c r="G55" s="113">
        <f t="shared" si="33"/>
        <v>115000000</v>
      </c>
      <c r="H55" s="112">
        <f t="shared" si="33"/>
        <v>40000000</v>
      </c>
      <c r="I55" s="113">
        <f t="shared" si="33"/>
        <v>39882420</v>
      </c>
      <c r="J55" s="112">
        <f t="shared" si="33"/>
        <v>17830000</v>
      </c>
      <c r="K55" s="113">
        <f t="shared" si="33"/>
        <v>26167918</v>
      </c>
      <c r="L55" s="112">
        <f t="shared" si="33"/>
        <v>15533000</v>
      </c>
      <c r="M55" s="113">
        <f t="shared" si="33"/>
        <v>11131078</v>
      </c>
      <c r="N55" s="112">
        <f t="shared" si="33"/>
        <v>36955000</v>
      </c>
      <c r="O55" s="113">
        <f t="shared" si="33"/>
        <v>-98081417</v>
      </c>
      <c r="P55" s="112">
        <f t="shared" si="27"/>
        <v>110318000</v>
      </c>
      <c r="Q55" s="113">
        <f t="shared" si="28"/>
        <v>-20900001</v>
      </c>
      <c r="R55" s="58">
        <f t="shared" si="29"/>
        <v>137.91283074744095</v>
      </c>
      <c r="S55" s="59">
        <f t="shared" si="30"/>
        <v>-981.14931006682366</v>
      </c>
      <c r="T55" s="58">
        <f>IF((+$E45+$E47+$E49+$E50+$E53) =0,0,(P55   /(+$E45+$E47+$E49+$E50+$E53) )*100)</f>
        <v>95.928695652173914</v>
      </c>
      <c r="U55" s="60">
        <f>IF((+$E45+$E47+$E49+$E50+$E53) =0,0,(Q55   /(+$E45+$E47+$E49+$E50+$E53) )*100)</f>
        <v>-18.173913913043478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IF(($L57      =0),0,((($N57      -$L57      )/$L57      )*100))</f>
        <v>0</v>
      </c>
      <c r="S57" s="55">
        <f>IF(($M57      =0),0,((($O57      -$M57      )/$M57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IF(($L58      =0),0,((($N58      -$L58      )/$L58      )*100))</f>
        <v>0</v>
      </c>
      <c r="S58" s="55">
        <f>IF(($M58      =0),0,((($O58      -$M58      )/$M58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IF(($L59      =0),0,((($N59      -$L59      )/$L59      )*100))</f>
        <v>0</v>
      </c>
      <c r="S59" s="55">
        <f>IF(($M59      =0),0,((($O59      -$M59      )/$M59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IF(($L60      =0),0,((($N60      -$L60      )/$L60      )*100))</f>
        <v>0</v>
      </c>
      <c r="S60" s="55">
        <f>IF(($M60      =0),0,((($O60      -$M60      )/$M60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IF(($L61      =0),0,((($N61      -$L61      )/$L61      )*100))</f>
        <v>0</v>
      </c>
      <c r="S61" s="64">
        <f>IF(($M61      =0),0,((($O61      -$M61      )/$M61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IF(($L63      =0),0,((($N63      -$L63      )/$L63      )*100))</f>
        <v>0</v>
      </c>
      <c r="S63" s="55">
        <f t="shared" ref="S63:S69" si="39">IF(($M63      =0),0,((($O63      -$M63      )/$M63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110298000</v>
      </c>
      <c r="C69" s="120">
        <f>SUM(C9:C16,C19:C25,C28:C31,C34,C37:C41,C44:C54,C57:C60,C63:C67)</f>
        <v>29604000</v>
      </c>
      <c r="D69" s="120"/>
      <c r="E69" s="120">
        <f t="shared" si="35"/>
        <v>139902000</v>
      </c>
      <c r="F69" s="121">
        <f t="shared" ref="F69:O69" si="43">SUM(F9:F16,F19:F25,F28:F31,F34,F37:F41,F44:F54,F57:F60,F63:F67)</f>
        <v>139902000</v>
      </c>
      <c r="G69" s="122">
        <f t="shared" si="43"/>
        <v>137356000</v>
      </c>
      <c r="H69" s="121">
        <f t="shared" si="43"/>
        <v>40558000</v>
      </c>
      <c r="I69" s="122">
        <f t="shared" si="43"/>
        <v>40439477</v>
      </c>
      <c r="J69" s="121">
        <f t="shared" si="43"/>
        <v>19468000</v>
      </c>
      <c r="K69" s="122">
        <f t="shared" si="43"/>
        <v>28725899</v>
      </c>
      <c r="L69" s="121">
        <f t="shared" si="43"/>
        <v>20227000</v>
      </c>
      <c r="M69" s="122">
        <f t="shared" si="43"/>
        <v>12463147</v>
      </c>
      <c r="N69" s="121">
        <f t="shared" si="43"/>
        <v>44959000</v>
      </c>
      <c r="O69" s="122">
        <f t="shared" si="43"/>
        <v>-101896058</v>
      </c>
      <c r="P69" s="121">
        <f t="shared" si="36"/>
        <v>125212000</v>
      </c>
      <c r="Q69" s="122">
        <f t="shared" si="37"/>
        <v>-20267535</v>
      </c>
      <c r="R69" s="67">
        <f t="shared" si="38"/>
        <v>122.27221041182578</v>
      </c>
      <c r="S69" s="68">
        <f t="shared" si="39"/>
        <v>-917.57888276532412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91.158740790354983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-14.755478464719415</v>
      </c>
      <c r="V69" s="121">
        <f>SUM(V9:V16,V19:V25,V28:V31,V34,V37:V41,V44:V54,V57:V60,V63:V67)</f>
        <v>1197000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182877000</v>
      </c>
      <c r="C71" s="108">
        <v>91869000</v>
      </c>
      <c r="D71" s="108"/>
      <c r="E71" s="108">
        <f>$B71      +$C71      +$D71</f>
        <v>274746000</v>
      </c>
      <c r="F71" s="109">
        <v>274746000</v>
      </c>
      <c r="G71" s="110">
        <v>274746000</v>
      </c>
      <c r="H71" s="109">
        <v>83572000</v>
      </c>
      <c r="I71" s="110">
        <v>83482710</v>
      </c>
      <c r="J71" s="109">
        <v>80642000</v>
      </c>
      <c r="K71" s="110">
        <v>79371391</v>
      </c>
      <c r="L71" s="109">
        <v>76885000</v>
      </c>
      <c r="M71" s="110">
        <v>35030266</v>
      </c>
      <c r="N71" s="109">
        <v>33647000</v>
      </c>
      <c r="O71" s="110">
        <v>74095212</v>
      </c>
      <c r="P71" s="109">
        <f>$H71      +$J71      +$L71      +$N71</f>
        <v>274746000</v>
      </c>
      <c r="Q71" s="110">
        <f>$I71      +$K71      +$M71      +$O71</f>
        <v>271979579</v>
      </c>
      <c r="R71" s="54">
        <f>IF(($L71      =0),0,((($N71      -$L71      )/$L71      )*100))</f>
        <v>-56.237237432529099</v>
      </c>
      <c r="S71" s="55">
        <f>IF(($M71      =0),0,((($O71      -$M71      )/$M71      )*100))</f>
        <v>111.51769729638936</v>
      </c>
      <c r="T71" s="54">
        <f>IF(($E71      =0),0,(($P71      /$E71      )*100))</f>
        <v>100</v>
      </c>
      <c r="U71" s="56">
        <f>IF(($E71      =0),0,(($Q71      /$E71      )*100))</f>
        <v>98.993098716632815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IF(($L72      =0),0,((($N72      -$L72      )/$L72      )*100))</f>
        <v>0</v>
      </c>
      <c r="S72" s="55">
        <f>IF(($M72      =0),0,((($O72      -$M72      )/$M72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182877000</v>
      </c>
      <c r="C73" s="117">
        <f>SUM(C71:C72)</f>
        <v>91869000</v>
      </c>
      <c r="D73" s="117"/>
      <c r="E73" s="117">
        <f>$B73      +$C73      +$D73</f>
        <v>274746000</v>
      </c>
      <c r="F73" s="118">
        <f t="shared" ref="F73:O73" si="44">SUM(F71:F72)</f>
        <v>274746000</v>
      </c>
      <c r="G73" s="119">
        <f t="shared" si="44"/>
        <v>274746000</v>
      </c>
      <c r="H73" s="118">
        <f t="shared" si="44"/>
        <v>83572000</v>
      </c>
      <c r="I73" s="119">
        <f t="shared" si="44"/>
        <v>83482710</v>
      </c>
      <c r="J73" s="118">
        <f t="shared" si="44"/>
        <v>80642000</v>
      </c>
      <c r="K73" s="119">
        <f t="shared" si="44"/>
        <v>79371391</v>
      </c>
      <c r="L73" s="118">
        <f t="shared" si="44"/>
        <v>76885000</v>
      </c>
      <c r="M73" s="119">
        <f t="shared" si="44"/>
        <v>35030266</v>
      </c>
      <c r="N73" s="118">
        <f t="shared" si="44"/>
        <v>33647000</v>
      </c>
      <c r="O73" s="119">
        <f t="shared" si="44"/>
        <v>74095212</v>
      </c>
      <c r="P73" s="118">
        <f>$H73      +$J73      +$L73      +$N73</f>
        <v>274746000</v>
      </c>
      <c r="Q73" s="119">
        <f>$I73      +$K73      +$M73      +$O73</f>
        <v>271979579</v>
      </c>
      <c r="R73" s="63">
        <f>IF(($L73      =0),0,((($N73      -$L73      )/$L73      )*100))</f>
        <v>-56.237237432529099</v>
      </c>
      <c r="S73" s="64">
        <f>IF(($M73      =0),0,((($O73      -$M73      )/$M73      )*100))</f>
        <v>111.51769729638936</v>
      </c>
      <c r="T73" s="63">
        <f>IF(($E71      =0),0,(($P71      /$E71      )*100))</f>
        <v>100</v>
      </c>
      <c r="U73" s="65">
        <f>IF($E71   =0,0,($Q71   /$E71 )*100)</f>
        <v>98.993098716632815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182877000</v>
      </c>
      <c r="C74" s="120">
        <f>SUM(C71:C72)</f>
        <v>91869000</v>
      </c>
      <c r="D74" s="120"/>
      <c r="E74" s="120">
        <f>$B74      +$C74      +$D74</f>
        <v>274746000</v>
      </c>
      <c r="F74" s="121">
        <f t="shared" ref="F74:O74" si="45">SUM(F71:F72)</f>
        <v>274746000</v>
      </c>
      <c r="G74" s="122">
        <f t="shared" si="45"/>
        <v>274746000</v>
      </c>
      <c r="H74" s="121">
        <f t="shared" si="45"/>
        <v>83572000</v>
      </c>
      <c r="I74" s="122">
        <f t="shared" si="45"/>
        <v>83482710</v>
      </c>
      <c r="J74" s="121">
        <f t="shared" si="45"/>
        <v>80642000</v>
      </c>
      <c r="K74" s="122">
        <f t="shared" si="45"/>
        <v>79371391</v>
      </c>
      <c r="L74" s="121">
        <f t="shared" si="45"/>
        <v>76885000</v>
      </c>
      <c r="M74" s="122">
        <f t="shared" si="45"/>
        <v>35030266</v>
      </c>
      <c r="N74" s="121">
        <f t="shared" si="45"/>
        <v>33647000</v>
      </c>
      <c r="O74" s="122">
        <f t="shared" si="45"/>
        <v>74095212</v>
      </c>
      <c r="P74" s="121">
        <f>$H74      +$J74      +$L74      +$N74</f>
        <v>274746000</v>
      </c>
      <c r="Q74" s="122">
        <f>$I74      +$K74      +$M74      +$O74</f>
        <v>271979579</v>
      </c>
      <c r="R74" s="67">
        <f>IF(($L74      =0),0,((($N74      -$L74      )/$L74      )*100))</f>
        <v>-56.237237432529099</v>
      </c>
      <c r="S74" s="68">
        <f>IF(($M74      =0),0,((($O74      -$M74      )/$M74      )*100))</f>
        <v>111.51769729638936</v>
      </c>
      <c r="T74" s="67">
        <f>IF(($E71      =0),0,(($P71      /$E71      )*100))</f>
        <v>100</v>
      </c>
      <c r="U74" s="71">
        <f>IF($E71   =0,0,($Q71   /$E71 )*100)</f>
        <v>98.993098716632815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293175000</v>
      </c>
      <c r="C75" s="120">
        <f>SUM(C9:C16,C19:C25,C28:C31,C34,C37:C41,C44:C54,C57:C60,C63:C67,C71:C72)</f>
        <v>121473000</v>
      </c>
      <c r="D75" s="120"/>
      <c r="E75" s="120">
        <f>$B75      +$C75      +$D75</f>
        <v>414648000</v>
      </c>
      <c r="F75" s="121">
        <f t="shared" ref="F75:O75" si="46">SUM(F9:F16,F19:F25,F28:F31,F34,F37:F41,F44:F54,F57:F60,F63:F67,F71:F72)</f>
        <v>414648000</v>
      </c>
      <c r="G75" s="122">
        <f t="shared" si="46"/>
        <v>412102000</v>
      </c>
      <c r="H75" s="121">
        <f t="shared" si="46"/>
        <v>124130000</v>
      </c>
      <c r="I75" s="122">
        <f t="shared" si="46"/>
        <v>123922187</v>
      </c>
      <c r="J75" s="121">
        <f t="shared" si="46"/>
        <v>100110000</v>
      </c>
      <c r="K75" s="122">
        <f t="shared" si="46"/>
        <v>108097290</v>
      </c>
      <c r="L75" s="121">
        <f t="shared" si="46"/>
        <v>97112000</v>
      </c>
      <c r="M75" s="122">
        <f t="shared" si="46"/>
        <v>47493413</v>
      </c>
      <c r="N75" s="121">
        <f t="shared" si="46"/>
        <v>78606000</v>
      </c>
      <c r="O75" s="122">
        <f t="shared" si="46"/>
        <v>-27800846</v>
      </c>
      <c r="P75" s="121">
        <f>$H75      +$J75      +$L75      +$N75</f>
        <v>399958000</v>
      </c>
      <c r="Q75" s="122">
        <f>$I75      +$K75      +$M75      +$O75</f>
        <v>251712044</v>
      </c>
      <c r="R75" s="67">
        <f>IF(($L75      =0),0,((($N75      -$L75      )/$L75      )*100))</f>
        <v>-19.056347310322103</v>
      </c>
      <c r="S75" s="68">
        <f>IF(($M75      =0),0,((($O75      -$M75      )/$M75      )*100))</f>
        <v>-158.53621427459845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97.053156742748158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61.080034554552029</v>
      </c>
      <c r="V75" s="121">
        <f>SUM(V9:V16,V19:V25,V28:V31,V34,V37:V41,V44:V54,V57:V60,V63:V67,V71:V72)</f>
        <v>1197000</v>
      </c>
      <c r="W75" s="122" t="s">
        <v>36</v>
      </c>
    </row>
    <row r="76" spans="1:23" ht="13" thickTop="1" x14ac:dyDescent="0.25">
      <c r="A76" s="72" t="s">
        <v>40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93</v>
      </c>
      <c r="B78" s="86" t="s">
        <v>94</v>
      </c>
      <c r="C78" s="86" t="s">
        <v>95</v>
      </c>
      <c r="D78" s="87" t="s">
        <v>17</v>
      </c>
      <c r="E78" s="86" t="s">
        <v>18</v>
      </c>
      <c r="F78" s="86" t="s">
        <v>19</v>
      </c>
      <c r="G78" s="86" t="s">
        <v>96</v>
      </c>
      <c r="H78" s="86" t="s">
        <v>97</v>
      </c>
      <c r="I78" s="88" t="s">
        <v>22</v>
      </c>
      <c r="J78" s="86" t="s">
        <v>98</v>
      </c>
      <c r="K78" s="88" t="s">
        <v>24</v>
      </c>
      <c r="L78" s="86" t="s">
        <v>99</v>
      </c>
      <c r="M78" s="88" t="s">
        <v>26</v>
      </c>
      <c r="N78" s="86" t="s">
        <v>100</v>
      </c>
      <c r="O78" s="88" t="s">
        <v>28</v>
      </c>
      <c r="P78" s="88" t="s">
        <v>101</v>
      </c>
      <c r="Q78" s="89" t="s">
        <v>30</v>
      </c>
      <c r="R78" s="90" t="s">
        <v>101</v>
      </c>
      <c r="S78" s="91" t="s">
        <v>30</v>
      </c>
      <c r="T78" s="90" t="s">
        <v>102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167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168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169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170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171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172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103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1000000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1000000</v>
      </c>
      <c r="Q87" s="129">
        <f t="shared" si="48"/>
        <v>0</v>
      </c>
      <c r="R87" s="94">
        <f t="shared" si="48"/>
        <v>-100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104</v>
      </c>
      <c r="B88" s="130"/>
      <c r="C88" s="130"/>
      <c r="D88" s="130"/>
      <c r="E88" s="130">
        <f t="shared" ref="E88:E96" si="49">$B88      +$C88      +$D88</f>
        <v>0</v>
      </c>
      <c r="F88" s="130">
        <v>0</v>
      </c>
      <c r="G88" s="130">
        <v>0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IF(($L88      =0),0,((($N88      -$L88      )/$L88      )*100))</f>
        <v>0</v>
      </c>
      <c r="S88" s="98">
        <f t="shared" ref="S88:S96" si="53">IF(($M88      =0),0,((($O88      -$M88      )/$M88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105</v>
      </c>
      <c r="B89" s="108"/>
      <c r="C89" s="108"/>
      <c r="D89" s="108"/>
      <c r="E89" s="108">
        <f t="shared" si="49"/>
        <v>0</v>
      </c>
      <c r="F89" s="108">
        <v>0</v>
      </c>
      <c r="G89" s="108">
        <v>0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106</v>
      </c>
      <c r="B90" s="108"/>
      <c r="C90" s="108"/>
      <c r="D90" s="108"/>
      <c r="E90" s="108">
        <f t="shared" si="49"/>
        <v>0</v>
      </c>
      <c r="F90" s="108">
        <v>0</v>
      </c>
      <c r="G90" s="108">
        <v>0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107</v>
      </c>
      <c r="B91" s="108"/>
      <c r="C91" s="108"/>
      <c r="D91" s="108"/>
      <c r="E91" s="108">
        <f t="shared" si="49"/>
        <v>0</v>
      </c>
      <c r="F91" s="108">
        <v>0</v>
      </c>
      <c r="G91" s="108">
        <v>0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108</v>
      </c>
      <c r="B92" s="108"/>
      <c r="C92" s="108"/>
      <c r="D92" s="108"/>
      <c r="E92" s="108">
        <f t="shared" si="49"/>
        <v>0</v>
      </c>
      <c r="F92" s="108">
        <v>0</v>
      </c>
      <c r="G92" s="108">
        <v>0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109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110</v>
      </c>
      <c r="B94" s="108"/>
      <c r="C94" s="108"/>
      <c r="D94" s="108"/>
      <c r="E94" s="108">
        <f t="shared" si="49"/>
        <v>0</v>
      </c>
      <c r="F94" s="108">
        <v>0</v>
      </c>
      <c r="G94" s="108">
        <v>0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111</v>
      </c>
      <c r="B95" s="108"/>
      <c r="C95" s="108"/>
      <c r="D95" s="108"/>
      <c r="E95" s="108">
        <f t="shared" si="49"/>
        <v>0</v>
      </c>
      <c r="F95" s="108">
        <v>0</v>
      </c>
      <c r="G95" s="108">
        <v>0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112</v>
      </c>
      <c r="B96" s="131"/>
      <c r="C96" s="131"/>
      <c r="D96" s="131"/>
      <c r="E96" s="131">
        <f t="shared" si="49"/>
        <v>0</v>
      </c>
      <c r="F96" s="131">
        <v>0</v>
      </c>
      <c r="G96" s="131">
        <v>0</v>
      </c>
      <c r="H96" s="131"/>
      <c r="I96" s="131"/>
      <c r="J96" s="131"/>
      <c r="K96" s="131"/>
      <c r="L96" s="131">
        <v>1000000</v>
      </c>
      <c r="M96" s="131"/>
      <c r="N96" s="131"/>
      <c r="O96" s="131"/>
      <c r="P96" s="131">
        <f t="shared" si="50"/>
        <v>1000000</v>
      </c>
      <c r="Q96" s="131">
        <f t="shared" si="51"/>
        <v>0</v>
      </c>
      <c r="R96" s="104">
        <f t="shared" si="52"/>
        <v>-100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173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1000000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1000000</v>
      </c>
      <c r="Q114" s="137">
        <f t="shared" si="62"/>
        <v>0</v>
      </c>
      <c r="R114" s="29">
        <f t="shared" si="61"/>
        <v>-1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174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1000000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1000000</v>
      </c>
      <c r="Q115" s="139">
        <f t="shared" si="63"/>
        <v>0</v>
      </c>
      <c r="R115" s="29">
        <f t="shared" si="61"/>
        <v>-1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175</v>
      </c>
    </row>
    <row r="118" spans="1:23" x14ac:dyDescent="0.25">
      <c r="A118" s="35" t="s">
        <v>176</v>
      </c>
    </row>
    <row r="119" spans="1:23" ht="13" x14ac:dyDescent="0.3">
      <c r="A119" s="35" t="s">
        <v>177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178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179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180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quAG4H4Zv9xbNhUzbXAGrNFK6Zgkb91+uHuy0v9Am1BRSQVV/nh9/9IaZELzU/1FiV26cVfdIwHZfo4bO0C/SA==" saltValue="u9Z9F/xCGQLGGXu+umIEz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119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40</v>
      </c>
      <c r="B6" s="40" t="s">
        <v>40</v>
      </c>
      <c r="C6" s="40" t="s">
        <v>40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>
        <v>0</v>
      </c>
      <c r="G9" s="110">
        <v>0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IF(($L9       =0),0,((($N9       -$L9       )/$L9       )*100))</f>
        <v>0</v>
      </c>
      <c r="S9" s="55">
        <f>IF(($M9       =0),0,((($O9       -$M9       )/$M9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1900000</v>
      </c>
      <c r="C10" s="108"/>
      <c r="D10" s="108"/>
      <c r="E10" s="108">
        <f t="shared" ref="E10:E17" si="0">$B10      +$C10      +$D10</f>
        <v>1900000</v>
      </c>
      <c r="F10" s="109">
        <v>1900000</v>
      </c>
      <c r="G10" s="110">
        <v>1900000</v>
      </c>
      <c r="H10" s="109">
        <v>421000</v>
      </c>
      <c r="I10" s="110">
        <v>421107</v>
      </c>
      <c r="J10" s="109">
        <v>394000</v>
      </c>
      <c r="K10" s="110">
        <v>394216</v>
      </c>
      <c r="L10" s="109">
        <v>169000</v>
      </c>
      <c r="M10" s="110">
        <v>168936</v>
      </c>
      <c r="N10" s="109"/>
      <c r="O10" s="110">
        <v>915741</v>
      </c>
      <c r="P10" s="109">
        <f t="shared" ref="P10:P17" si="1">$H10      +$J10      +$L10      +$N10</f>
        <v>984000</v>
      </c>
      <c r="Q10" s="110">
        <f t="shared" ref="Q10:Q17" si="2">$I10      +$K10      +$M10      +$O10</f>
        <v>1900000</v>
      </c>
      <c r="R10" s="54">
        <f t="shared" ref="R10:R17" si="3">IF(($L10      =0),0,((($N10      -$L10      )/$L10      )*100))</f>
        <v>-100</v>
      </c>
      <c r="S10" s="55">
        <f t="shared" ref="S10:S17" si="4">IF(($M10      =0),0,((($O10      -$M10      )/$M10      )*100))</f>
        <v>442.06385850262819</v>
      </c>
      <c r="T10" s="54">
        <f t="shared" ref="T10:T16" si="5">IF(($E10      =0),0,(($P10      /$E10      )*100))</f>
        <v>51.789473684210527</v>
      </c>
      <c r="U10" s="56">
        <f t="shared" ref="U10:U16" si="6">IF(($E10      =0),0,(($Q10      /$E10      )*100))</f>
        <v>100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1900000</v>
      </c>
      <c r="C17" s="111">
        <f>SUM(C9:C16)</f>
        <v>0</v>
      </c>
      <c r="D17" s="111"/>
      <c r="E17" s="111">
        <f t="shared" si="0"/>
        <v>1900000</v>
      </c>
      <c r="F17" s="112">
        <f t="shared" ref="F17:O17" si="7">SUM(F9:F16)</f>
        <v>1900000</v>
      </c>
      <c r="G17" s="113">
        <f t="shared" si="7"/>
        <v>1900000</v>
      </c>
      <c r="H17" s="112">
        <f t="shared" si="7"/>
        <v>421000</v>
      </c>
      <c r="I17" s="113">
        <f t="shared" si="7"/>
        <v>421107</v>
      </c>
      <c r="J17" s="112">
        <f t="shared" si="7"/>
        <v>394000</v>
      </c>
      <c r="K17" s="113">
        <f t="shared" si="7"/>
        <v>394216</v>
      </c>
      <c r="L17" s="112">
        <f t="shared" si="7"/>
        <v>169000</v>
      </c>
      <c r="M17" s="113">
        <f t="shared" si="7"/>
        <v>168936</v>
      </c>
      <c r="N17" s="112">
        <f t="shared" si="7"/>
        <v>0</v>
      </c>
      <c r="O17" s="113">
        <f t="shared" si="7"/>
        <v>915741</v>
      </c>
      <c r="P17" s="112">
        <f t="shared" si="1"/>
        <v>984000</v>
      </c>
      <c r="Q17" s="113">
        <f t="shared" si="2"/>
        <v>1900000</v>
      </c>
      <c r="R17" s="58">
        <f t="shared" si="3"/>
        <v>-100</v>
      </c>
      <c r="S17" s="59">
        <f t="shared" si="4"/>
        <v>442.06385850262819</v>
      </c>
      <c r="T17" s="58">
        <f>IF((SUM($E9:$E14))=0,0,(P17/(SUM($E9:$E14))*100))</f>
        <v>51.789473684210527</v>
      </c>
      <c r="U17" s="60">
        <f>IF((SUM($E9:$E14))=0,0,(Q17/(SUM($E9:$E14))*100))</f>
        <v>100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IF(($L19      =0),0,((($N19      -$L19      )/$L19      )*100))</f>
        <v>0</v>
      </c>
      <c r="S19" s="55">
        <f t="shared" ref="S19:S26" si="12">IF(($M19      =0),0,((($O19      -$M19      )/$M19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>
        <v>0</v>
      </c>
      <c r="G21" s="110">
        <v>0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>
        <v>799000</v>
      </c>
      <c r="M23" s="110"/>
      <c r="N23" s="109"/>
      <c r="O23" s="110"/>
      <c r="P23" s="109">
        <f t="shared" si="9"/>
        <v>799000</v>
      </c>
      <c r="Q23" s="110">
        <f t="shared" si="10"/>
        <v>0</v>
      </c>
      <c r="R23" s="54">
        <f t="shared" si="11"/>
        <v>-100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0</v>
      </c>
      <c r="D26" s="111"/>
      <c r="E26" s="111">
        <f t="shared" si="8"/>
        <v>0</v>
      </c>
      <c r="F26" s="112">
        <f t="shared" ref="F26:O26" si="15">SUM(F19:F25)</f>
        <v>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799000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799000</v>
      </c>
      <c r="Q26" s="113">
        <f t="shared" si="10"/>
        <v>0</v>
      </c>
      <c r="R26" s="58">
        <f t="shared" si="11"/>
        <v>-100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IF(($L28      =0),0,((($N28      -$L28      )/$L28      )*100))</f>
        <v>0</v>
      </c>
      <c r="S28" s="55">
        <f>IF(($M28      =0),0,((($O28      -$M28      )/$M28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IF(($L29      =0),0,((($N29      -$L29      )/$L29      )*100))</f>
        <v>0</v>
      </c>
      <c r="S29" s="55">
        <f>IF(($M29      =0),0,((($O29      -$M29      )/$M29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IF(($L30      =0),0,((($N30      -$L30      )/$L30      )*100))</f>
        <v>0</v>
      </c>
      <c r="S30" s="55">
        <f>IF(($M30      =0),0,((($O30      -$M30      )/$M30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IF(($L31      =0),0,((($N31      -$L31      )/$L31      )*100))</f>
        <v>0</v>
      </c>
      <c r="S31" s="55">
        <f>IF(($M31      =0),0,((($O31      -$M31      )/$M31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IF(($L32      =0),0,((($N32      -$L32      )/$L32      )*100))</f>
        <v>0</v>
      </c>
      <c r="S32" s="59">
        <f>IF(($M32      =0),0,((($O32      -$M32      )/$M32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1760000</v>
      </c>
      <c r="C34" s="108"/>
      <c r="D34" s="108"/>
      <c r="E34" s="108">
        <f>$B34      +$C34      +$D34</f>
        <v>1760000</v>
      </c>
      <c r="F34" s="109">
        <v>1760000</v>
      </c>
      <c r="G34" s="110">
        <v>1760000</v>
      </c>
      <c r="H34" s="109">
        <v>440000</v>
      </c>
      <c r="I34" s="110">
        <v>1622797</v>
      </c>
      <c r="J34" s="109">
        <v>623000</v>
      </c>
      <c r="K34" s="110">
        <v>34351</v>
      </c>
      <c r="L34" s="109"/>
      <c r="M34" s="110">
        <v>38886</v>
      </c>
      <c r="N34" s="109"/>
      <c r="O34" s="110">
        <v>63964</v>
      </c>
      <c r="P34" s="109">
        <f>$H34      +$J34      +$L34      +$N34</f>
        <v>1063000</v>
      </c>
      <c r="Q34" s="110">
        <f>$I34      +$K34      +$M34      +$O34</f>
        <v>1759998</v>
      </c>
      <c r="R34" s="54">
        <f>IF(($L34      =0),0,((($N34      -$L34      )/$L34      )*100))</f>
        <v>0</v>
      </c>
      <c r="S34" s="55">
        <f>IF(($M34      =0),0,((($O34      -$M34      )/$M34      )*100))</f>
        <v>64.491076479967077</v>
      </c>
      <c r="T34" s="54">
        <f>IF(($E34      =0),0,(($P34      /$E34      )*100))</f>
        <v>60.397727272727273</v>
      </c>
      <c r="U34" s="56">
        <f>IF(($E34      =0),0,(($Q34      /$E34      )*100))</f>
        <v>99.999886363636364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1760000</v>
      </c>
      <c r="C35" s="111">
        <f>C34</f>
        <v>0</v>
      </c>
      <c r="D35" s="111"/>
      <c r="E35" s="111">
        <f>$B35      +$C35      +$D35</f>
        <v>1760000</v>
      </c>
      <c r="F35" s="112">
        <f t="shared" ref="F35:O35" si="17">F34</f>
        <v>1760000</v>
      </c>
      <c r="G35" s="113">
        <f t="shared" si="17"/>
        <v>1760000</v>
      </c>
      <c r="H35" s="112">
        <f t="shared" si="17"/>
        <v>440000</v>
      </c>
      <c r="I35" s="113">
        <f t="shared" si="17"/>
        <v>1622797</v>
      </c>
      <c r="J35" s="112">
        <f t="shared" si="17"/>
        <v>623000</v>
      </c>
      <c r="K35" s="113">
        <f t="shared" si="17"/>
        <v>34351</v>
      </c>
      <c r="L35" s="112">
        <f t="shared" si="17"/>
        <v>0</v>
      </c>
      <c r="M35" s="113">
        <f t="shared" si="17"/>
        <v>38886</v>
      </c>
      <c r="N35" s="112">
        <f t="shared" si="17"/>
        <v>0</v>
      </c>
      <c r="O35" s="113">
        <f t="shared" si="17"/>
        <v>63964</v>
      </c>
      <c r="P35" s="112">
        <f>$H35      +$J35      +$L35      +$N35</f>
        <v>1063000</v>
      </c>
      <c r="Q35" s="113">
        <f>$I35      +$K35      +$M35      +$O35</f>
        <v>1759998</v>
      </c>
      <c r="R35" s="58">
        <f>IF(($L35      =0),0,((($N35      -$L35      )/$L35      )*100))</f>
        <v>0</v>
      </c>
      <c r="S35" s="59">
        <f>IF(($M35      =0),0,((($O35      -$M35      )/$M35      )*100))</f>
        <v>64.491076479967077</v>
      </c>
      <c r="T35" s="58">
        <f>IF($E35   =0,0,($P35   /$E35   )*100)</f>
        <v>60.397727272727273</v>
      </c>
      <c r="U35" s="60">
        <f>IF($E35   =0,0,($Q35   /$E35   )*100)</f>
        <v>99.999886363636364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>
        <v>2265000</v>
      </c>
      <c r="C37" s="108"/>
      <c r="D37" s="108"/>
      <c r="E37" s="108">
        <f t="shared" ref="E37:E42" si="18">$B37      +$C37      +$D37</f>
        <v>2265000</v>
      </c>
      <c r="F37" s="109">
        <v>2265000</v>
      </c>
      <c r="G37" s="110">
        <v>2265000</v>
      </c>
      <c r="H37" s="109"/>
      <c r="I37" s="110"/>
      <c r="J37" s="109">
        <v>1075000</v>
      </c>
      <c r="K37" s="110"/>
      <c r="L37" s="109"/>
      <c r="M37" s="110"/>
      <c r="N37" s="109"/>
      <c r="O37" s="110"/>
      <c r="P37" s="109">
        <f t="shared" ref="P37:P42" si="19">$H37      +$J37      +$L37      +$N37</f>
        <v>1075000</v>
      </c>
      <c r="Q37" s="110">
        <f t="shared" ref="Q37:Q42" si="20">$I37      +$K37      +$M37      +$O37</f>
        <v>0</v>
      </c>
      <c r="R37" s="54">
        <f t="shared" ref="R37:R42" si="21">IF(($L37      =0),0,((($N37      -$L37      )/$L37      )*100))</f>
        <v>0</v>
      </c>
      <c r="S37" s="55">
        <f t="shared" ref="S37:S42" si="22">IF(($M37      =0),0,((($O37      -$M37      )/$M37      )*100))</f>
        <v>0</v>
      </c>
      <c r="T37" s="54">
        <f t="shared" ref="T37:T41" si="23">IF(($E37      =0),0,(($P37      /$E37      )*100))</f>
        <v>47.46136865342163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>
        <v>300000</v>
      </c>
      <c r="C38" s="108">
        <v>-240000</v>
      </c>
      <c r="D38" s="108"/>
      <c r="E38" s="108">
        <f t="shared" si="18"/>
        <v>60000</v>
      </c>
      <c r="F38" s="109">
        <v>300000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2565000</v>
      </c>
      <c r="C42" s="111">
        <f>SUM(C37:C41)</f>
        <v>-240000</v>
      </c>
      <c r="D42" s="111"/>
      <c r="E42" s="111">
        <f t="shared" si="18"/>
        <v>2325000</v>
      </c>
      <c r="F42" s="112">
        <f t="shared" ref="F42:O42" si="25">SUM(F37:F41)</f>
        <v>2565000</v>
      </c>
      <c r="G42" s="113">
        <f t="shared" si="25"/>
        <v>2265000</v>
      </c>
      <c r="H42" s="112">
        <f t="shared" si="25"/>
        <v>0</v>
      </c>
      <c r="I42" s="113">
        <f t="shared" si="25"/>
        <v>0</v>
      </c>
      <c r="J42" s="112">
        <f t="shared" si="25"/>
        <v>1075000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1075000</v>
      </c>
      <c r="Q42" s="113">
        <f t="shared" si="20"/>
        <v>0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47.46136865342163</v>
      </c>
      <c r="U42" s="60">
        <f>IF((+$E37+$E40) =0,0,(Q42   /(+$E37+$E40) )*100)</f>
        <v>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IF(($L44      =0),0,((($N44      -$L44      )/$L44      )*100))</f>
        <v>0</v>
      </c>
      <c r="S44" s="55">
        <f t="shared" ref="S44:S55" si="30">IF(($M44      =0),0,((($O44      -$M44      )/$M44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IF(($L57      =0),0,((($N57      -$L57      )/$L57      )*100))</f>
        <v>0</v>
      </c>
      <c r="S57" s="55">
        <f>IF(($M57      =0),0,((($O57      -$M57      )/$M57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IF(($L58      =0),0,((($N58      -$L58      )/$L58      )*100))</f>
        <v>0</v>
      </c>
      <c r="S58" s="55">
        <f>IF(($M58      =0),0,((($O58      -$M58      )/$M58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IF(($L59      =0),0,((($N59      -$L59      )/$L59      )*100))</f>
        <v>0</v>
      </c>
      <c r="S59" s="55">
        <f>IF(($M59      =0),0,((($O59      -$M59      )/$M59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IF(($L60      =0),0,((($N60      -$L60      )/$L60      )*100))</f>
        <v>0</v>
      </c>
      <c r="S60" s="55">
        <f>IF(($M60      =0),0,((($O60      -$M60      )/$M60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IF(($L61      =0),0,((($N61      -$L61      )/$L61      )*100))</f>
        <v>0</v>
      </c>
      <c r="S61" s="64">
        <f>IF(($M61      =0),0,((($O61      -$M61      )/$M61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IF(($L63      =0),0,((($N63      -$L63      )/$L63      )*100))</f>
        <v>0</v>
      </c>
      <c r="S63" s="55">
        <f t="shared" ref="S63:S69" si="39">IF(($M63      =0),0,((($O63      -$M63      )/$M63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6225000</v>
      </c>
      <c r="C69" s="120">
        <f>SUM(C9:C16,C19:C25,C28:C31,C34,C37:C41,C44:C54,C57:C60,C63:C67)</f>
        <v>-240000</v>
      </c>
      <c r="D69" s="120"/>
      <c r="E69" s="120">
        <f t="shared" si="35"/>
        <v>5985000</v>
      </c>
      <c r="F69" s="121">
        <f t="shared" ref="F69:O69" si="43">SUM(F9:F16,F19:F25,F28:F31,F34,F37:F41,F44:F54,F57:F60,F63:F67)</f>
        <v>6225000</v>
      </c>
      <c r="G69" s="122">
        <f t="shared" si="43"/>
        <v>5925000</v>
      </c>
      <c r="H69" s="121">
        <f t="shared" si="43"/>
        <v>861000</v>
      </c>
      <c r="I69" s="122">
        <f t="shared" si="43"/>
        <v>2043904</v>
      </c>
      <c r="J69" s="121">
        <f t="shared" si="43"/>
        <v>2092000</v>
      </c>
      <c r="K69" s="122">
        <f t="shared" si="43"/>
        <v>428567</v>
      </c>
      <c r="L69" s="121">
        <f t="shared" si="43"/>
        <v>968000</v>
      </c>
      <c r="M69" s="122">
        <f t="shared" si="43"/>
        <v>207822</v>
      </c>
      <c r="N69" s="121">
        <f t="shared" si="43"/>
        <v>0</v>
      </c>
      <c r="O69" s="122">
        <f t="shared" si="43"/>
        <v>979705</v>
      </c>
      <c r="P69" s="121">
        <f t="shared" si="36"/>
        <v>3921000</v>
      </c>
      <c r="Q69" s="122">
        <f t="shared" si="37"/>
        <v>3659998</v>
      </c>
      <c r="R69" s="67">
        <f t="shared" si="38"/>
        <v>-100</v>
      </c>
      <c r="S69" s="68">
        <f t="shared" si="39"/>
        <v>371.41544206099451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66.177215189873422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61.77211814345992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31849000</v>
      </c>
      <c r="C71" s="108"/>
      <c r="D71" s="108"/>
      <c r="E71" s="108">
        <f>$B71      +$C71      +$D71</f>
        <v>31849000</v>
      </c>
      <c r="F71" s="109">
        <v>31849000</v>
      </c>
      <c r="G71" s="110">
        <v>31849000</v>
      </c>
      <c r="H71" s="109">
        <v>9751000</v>
      </c>
      <c r="I71" s="110">
        <v>9285818</v>
      </c>
      <c r="J71" s="109">
        <v>6506000</v>
      </c>
      <c r="K71" s="110">
        <v>6388347</v>
      </c>
      <c r="L71" s="109">
        <v>9555000</v>
      </c>
      <c r="M71" s="110">
        <v>8984904</v>
      </c>
      <c r="N71" s="109">
        <v>5996000</v>
      </c>
      <c r="O71" s="110">
        <v>7189932</v>
      </c>
      <c r="P71" s="109">
        <f>$H71      +$J71      +$L71      +$N71</f>
        <v>31808000</v>
      </c>
      <c r="Q71" s="110">
        <f>$I71      +$K71      +$M71      +$O71</f>
        <v>31849001</v>
      </c>
      <c r="R71" s="54">
        <f>IF(($L71      =0),0,((($N71      -$L71      )/$L71      )*100))</f>
        <v>-37.247514390371535</v>
      </c>
      <c r="S71" s="55">
        <f>IF(($M71      =0),0,((($O71      -$M71      )/$M71      )*100))</f>
        <v>-19.977642499018351</v>
      </c>
      <c r="T71" s="54">
        <f>IF(($E71      =0),0,(($P71      /$E71      )*100))</f>
        <v>99.871267543721942</v>
      </c>
      <c r="U71" s="56">
        <f>IF(($E71      =0),0,(($Q71      /$E71      )*100))</f>
        <v>100.000003139816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IF(($L72      =0),0,((($N72      -$L72      )/$L72      )*100))</f>
        <v>0</v>
      </c>
      <c r="S72" s="55">
        <f>IF(($M72      =0),0,((($O72      -$M72      )/$M72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31849000</v>
      </c>
      <c r="C73" s="117">
        <f>SUM(C71:C72)</f>
        <v>0</v>
      </c>
      <c r="D73" s="117"/>
      <c r="E73" s="117">
        <f>$B73      +$C73      +$D73</f>
        <v>31849000</v>
      </c>
      <c r="F73" s="118">
        <f t="shared" ref="F73:O73" si="44">SUM(F71:F72)</f>
        <v>31849000</v>
      </c>
      <c r="G73" s="119">
        <f t="shared" si="44"/>
        <v>31849000</v>
      </c>
      <c r="H73" s="118">
        <f t="shared" si="44"/>
        <v>9751000</v>
      </c>
      <c r="I73" s="119">
        <f t="shared" si="44"/>
        <v>9285818</v>
      </c>
      <c r="J73" s="118">
        <f t="shared" si="44"/>
        <v>6506000</v>
      </c>
      <c r="K73" s="119">
        <f t="shared" si="44"/>
        <v>6388347</v>
      </c>
      <c r="L73" s="118">
        <f t="shared" si="44"/>
        <v>9555000</v>
      </c>
      <c r="M73" s="119">
        <f t="shared" si="44"/>
        <v>8984904</v>
      </c>
      <c r="N73" s="118">
        <f t="shared" si="44"/>
        <v>5996000</v>
      </c>
      <c r="O73" s="119">
        <f t="shared" si="44"/>
        <v>7189932</v>
      </c>
      <c r="P73" s="118">
        <f>$H73      +$J73      +$L73      +$N73</f>
        <v>31808000</v>
      </c>
      <c r="Q73" s="119">
        <f>$I73      +$K73      +$M73      +$O73</f>
        <v>31849001</v>
      </c>
      <c r="R73" s="63">
        <f>IF(($L73      =0),0,((($N73      -$L73      )/$L73      )*100))</f>
        <v>-37.247514390371535</v>
      </c>
      <c r="S73" s="64">
        <f>IF(($M73      =0),0,((($O73      -$M73      )/$M73      )*100))</f>
        <v>-19.977642499018351</v>
      </c>
      <c r="T73" s="63">
        <f>IF(($E71      =0),0,(($P71      /$E71      )*100))</f>
        <v>99.871267543721942</v>
      </c>
      <c r="U73" s="65">
        <f>IF($E71   =0,0,($Q71   /$E71 )*100)</f>
        <v>100.000003139816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31849000</v>
      </c>
      <c r="C74" s="120">
        <f>SUM(C71:C72)</f>
        <v>0</v>
      </c>
      <c r="D74" s="120"/>
      <c r="E74" s="120">
        <f>$B74      +$C74      +$D74</f>
        <v>31849000</v>
      </c>
      <c r="F74" s="121">
        <f t="shared" ref="F74:O74" si="45">SUM(F71:F72)</f>
        <v>31849000</v>
      </c>
      <c r="G74" s="122">
        <f t="shared" si="45"/>
        <v>31849000</v>
      </c>
      <c r="H74" s="121">
        <f t="shared" si="45"/>
        <v>9751000</v>
      </c>
      <c r="I74" s="122">
        <f t="shared" si="45"/>
        <v>9285818</v>
      </c>
      <c r="J74" s="121">
        <f t="shared" si="45"/>
        <v>6506000</v>
      </c>
      <c r="K74" s="122">
        <f t="shared" si="45"/>
        <v>6388347</v>
      </c>
      <c r="L74" s="121">
        <f t="shared" si="45"/>
        <v>9555000</v>
      </c>
      <c r="M74" s="122">
        <f t="shared" si="45"/>
        <v>8984904</v>
      </c>
      <c r="N74" s="121">
        <f t="shared" si="45"/>
        <v>5996000</v>
      </c>
      <c r="O74" s="122">
        <f t="shared" si="45"/>
        <v>7189932</v>
      </c>
      <c r="P74" s="121">
        <f>$H74      +$J74      +$L74      +$N74</f>
        <v>31808000</v>
      </c>
      <c r="Q74" s="122">
        <f>$I74      +$K74      +$M74      +$O74</f>
        <v>31849001</v>
      </c>
      <c r="R74" s="67">
        <f>IF(($L74      =0),0,((($N74      -$L74      )/$L74      )*100))</f>
        <v>-37.247514390371535</v>
      </c>
      <c r="S74" s="68">
        <f>IF(($M74      =0),0,((($O74      -$M74      )/$M74      )*100))</f>
        <v>-19.977642499018351</v>
      </c>
      <c r="T74" s="67">
        <f>IF(($E71      =0),0,(($P71      /$E71      )*100))</f>
        <v>99.871267543721942</v>
      </c>
      <c r="U74" s="71">
        <f>IF($E71   =0,0,($Q71   /$E71 )*100)</f>
        <v>100.000003139816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38074000</v>
      </c>
      <c r="C75" s="120">
        <f>SUM(C9:C16,C19:C25,C28:C31,C34,C37:C41,C44:C54,C57:C60,C63:C67,C71:C72)</f>
        <v>-240000</v>
      </c>
      <c r="D75" s="120"/>
      <c r="E75" s="120">
        <f>$B75      +$C75      +$D75</f>
        <v>37834000</v>
      </c>
      <c r="F75" s="121">
        <f t="shared" ref="F75:O75" si="46">SUM(F9:F16,F19:F25,F28:F31,F34,F37:F41,F44:F54,F57:F60,F63:F67,F71:F72)</f>
        <v>38074000</v>
      </c>
      <c r="G75" s="122">
        <f t="shared" si="46"/>
        <v>37774000</v>
      </c>
      <c r="H75" s="121">
        <f t="shared" si="46"/>
        <v>10612000</v>
      </c>
      <c r="I75" s="122">
        <f t="shared" si="46"/>
        <v>11329722</v>
      </c>
      <c r="J75" s="121">
        <f t="shared" si="46"/>
        <v>8598000</v>
      </c>
      <c r="K75" s="122">
        <f t="shared" si="46"/>
        <v>6816914</v>
      </c>
      <c r="L75" s="121">
        <f t="shared" si="46"/>
        <v>10523000</v>
      </c>
      <c r="M75" s="122">
        <f t="shared" si="46"/>
        <v>9192726</v>
      </c>
      <c r="N75" s="121">
        <f t="shared" si="46"/>
        <v>5996000</v>
      </c>
      <c r="O75" s="122">
        <f t="shared" si="46"/>
        <v>8169637</v>
      </c>
      <c r="P75" s="121">
        <f>$H75      +$J75      +$L75      +$N75</f>
        <v>35729000</v>
      </c>
      <c r="Q75" s="122">
        <f>$I75      +$K75      +$M75      +$O75</f>
        <v>35508999</v>
      </c>
      <c r="R75" s="67">
        <f>IF(($L75      =0),0,((($N75      -$L75      )/$L75      )*100))</f>
        <v>-43.02005131616459</v>
      </c>
      <c r="S75" s="68">
        <f>IF(($M75      =0),0,((($O75      -$M75      )/$M75      )*100))</f>
        <v>-11.129332039266698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94.586223328215183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94.003809498596908</v>
      </c>
      <c r="V75" s="121" t="s">
        <v>36</v>
      </c>
      <c r="W75" s="122" t="s">
        <v>36</v>
      </c>
    </row>
    <row r="76" spans="1:23" ht="13" thickTop="1" x14ac:dyDescent="0.25">
      <c r="A76" s="72" t="s">
        <v>40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93</v>
      </c>
      <c r="B78" s="86" t="s">
        <v>94</v>
      </c>
      <c r="C78" s="86" t="s">
        <v>95</v>
      </c>
      <c r="D78" s="87" t="s">
        <v>17</v>
      </c>
      <c r="E78" s="86" t="s">
        <v>18</v>
      </c>
      <c r="F78" s="86" t="s">
        <v>19</v>
      </c>
      <c r="G78" s="86" t="s">
        <v>96</v>
      </c>
      <c r="H78" s="86" t="s">
        <v>97</v>
      </c>
      <c r="I78" s="88" t="s">
        <v>22</v>
      </c>
      <c r="J78" s="86" t="s">
        <v>98</v>
      </c>
      <c r="K78" s="88" t="s">
        <v>24</v>
      </c>
      <c r="L78" s="86" t="s">
        <v>99</v>
      </c>
      <c r="M78" s="88" t="s">
        <v>26</v>
      </c>
      <c r="N78" s="86" t="s">
        <v>100</v>
      </c>
      <c r="O78" s="88" t="s">
        <v>28</v>
      </c>
      <c r="P78" s="88" t="s">
        <v>101</v>
      </c>
      <c r="Q78" s="89" t="s">
        <v>30</v>
      </c>
      <c r="R78" s="90" t="s">
        <v>101</v>
      </c>
      <c r="S78" s="91" t="s">
        <v>30</v>
      </c>
      <c r="T78" s="90" t="s">
        <v>102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167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168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169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170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171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172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103</v>
      </c>
      <c r="B87" s="128">
        <f t="shared" ref="B87:S87" si="48">+B88+B89+B90+B91+B92+B93+B94+B95+B96</f>
        <v>14656000</v>
      </c>
      <c r="C87" s="128">
        <f t="shared" si="48"/>
        <v>0</v>
      </c>
      <c r="D87" s="128">
        <f t="shared" si="48"/>
        <v>0</v>
      </c>
      <c r="E87" s="128">
        <f t="shared" si="48"/>
        <v>14656000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17634000</v>
      </c>
      <c r="I87" s="128">
        <f t="shared" si="48"/>
        <v>0</v>
      </c>
      <c r="J87" s="128">
        <f t="shared" si="48"/>
        <v>1113000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18747000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127.9134825327511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104</v>
      </c>
      <c r="B88" s="130"/>
      <c r="C88" s="130"/>
      <c r="D88" s="130"/>
      <c r="E88" s="130">
        <f t="shared" ref="E88:E96" si="49">$B88      +$C88      +$D88</f>
        <v>0</v>
      </c>
      <c r="F88" s="130">
        <v>0</v>
      </c>
      <c r="G88" s="130">
        <v>0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IF(($L88      =0),0,((($N88      -$L88      )/$L88      )*100))</f>
        <v>0</v>
      </c>
      <c r="S88" s="98">
        <f t="shared" ref="S88:S96" si="53">IF(($M88      =0),0,((($O88      -$M88      )/$M88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105</v>
      </c>
      <c r="B89" s="108"/>
      <c r="C89" s="108"/>
      <c r="D89" s="108"/>
      <c r="E89" s="108">
        <f t="shared" si="49"/>
        <v>0</v>
      </c>
      <c r="F89" s="108">
        <v>0</v>
      </c>
      <c r="G89" s="108">
        <v>0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106</v>
      </c>
      <c r="B90" s="108"/>
      <c r="C90" s="108"/>
      <c r="D90" s="108"/>
      <c r="E90" s="108">
        <f t="shared" si="49"/>
        <v>0</v>
      </c>
      <c r="F90" s="108">
        <v>0</v>
      </c>
      <c r="G90" s="108">
        <v>0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107</v>
      </c>
      <c r="B91" s="108">
        <v>14656000</v>
      </c>
      <c r="C91" s="108"/>
      <c r="D91" s="108"/>
      <c r="E91" s="108">
        <f t="shared" si="49"/>
        <v>14656000</v>
      </c>
      <c r="F91" s="108">
        <v>0</v>
      </c>
      <c r="G91" s="108">
        <v>0</v>
      </c>
      <c r="H91" s="108">
        <v>17634000</v>
      </c>
      <c r="I91" s="108"/>
      <c r="J91" s="108">
        <v>1113000</v>
      </c>
      <c r="K91" s="108"/>
      <c r="L91" s="108"/>
      <c r="M91" s="108"/>
      <c r="N91" s="108"/>
      <c r="O91" s="108"/>
      <c r="P91" s="108">
        <f t="shared" si="50"/>
        <v>18747000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127.9134825327511</v>
      </c>
      <c r="U91" s="99">
        <f t="shared" si="55"/>
        <v>0</v>
      </c>
      <c r="V91" s="100"/>
      <c r="W91" s="101"/>
    </row>
    <row r="92" spans="1:23" ht="13" x14ac:dyDescent="0.3">
      <c r="A92" s="102" t="s">
        <v>108</v>
      </c>
      <c r="B92" s="108"/>
      <c r="C92" s="108"/>
      <c r="D92" s="108"/>
      <c r="E92" s="108">
        <f t="shared" si="49"/>
        <v>0</v>
      </c>
      <c r="F92" s="108">
        <v>0</v>
      </c>
      <c r="G92" s="108">
        <v>0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109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110</v>
      </c>
      <c r="B94" s="108"/>
      <c r="C94" s="108"/>
      <c r="D94" s="108"/>
      <c r="E94" s="108">
        <f t="shared" si="49"/>
        <v>0</v>
      </c>
      <c r="F94" s="108">
        <v>0</v>
      </c>
      <c r="G94" s="108">
        <v>0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111</v>
      </c>
      <c r="B95" s="108"/>
      <c r="C95" s="108"/>
      <c r="D95" s="108"/>
      <c r="E95" s="108">
        <f t="shared" si="49"/>
        <v>0</v>
      </c>
      <c r="F95" s="108">
        <v>0</v>
      </c>
      <c r="G95" s="108">
        <v>0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112</v>
      </c>
      <c r="B96" s="131"/>
      <c r="C96" s="131"/>
      <c r="D96" s="131"/>
      <c r="E96" s="131">
        <f t="shared" si="49"/>
        <v>0</v>
      </c>
      <c r="F96" s="131">
        <v>0</v>
      </c>
      <c r="G96" s="131">
        <v>0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173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14656000</v>
      </c>
      <c r="C114" s="137">
        <f t="shared" si="62"/>
        <v>0</v>
      </c>
      <c r="D114" s="137">
        <f t="shared" si="62"/>
        <v>0</v>
      </c>
      <c r="E114" s="137">
        <f t="shared" si="62"/>
        <v>14656000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17634000</v>
      </c>
      <c r="I114" s="137">
        <f t="shared" si="62"/>
        <v>0</v>
      </c>
      <c r="J114" s="137">
        <f t="shared" si="62"/>
        <v>1113000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18747000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>
        <f t="shared" si="58"/>
        <v>1.279134825327511</v>
      </c>
      <c r="U114" s="30">
        <f t="shared" si="59"/>
        <v>0</v>
      </c>
      <c r="V114" s="27"/>
      <c r="W114" s="28"/>
    </row>
    <row r="115" spans="1:23" hidden="1" x14ac:dyDescent="0.25">
      <c r="A115" s="31" t="s">
        <v>174</v>
      </c>
      <c r="B115" s="139">
        <f>B87</f>
        <v>14656000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14656000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17634000</v>
      </c>
      <c r="I115" s="139">
        <f t="shared" si="63"/>
        <v>0</v>
      </c>
      <c r="J115" s="139">
        <f t="shared" si="63"/>
        <v>1113000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18747000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>
        <f t="shared" si="58"/>
        <v>1.279134825327511</v>
      </c>
      <c r="U115" s="30">
        <f t="shared" si="59"/>
        <v>0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175</v>
      </c>
    </row>
    <row r="118" spans="1:23" x14ac:dyDescent="0.25">
      <c r="A118" s="35" t="s">
        <v>176</v>
      </c>
    </row>
    <row r="119" spans="1:23" ht="13" x14ac:dyDescent="0.3">
      <c r="A119" s="35" t="s">
        <v>177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178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179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180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7gW6JT792PQ5EcEP1IcDXEOsWG9SfS9DOuUGNLlOAr+mU0hdfKRSwUHzJlJP6Adnhv7/lHATZIjmoQsH2YbN0A==" saltValue="bA5yHdCkq3ikS9YMrI6aq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120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40</v>
      </c>
      <c r="B6" s="40" t="s">
        <v>40</v>
      </c>
      <c r="C6" s="40" t="s">
        <v>40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>
        <v>0</v>
      </c>
      <c r="G9" s="110">
        <v>0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IF(($L9       =0),0,((($N9       -$L9       )/$L9       )*100))</f>
        <v>0</v>
      </c>
      <c r="S9" s="55">
        <f>IF(($M9       =0),0,((($O9       -$M9       )/$M9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1800000</v>
      </c>
      <c r="C10" s="108"/>
      <c r="D10" s="108"/>
      <c r="E10" s="108">
        <f t="shared" ref="E10:E17" si="0">$B10      +$C10      +$D10</f>
        <v>1800000</v>
      </c>
      <c r="F10" s="109">
        <v>1800000</v>
      </c>
      <c r="G10" s="110">
        <v>1800000</v>
      </c>
      <c r="H10" s="109">
        <v>239000</v>
      </c>
      <c r="I10" s="110">
        <v>239172</v>
      </c>
      <c r="J10" s="109">
        <v>174000</v>
      </c>
      <c r="K10" s="110">
        <v>174264</v>
      </c>
      <c r="L10" s="109">
        <v>457000</v>
      </c>
      <c r="M10" s="110">
        <v>455798</v>
      </c>
      <c r="N10" s="109"/>
      <c r="O10" s="110">
        <v>930767</v>
      </c>
      <c r="P10" s="109">
        <f t="shared" ref="P10:P17" si="1">$H10      +$J10      +$L10      +$N10</f>
        <v>870000</v>
      </c>
      <c r="Q10" s="110">
        <f t="shared" ref="Q10:Q17" si="2">$I10      +$K10      +$M10      +$O10</f>
        <v>1800001</v>
      </c>
      <c r="R10" s="54">
        <f t="shared" ref="R10:R17" si="3">IF(($L10      =0),0,((($N10      -$L10      )/$L10      )*100))</f>
        <v>-100</v>
      </c>
      <c r="S10" s="55">
        <f t="shared" ref="S10:S17" si="4">IF(($M10      =0),0,((($O10      -$M10      )/$M10      )*100))</f>
        <v>104.20602986410647</v>
      </c>
      <c r="T10" s="54">
        <f t="shared" ref="T10:T16" si="5">IF(($E10      =0),0,(($P10      /$E10      )*100))</f>
        <v>48.333333333333336</v>
      </c>
      <c r="U10" s="56">
        <f t="shared" ref="U10:U16" si="6">IF(($E10      =0),0,(($Q10      /$E10      )*100))</f>
        <v>100.00005555555556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1800000</v>
      </c>
      <c r="C17" s="111">
        <f>SUM(C9:C16)</f>
        <v>0</v>
      </c>
      <c r="D17" s="111"/>
      <c r="E17" s="111">
        <f t="shared" si="0"/>
        <v>1800000</v>
      </c>
      <c r="F17" s="112">
        <f t="shared" ref="F17:O17" si="7">SUM(F9:F16)</f>
        <v>1800000</v>
      </c>
      <c r="G17" s="113">
        <f t="shared" si="7"/>
        <v>1800000</v>
      </c>
      <c r="H17" s="112">
        <f t="shared" si="7"/>
        <v>239000</v>
      </c>
      <c r="I17" s="113">
        <f t="shared" si="7"/>
        <v>239172</v>
      </c>
      <c r="J17" s="112">
        <f t="shared" si="7"/>
        <v>174000</v>
      </c>
      <c r="K17" s="113">
        <f t="shared" si="7"/>
        <v>174264</v>
      </c>
      <c r="L17" s="112">
        <f t="shared" si="7"/>
        <v>457000</v>
      </c>
      <c r="M17" s="113">
        <f t="shared" si="7"/>
        <v>455798</v>
      </c>
      <c r="N17" s="112">
        <f t="shared" si="7"/>
        <v>0</v>
      </c>
      <c r="O17" s="113">
        <f t="shared" si="7"/>
        <v>930767</v>
      </c>
      <c r="P17" s="112">
        <f t="shared" si="1"/>
        <v>870000</v>
      </c>
      <c r="Q17" s="113">
        <f t="shared" si="2"/>
        <v>1800001</v>
      </c>
      <c r="R17" s="58">
        <f t="shared" si="3"/>
        <v>-100</v>
      </c>
      <c r="S17" s="59">
        <f t="shared" si="4"/>
        <v>104.20602986410647</v>
      </c>
      <c r="T17" s="58">
        <f>IF((SUM($E9:$E14))=0,0,(P17/(SUM($E9:$E14))*100))</f>
        <v>48.333333333333336</v>
      </c>
      <c r="U17" s="60">
        <f>IF((SUM($E9:$E14))=0,0,(Q17/(SUM($E9:$E14))*100))</f>
        <v>100.00005555555556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IF(($L19      =0),0,((($N19      -$L19      )/$L19      )*100))</f>
        <v>0</v>
      </c>
      <c r="S19" s="55">
        <f t="shared" ref="S19:S26" si="12">IF(($M19      =0),0,((($O19      -$M19      )/$M19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>
        <v>0</v>
      </c>
      <c r="G21" s="110">
        <v>0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>
        <v>7426000</v>
      </c>
      <c r="C23" s="108"/>
      <c r="D23" s="108"/>
      <c r="E23" s="108">
        <f t="shared" si="8"/>
        <v>7426000</v>
      </c>
      <c r="F23" s="109">
        <v>7426000</v>
      </c>
      <c r="G23" s="110">
        <v>7426000</v>
      </c>
      <c r="H23" s="109"/>
      <c r="I23" s="110">
        <v>1491000</v>
      </c>
      <c r="J23" s="109"/>
      <c r="K23" s="110">
        <v>523723</v>
      </c>
      <c r="L23" s="109"/>
      <c r="M23" s="110">
        <v>2835123</v>
      </c>
      <c r="N23" s="109">
        <v>3158000</v>
      </c>
      <c r="O23" s="110">
        <v>3770940</v>
      </c>
      <c r="P23" s="109">
        <f t="shared" si="9"/>
        <v>3158000</v>
      </c>
      <c r="Q23" s="110">
        <f t="shared" si="10"/>
        <v>8620786</v>
      </c>
      <c r="R23" s="54">
        <f t="shared" si="11"/>
        <v>0</v>
      </c>
      <c r="S23" s="55">
        <f t="shared" si="12"/>
        <v>33.007985896908174</v>
      </c>
      <c r="T23" s="54">
        <f t="shared" si="13"/>
        <v>42.526259089684892</v>
      </c>
      <c r="U23" s="56">
        <f t="shared" si="14"/>
        <v>116.08922704012927</v>
      </c>
      <c r="V23" s="109">
        <v>2635000</v>
      </c>
      <c r="W23" s="110">
        <v>2635000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7426000</v>
      </c>
      <c r="C26" s="111">
        <f>SUM(C19:C25)</f>
        <v>0</v>
      </c>
      <c r="D26" s="111"/>
      <c r="E26" s="111">
        <f t="shared" si="8"/>
        <v>7426000</v>
      </c>
      <c r="F26" s="112">
        <f t="shared" ref="F26:O26" si="15">SUM(F19:F25)</f>
        <v>7426000</v>
      </c>
      <c r="G26" s="113">
        <f t="shared" si="15"/>
        <v>7426000</v>
      </c>
      <c r="H26" s="112">
        <f t="shared" si="15"/>
        <v>0</v>
      </c>
      <c r="I26" s="113">
        <f t="shared" si="15"/>
        <v>1491000</v>
      </c>
      <c r="J26" s="112">
        <f t="shared" si="15"/>
        <v>0</v>
      </c>
      <c r="K26" s="113">
        <f t="shared" si="15"/>
        <v>523723</v>
      </c>
      <c r="L26" s="112">
        <f t="shared" si="15"/>
        <v>0</v>
      </c>
      <c r="M26" s="113">
        <f t="shared" si="15"/>
        <v>2835123</v>
      </c>
      <c r="N26" s="112">
        <f t="shared" si="15"/>
        <v>3158000</v>
      </c>
      <c r="O26" s="113">
        <f t="shared" si="15"/>
        <v>3770940</v>
      </c>
      <c r="P26" s="112">
        <f t="shared" si="9"/>
        <v>3158000</v>
      </c>
      <c r="Q26" s="113">
        <f t="shared" si="10"/>
        <v>8620786</v>
      </c>
      <c r="R26" s="58">
        <f t="shared" si="11"/>
        <v>0</v>
      </c>
      <c r="S26" s="59">
        <f t="shared" si="12"/>
        <v>33.007985896908174</v>
      </c>
      <c r="T26" s="58">
        <f>IF(($E26-$E21-$E25)   =0,0,($P26   /($E26-$E21-$E25)   )*100)</f>
        <v>42.526259089684892</v>
      </c>
      <c r="U26" s="60">
        <f>IF(($E26-$E21-$E25)   =0,0,($Q26   /($E26-$E21-$E25)   )*100)</f>
        <v>116.08922704012927</v>
      </c>
      <c r="V26" s="112">
        <f>SUM(V19:V25)</f>
        <v>2635000</v>
      </c>
      <c r="W26" s="113">
        <f>SUM(W19:W25)</f>
        <v>2635000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IF(($L28      =0),0,((($N28      -$L28      )/$L28      )*100))</f>
        <v>0</v>
      </c>
      <c r="S28" s="55">
        <f>IF(($M28      =0),0,((($O28      -$M28      )/$M28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IF(($L29      =0),0,((($N29      -$L29      )/$L29      )*100))</f>
        <v>0</v>
      </c>
      <c r="S29" s="55">
        <f>IF(($M29      =0),0,((($O29      -$M29      )/$M29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IF(($L30      =0),0,((($N30      -$L30      )/$L30      )*100))</f>
        <v>0</v>
      </c>
      <c r="S30" s="55">
        <f>IF(($M30      =0),0,((($O30      -$M30      )/$M30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IF(($L31      =0),0,((($N31      -$L31      )/$L31      )*100))</f>
        <v>0</v>
      </c>
      <c r="S31" s="55">
        <f>IF(($M31      =0),0,((($O31      -$M31      )/$M31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IF(($L32      =0),0,((($N32      -$L32      )/$L32      )*100))</f>
        <v>0</v>
      </c>
      <c r="S32" s="59">
        <f>IF(($M32      =0),0,((($O32      -$M32      )/$M32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1336000</v>
      </c>
      <c r="C34" s="108"/>
      <c r="D34" s="108"/>
      <c r="E34" s="108">
        <f>$B34      +$C34      +$D34</f>
        <v>1336000</v>
      </c>
      <c r="F34" s="109">
        <v>1336000</v>
      </c>
      <c r="G34" s="110">
        <v>1336000</v>
      </c>
      <c r="H34" s="109">
        <v>334000</v>
      </c>
      <c r="I34" s="110">
        <v>334000</v>
      </c>
      <c r="J34" s="109">
        <v>613000</v>
      </c>
      <c r="K34" s="110">
        <v>602000</v>
      </c>
      <c r="L34" s="109">
        <v>113000</v>
      </c>
      <c r="M34" s="110">
        <v>400000</v>
      </c>
      <c r="N34" s="109"/>
      <c r="O34" s="110"/>
      <c r="P34" s="109">
        <f>$H34      +$J34      +$L34      +$N34</f>
        <v>1060000</v>
      </c>
      <c r="Q34" s="110">
        <f>$I34      +$K34      +$M34      +$O34</f>
        <v>1336000</v>
      </c>
      <c r="R34" s="54">
        <f>IF(($L34      =0),0,((($N34      -$L34      )/$L34      )*100))</f>
        <v>-100</v>
      </c>
      <c r="S34" s="55">
        <f>IF(($M34      =0),0,((($O34      -$M34      )/$M34      )*100))</f>
        <v>-100</v>
      </c>
      <c r="T34" s="54">
        <f>IF(($E34      =0),0,(($P34      /$E34      )*100))</f>
        <v>79.341317365269461</v>
      </c>
      <c r="U34" s="56">
        <f>IF(($E34      =0),0,(($Q34      /$E34      )*100))</f>
        <v>100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1336000</v>
      </c>
      <c r="C35" s="111">
        <f>C34</f>
        <v>0</v>
      </c>
      <c r="D35" s="111"/>
      <c r="E35" s="111">
        <f>$B35      +$C35      +$D35</f>
        <v>1336000</v>
      </c>
      <c r="F35" s="112">
        <f t="shared" ref="F35:O35" si="17">F34</f>
        <v>1336000</v>
      </c>
      <c r="G35" s="113">
        <f t="shared" si="17"/>
        <v>1336000</v>
      </c>
      <c r="H35" s="112">
        <f t="shared" si="17"/>
        <v>334000</v>
      </c>
      <c r="I35" s="113">
        <f t="shared" si="17"/>
        <v>334000</v>
      </c>
      <c r="J35" s="112">
        <f t="shared" si="17"/>
        <v>613000</v>
      </c>
      <c r="K35" s="113">
        <f t="shared" si="17"/>
        <v>602000</v>
      </c>
      <c r="L35" s="112">
        <f t="shared" si="17"/>
        <v>113000</v>
      </c>
      <c r="M35" s="113">
        <f t="shared" si="17"/>
        <v>400000</v>
      </c>
      <c r="N35" s="112">
        <f t="shared" si="17"/>
        <v>0</v>
      </c>
      <c r="O35" s="113">
        <f t="shared" si="17"/>
        <v>0</v>
      </c>
      <c r="P35" s="112">
        <f>$H35      +$J35      +$L35      +$N35</f>
        <v>1060000</v>
      </c>
      <c r="Q35" s="113">
        <f>$I35      +$K35      +$M35      +$O35</f>
        <v>1336000</v>
      </c>
      <c r="R35" s="58">
        <f>IF(($L35      =0),0,((($N35      -$L35      )/$L35      )*100))</f>
        <v>-100</v>
      </c>
      <c r="S35" s="59">
        <f>IF(($M35      =0),0,((($O35      -$M35      )/$M35      )*100))</f>
        <v>-100</v>
      </c>
      <c r="T35" s="58">
        <f>IF($E35   =0,0,($P35   /$E35   )*100)</f>
        <v>79.341317365269461</v>
      </c>
      <c r="U35" s="60">
        <f>IF($E35   =0,0,($Q35   /$E35   )*100)</f>
        <v>100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>
        <v>14620000</v>
      </c>
      <c r="C37" s="108"/>
      <c r="D37" s="108"/>
      <c r="E37" s="108">
        <f t="shared" ref="E37:E42" si="18">$B37      +$C37      +$D37</f>
        <v>14620000</v>
      </c>
      <c r="F37" s="109">
        <v>14620000</v>
      </c>
      <c r="G37" s="110">
        <v>14620000</v>
      </c>
      <c r="H37" s="109">
        <v>3822000</v>
      </c>
      <c r="I37" s="110"/>
      <c r="J37" s="109"/>
      <c r="K37" s="110">
        <v>8560515</v>
      </c>
      <c r="L37" s="109"/>
      <c r="M37" s="110">
        <v>3059486</v>
      </c>
      <c r="N37" s="109">
        <v>10798000</v>
      </c>
      <c r="O37" s="110">
        <v>3000000</v>
      </c>
      <c r="P37" s="109">
        <f t="shared" ref="P37:P42" si="19">$H37      +$J37      +$L37      +$N37</f>
        <v>14620000</v>
      </c>
      <c r="Q37" s="110">
        <f t="shared" ref="Q37:Q42" si="20">$I37      +$K37      +$M37      +$O37</f>
        <v>14620001</v>
      </c>
      <c r="R37" s="54">
        <f t="shared" ref="R37:R42" si="21">IF(($L37      =0),0,((($N37      -$L37      )/$L37      )*100))</f>
        <v>0</v>
      </c>
      <c r="S37" s="55">
        <f t="shared" ref="S37:S42" si="22">IF(($M37      =0),0,((($O37      -$M37      )/$M37      )*100))</f>
        <v>-1.9443135219445358</v>
      </c>
      <c r="T37" s="54">
        <f t="shared" ref="T37:T41" si="23">IF(($E37      =0),0,(($P37      /$E37      )*100))</f>
        <v>100</v>
      </c>
      <c r="U37" s="56">
        <f t="shared" ref="U37:U41" si="24">IF(($E37      =0),0,(($Q37      /$E37      )*100))</f>
        <v>100.00000683994527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/>
      <c r="C38" s="108"/>
      <c r="D38" s="108"/>
      <c r="E38" s="108">
        <f t="shared" si="18"/>
        <v>0</v>
      </c>
      <c r="F38" s="109">
        <v>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14620000</v>
      </c>
      <c r="C42" s="111">
        <f>SUM(C37:C41)</f>
        <v>0</v>
      </c>
      <c r="D42" s="111"/>
      <c r="E42" s="111">
        <f t="shared" si="18"/>
        <v>14620000</v>
      </c>
      <c r="F42" s="112">
        <f t="shared" ref="F42:O42" si="25">SUM(F37:F41)</f>
        <v>14620000</v>
      </c>
      <c r="G42" s="113">
        <f t="shared" si="25"/>
        <v>14620000</v>
      </c>
      <c r="H42" s="112">
        <f t="shared" si="25"/>
        <v>3822000</v>
      </c>
      <c r="I42" s="113">
        <f t="shared" si="25"/>
        <v>0</v>
      </c>
      <c r="J42" s="112">
        <f t="shared" si="25"/>
        <v>0</v>
      </c>
      <c r="K42" s="113">
        <f t="shared" si="25"/>
        <v>8560515</v>
      </c>
      <c r="L42" s="112">
        <f t="shared" si="25"/>
        <v>0</v>
      </c>
      <c r="M42" s="113">
        <f t="shared" si="25"/>
        <v>3059486</v>
      </c>
      <c r="N42" s="112">
        <f t="shared" si="25"/>
        <v>10798000</v>
      </c>
      <c r="O42" s="113">
        <f t="shared" si="25"/>
        <v>3000000</v>
      </c>
      <c r="P42" s="112">
        <f t="shared" si="19"/>
        <v>14620000</v>
      </c>
      <c r="Q42" s="113">
        <f t="shared" si="20"/>
        <v>14620001</v>
      </c>
      <c r="R42" s="58">
        <f t="shared" si="21"/>
        <v>0</v>
      </c>
      <c r="S42" s="59">
        <f t="shared" si="22"/>
        <v>-1.9443135219445358</v>
      </c>
      <c r="T42" s="58">
        <f>IF((+$E37+$E40) =0,0,(P42   /(+$E37+$E40) )*100)</f>
        <v>100</v>
      </c>
      <c r="U42" s="60">
        <f>IF((+$E37+$E40) =0,0,(Q42   /(+$E37+$E40) )*100)</f>
        <v>100.00000683994527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IF(($L44      =0),0,((($N44      -$L44      )/$L44      )*100))</f>
        <v>0</v>
      </c>
      <c r="S44" s="55">
        <f t="shared" ref="S44:S55" si="30">IF(($M44      =0),0,((($O44      -$M44      )/$M44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IF(($L57      =0),0,((($N57      -$L57      )/$L57      )*100))</f>
        <v>0</v>
      </c>
      <c r="S57" s="55">
        <f>IF(($M57      =0),0,((($O57      -$M57      )/$M57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IF(($L58      =0),0,((($N58      -$L58      )/$L58      )*100))</f>
        <v>0</v>
      </c>
      <c r="S58" s="55">
        <f>IF(($M58      =0),0,((($O58      -$M58      )/$M58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IF(($L59      =0),0,((($N59      -$L59      )/$L59      )*100))</f>
        <v>0</v>
      </c>
      <c r="S59" s="55">
        <f>IF(($M59      =0),0,((($O59      -$M59      )/$M59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IF(($L60      =0),0,((($N60      -$L60      )/$L60      )*100))</f>
        <v>0</v>
      </c>
      <c r="S60" s="55">
        <f>IF(($M60      =0),0,((($O60      -$M60      )/$M60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IF(($L61      =0),0,((($N61      -$L61      )/$L61      )*100))</f>
        <v>0</v>
      </c>
      <c r="S61" s="64">
        <f>IF(($M61      =0),0,((($O61      -$M61      )/$M61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IF(($L63      =0),0,((($N63      -$L63      )/$L63      )*100))</f>
        <v>0</v>
      </c>
      <c r="S63" s="55">
        <f t="shared" ref="S63:S69" si="39">IF(($M63      =0),0,((($O63      -$M63      )/$M63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25182000</v>
      </c>
      <c r="C69" s="120">
        <f>SUM(C9:C16,C19:C25,C28:C31,C34,C37:C41,C44:C54,C57:C60,C63:C67)</f>
        <v>0</v>
      </c>
      <c r="D69" s="120"/>
      <c r="E69" s="120">
        <f t="shared" si="35"/>
        <v>25182000</v>
      </c>
      <c r="F69" s="121">
        <f t="shared" ref="F69:O69" si="43">SUM(F9:F16,F19:F25,F28:F31,F34,F37:F41,F44:F54,F57:F60,F63:F67)</f>
        <v>25182000</v>
      </c>
      <c r="G69" s="122">
        <f t="shared" si="43"/>
        <v>25182000</v>
      </c>
      <c r="H69" s="121">
        <f t="shared" si="43"/>
        <v>4395000</v>
      </c>
      <c r="I69" s="122">
        <f t="shared" si="43"/>
        <v>2064172</v>
      </c>
      <c r="J69" s="121">
        <f t="shared" si="43"/>
        <v>787000</v>
      </c>
      <c r="K69" s="122">
        <f t="shared" si="43"/>
        <v>9860502</v>
      </c>
      <c r="L69" s="121">
        <f t="shared" si="43"/>
        <v>570000</v>
      </c>
      <c r="M69" s="122">
        <f t="shared" si="43"/>
        <v>6750407</v>
      </c>
      <c r="N69" s="121">
        <f t="shared" si="43"/>
        <v>13956000</v>
      </c>
      <c r="O69" s="122">
        <f t="shared" si="43"/>
        <v>7701707</v>
      </c>
      <c r="P69" s="121">
        <f t="shared" si="36"/>
        <v>19708000</v>
      </c>
      <c r="Q69" s="122">
        <f t="shared" si="37"/>
        <v>26376788</v>
      </c>
      <c r="R69" s="67">
        <f t="shared" si="38"/>
        <v>2348.4210526315787</v>
      </c>
      <c r="S69" s="68">
        <f t="shared" si="39"/>
        <v>14.092483608766109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78.262250814073539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104.74461123024383</v>
      </c>
      <c r="V69" s="121">
        <f>SUM(V9:V16,V19:V25,V28:V31,V34,V37:V41,V44:V54,V57:V60,V63:V67)</f>
        <v>2635000</v>
      </c>
      <c r="W69" s="122">
        <f>SUM(W9:W16,W19:W25,W28:W31,W34,W37:W41,W44:W54,W57:W60,W63:W67)</f>
        <v>2635000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26469000</v>
      </c>
      <c r="C71" s="108"/>
      <c r="D71" s="108"/>
      <c r="E71" s="108">
        <f>$B71      +$C71      +$D71</f>
        <v>26469000</v>
      </c>
      <c r="F71" s="109">
        <v>26469000</v>
      </c>
      <c r="G71" s="110">
        <v>26469000</v>
      </c>
      <c r="H71" s="109">
        <v>7428000</v>
      </c>
      <c r="I71" s="110">
        <v>6292385</v>
      </c>
      <c r="J71" s="109">
        <v>8690000</v>
      </c>
      <c r="K71" s="110">
        <v>8660344</v>
      </c>
      <c r="L71" s="109">
        <v>8039000</v>
      </c>
      <c r="M71" s="110">
        <v>3947922</v>
      </c>
      <c r="N71" s="109">
        <v>2312000</v>
      </c>
      <c r="O71" s="110">
        <v>7568349</v>
      </c>
      <c r="P71" s="109">
        <f>$H71      +$J71      +$L71      +$N71</f>
        <v>26469000</v>
      </c>
      <c r="Q71" s="110">
        <f>$I71      +$K71      +$M71      +$O71</f>
        <v>26469000</v>
      </c>
      <c r="R71" s="54">
        <f>IF(($L71      =0),0,((($N71      -$L71      )/$L71      )*100))</f>
        <v>-71.240204005473316</v>
      </c>
      <c r="S71" s="55">
        <f>IF(($M71      =0),0,((($O71      -$M71      )/$M71      )*100))</f>
        <v>91.704623343622288</v>
      </c>
      <c r="T71" s="54">
        <f>IF(($E71      =0),0,(($P71      /$E71      )*100))</f>
        <v>100</v>
      </c>
      <c r="U71" s="56">
        <f>IF(($E71      =0),0,(($Q71      /$E71      )*100))</f>
        <v>100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IF(($L72      =0),0,((($N72      -$L72      )/$L72      )*100))</f>
        <v>0</v>
      </c>
      <c r="S72" s="55">
        <f>IF(($M72      =0),0,((($O72      -$M72      )/$M72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26469000</v>
      </c>
      <c r="C73" s="117">
        <f>SUM(C71:C72)</f>
        <v>0</v>
      </c>
      <c r="D73" s="117"/>
      <c r="E73" s="117">
        <f>$B73      +$C73      +$D73</f>
        <v>26469000</v>
      </c>
      <c r="F73" s="118">
        <f t="shared" ref="F73:O73" si="44">SUM(F71:F72)</f>
        <v>26469000</v>
      </c>
      <c r="G73" s="119">
        <f t="shared" si="44"/>
        <v>26469000</v>
      </c>
      <c r="H73" s="118">
        <f t="shared" si="44"/>
        <v>7428000</v>
      </c>
      <c r="I73" s="119">
        <f t="shared" si="44"/>
        <v>6292385</v>
      </c>
      <c r="J73" s="118">
        <f t="shared" si="44"/>
        <v>8690000</v>
      </c>
      <c r="K73" s="119">
        <f t="shared" si="44"/>
        <v>8660344</v>
      </c>
      <c r="L73" s="118">
        <f t="shared" si="44"/>
        <v>8039000</v>
      </c>
      <c r="M73" s="119">
        <f t="shared" si="44"/>
        <v>3947922</v>
      </c>
      <c r="N73" s="118">
        <f t="shared" si="44"/>
        <v>2312000</v>
      </c>
      <c r="O73" s="119">
        <f t="shared" si="44"/>
        <v>7568349</v>
      </c>
      <c r="P73" s="118">
        <f>$H73      +$J73      +$L73      +$N73</f>
        <v>26469000</v>
      </c>
      <c r="Q73" s="119">
        <f>$I73      +$K73      +$M73      +$O73</f>
        <v>26469000</v>
      </c>
      <c r="R73" s="63">
        <f>IF(($L73      =0),0,((($N73      -$L73      )/$L73      )*100))</f>
        <v>-71.240204005473316</v>
      </c>
      <c r="S73" s="64">
        <f>IF(($M73      =0),0,((($O73      -$M73      )/$M73      )*100))</f>
        <v>91.704623343622288</v>
      </c>
      <c r="T73" s="63">
        <f>IF(($E71      =0),0,(($P71      /$E71      )*100))</f>
        <v>100</v>
      </c>
      <c r="U73" s="65">
        <f>IF($E71   =0,0,($Q71   /$E71 )*100)</f>
        <v>100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26469000</v>
      </c>
      <c r="C74" s="120">
        <f>SUM(C71:C72)</f>
        <v>0</v>
      </c>
      <c r="D74" s="120"/>
      <c r="E74" s="120">
        <f>$B74      +$C74      +$D74</f>
        <v>26469000</v>
      </c>
      <c r="F74" s="121">
        <f t="shared" ref="F74:O74" si="45">SUM(F71:F72)</f>
        <v>26469000</v>
      </c>
      <c r="G74" s="122">
        <f t="shared" si="45"/>
        <v>26469000</v>
      </c>
      <c r="H74" s="121">
        <f t="shared" si="45"/>
        <v>7428000</v>
      </c>
      <c r="I74" s="122">
        <f t="shared" si="45"/>
        <v>6292385</v>
      </c>
      <c r="J74" s="121">
        <f t="shared" si="45"/>
        <v>8690000</v>
      </c>
      <c r="K74" s="122">
        <f t="shared" si="45"/>
        <v>8660344</v>
      </c>
      <c r="L74" s="121">
        <f t="shared" si="45"/>
        <v>8039000</v>
      </c>
      <c r="M74" s="122">
        <f t="shared" si="45"/>
        <v>3947922</v>
      </c>
      <c r="N74" s="121">
        <f t="shared" si="45"/>
        <v>2312000</v>
      </c>
      <c r="O74" s="122">
        <f t="shared" si="45"/>
        <v>7568349</v>
      </c>
      <c r="P74" s="121">
        <f>$H74      +$J74      +$L74      +$N74</f>
        <v>26469000</v>
      </c>
      <c r="Q74" s="122">
        <f>$I74      +$K74      +$M74      +$O74</f>
        <v>26469000</v>
      </c>
      <c r="R74" s="67">
        <f>IF(($L74      =0),0,((($N74      -$L74      )/$L74      )*100))</f>
        <v>-71.240204005473316</v>
      </c>
      <c r="S74" s="68">
        <f>IF(($M74      =0),0,((($O74      -$M74      )/$M74      )*100))</f>
        <v>91.704623343622288</v>
      </c>
      <c r="T74" s="67">
        <f>IF(($E71      =0),0,(($P71      /$E71      )*100))</f>
        <v>100</v>
      </c>
      <c r="U74" s="71">
        <f>IF($E71   =0,0,($Q71   /$E71 )*100)</f>
        <v>100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51651000</v>
      </c>
      <c r="C75" s="120">
        <f>SUM(C9:C16,C19:C25,C28:C31,C34,C37:C41,C44:C54,C57:C60,C63:C67,C71:C72)</f>
        <v>0</v>
      </c>
      <c r="D75" s="120"/>
      <c r="E75" s="120">
        <f>$B75      +$C75      +$D75</f>
        <v>51651000</v>
      </c>
      <c r="F75" s="121">
        <f t="shared" ref="F75:O75" si="46">SUM(F9:F16,F19:F25,F28:F31,F34,F37:F41,F44:F54,F57:F60,F63:F67,F71:F72)</f>
        <v>51651000</v>
      </c>
      <c r="G75" s="122">
        <f t="shared" si="46"/>
        <v>51651000</v>
      </c>
      <c r="H75" s="121">
        <f t="shared" si="46"/>
        <v>11823000</v>
      </c>
      <c r="I75" s="122">
        <f t="shared" si="46"/>
        <v>8356557</v>
      </c>
      <c r="J75" s="121">
        <f t="shared" si="46"/>
        <v>9477000</v>
      </c>
      <c r="K75" s="122">
        <f t="shared" si="46"/>
        <v>18520846</v>
      </c>
      <c r="L75" s="121">
        <f t="shared" si="46"/>
        <v>8609000</v>
      </c>
      <c r="M75" s="122">
        <f t="shared" si="46"/>
        <v>10698329</v>
      </c>
      <c r="N75" s="121">
        <f t="shared" si="46"/>
        <v>16268000</v>
      </c>
      <c r="O75" s="122">
        <f t="shared" si="46"/>
        <v>15270056</v>
      </c>
      <c r="P75" s="121">
        <f>$H75      +$J75      +$L75      +$N75</f>
        <v>46177000</v>
      </c>
      <c r="Q75" s="122">
        <f>$I75      +$K75      +$M75      +$O75</f>
        <v>52845788</v>
      </c>
      <c r="R75" s="67">
        <f>IF(($L75      =0),0,((($N75      -$L75      )/$L75      )*100))</f>
        <v>88.965036589615522</v>
      </c>
      <c r="S75" s="68">
        <f>IF(($M75      =0),0,((($O75      -$M75      )/$M75      )*100))</f>
        <v>42.733094112173973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89.401947687363275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102.31319432344002</v>
      </c>
      <c r="V75" s="121">
        <f>SUM(V9:V16,V19:V25,V28:V31,V34,V37:V41,V44:V54,V57:V60,V63:V67,V71:V72)</f>
        <v>2635000</v>
      </c>
      <c r="W75" s="122">
        <f>SUM(W9:W16,W19:W25,W28:W31,W34,W37:W41,W44:W54,W57:W60,W63:W67,W71:W72)</f>
        <v>2635000</v>
      </c>
    </row>
    <row r="76" spans="1:23" ht="13" thickTop="1" x14ac:dyDescent="0.25">
      <c r="A76" s="72" t="s">
        <v>40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93</v>
      </c>
      <c r="B78" s="86" t="s">
        <v>94</v>
      </c>
      <c r="C78" s="86" t="s">
        <v>95</v>
      </c>
      <c r="D78" s="87" t="s">
        <v>17</v>
      </c>
      <c r="E78" s="86" t="s">
        <v>18</v>
      </c>
      <c r="F78" s="86" t="s">
        <v>19</v>
      </c>
      <c r="G78" s="86" t="s">
        <v>96</v>
      </c>
      <c r="H78" s="86" t="s">
        <v>97</v>
      </c>
      <c r="I78" s="88" t="s">
        <v>22</v>
      </c>
      <c r="J78" s="86" t="s">
        <v>98</v>
      </c>
      <c r="K78" s="88" t="s">
        <v>24</v>
      </c>
      <c r="L78" s="86" t="s">
        <v>99</v>
      </c>
      <c r="M78" s="88" t="s">
        <v>26</v>
      </c>
      <c r="N78" s="86" t="s">
        <v>100</v>
      </c>
      <c r="O78" s="88" t="s">
        <v>28</v>
      </c>
      <c r="P78" s="88" t="s">
        <v>101</v>
      </c>
      <c r="Q78" s="89" t="s">
        <v>30</v>
      </c>
      <c r="R78" s="90" t="s">
        <v>101</v>
      </c>
      <c r="S78" s="91" t="s">
        <v>30</v>
      </c>
      <c r="T78" s="90" t="s">
        <v>102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167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168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169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170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171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172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103</v>
      </c>
      <c r="B87" s="128">
        <f t="shared" ref="B87:S87" si="48">+B88+B89+B90+B91+B92+B93+B94+B95+B96</f>
        <v>13303000</v>
      </c>
      <c r="C87" s="128">
        <f t="shared" si="48"/>
        <v>-709000</v>
      </c>
      <c r="D87" s="128">
        <f t="shared" si="48"/>
        <v>0</v>
      </c>
      <c r="E87" s="128">
        <f t="shared" si="48"/>
        <v>12594000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558000</v>
      </c>
      <c r="I87" s="128">
        <f t="shared" si="48"/>
        <v>0</v>
      </c>
      <c r="J87" s="128">
        <f t="shared" si="48"/>
        <v>269000</v>
      </c>
      <c r="K87" s="128">
        <f t="shared" si="48"/>
        <v>0</v>
      </c>
      <c r="L87" s="128">
        <f t="shared" si="48"/>
        <v>1041000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1868000</v>
      </c>
      <c r="Q87" s="129">
        <f t="shared" si="48"/>
        <v>0</v>
      </c>
      <c r="R87" s="94">
        <f t="shared" si="48"/>
        <v>-100</v>
      </c>
      <c r="S87" s="94">
        <f t="shared" si="48"/>
        <v>0</v>
      </c>
      <c r="T87" s="95">
        <f>IF(SUM($E88:$E96) =0,0,(P87   /SUM($E88:$E96) )*100)</f>
        <v>14.832459901540416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104</v>
      </c>
      <c r="B88" s="130"/>
      <c r="C88" s="130"/>
      <c r="D88" s="130"/>
      <c r="E88" s="130">
        <f t="shared" ref="E88:E96" si="49">$B88      +$C88      +$D88</f>
        <v>0</v>
      </c>
      <c r="F88" s="130">
        <v>0</v>
      </c>
      <c r="G88" s="130">
        <v>0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IF(($L88      =0),0,((($N88      -$L88      )/$L88      )*100))</f>
        <v>0</v>
      </c>
      <c r="S88" s="98">
        <f t="shared" ref="S88:S96" si="53">IF(($M88      =0),0,((($O88      -$M88      )/$M88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105</v>
      </c>
      <c r="B89" s="108"/>
      <c r="C89" s="108"/>
      <c r="D89" s="108"/>
      <c r="E89" s="108">
        <f t="shared" si="49"/>
        <v>0</v>
      </c>
      <c r="F89" s="108">
        <v>0</v>
      </c>
      <c r="G89" s="108">
        <v>0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106</v>
      </c>
      <c r="B90" s="108"/>
      <c r="C90" s="108"/>
      <c r="D90" s="108"/>
      <c r="E90" s="108">
        <f t="shared" si="49"/>
        <v>0</v>
      </c>
      <c r="F90" s="108">
        <v>0</v>
      </c>
      <c r="G90" s="108">
        <v>0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107</v>
      </c>
      <c r="B91" s="108">
        <v>11553000</v>
      </c>
      <c r="C91" s="108"/>
      <c r="D91" s="108"/>
      <c r="E91" s="108">
        <f t="shared" si="49"/>
        <v>11553000</v>
      </c>
      <c r="F91" s="108">
        <v>0</v>
      </c>
      <c r="G91" s="108">
        <v>0</v>
      </c>
      <c r="H91" s="108">
        <v>558000</v>
      </c>
      <c r="I91" s="108"/>
      <c r="J91" s="108">
        <v>269000</v>
      </c>
      <c r="K91" s="108"/>
      <c r="L91" s="108"/>
      <c r="M91" s="108"/>
      <c r="N91" s="108"/>
      <c r="O91" s="108"/>
      <c r="P91" s="108">
        <f t="shared" si="50"/>
        <v>827000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7.1583138578724146</v>
      </c>
      <c r="U91" s="99">
        <f t="shared" si="55"/>
        <v>0</v>
      </c>
      <c r="V91" s="100"/>
      <c r="W91" s="101"/>
    </row>
    <row r="92" spans="1:23" ht="13" x14ac:dyDescent="0.3">
      <c r="A92" s="102" t="s">
        <v>108</v>
      </c>
      <c r="B92" s="108"/>
      <c r="C92" s="108"/>
      <c r="D92" s="108"/>
      <c r="E92" s="108">
        <f t="shared" si="49"/>
        <v>0</v>
      </c>
      <c r="F92" s="108">
        <v>0</v>
      </c>
      <c r="G92" s="108">
        <v>0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109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110</v>
      </c>
      <c r="B94" s="108"/>
      <c r="C94" s="108"/>
      <c r="D94" s="108"/>
      <c r="E94" s="108">
        <f t="shared" si="49"/>
        <v>0</v>
      </c>
      <c r="F94" s="108">
        <v>0</v>
      </c>
      <c r="G94" s="108">
        <v>0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111</v>
      </c>
      <c r="B95" s="108"/>
      <c r="C95" s="108"/>
      <c r="D95" s="108"/>
      <c r="E95" s="108">
        <f t="shared" si="49"/>
        <v>0</v>
      </c>
      <c r="F95" s="108">
        <v>0</v>
      </c>
      <c r="G95" s="108">
        <v>0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112</v>
      </c>
      <c r="B96" s="131">
        <v>1750000</v>
      </c>
      <c r="C96" s="131">
        <v>-709000</v>
      </c>
      <c r="D96" s="131"/>
      <c r="E96" s="131">
        <f t="shared" si="49"/>
        <v>1041000</v>
      </c>
      <c r="F96" s="131">
        <v>0</v>
      </c>
      <c r="G96" s="131">
        <v>0</v>
      </c>
      <c r="H96" s="131"/>
      <c r="I96" s="131"/>
      <c r="J96" s="131"/>
      <c r="K96" s="131"/>
      <c r="L96" s="131">
        <v>1041000</v>
      </c>
      <c r="M96" s="131"/>
      <c r="N96" s="131"/>
      <c r="O96" s="131"/>
      <c r="P96" s="131">
        <f t="shared" si="50"/>
        <v>1041000</v>
      </c>
      <c r="Q96" s="131">
        <f t="shared" si="51"/>
        <v>0</v>
      </c>
      <c r="R96" s="104">
        <f t="shared" si="52"/>
        <v>-100</v>
      </c>
      <c r="S96" s="104">
        <f t="shared" si="53"/>
        <v>0</v>
      </c>
      <c r="T96" s="104">
        <f t="shared" si="54"/>
        <v>100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173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13303000</v>
      </c>
      <c r="C114" s="137">
        <f t="shared" si="62"/>
        <v>-709000</v>
      </c>
      <c r="D114" s="137">
        <f t="shared" si="62"/>
        <v>0</v>
      </c>
      <c r="E114" s="137">
        <f t="shared" si="62"/>
        <v>12594000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558000</v>
      </c>
      <c r="I114" s="137">
        <f t="shared" si="62"/>
        <v>0</v>
      </c>
      <c r="J114" s="137">
        <f t="shared" si="62"/>
        <v>269000</v>
      </c>
      <c r="K114" s="137">
        <f t="shared" si="62"/>
        <v>0</v>
      </c>
      <c r="L114" s="137">
        <f t="shared" si="62"/>
        <v>1041000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1868000</v>
      </c>
      <c r="Q114" s="137">
        <f t="shared" si="62"/>
        <v>0</v>
      </c>
      <c r="R114" s="29">
        <f t="shared" si="61"/>
        <v>-1</v>
      </c>
      <c r="S114" s="30" t="str">
        <f t="shared" si="61"/>
        <v xml:space="preserve"> </v>
      </c>
      <c r="T114" s="29">
        <f t="shared" si="58"/>
        <v>0.14832459901540415</v>
      </c>
      <c r="U114" s="30">
        <f t="shared" si="59"/>
        <v>0</v>
      </c>
      <c r="V114" s="27"/>
      <c r="W114" s="28"/>
    </row>
    <row r="115" spans="1:23" hidden="1" x14ac:dyDescent="0.25">
      <c r="A115" s="31" t="s">
        <v>174</v>
      </c>
      <c r="B115" s="139">
        <f>B87</f>
        <v>13303000</v>
      </c>
      <c r="C115" s="139">
        <f t="shared" ref="C115:Q115" si="63">C87</f>
        <v>-709000</v>
      </c>
      <c r="D115" s="139">
        <f t="shared" si="63"/>
        <v>0</v>
      </c>
      <c r="E115" s="139">
        <f t="shared" si="63"/>
        <v>12594000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558000</v>
      </c>
      <c r="I115" s="139">
        <f t="shared" si="63"/>
        <v>0</v>
      </c>
      <c r="J115" s="139">
        <f t="shared" si="63"/>
        <v>269000</v>
      </c>
      <c r="K115" s="139">
        <f t="shared" si="63"/>
        <v>0</v>
      </c>
      <c r="L115" s="139">
        <f t="shared" si="63"/>
        <v>1041000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1868000</v>
      </c>
      <c r="Q115" s="139">
        <f t="shared" si="63"/>
        <v>0</v>
      </c>
      <c r="R115" s="29">
        <f t="shared" si="61"/>
        <v>-1</v>
      </c>
      <c r="S115" s="30" t="str">
        <f t="shared" si="61"/>
        <v xml:space="preserve"> </v>
      </c>
      <c r="T115" s="29">
        <f t="shared" si="58"/>
        <v>0.14832459901540415</v>
      </c>
      <c r="U115" s="30">
        <f t="shared" si="59"/>
        <v>0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175</v>
      </c>
    </row>
    <row r="118" spans="1:23" x14ac:dyDescent="0.25">
      <c r="A118" s="35" t="s">
        <v>176</v>
      </c>
    </row>
    <row r="119" spans="1:23" ht="13" x14ac:dyDescent="0.3">
      <c r="A119" s="35" t="s">
        <v>177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178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179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180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P34Scv/1jpm0N0e4baWEKwlZaK60g91ub1bfIa/Qeqalu+000pWcdXb0sRCLvdJKoHFEFVtpTPsSi9ilkw/uag==" saltValue="dq9dWi6yJ9D+P+y4yn4z6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315D5594D0C8428CC165A793450781" ma:contentTypeVersion="10" ma:contentTypeDescription="Create a new document." ma:contentTypeScope="" ma:versionID="1abd8c7cf7de20f5382965d3e2228a83">
  <xsd:schema xmlns:xsd="http://www.w3.org/2001/XMLSchema" xmlns:xs="http://www.w3.org/2001/XMLSchema" xmlns:p="http://schemas.microsoft.com/office/2006/metadata/properties" xmlns:ns2="4a6efc74-3ca5-40d0-86bc-4e468c478a03" xmlns:ns3="90138662-c55e-4ac0-9ca9-54cb48d0f27b" targetNamespace="http://schemas.microsoft.com/office/2006/metadata/properties" ma:root="true" ma:fieldsID="949da9a768bcd1d21c9e85ef5da2d8ad" ns2:_="" ns3:_="">
    <xsd:import namespace="4a6efc74-3ca5-40d0-86bc-4e468c478a03"/>
    <xsd:import namespace="90138662-c55e-4ac0-9ca9-54cb48d0f27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6efc74-3ca5-40d0-86bc-4e468c478a0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7926958f-279b-4216-9c18-088c7a0f940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138662-c55e-4ac0-9ca9-54cb48d0f27b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db981804-b705-431d-bffd-620f60b7c6e7}" ma:internalName="TaxCatchAll" ma:showField="CatchAllData" ma:web="90138662-c55e-4ac0-9ca9-54cb48d0f27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0138662-c55e-4ac0-9ca9-54cb48d0f27b" xsi:nil="true"/>
    <lcf76f155ced4ddcb4097134ff3c332f xmlns="4a6efc74-3ca5-40d0-86bc-4e468c478a03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98465278-9DA7-440C-924C-3BD4E631C3F1}"/>
</file>

<file path=customXml/itemProps2.xml><?xml version="1.0" encoding="utf-8"?>
<ds:datastoreItem xmlns:ds="http://schemas.openxmlformats.org/officeDocument/2006/customXml" ds:itemID="{B89F7318-0FB9-41A7-AF55-AEF1477A18A7}"/>
</file>

<file path=customXml/itemProps3.xml><?xml version="1.0" encoding="utf-8"?>
<ds:datastoreItem xmlns:ds="http://schemas.openxmlformats.org/officeDocument/2006/customXml" ds:itemID="{5ABA31B2-571B-435C-9155-B56C1063E04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55</vt:i4>
      </vt:variant>
      <vt:variant>
        <vt:lpstr>Named Ranges</vt:lpstr>
      </vt:variant>
      <vt:variant>
        <vt:i4>55</vt:i4>
      </vt:variant>
    </vt:vector>
  </HeadingPairs>
  <TitlesOfParts>
    <vt:vector size="110" baseType="lpstr">
      <vt:lpstr>Summary</vt:lpstr>
      <vt:lpstr>ETH</vt:lpstr>
      <vt:lpstr>KZN212</vt:lpstr>
      <vt:lpstr>KZN213</vt:lpstr>
      <vt:lpstr>KZN214</vt:lpstr>
      <vt:lpstr>KZN216</vt:lpstr>
      <vt:lpstr>DC21</vt:lpstr>
      <vt:lpstr>KZN221</vt:lpstr>
      <vt:lpstr>KZN222</vt:lpstr>
      <vt:lpstr>KZN223</vt:lpstr>
      <vt:lpstr>KZN224</vt:lpstr>
      <vt:lpstr>KZN225</vt:lpstr>
      <vt:lpstr>KZN226</vt:lpstr>
      <vt:lpstr>KZN227</vt:lpstr>
      <vt:lpstr>DC22</vt:lpstr>
      <vt:lpstr>KZN235</vt:lpstr>
      <vt:lpstr>KZN237</vt:lpstr>
      <vt:lpstr>KZN238</vt:lpstr>
      <vt:lpstr>DC23</vt:lpstr>
      <vt:lpstr>KZN241</vt:lpstr>
      <vt:lpstr>KZN242</vt:lpstr>
      <vt:lpstr>KZN244</vt:lpstr>
      <vt:lpstr>KZN245</vt:lpstr>
      <vt:lpstr>DC24</vt:lpstr>
      <vt:lpstr>KZN252</vt:lpstr>
      <vt:lpstr>KZN253</vt:lpstr>
      <vt:lpstr>KZN254</vt:lpstr>
      <vt:lpstr>DC25</vt:lpstr>
      <vt:lpstr>KZN261</vt:lpstr>
      <vt:lpstr>KZN262</vt:lpstr>
      <vt:lpstr>KZN263</vt:lpstr>
      <vt:lpstr>KZN265</vt:lpstr>
      <vt:lpstr>KZN266</vt:lpstr>
      <vt:lpstr>DC26</vt:lpstr>
      <vt:lpstr>KZN271</vt:lpstr>
      <vt:lpstr>KZN272</vt:lpstr>
      <vt:lpstr>KZN275</vt:lpstr>
      <vt:lpstr>KZN276</vt:lpstr>
      <vt:lpstr>DC27</vt:lpstr>
      <vt:lpstr>KZN281</vt:lpstr>
      <vt:lpstr>KZN282</vt:lpstr>
      <vt:lpstr>KZN284</vt:lpstr>
      <vt:lpstr>KZN285</vt:lpstr>
      <vt:lpstr>KZN286</vt:lpstr>
      <vt:lpstr>DC28</vt:lpstr>
      <vt:lpstr>KZN291</vt:lpstr>
      <vt:lpstr>KZN292</vt:lpstr>
      <vt:lpstr>KZN293</vt:lpstr>
      <vt:lpstr>KZN294</vt:lpstr>
      <vt:lpstr>DC29</vt:lpstr>
      <vt:lpstr>KZN433</vt:lpstr>
      <vt:lpstr>KZN434</vt:lpstr>
      <vt:lpstr>KZN435</vt:lpstr>
      <vt:lpstr>KZN436</vt:lpstr>
      <vt:lpstr>DC43</vt:lpstr>
      <vt:lpstr>'DC21'!Print_Area</vt:lpstr>
      <vt:lpstr>'DC22'!Print_Area</vt:lpstr>
      <vt:lpstr>'DC23'!Print_Area</vt:lpstr>
      <vt:lpstr>'DC24'!Print_Area</vt:lpstr>
      <vt:lpstr>'DC25'!Print_Area</vt:lpstr>
      <vt:lpstr>'DC26'!Print_Area</vt:lpstr>
      <vt:lpstr>'DC27'!Print_Area</vt:lpstr>
      <vt:lpstr>'DC28'!Print_Area</vt:lpstr>
      <vt:lpstr>'DC29'!Print_Area</vt:lpstr>
      <vt:lpstr>'DC43'!Print_Area</vt:lpstr>
      <vt:lpstr>ETH!Print_Area</vt:lpstr>
      <vt:lpstr>'KZN212'!Print_Area</vt:lpstr>
      <vt:lpstr>'KZN213'!Print_Area</vt:lpstr>
      <vt:lpstr>'KZN214'!Print_Area</vt:lpstr>
      <vt:lpstr>'KZN216'!Print_Area</vt:lpstr>
      <vt:lpstr>'KZN221'!Print_Area</vt:lpstr>
      <vt:lpstr>'KZN222'!Print_Area</vt:lpstr>
      <vt:lpstr>'KZN223'!Print_Area</vt:lpstr>
      <vt:lpstr>'KZN224'!Print_Area</vt:lpstr>
      <vt:lpstr>'KZN225'!Print_Area</vt:lpstr>
      <vt:lpstr>'KZN226'!Print_Area</vt:lpstr>
      <vt:lpstr>'KZN227'!Print_Area</vt:lpstr>
      <vt:lpstr>'KZN235'!Print_Area</vt:lpstr>
      <vt:lpstr>'KZN237'!Print_Area</vt:lpstr>
      <vt:lpstr>'KZN238'!Print_Area</vt:lpstr>
      <vt:lpstr>'KZN241'!Print_Area</vt:lpstr>
      <vt:lpstr>'KZN242'!Print_Area</vt:lpstr>
      <vt:lpstr>'KZN244'!Print_Area</vt:lpstr>
      <vt:lpstr>'KZN245'!Print_Area</vt:lpstr>
      <vt:lpstr>'KZN252'!Print_Area</vt:lpstr>
      <vt:lpstr>'KZN253'!Print_Area</vt:lpstr>
      <vt:lpstr>'KZN254'!Print_Area</vt:lpstr>
      <vt:lpstr>'KZN261'!Print_Area</vt:lpstr>
      <vt:lpstr>'KZN262'!Print_Area</vt:lpstr>
      <vt:lpstr>'KZN263'!Print_Area</vt:lpstr>
      <vt:lpstr>'KZN265'!Print_Area</vt:lpstr>
      <vt:lpstr>'KZN266'!Print_Area</vt:lpstr>
      <vt:lpstr>'KZN271'!Print_Area</vt:lpstr>
      <vt:lpstr>'KZN272'!Print_Area</vt:lpstr>
      <vt:lpstr>'KZN275'!Print_Area</vt:lpstr>
      <vt:lpstr>'KZN276'!Print_Area</vt:lpstr>
      <vt:lpstr>'KZN281'!Print_Area</vt:lpstr>
      <vt:lpstr>'KZN282'!Print_Area</vt:lpstr>
      <vt:lpstr>'KZN284'!Print_Area</vt:lpstr>
      <vt:lpstr>'KZN285'!Print_Area</vt:lpstr>
      <vt:lpstr>'KZN286'!Print_Area</vt:lpstr>
      <vt:lpstr>'KZN291'!Print_Area</vt:lpstr>
      <vt:lpstr>'KZN292'!Print_Area</vt:lpstr>
      <vt:lpstr>'KZN293'!Print_Area</vt:lpstr>
      <vt:lpstr>'KZN294'!Print_Area</vt:lpstr>
      <vt:lpstr>'KZN433'!Print_Area</vt:lpstr>
      <vt:lpstr>'KZN434'!Print_Area</vt:lpstr>
      <vt:lpstr>'KZN435'!Print_Area</vt:lpstr>
      <vt:lpstr>'KZN436'!Print_Area</vt:lpstr>
      <vt:lpstr>Summary!Print_Area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Nomfezeko Mayambela</cp:lastModifiedBy>
  <dcterms:created xsi:type="dcterms:W3CDTF">2025-08-18T08:45:24Z</dcterms:created>
  <dcterms:modified xsi:type="dcterms:W3CDTF">2025-08-18T08:46:48Z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0x01010045315D5594D0C8428CC165A793450781</vt:lpwstr>
  </property>
</Properties>
</file>