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13_ncr:1_{3C8859D1-94C3-4AB0-A4E4-B43ACA2322AE}" xr6:coauthVersionLast="47" xr6:coauthVersionMax="47" xr10:uidLastSave="{00000000-0000-0000-0000-000000000000}"/>
  <workbookProtection workbookAlgorithmName="SHA-512" workbookHashValue="GO1HeptMzQM41H58wVWvCt5/Q26gvxeVvEotBMaoj2iW/1NGPIiwJ92dAbjP2c5KnWPEq+1Ds6+atBTUUY1qGA==" workbookSaltValue="lxRhAqyGjKFivK3ddyAkXg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LIM331" sheetId="2" r:id="rId2"/>
    <sheet name="LIM332" sheetId="3" r:id="rId3"/>
    <sheet name="LIM333" sheetId="4" r:id="rId4"/>
    <sheet name="LIM334" sheetId="5" r:id="rId5"/>
    <sheet name="LIM335" sheetId="6" r:id="rId6"/>
    <sheet name="DC33" sheetId="7" r:id="rId7"/>
    <sheet name="LIM341" sheetId="8" r:id="rId8"/>
    <sheet name="LIM343" sheetId="9" r:id="rId9"/>
    <sheet name="LIM344" sheetId="10" r:id="rId10"/>
    <sheet name="LIM345" sheetId="11" r:id="rId11"/>
    <sheet name="DC34" sheetId="12" r:id="rId12"/>
    <sheet name="LIM351" sheetId="13" r:id="rId13"/>
    <sheet name="LIM353" sheetId="14" r:id="rId14"/>
    <sheet name="LIM354" sheetId="15" r:id="rId15"/>
    <sheet name="LIM355" sheetId="16" r:id="rId16"/>
    <sheet name="DC35" sheetId="17" r:id="rId17"/>
    <sheet name="LIM361" sheetId="18" r:id="rId18"/>
    <sheet name="LIM362" sheetId="19" r:id="rId19"/>
    <sheet name="LIM366" sheetId="20" r:id="rId20"/>
    <sheet name="LIM367" sheetId="21" r:id="rId21"/>
    <sheet name="LIM368" sheetId="22" r:id="rId22"/>
    <sheet name="DC36" sheetId="23" r:id="rId23"/>
    <sheet name="LIM471" sheetId="24" r:id="rId24"/>
    <sheet name="LIM472" sheetId="25" r:id="rId25"/>
    <sheet name="LIM473" sheetId="26" r:id="rId26"/>
    <sheet name="LIM476" sheetId="27" r:id="rId27"/>
    <sheet name="DC47" sheetId="28" r:id="rId28"/>
  </sheets>
  <definedNames>
    <definedName name="_xlnm.Print_Area" localSheetId="6">'DC33'!$A$1:$X$128</definedName>
    <definedName name="_xlnm.Print_Area" localSheetId="11">'DC34'!$A$1:$X$128</definedName>
    <definedName name="_xlnm.Print_Area" localSheetId="16">'DC35'!$A$1:$X$128</definedName>
    <definedName name="_xlnm.Print_Area" localSheetId="22">'DC36'!$A$1:$X$128</definedName>
    <definedName name="_xlnm.Print_Area" localSheetId="27">'DC47'!$A$1:$X$128</definedName>
    <definedName name="_xlnm.Print_Area" localSheetId="1">'LIM331'!$A$1:$X$128</definedName>
    <definedName name="_xlnm.Print_Area" localSheetId="2">'LIM332'!$A$1:$X$128</definedName>
    <definedName name="_xlnm.Print_Area" localSheetId="3">'LIM333'!$A$1:$X$128</definedName>
    <definedName name="_xlnm.Print_Area" localSheetId="4">'LIM334'!$A$1:$X$128</definedName>
    <definedName name="_xlnm.Print_Area" localSheetId="5">'LIM335'!$A$1:$X$128</definedName>
    <definedName name="_xlnm.Print_Area" localSheetId="7">'LIM341'!$A$1:$X$128</definedName>
    <definedName name="_xlnm.Print_Area" localSheetId="8">'LIM343'!$A$1:$X$128</definedName>
    <definedName name="_xlnm.Print_Area" localSheetId="9">'LIM344'!$A$1:$X$128</definedName>
    <definedName name="_xlnm.Print_Area" localSheetId="10">'LIM345'!$A$1:$X$128</definedName>
    <definedName name="_xlnm.Print_Area" localSheetId="12">'LIM351'!$A$1:$X$128</definedName>
    <definedName name="_xlnm.Print_Area" localSheetId="13">'LIM353'!$A$1:$X$128</definedName>
    <definedName name="_xlnm.Print_Area" localSheetId="14">'LIM354'!$A$1:$X$128</definedName>
    <definedName name="_xlnm.Print_Area" localSheetId="15">'LIM355'!$A$1:$X$128</definedName>
    <definedName name="_xlnm.Print_Area" localSheetId="17">'LIM361'!$A$1:$X$128</definedName>
    <definedName name="_xlnm.Print_Area" localSheetId="18">'LIM362'!$A$1:$X$128</definedName>
    <definedName name="_xlnm.Print_Area" localSheetId="19">'LIM366'!$A$1:$X$128</definedName>
    <definedName name="_xlnm.Print_Area" localSheetId="20">'LIM367'!$A$1:$X$128</definedName>
    <definedName name="_xlnm.Print_Area" localSheetId="21">'LIM368'!$A$1:$X$128</definedName>
    <definedName name="_xlnm.Print_Area" localSheetId="23">'LIM471'!$A$1:$X$128</definedName>
    <definedName name="_xlnm.Print_Area" localSheetId="24">'LIM472'!$A$1:$X$128</definedName>
    <definedName name="_xlnm.Print_Area" localSheetId="25">'LIM473'!$A$1:$X$128</definedName>
    <definedName name="_xlnm.Print_Area" localSheetId="26">'LIM476'!$A$1:$X$128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N114" i="2" s="1"/>
  <c r="M87" i="2"/>
  <c r="L87" i="2"/>
  <c r="L115" i="2" s="1"/>
  <c r="R115" i="2" s="1"/>
  <c r="K87" i="2"/>
  <c r="J87" i="2"/>
  <c r="I87" i="2"/>
  <c r="H87" i="2"/>
  <c r="G87" i="2"/>
  <c r="F87" i="2"/>
  <c r="F115" i="2" s="1"/>
  <c r="D87" i="2"/>
  <c r="C87" i="2"/>
  <c r="C115" i="2" s="1"/>
  <c r="B87" i="2"/>
  <c r="O87" i="3"/>
  <c r="O115" i="3" s="1"/>
  <c r="N87" i="3"/>
  <c r="M87" i="3"/>
  <c r="L87" i="3"/>
  <c r="K87" i="3"/>
  <c r="K115" i="3" s="1"/>
  <c r="J87" i="3"/>
  <c r="I87" i="3"/>
  <c r="I115" i="3" s="1"/>
  <c r="H87" i="3"/>
  <c r="G87" i="3"/>
  <c r="G115" i="3" s="1"/>
  <c r="F87" i="3"/>
  <c r="D87" i="3"/>
  <c r="C87" i="3"/>
  <c r="B87" i="3"/>
  <c r="B115" i="3" s="1"/>
  <c r="O87" i="4"/>
  <c r="N87" i="4"/>
  <c r="M87" i="4"/>
  <c r="L87" i="4"/>
  <c r="L115" i="4" s="1"/>
  <c r="R115" i="4" s="1"/>
  <c r="K87" i="4"/>
  <c r="J87" i="4"/>
  <c r="I87" i="4"/>
  <c r="H87" i="4"/>
  <c r="H115" i="4" s="1"/>
  <c r="G87" i="4"/>
  <c r="F87" i="4"/>
  <c r="F115" i="4" s="1"/>
  <c r="D87" i="4"/>
  <c r="C87" i="4"/>
  <c r="C115" i="4" s="1"/>
  <c r="B87" i="4"/>
  <c r="O87" i="5"/>
  <c r="N87" i="5"/>
  <c r="M87" i="5"/>
  <c r="L87" i="5"/>
  <c r="K87" i="5"/>
  <c r="K115" i="5" s="1"/>
  <c r="J87" i="5"/>
  <c r="I87" i="5"/>
  <c r="I115" i="5" s="1"/>
  <c r="H87" i="5"/>
  <c r="G87" i="5"/>
  <c r="F87" i="5"/>
  <c r="D87" i="5"/>
  <c r="D115" i="5" s="1"/>
  <c r="C87" i="5"/>
  <c r="B87" i="5"/>
  <c r="B115" i="5" s="1"/>
  <c r="O87" i="6"/>
  <c r="N87" i="6"/>
  <c r="M87" i="6"/>
  <c r="L87" i="6"/>
  <c r="K87" i="6"/>
  <c r="J87" i="6"/>
  <c r="J115" i="6" s="1"/>
  <c r="I87" i="6"/>
  <c r="H87" i="6"/>
  <c r="H115" i="6" s="1"/>
  <c r="G87" i="6"/>
  <c r="F87" i="6"/>
  <c r="F115" i="6" s="1"/>
  <c r="D87" i="6"/>
  <c r="C87" i="6"/>
  <c r="B87" i="6"/>
  <c r="O87" i="7"/>
  <c r="O114" i="7" s="1"/>
  <c r="N87" i="7"/>
  <c r="M87" i="7"/>
  <c r="M115" i="7" s="1"/>
  <c r="S115" i="7" s="1"/>
  <c r="L87" i="7"/>
  <c r="K87" i="7"/>
  <c r="K115" i="7" s="1"/>
  <c r="J87" i="7"/>
  <c r="I87" i="7"/>
  <c r="H87" i="7"/>
  <c r="G87" i="7"/>
  <c r="F87" i="7"/>
  <c r="D87" i="7"/>
  <c r="D115" i="7" s="1"/>
  <c r="C87" i="7"/>
  <c r="B87" i="7"/>
  <c r="B115" i="7" s="1"/>
  <c r="O87" i="8"/>
  <c r="N87" i="8"/>
  <c r="M87" i="8"/>
  <c r="L87" i="8"/>
  <c r="L115" i="8" s="1"/>
  <c r="R115" i="8" s="1"/>
  <c r="K87" i="8"/>
  <c r="J87" i="8"/>
  <c r="J115" i="8" s="1"/>
  <c r="I87" i="8"/>
  <c r="H87" i="8"/>
  <c r="H115" i="8" s="1"/>
  <c r="G87" i="8"/>
  <c r="F87" i="8"/>
  <c r="D87" i="8"/>
  <c r="C87" i="8"/>
  <c r="C115" i="8" s="1"/>
  <c r="B87" i="8"/>
  <c r="O87" i="9"/>
  <c r="O114" i="9" s="1"/>
  <c r="N87" i="9"/>
  <c r="M87" i="9"/>
  <c r="M115" i="9" s="1"/>
  <c r="S115" i="9" s="1"/>
  <c r="L87" i="9"/>
  <c r="K87" i="9"/>
  <c r="K115" i="9" s="1"/>
  <c r="J87" i="9"/>
  <c r="I87" i="9"/>
  <c r="I115" i="9" s="1"/>
  <c r="H87" i="9"/>
  <c r="G87" i="9"/>
  <c r="G115" i="9" s="1"/>
  <c r="F87" i="9"/>
  <c r="D87" i="9"/>
  <c r="D115" i="9" s="1"/>
  <c r="C87" i="9"/>
  <c r="B87" i="9"/>
  <c r="B115" i="9" s="1"/>
  <c r="O87" i="10"/>
  <c r="N87" i="10"/>
  <c r="N114" i="10" s="1"/>
  <c r="M87" i="10"/>
  <c r="L87" i="10"/>
  <c r="K87" i="10"/>
  <c r="J87" i="10"/>
  <c r="I87" i="10"/>
  <c r="H87" i="10"/>
  <c r="G87" i="10"/>
  <c r="F87" i="10"/>
  <c r="D87" i="10"/>
  <c r="C87" i="10"/>
  <c r="B87" i="10"/>
  <c r="O87" i="11"/>
  <c r="O115" i="11" s="1"/>
  <c r="N87" i="11"/>
  <c r="M87" i="11"/>
  <c r="L87" i="11"/>
  <c r="K87" i="11"/>
  <c r="K115" i="11" s="1"/>
  <c r="J87" i="11"/>
  <c r="I87" i="11"/>
  <c r="I115" i="11" s="1"/>
  <c r="H87" i="11"/>
  <c r="G87" i="11"/>
  <c r="G115" i="11" s="1"/>
  <c r="F87" i="11"/>
  <c r="D87" i="11"/>
  <c r="C87" i="11"/>
  <c r="B87" i="11"/>
  <c r="B115" i="11" s="1"/>
  <c r="O87" i="12"/>
  <c r="N87" i="12"/>
  <c r="N114" i="12" s="1"/>
  <c r="M87" i="12"/>
  <c r="L87" i="12"/>
  <c r="K87" i="12"/>
  <c r="J87" i="12"/>
  <c r="I87" i="12"/>
  <c r="H87" i="12"/>
  <c r="G87" i="12"/>
  <c r="F87" i="12"/>
  <c r="D87" i="12"/>
  <c r="C87" i="12"/>
  <c r="B87" i="12"/>
  <c r="O87" i="13"/>
  <c r="N87" i="13"/>
  <c r="M87" i="13"/>
  <c r="L87" i="13"/>
  <c r="K87" i="13"/>
  <c r="J87" i="13"/>
  <c r="I87" i="13"/>
  <c r="I115" i="13" s="1"/>
  <c r="H87" i="13"/>
  <c r="G87" i="13"/>
  <c r="F87" i="13"/>
  <c r="D87" i="13"/>
  <c r="C87" i="13"/>
  <c r="B87" i="13"/>
  <c r="O87" i="14"/>
  <c r="N87" i="14"/>
  <c r="N114" i="14" s="1"/>
  <c r="M87" i="14"/>
  <c r="L87" i="14"/>
  <c r="K87" i="14"/>
  <c r="J87" i="14"/>
  <c r="J115" i="14" s="1"/>
  <c r="I87" i="14"/>
  <c r="H87" i="14"/>
  <c r="H115" i="14" s="1"/>
  <c r="G87" i="14"/>
  <c r="F87" i="14"/>
  <c r="F115" i="14" s="1"/>
  <c r="D87" i="14"/>
  <c r="C87" i="14"/>
  <c r="B87" i="14"/>
  <c r="O87" i="15"/>
  <c r="O114" i="15" s="1"/>
  <c r="N87" i="15"/>
  <c r="M87" i="15"/>
  <c r="L87" i="15"/>
  <c r="K87" i="15"/>
  <c r="K115" i="15" s="1"/>
  <c r="J87" i="15"/>
  <c r="I87" i="15"/>
  <c r="H87" i="15"/>
  <c r="G87" i="15"/>
  <c r="F87" i="15"/>
  <c r="D87" i="15"/>
  <c r="C87" i="15"/>
  <c r="B87" i="15"/>
  <c r="B115" i="15" s="1"/>
  <c r="O87" i="16"/>
  <c r="N87" i="16"/>
  <c r="M87" i="16"/>
  <c r="L87" i="16"/>
  <c r="L115" i="16" s="1"/>
  <c r="K87" i="16"/>
  <c r="J87" i="16"/>
  <c r="J115" i="16" s="1"/>
  <c r="I87" i="16"/>
  <c r="H87" i="16"/>
  <c r="H115" i="16" s="1"/>
  <c r="G87" i="16"/>
  <c r="F87" i="16"/>
  <c r="D87" i="16"/>
  <c r="C87" i="16"/>
  <c r="C115" i="16" s="1"/>
  <c r="B87" i="16"/>
  <c r="O87" i="17"/>
  <c r="O115" i="17" s="1"/>
  <c r="N87" i="17"/>
  <c r="M87" i="17"/>
  <c r="M115" i="17" s="1"/>
  <c r="S115" i="17" s="1"/>
  <c r="L87" i="17"/>
  <c r="K87" i="17"/>
  <c r="J87" i="17"/>
  <c r="I87" i="17"/>
  <c r="I115" i="17" s="1"/>
  <c r="H87" i="17"/>
  <c r="G87" i="17"/>
  <c r="G115" i="17" s="1"/>
  <c r="F87" i="17"/>
  <c r="D87" i="17"/>
  <c r="D115" i="17" s="1"/>
  <c r="C87" i="17"/>
  <c r="B87" i="17"/>
  <c r="O87" i="18"/>
  <c r="N87" i="18"/>
  <c r="N115" i="18" s="1"/>
  <c r="M87" i="18"/>
  <c r="L87" i="18"/>
  <c r="L115" i="18" s="1"/>
  <c r="R115" i="18" s="1"/>
  <c r="K87" i="18"/>
  <c r="J87" i="18"/>
  <c r="J115" i="18" s="1"/>
  <c r="I87" i="18"/>
  <c r="H87" i="18"/>
  <c r="G87" i="18"/>
  <c r="F87" i="18"/>
  <c r="F115" i="18" s="1"/>
  <c r="D87" i="18"/>
  <c r="C87" i="18"/>
  <c r="C115" i="18" s="1"/>
  <c r="B87" i="18"/>
  <c r="O87" i="19"/>
  <c r="O115" i="19" s="1"/>
  <c r="N87" i="19"/>
  <c r="M87" i="19"/>
  <c r="L87" i="19"/>
  <c r="K87" i="19"/>
  <c r="K115" i="19" s="1"/>
  <c r="J87" i="19"/>
  <c r="I87" i="19"/>
  <c r="I115" i="19" s="1"/>
  <c r="H87" i="19"/>
  <c r="G87" i="19"/>
  <c r="G115" i="19" s="1"/>
  <c r="F87" i="19"/>
  <c r="D87" i="19"/>
  <c r="C87" i="19"/>
  <c r="B87" i="19"/>
  <c r="O87" i="20"/>
  <c r="N87" i="20"/>
  <c r="M87" i="20"/>
  <c r="M115" i="20" s="1"/>
  <c r="L87" i="20"/>
  <c r="K87" i="20"/>
  <c r="J87" i="20"/>
  <c r="I87" i="20"/>
  <c r="I115" i="20" s="1"/>
  <c r="H87" i="20"/>
  <c r="G87" i="20"/>
  <c r="G115" i="20" s="1"/>
  <c r="F87" i="20"/>
  <c r="D87" i="20"/>
  <c r="D115" i="20" s="1"/>
  <c r="C87" i="20"/>
  <c r="B87" i="20"/>
  <c r="O87" i="21"/>
  <c r="N87" i="21"/>
  <c r="N114" i="21" s="1"/>
  <c r="M87" i="21"/>
  <c r="L87" i="21"/>
  <c r="K87" i="21"/>
  <c r="J87" i="21"/>
  <c r="J115" i="21" s="1"/>
  <c r="I87" i="21"/>
  <c r="H87" i="21"/>
  <c r="G87" i="21"/>
  <c r="F87" i="21"/>
  <c r="D87" i="21"/>
  <c r="C87" i="21"/>
  <c r="B87" i="21"/>
  <c r="O87" i="22"/>
  <c r="O115" i="22" s="1"/>
  <c r="N87" i="22"/>
  <c r="M87" i="22"/>
  <c r="L87" i="22"/>
  <c r="K87" i="22"/>
  <c r="K115" i="22" s="1"/>
  <c r="J87" i="22"/>
  <c r="I87" i="22"/>
  <c r="I115" i="22" s="1"/>
  <c r="H87" i="22"/>
  <c r="G87" i="22"/>
  <c r="G115" i="22" s="1"/>
  <c r="F87" i="22"/>
  <c r="D87" i="22"/>
  <c r="C87" i="22"/>
  <c r="B87" i="22"/>
  <c r="B115" i="22" s="1"/>
  <c r="O87" i="23"/>
  <c r="N87" i="23"/>
  <c r="N114" i="23" s="1"/>
  <c r="M87" i="23"/>
  <c r="L87" i="23"/>
  <c r="K87" i="23"/>
  <c r="J87" i="23"/>
  <c r="I87" i="23"/>
  <c r="H87" i="23"/>
  <c r="G87" i="23"/>
  <c r="F87" i="23"/>
  <c r="D87" i="23"/>
  <c r="C87" i="23"/>
  <c r="B87" i="23"/>
  <c r="O87" i="24"/>
  <c r="N87" i="24"/>
  <c r="M87" i="24"/>
  <c r="M115" i="24" s="1"/>
  <c r="S115" i="24" s="1"/>
  <c r="L87" i="24"/>
  <c r="K87" i="24"/>
  <c r="K115" i="24" s="1"/>
  <c r="J87" i="24"/>
  <c r="I87" i="24"/>
  <c r="I115" i="24" s="1"/>
  <c r="H87" i="24"/>
  <c r="G87" i="24"/>
  <c r="F87" i="24"/>
  <c r="D87" i="24"/>
  <c r="D115" i="24" s="1"/>
  <c r="C87" i="24"/>
  <c r="B87" i="24"/>
  <c r="B115" i="24" s="1"/>
  <c r="O87" i="25"/>
  <c r="N87" i="25"/>
  <c r="M87" i="25"/>
  <c r="L87" i="25"/>
  <c r="K87" i="25"/>
  <c r="J87" i="25"/>
  <c r="J115" i="25" s="1"/>
  <c r="I87" i="25"/>
  <c r="H87" i="25"/>
  <c r="H115" i="25" s="1"/>
  <c r="G87" i="25"/>
  <c r="F87" i="25"/>
  <c r="F115" i="25" s="1"/>
  <c r="D87" i="25"/>
  <c r="C87" i="25"/>
  <c r="B87" i="25"/>
  <c r="O87" i="26"/>
  <c r="O115" i="26" s="1"/>
  <c r="N87" i="26"/>
  <c r="M87" i="26"/>
  <c r="M115" i="26" s="1"/>
  <c r="S115" i="26" s="1"/>
  <c r="L87" i="26"/>
  <c r="K87" i="26"/>
  <c r="J87" i="26"/>
  <c r="I87" i="26"/>
  <c r="H87" i="26"/>
  <c r="G87" i="26"/>
  <c r="G115" i="26" s="1"/>
  <c r="F87" i="26"/>
  <c r="D87" i="26"/>
  <c r="D115" i="26" s="1"/>
  <c r="C87" i="26"/>
  <c r="B87" i="26"/>
  <c r="O87" i="27"/>
  <c r="N87" i="27"/>
  <c r="M87" i="27"/>
  <c r="L87" i="27"/>
  <c r="K87" i="27"/>
  <c r="J87" i="27"/>
  <c r="J115" i="27" s="1"/>
  <c r="I87" i="27"/>
  <c r="H87" i="27"/>
  <c r="H115" i="27" s="1"/>
  <c r="G87" i="27"/>
  <c r="F87" i="27"/>
  <c r="D87" i="27"/>
  <c r="C87" i="27"/>
  <c r="B87" i="27"/>
  <c r="O87" i="28"/>
  <c r="N87" i="28"/>
  <c r="M87" i="28"/>
  <c r="L87" i="28"/>
  <c r="K87" i="28"/>
  <c r="J87" i="28"/>
  <c r="I87" i="28"/>
  <c r="H87" i="28"/>
  <c r="G87" i="28"/>
  <c r="G115" i="28" s="1"/>
  <c r="F87" i="28"/>
  <c r="D87" i="28"/>
  <c r="C87" i="28"/>
  <c r="B87" i="28"/>
  <c r="O87" i="1"/>
  <c r="N87" i="1"/>
  <c r="N114" i="1" s="1"/>
  <c r="M87" i="1"/>
  <c r="L87" i="1"/>
  <c r="K87" i="1"/>
  <c r="J87" i="1"/>
  <c r="I87" i="1"/>
  <c r="H87" i="1"/>
  <c r="G87" i="1"/>
  <c r="F87" i="1"/>
  <c r="D87" i="1"/>
  <c r="C87" i="1"/>
  <c r="B87" i="1"/>
  <c r="S115" i="2"/>
  <c r="O115" i="2"/>
  <c r="M115" i="2"/>
  <c r="K115" i="2"/>
  <c r="J115" i="2"/>
  <c r="I115" i="2"/>
  <c r="H115" i="2"/>
  <c r="G115" i="2"/>
  <c r="D115" i="2"/>
  <c r="B115" i="2"/>
  <c r="O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U107" i="2" s="1"/>
  <c r="S106" i="2"/>
  <c r="R106" i="2"/>
  <c r="E106" i="2"/>
  <c r="S105" i="2"/>
  <c r="R105" i="2"/>
  <c r="E105" i="2"/>
  <c r="U105" i="2" s="1"/>
  <c r="S104" i="2"/>
  <c r="R104" i="2"/>
  <c r="E104" i="2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U100" i="2" s="1"/>
  <c r="S99" i="2"/>
  <c r="R99" i="2"/>
  <c r="E99" i="2"/>
  <c r="U99" i="2" s="1"/>
  <c r="S98" i="2"/>
  <c r="R98" i="2"/>
  <c r="E98" i="2"/>
  <c r="M97" i="2"/>
  <c r="L97" i="2"/>
  <c r="R97" i="2" s="1"/>
  <c r="K97" i="2"/>
  <c r="K114" i="2" s="1"/>
  <c r="J97" i="2"/>
  <c r="I97" i="2"/>
  <c r="I114" i="2" s="1"/>
  <c r="H97" i="2"/>
  <c r="H114" i="2" s="1"/>
  <c r="G97" i="2"/>
  <c r="G114" i="2" s="1"/>
  <c r="F97" i="2"/>
  <c r="D97" i="2"/>
  <c r="D114" i="2" s="1"/>
  <c r="C97" i="2"/>
  <c r="B97" i="2"/>
  <c r="B114" i="2" s="1"/>
  <c r="N115" i="3"/>
  <c r="M115" i="3"/>
  <c r="S115" i="3" s="1"/>
  <c r="L115" i="3"/>
  <c r="R115" i="3" s="1"/>
  <c r="J115" i="3"/>
  <c r="H115" i="3"/>
  <c r="F115" i="3"/>
  <c r="D115" i="3"/>
  <c r="C115" i="3"/>
  <c r="N114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T110" i="3" s="1"/>
  <c r="S109" i="3"/>
  <c r="R109" i="3"/>
  <c r="E109" i="3"/>
  <c r="S108" i="3"/>
  <c r="R108" i="3"/>
  <c r="E108" i="3"/>
  <c r="T108" i="3" s="1"/>
  <c r="U107" i="3"/>
  <c r="T107" i="3"/>
  <c r="S107" i="3"/>
  <c r="R107" i="3"/>
  <c r="E107" i="3"/>
  <c r="S106" i="3"/>
  <c r="R106" i="3"/>
  <c r="E106" i="3"/>
  <c r="U106" i="3" s="1"/>
  <c r="U105" i="3"/>
  <c r="T105" i="3"/>
  <c r="S105" i="3"/>
  <c r="R105" i="3"/>
  <c r="E105" i="3"/>
  <c r="S104" i="3"/>
  <c r="R104" i="3"/>
  <c r="E104" i="3"/>
  <c r="S103" i="3"/>
  <c r="R103" i="3"/>
  <c r="E103" i="3"/>
  <c r="U103" i="3" s="1"/>
  <c r="U102" i="3"/>
  <c r="S102" i="3"/>
  <c r="R102" i="3"/>
  <c r="E102" i="3"/>
  <c r="T102" i="3" s="1"/>
  <c r="S101" i="3"/>
  <c r="R101" i="3"/>
  <c r="E101" i="3"/>
  <c r="S100" i="3"/>
  <c r="R100" i="3"/>
  <c r="E100" i="3"/>
  <c r="S99" i="3"/>
  <c r="R99" i="3"/>
  <c r="E99" i="3"/>
  <c r="U99" i="3" s="1"/>
  <c r="S98" i="3"/>
  <c r="R98" i="3"/>
  <c r="E98" i="3"/>
  <c r="U98" i="3" s="1"/>
  <c r="M97" i="3"/>
  <c r="M114" i="3" s="1"/>
  <c r="S114" i="3" s="1"/>
  <c r="L97" i="3"/>
  <c r="K97" i="3"/>
  <c r="J97" i="3"/>
  <c r="J114" i="3" s="1"/>
  <c r="I97" i="3"/>
  <c r="H97" i="3"/>
  <c r="H114" i="3" s="1"/>
  <c r="G97" i="3"/>
  <c r="F97" i="3"/>
  <c r="F114" i="3" s="1"/>
  <c r="D97" i="3"/>
  <c r="D114" i="3" s="1"/>
  <c r="C97" i="3"/>
  <c r="C114" i="3" s="1"/>
  <c r="B97" i="3"/>
  <c r="O115" i="4"/>
  <c r="M115" i="4"/>
  <c r="S115" i="4" s="1"/>
  <c r="K115" i="4"/>
  <c r="J115" i="4"/>
  <c r="I115" i="4"/>
  <c r="G115" i="4"/>
  <c r="D115" i="4"/>
  <c r="B115" i="4"/>
  <c r="O114" i="4"/>
  <c r="U113" i="4"/>
  <c r="T113" i="4"/>
  <c r="S113" i="4"/>
  <c r="R113" i="4"/>
  <c r="S112" i="4"/>
  <c r="R112" i="4"/>
  <c r="E112" i="4"/>
  <c r="S111" i="4"/>
  <c r="R111" i="4"/>
  <c r="E111" i="4"/>
  <c r="T111" i="4" s="1"/>
  <c r="U110" i="4"/>
  <c r="S110" i="4"/>
  <c r="R110" i="4"/>
  <c r="E110" i="4"/>
  <c r="T110" i="4" s="1"/>
  <c r="S109" i="4"/>
  <c r="R109" i="4"/>
  <c r="E109" i="4"/>
  <c r="U109" i="4" s="1"/>
  <c r="S108" i="4"/>
  <c r="R108" i="4"/>
  <c r="E108" i="4"/>
  <c r="S107" i="4"/>
  <c r="R107" i="4"/>
  <c r="E107" i="4"/>
  <c r="S106" i="4"/>
  <c r="R106" i="4"/>
  <c r="E106" i="4"/>
  <c r="U106" i="4" s="1"/>
  <c r="S105" i="4"/>
  <c r="R105" i="4"/>
  <c r="E105" i="4"/>
  <c r="T105" i="4" s="1"/>
  <c r="S104" i="4"/>
  <c r="R104" i="4"/>
  <c r="E104" i="4"/>
  <c r="U103" i="4"/>
  <c r="S103" i="4"/>
  <c r="R103" i="4"/>
  <c r="E103" i="4"/>
  <c r="T103" i="4" s="1"/>
  <c r="S102" i="4"/>
  <c r="R102" i="4"/>
  <c r="E102" i="4"/>
  <c r="U102" i="4" s="1"/>
  <c r="S101" i="4"/>
  <c r="R101" i="4"/>
  <c r="E101" i="4"/>
  <c r="U101" i="4" s="1"/>
  <c r="S100" i="4"/>
  <c r="R100" i="4"/>
  <c r="E100" i="4"/>
  <c r="U100" i="4" s="1"/>
  <c r="S99" i="4"/>
  <c r="R99" i="4"/>
  <c r="E99" i="4"/>
  <c r="S98" i="4"/>
  <c r="R98" i="4"/>
  <c r="E98" i="4"/>
  <c r="U98" i="4" s="1"/>
  <c r="M97" i="4"/>
  <c r="M114" i="4" s="1"/>
  <c r="S114" i="4" s="1"/>
  <c r="L97" i="4"/>
  <c r="K97" i="4"/>
  <c r="K114" i="4" s="1"/>
  <c r="J97" i="4"/>
  <c r="J114" i="4" s="1"/>
  <c r="I97" i="4"/>
  <c r="I114" i="4" s="1"/>
  <c r="H97" i="4"/>
  <c r="H114" i="4" s="1"/>
  <c r="G97" i="4"/>
  <c r="G114" i="4" s="1"/>
  <c r="F97" i="4"/>
  <c r="F114" i="4" s="1"/>
  <c r="D97" i="4"/>
  <c r="D114" i="4" s="1"/>
  <c r="C97" i="4"/>
  <c r="C114" i="4" s="1"/>
  <c r="B97" i="4"/>
  <c r="B114" i="4" s="1"/>
  <c r="O115" i="5"/>
  <c r="N115" i="5"/>
  <c r="M115" i="5"/>
  <c r="S115" i="5" s="1"/>
  <c r="L115" i="5"/>
  <c r="R115" i="5" s="1"/>
  <c r="J115" i="5"/>
  <c r="H115" i="5"/>
  <c r="G115" i="5"/>
  <c r="F115" i="5"/>
  <c r="C115" i="5"/>
  <c r="O114" i="5"/>
  <c r="N114" i="5"/>
  <c r="U113" i="5"/>
  <c r="T113" i="5"/>
  <c r="S113" i="5"/>
  <c r="R113" i="5"/>
  <c r="S112" i="5"/>
  <c r="R112" i="5"/>
  <c r="E112" i="5"/>
  <c r="U112" i="5" s="1"/>
  <c r="T111" i="5"/>
  <c r="S111" i="5"/>
  <c r="R111" i="5"/>
  <c r="E111" i="5"/>
  <c r="U111" i="5" s="1"/>
  <c r="S110" i="5"/>
  <c r="R110" i="5"/>
  <c r="E110" i="5"/>
  <c r="U110" i="5" s="1"/>
  <c r="S109" i="5"/>
  <c r="R109" i="5"/>
  <c r="E109" i="5"/>
  <c r="S108" i="5"/>
  <c r="R108" i="5"/>
  <c r="E108" i="5"/>
  <c r="T108" i="5" s="1"/>
  <c r="S107" i="5"/>
  <c r="R107" i="5"/>
  <c r="E107" i="5"/>
  <c r="S106" i="5"/>
  <c r="R106" i="5"/>
  <c r="E106" i="5"/>
  <c r="T106" i="5" s="1"/>
  <c r="S105" i="5"/>
  <c r="R105" i="5"/>
  <c r="E105" i="5"/>
  <c r="S104" i="5"/>
  <c r="R104" i="5"/>
  <c r="E104" i="5"/>
  <c r="U104" i="5" s="1"/>
  <c r="T103" i="5"/>
  <c r="S103" i="5"/>
  <c r="R103" i="5"/>
  <c r="E103" i="5"/>
  <c r="U103" i="5" s="1"/>
  <c r="S102" i="5"/>
  <c r="R102" i="5"/>
  <c r="E102" i="5"/>
  <c r="U102" i="5" s="1"/>
  <c r="S101" i="5"/>
  <c r="R101" i="5"/>
  <c r="E101" i="5"/>
  <c r="U100" i="5"/>
  <c r="S100" i="5"/>
  <c r="R100" i="5"/>
  <c r="E100" i="5"/>
  <c r="T100" i="5" s="1"/>
  <c r="S99" i="5"/>
  <c r="R99" i="5"/>
  <c r="E99" i="5"/>
  <c r="S98" i="5"/>
  <c r="R98" i="5"/>
  <c r="E98" i="5"/>
  <c r="T98" i="5" s="1"/>
  <c r="M97" i="5"/>
  <c r="M114" i="5" s="1"/>
  <c r="S114" i="5" s="1"/>
  <c r="L97" i="5"/>
  <c r="L114" i="5" s="1"/>
  <c r="R114" i="5" s="1"/>
  <c r="K97" i="5"/>
  <c r="J97" i="5"/>
  <c r="J114" i="5" s="1"/>
  <c r="I97" i="5"/>
  <c r="H97" i="5"/>
  <c r="H114" i="5" s="1"/>
  <c r="G97" i="5"/>
  <c r="G114" i="5" s="1"/>
  <c r="F97" i="5"/>
  <c r="F114" i="5" s="1"/>
  <c r="D97" i="5"/>
  <c r="D114" i="5" s="1"/>
  <c r="C97" i="5"/>
  <c r="C114" i="5" s="1"/>
  <c r="B97" i="5"/>
  <c r="O115" i="6"/>
  <c r="M115" i="6"/>
  <c r="S115" i="6" s="1"/>
  <c r="L115" i="6"/>
  <c r="R115" i="6" s="1"/>
  <c r="K115" i="6"/>
  <c r="I115" i="6"/>
  <c r="G115" i="6"/>
  <c r="D115" i="6"/>
  <c r="C115" i="6"/>
  <c r="B115" i="6"/>
  <c r="O114" i="6"/>
  <c r="U113" i="6"/>
  <c r="T113" i="6"/>
  <c r="S113" i="6"/>
  <c r="R113" i="6"/>
  <c r="S112" i="6"/>
  <c r="R112" i="6"/>
  <c r="E112" i="6"/>
  <c r="S111" i="6"/>
  <c r="R111" i="6"/>
  <c r="E111" i="6"/>
  <c r="U111" i="6" s="1"/>
  <c r="S110" i="6"/>
  <c r="R110" i="6"/>
  <c r="E110" i="6"/>
  <c r="S109" i="6"/>
  <c r="R109" i="6"/>
  <c r="E109" i="6"/>
  <c r="U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S103" i="6"/>
  <c r="R103" i="6"/>
  <c r="E103" i="6"/>
  <c r="U103" i="6" s="1"/>
  <c r="S102" i="6"/>
  <c r="R102" i="6"/>
  <c r="E102" i="6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M97" i="6"/>
  <c r="L97" i="6"/>
  <c r="K97" i="6"/>
  <c r="K114" i="6" s="1"/>
  <c r="J97" i="6"/>
  <c r="J114" i="6" s="1"/>
  <c r="I97" i="6"/>
  <c r="I114" i="6" s="1"/>
  <c r="H97" i="6"/>
  <c r="G97" i="6"/>
  <c r="G114" i="6" s="1"/>
  <c r="F97" i="6"/>
  <c r="D97" i="6"/>
  <c r="D114" i="6" s="1"/>
  <c r="C97" i="6"/>
  <c r="C114" i="6" s="1"/>
  <c r="B97" i="6"/>
  <c r="B114" i="6" s="1"/>
  <c r="O115" i="7"/>
  <c r="N115" i="7"/>
  <c r="L115" i="7"/>
  <c r="J115" i="7"/>
  <c r="I115" i="7"/>
  <c r="H115" i="7"/>
  <c r="G115" i="7"/>
  <c r="F115" i="7"/>
  <c r="C115" i="7"/>
  <c r="N114" i="7"/>
  <c r="U113" i="7"/>
  <c r="T113" i="7"/>
  <c r="S113" i="7"/>
  <c r="R113" i="7"/>
  <c r="S112" i="7"/>
  <c r="R112" i="7"/>
  <c r="E112" i="7"/>
  <c r="T112" i="7" s="1"/>
  <c r="U111" i="7"/>
  <c r="S111" i="7"/>
  <c r="R111" i="7"/>
  <c r="E111" i="7"/>
  <c r="T111" i="7" s="1"/>
  <c r="S110" i="7"/>
  <c r="R110" i="7"/>
  <c r="E110" i="7"/>
  <c r="U109" i="7"/>
  <c r="S109" i="7"/>
  <c r="R109" i="7"/>
  <c r="E109" i="7"/>
  <c r="T109" i="7" s="1"/>
  <c r="S108" i="7"/>
  <c r="R108" i="7"/>
  <c r="E108" i="7"/>
  <c r="U108" i="7" s="1"/>
  <c r="S107" i="7"/>
  <c r="R107" i="7"/>
  <c r="E107" i="7"/>
  <c r="S106" i="7"/>
  <c r="R106" i="7"/>
  <c r="E106" i="7"/>
  <c r="U106" i="7" s="1"/>
  <c r="S105" i="7"/>
  <c r="R105" i="7"/>
  <c r="E105" i="7"/>
  <c r="S104" i="7"/>
  <c r="R104" i="7"/>
  <c r="E104" i="7"/>
  <c r="U104" i="7" s="1"/>
  <c r="S103" i="7"/>
  <c r="R103" i="7"/>
  <c r="E103" i="7"/>
  <c r="T103" i="7" s="1"/>
  <c r="S102" i="7"/>
  <c r="R102" i="7"/>
  <c r="E102" i="7"/>
  <c r="S101" i="7"/>
  <c r="R101" i="7"/>
  <c r="E101" i="7"/>
  <c r="T101" i="7" s="1"/>
  <c r="S100" i="7"/>
  <c r="R100" i="7"/>
  <c r="E100" i="7"/>
  <c r="S99" i="7"/>
  <c r="R99" i="7"/>
  <c r="E99" i="7"/>
  <c r="S98" i="7"/>
  <c r="R98" i="7"/>
  <c r="E98" i="7"/>
  <c r="T98" i="7" s="1"/>
  <c r="M97" i="7"/>
  <c r="L97" i="7"/>
  <c r="L114" i="7" s="1"/>
  <c r="K97" i="7"/>
  <c r="J97" i="7"/>
  <c r="J114" i="7" s="1"/>
  <c r="I97" i="7"/>
  <c r="I114" i="7" s="1"/>
  <c r="H97" i="7"/>
  <c r="H114" i="7" s="1"/>
  <c r="G97" i="7"/>
  <c r="F97" i="7"/>
  <c r="F114" i="7" s="1"/>
  <c r="D97" i="7"/>
  <c r="C97" i="7"/>
  <c r="C114" i="7" s="1"/>
  <c r="B97" i="7"/>
  <c r="O115" i="8"/>
  <c r="N115" i="8"/>
  <c r="M115" i="8"/>
  <c r="S115" i="8" s="1"/>
  <c r="K115" i="8"/>
  <c r="I115" i="8"/>
  <c r="G115" i="8"/>
  <c r="F115" i="8"/>
  <c r="D115" i="8"/>
  <c r="B115" i="8"/>
  <c r="O114" i="8"/>
  <c r="N114" i="8"/>
  <c r="D114" i="8"/>
  <c r="U113" i="8"/>
  <c r="T113" i="8"/>
  <c r="S113" i="8"/>
  <c r="R113" i="8"/>
  <c r="S112" i="8"/>
  <c r="R112" i="8"/>
  <c r="E112" i="8"/>
  <c r="U112" i="8" s="1"/>
  <c r="T111" i="8"/>
  <c r="S111" i="8"/>
  <c r="R111" i="8"/>
  <c r="E111" i="8"/>
  <c r="U111" i="8" s="1"/>
  <c r="S110" i="8"/>
  <c r="R110" i="8"/>
  <c r="E110" i="8"/>
  <c r="S109" i="8"/>
  <c r="R109" i="8"/>
  <c r="E109" i="8"/>
  <c r="S108" i="8"/>
  <c r="R108" i="8"/>
  <c r="E108" i="8"/>
  <c r="S107" i="8"/>
  <c r="R107" i="8"/>
  <c r="E107" i="8"/>
  <c r="U107" i="8" s="1"/>
  <c r="S106" i="8"/>
  <c r="R106" i="8"/>
  <c r="E106" i="8"/>
  <c r="T106" i="8" s="1"/>
  <c r="S105" i="8"/>
  <c r="R105" i="8"/>
  <c r="E105" i="8"/>
  <c r="S104" i="8"/>
  <c r="R104" i="8"/>
  <c r="E104" i="8"/>
  <c r="S103" i="8"/>
  <c r="R103" i="8"/>
  <c r="E103" i="8"/>
  <c r="U103" i="8" s="1"/>
  <c r="S102" i="8"/>
  <c r="R102" i="8"/>
  <c r="E102" i="8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T98" i="8" s="1"/>
  <c r="M97" i="8"/>
  <c r="S97" i="8" s="1"/>
  <c r="L97" i="8"/>
  <c r="L114" i="8" s="1"/>
  <c r="R114" i="8" s="1"/>
  <c r="K97" i="8"/>
  <c r="K114" i="8" s="1"/>
  <c r="J97" i="8"/>
  <c r="I97" i="8"/>
  <c r="I114" i="8" s="1"/>
  <c r="H97" i="8"/>
  <c r="H114" i="8" s="1"/>
  <c r="G97" i="8"/>
  <c r="G114" i="8" s="1"/>
  <c r="F97" i="8"/>
  <c r="F114" i="8" s="1"/>
  <c r="D97" i="8"/>
  <c r="C97" i="8"/>
  <c r="C114" i="8" s="1"/>
  <c r="B97" i="8"/>
  <c r="B114" i="8" s="1"/>
  <c r="N115" i="9"/>
  <c r="L115" i="9"/>
  <c r="R115" i="9" s="1"/>
  <c r="J115" i="9"/>
  <c r="H115" i="9"/>
  <c r="F115" i="9"/>
  <c r="C115" i="9"/>
  <c r="N114" i="9"/>
  <c r="U113" i="9"/>
  <c r="T113" i="9"/>
  <c r="S113" i="9"/>
  <c r="R113" i="9"/>
  <c r="S112" i="9"/>
  <c r="R112" i="9"/>
  <c r="E112" i="9"/>
  <c r="U112" i="9" s="1"/>
  <c r="S111" i="9"/>
  <c r="R111" i="9"/>
  <c r="E111" i="9"/>
  <c r="S110" i="9"/>
  <c r="R110" i="9"/>
  <c r="E110" i="9"/>
  <c r="U110" i="9" s="1"/>
  <c r="U109" i="9"/>
  <c r="S109" i="9"/>
  <c r="R109" i="9"/>
  <c r="E109" i="9"/>
  <c r="T109" i="9" s="1"/>
  <c r="S108" i="9"/>
  <c r="R108" i="9"/>
  <c r="E108" i="9"/>
  <c r="U107" i="9"/>
  <c r="S107" i="9"/>
  <c r="R107" i="9"/>
  <c r="E107" i="9"/>
  <c r="T107" i="9" s="1"/>
  <c r="S106" i="9"/>
  <c r="R106" i="9"/>
  <c r="E106" i="9"/>
  <c r="S105" i="9"/>
  <c r="R105" i="9"/>
  <c r="E105" i="9"/>
  <c r="S104" i="9"/>
  <c r="R104" i="9"/>
  <c r="E104" i="9"/>
  <c r="U104" i="9" s="1"/>
  <c r="S103" i="9"/>
  <c r="R103" i="9"/>
  <c r="E103" i="9"/>
  <c r="S102" i="9"/>
  <c r="R102" i="9"/>
  <c r="E102" i="9"/>
  <c r="U102" i="9" s="1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M97" i="9"/>
  <c r="S97" i="9" s="1"/>
  <c r="L97" i="9"/>
  <c r="K97" i="9"/>
  <c r="J97" i="9"/>
  <c r="J114" i="9" s="1"/>
  <c r="I97" i="9"/>
  <c r="I114" i="9" s="1"/>
  <c r="H97" i="9"/>
  <c r="H114" i="9" s="1"/>
  <c r="G97" i="9"/>
  <c r="G114" i="9" s="1"/>
  <c r="F97" i="9"/>
  <c r="F114" i="9" s="1"/>
  <c r="D97" i="9"/>
  <c r="D114" i="9" s="1"/>
  <c r="C97" i="9"/>
  <c r="C114" i="9" s="1"/>
  <c r="B97" i="9"/>
  <c r="O115" i="10"/>
  <c r="N115" i="10"/>
  <c r="M115" i="10"/>
  <c r="S115" i="10" s="1"/>
  <c r="L115" i="10"/>
  <c r="R115" i="10" s="1"/>
  <c r="K115" i="10"/>
  <c r="J115" i="10"/>
  <c r="I115" i="10"/>
  <c r="H115" i="10"/>
  <c r="G115" i="10"/>
  <c r="F115" i="10"/>
  <c r="D115" i="10"/>
  <c r="C115" i="10"/>
  <c r="B115" i="10"/>
  <c r="O114" i="10"/>
  <c r="U113" i="10"/>
  <c r="T113" i="10"/>
  <c r="S113" i="10"/>
  <c r="R113" i="10"/>
  <c r="S112" i="10"/>
  <c r="R112" i="10"/>
  <c r="E112" i="10"/>
  <c r="T112" i="10" s="1"/>
  <c r="S111" i="10"/>
  <c r="R111" i="10"/>
  <c r="E111" i="10"/>
  <c r="S110" i="10"/>
  <c r="R110" i="10"/>
  <c r="E110" i="10"/>
  <c r="T110" i="10" s="1"/>
  <c r="S109" i="10"/>
  <c r="R109" i="10"/>
  <c r="E109" i="10"/>
  <c r="S108" i="10"/>
  <c r="R108" i="10"/>
  <c r="E108" i="10"/>
  <c r="S107" i="10"/>
  <c r="R107" i="10"/>
  <c r="E107" i="10"/>
  <c r="T107" i="10" s="1"/>
  <c r="S106" i="10"/>
  <c r="R106" i="10"/>
  <c r="E106" i="10"/>
  <c r="S105" i="10"/>
  <c r="R105" i="10"/>
  <c r="E105" i="10"/>
  <c r="T105" i="10" s="1"/>
  <c r="T104" i="10"/>
  <c r="S104" i="10"/>
  <c r="R104" i="10"/>
  <c r="E104" i="10"/>
  <c r="U104" i="10" s="1"/>
  <c r="S103" i="10"/>
  <c r="R103" i="10"/>
  <c r="E103" i="10"/>
  <c r="S102" i="10"/>
  <c r="R102" i="10"/>
  <c r="E102" i="10"/>
  <c r="U102" i="10" s="1"/>
  <c r="S101" i="10"/>
  <c r="R101" i="10"/>
  <c r="E101" i="10"/>
  <c r="U101" i="10" s="1"/>
  <c r="S100" i="10"/>
  <c r="R100" i="10"/>
  <c r="E100" i="10"/>
  <c r="U99" i="10"/>
  <c r="S99" i="10"/>
  <c r="R99" i="10"/>
  <c r="E99" i="10"/>
  <c r="T99" i="10" s="1"/>
  <c r="S98" i="10"/>
  <c r="R98" i="10"/>
  <c r="E98" i="10"/>
  <c r="M97" i="10"/>
  <c r="S97" i="10" s="1"/>
  <c r="L97" i="10"/>
  <c r="R97" i="10" s="1"/>
  <c r="K97" i="10"/>
  <c r="K114" i="10" s="1"/>
  <c r="J97" i="10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C114" i="10" s="1"/>
  <c r="B97" i="10"/>
  <c r="B114" i="10" s="1"/>
  <c r="R115" i="11"/>
  <c r="N115" i="11"/>
  <c r="M115" i="11"/>
  <c r="S115" i="11" s="1"/>
  <c r="L115" i="11"/>
  <c r="J115" i="11"/>
  <c r="H115" i="11"/>
  <c r="F115" i="11"/>
  <c r="D115" i="11"/>
  <c r="C115" i="11"/>
  <c r="O114" i="11"/>
  <c r="N114" i="11"/>
  <c r="D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S110" i="11"/>
  <c r="R110" i="11"/>
  <c r="E110" i="11"/>
  <c r="T110" i="11" s="1"/>
  <c r="S109" i="11"/>
  <c r="R109" i="11"/>
  <c r="E109" i="11"/>
  <c r="S108" i="11"/>
  <c r="R108" i="11"/>
  <c r="E108" i="11"/>
  <c r="T108" i="11" s="1"/>
  <c r="S107" i="11"/>
  <c r="R107" i="11"/>
  <c r="E107" i="11"/>
  <c r="U107" i="11" s="1"/>
  <c r="S106" i="11"/>
  <c r="R106" i="11"/>
  <c r="E106" i="11"/>
  <c r="S105" i="11"/>
  <c r="R105" i="11"/>
  <c r="E105" i="11"/>
  <c r="U105" i="11" s="1"/>
  <c r="S104" i="11"/>
  <c r="R104" i="11"/>
  <c r="E104" i="11"/>
  <c r="U104" i="11" s="1"/>
  <c r="S103" i="11"/>
  <c r="R103" i="11"/>
  <c r="E103" i="11"/>
  <c r="S102" i="11"/>
  <c r="R102" i="11"/>
  <c r="E102" i="11"/>
  <c r="T102" i="11" s="1"/>
  <c r="S101" i="11"/>
  <c r="R101" i="11"/>
  <c r="E101" i="1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M97" i="11"/>
  <c r="S97" i="11" s="1"/>
  <c r="L97" i="11"/>
  <c r="K97" i="11"/>
  <c r="K114" i="11" s="1"/>
  <c r="J97" i="11"/>
  <c r="J114" i="11" s="1"/>
  <c r="I97" i="11"/>
  <c r="I114" i="11" s="1"/>
  <c r="H97" i="11"/>
  <c r="H114" i="11" s="1"/>
  <c r="G97" i="11"/>
  <c r="G114" i="11" s="1"/>
  <c r="F97" i="11"/>
  <c r="F114" i="11" s="1"/>
  <c r="D97" i="11"/>
  <c r="C97" i="11"/>
  <c r="C114" i="11" s="1"/>
  <c r="B97" i="11"/>
  <c r="B114" i="11" s="1"/>
  <c r="O115" i="12"/>
  <c r="N115" i="12"/>
  <c r="M115" i="12"/>
  <c r="S115" i="12" s="1"/>
  <c r="L115" i="12"/>
  <c r="K115" i="12"/>
  <c r="J115" i="12"/>
  <c r="I115" i="12"/>
  <c r="H115" i="12"/>
  <c r="G115" i="12"/>
  <c r="F115" i="12"/>
  <c r="D115" i="12"/>
  <c r="C115" i="12"/>
  <c r="B115" i="12"/>
  <c r="O114" i="12"/>
  <c r="U113" i="12"/>
  <c r="T113" i="12"/>
  <c r="S113" i="12"/>
  <c r="R113" i="12"/>
  <c r="S112" i="12"/>
  <c r="R112" i="12"/>
  <c r="E112" i="12"/>
  <c r="S111" i="12"/>
  <c r="R111" i="12"/>
  <c r="E111" i="12"/>
  <c r="U111" i="12" s="1"/>
  <c r="U110" i="12"/>
  <c r="S110" i="12"/>
  <c r="R110" i="12"/>
  <c r="E110" i="12"/>
  <c r="T110" i="12" s="1"/>
  <c r="S109" i="12"/>
  <c r="R109" i="12"/>
  <c r="E109" i="12"/>
  <c r="S108" i="12"/>
  <c r="R108" i="12"/>
  <c r="E108" i="12"/>
  <c r="S107" i="12"/>
  <c r="R107" i="12"/>
  <c r="E107" i="12"/>
  <c r="S106" i="12"/>
  <c r="R106" i="12"/>
  <c r="E106" i="12"/>
  <c r="U106" i="12" s="1"/>
  <c r="S105" i="12"/>
  <c r="R105" i="12"/>
  <c r="E105" i="12"/>
  <c r="T105" i="12" s="1"/>
  <c r="S104" i="12"/>
  <c r="R104" i="12"/>
  <c r="E104" i="12"/>
  <c r="T104" i="12" s="1"/>
  <c r="S103" i="12"/>
  <c r="R103" i="12"/>
  <c r="E103" i="12"/>
  <c r="S102" i="12"/>
  <c r="R102" i="12"/>
  <c r="E102" i="12"/>
  <c r="U101" i="12"/>
  <c r="S101" i="12"/>
  <c r="R101" i="12"/>
  <c r="E101" i="12"/>
  <c r="T101" i="12" s="1"/>
  <c r="S100" i="12"/>
  <c r="R100" i="12"/>
  <c r="E100" i="12"/>
  <c r="S99" i="12"/>
  <c r="R99" i="12"/>
  <c r="E99" i="12"/>
  <c r="U99" i="12" s="1"/>
  <c r="S98" i="12"/>
  <c r="R98" i="12"/>
  <c r="E98" i="12"/>
  <c r="M97" i="12"/>
  <c r="S97" i="12" s="1"/>
  <c r="L97" i="12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F114" i="12" s="1"/>
  <c r="D97" i="12"/>
  <c r="C97" i="12"/>
  <c r="B97" i="12"/>
  <c r="B114" i="12" s="1"/>
  <c r="O115" i="13"/>
  <c r="N115" i="13"/>
  <c r="M115" i="13"/>
  <c r="S115" i="13" s="1"/>
  <c r="L115" i="13"/>
  <c r="R115" i="13" s="1"/>
  <c r="K115" i="13"/>
  <c r="J115" i="13"/>
  <c r="H115" i="13"/>
  <c r="G115" i="13"/>
  <c r="F115" i="13"/>
  <c r="D115" i="13"/>
  <c r="C115" i="13"/>
  <c r="B115" i="13"/>
  <c r="O114" i="13"/>
  <c r="N114" i="13"/>
  <c r="U113" i="13"/>
  <c r="T113" i="13"/>
  <c r="S113" i="13"/>
  <c r="R113" i="13"/>
  <c r="S112" i="13"/>
  <c r="R112" i="13"/>
  <c r="E112" i="13"/>
  <c r="S111" i="13"/>
  <c r="R111" i="13"/>
  <c r="E111" i="13"/>
  <c r="U111" i="13" s="1"/>
  <c r="S110" i="13"/>
  <c r="R110" i="13"/>
  <c r="E110" i="13"/>
  <c r="S109" i="13"/>
  <c r="R109" i="13"/>
  <c r="E109" i="13"/>
  <c r="S108" i="13"/>
  <c r="R108" i="13"/>
  <c r="E108" i="13"/>
  <c r="U108" i="13" s="1"/>
  <c r="S107" i="13"/>
  <c r="R107" i="13"/>
  <c r="E107" i="13"/>
  <c r="S106" i="13"/>
  <c r="R106" i="13"/>
  <c r="E106" i="13"/>
  <c r="U106" i="13" s="1"/>
  <c r="U105" i="13"/>
  <c r="S105" i="13"/>
  <c r="R105" i="13"/>
  <c r="E105" i="13"/>
  <c r="T105" i="13" s="1"/>
  <c r="S104" i="13"/>
  <c r="R104" i="13"/>
  <c r="E104" i="13"/>
  <c r="U104" i="13" s="1"/>
  <c r="S103" i="13"/>
  <c r="R103" i="13"/>
  <c r="E103" i="13"/>
  <c r="S102" i="13"/>
  <c r="R102" i="13"/>
  <c r="E102" i="13"/>
  <c r="S101" i="13"/>
  <c r="R101" i="13"/>
  <c r="E101" i="13"/>
  <c r="T100" i="13"/>
  <c r="S100" i="13"/>
  <c r="R100" i="13"/>
  <c r="E100" i="13"/>
  <c r="U100" i="13" s="1"/>
  <c r="S99" i="13"/>
  <c r="R99" i="13"/>
  <c r="E99" i="13"/>
  <c r="T99" i="13" s="1"/>
  <c r="T98" i="13"/>
  <c r="S98" i="13"/>
  <c r="R98" i="13"/>
  <c r="E98" i="13"/>
  <c r="U98" i="13" s="1"/>
  <c r="M97" i="13"/>
  <c r="L97" i="13"/>
  <c r="R97" i="13" s="1"/>
  <c r="K97" i="13"/>
  <c r="J97" i="13"/>
  <c r="J114" i="13" s="1"/>
  <c r="I97" i="13"/>
  <c r="H97" i="13"/>
  <c r="H114" i="13" s="1"/>
  <c r="G97" i="13"/>
  <c r="G114" i="13" s="1"/>
  <c r="F97" i="13"/>
  <c r="F114" i="13" s="1"/>
  <c r="D97" i="13"/>
  <c r="C97" i="13"/>
  <c r="C114" i="13" s="1"/>
  <c r="B97" i="13"/>
  <c r="O115" i="14"/>
  <c r="M115" i="14"/>
  <c r="S115" i="14" s="1"/>
  <c r="L115" i="14"/>
  <c r="R115" i="14" s="1"/>
  <c r="K115" i="14"/>
  <c r="I115" i="14"/>
  <c r="G115" i="14"/>
  <c r="D115" i="14"/>
  <c r="C115" i="14"/>
  <c r="B115" i="14"/>
  <c r="O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U110" i="14"/>
  <c r="S110" i="14"/>
  <c r="R110" i="14"/>
  <c r="E110" i="14"/>
  <c r="T110" i="14" s="1"/>
  <c r="S109" i="14"/>
  <c r="R109" i="14"/>
  <c r="E109" i="14"/>
  <c r="S108" i="14"/>
  <c r="R108" i="14"/>
  <c r="E108" i="14"/>
  <c r="U108" i="14" s="1"/>
  <c r="S107" i="14"/>
  <c r="R107" i="14"/>
  <c r="E107" i="14"/>
  <c r="T107" i="14" s="1"/>
  <c r="S106" i="14"/>
  <c r="R106" i="14"/>
  <c r="E106" i="14"/>
  <c r="S105" i="14"/>
  <c r="R105" i="14"/>
  <c r="E105" i="14"/>
  <c r="T105" i="14" s="1"/>
  <c r="S104" i="14"/>
  <c r="R104" i="14"/>
  <c r="E104" i="14"/>
  <c r="S103" i="14"/>
  <c r="R103" i="14"/>
  <c r="E103" i="14"/>
  <c r="S102" i="14"/>
  <c r="R102" i="14"/>
  <c r="E102" i="14"/>
  <c r="S101" i="14"/>
  <c r="R101" i="14"/>
  <c r="E101" i="14"/>
  <c r="S100" i="14"/>
  <c r="R100" i="14"/>
  <c r="E100" i="14"/>
  <c r="U100" i="14" s="1"/>
  <c r="S99" i="14"/>
  <c r="R99" i="14"/>
  <c r="E99" i="14"/>
  <c r="T99" i="14" s="1"/>
  <c r="S98" i="14"/>
  <c r="R98" i="14"/>
  <c r="E98" i="14"/>
  <c r="M97" i="14"/>
  <c r="S97" i="14" s="1"/>
  <c r="L97" i="14"/>
  <c r="R97" i="14" s="1"/>
  <c r="K97" i="14"/>
  <c r="K114" i="14" s="1"/>
  <c r="J97" i="14"/>
  <c r="J114" i="14" s="1"/>
  <c r="I97" i="14"/>
  <c r="I114" i="14" s="1"/>
  <c r="H97" i="14"/>
  <c r="H114" i="14" s="1"/>
  <c r="G97" i="14"/>
  <c r="G114" i="14" s="1"/>
  <c r="F97" i="14"/>
  <c r="D97" i="14"/>
  <c r="D114" i="14" s="1"/>
  <c r="C97" i="14"/>
  <c r="C114" i="14" s="1"/>
  <c r="B97" i="14"/>
  <c r="B114" i="14" s="1"/>
  <c r="O115" i="15"/>
  <c r="N115" i="15"/>
  <c r="M115" i="15"/>
  <c r="S115" i="15" s="1"/>
  <c r="L115" i="15"/>
  <c r="R115" i="15" s="1"/>
  <c r="J115" i="15"/>
  <c r="I115" i="15"/>
  <c r="H115" i="15"/>
  <c r="G115" i="15"/>
  <c r="F115" i="15"/>
  <c r="D115" i="15"/>
  <c r="C115" i="15"/>
  <c r="N114" i="15"/>
  <c r="U113" i="15"/>
  <c r="T113" i="15"/>
  <c r="S113" i="15"/>
  <c r="R113" i="15"/>
  <c r="S112" i="15"/>
  <c r="R112" i="15"/>
  <c r="E112" i="15"/>
  <c r="S111" i="15"/>
  <c r="R111" i="15"/>
  <c r="E111" i="15"/>
  <c r="U111" i="15" s="1"/>
  <c r="S110" i="15"/>
  <c r="R110" i="15"/>
  <c r="E110" i="15"/>
  <c r="U110" i="15" s="1"/>
  <c r="S109" i="15"/>
  <c r="R109" i="15"/>
  <c r="E109" i="15"/>
  <c r="S108" i="15"/>
  <c r="R108" i="15"/>
  <c r="E108" i="15"/>
  <c r="T108" i="15" s="1"/>
  <c r="U107" i="15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S103" i="15"/>
  <c r="R103" i="15"/>
  <c r="E103" i="15"/>
  <c r="U103" i="15" s="1"/>
  <c r="S102" i="15"/>
  <c r="R102" i="15"/>
  <c r="E102" i="15"/>
  <c r="U102" i="15" s="1"/>
  <c r="S101" i="15"/>
  <c r="R101" i="15"/>
  <c r="E101" i="15"/>
  <c r="S100" i="15"/>
  <c r="R100" i="15"/>
  <c r="E100" i="15"/>
  <c r="T100" i="15" s="1"/>
  <c r="S99" i="15"/>
  <c r="R99" i="15"/>
  <c r="E99" i="15"/>
  <c r="T99" i="15" s="1"/>
  <c r="S98" i="15"/>
  <c r="R98" i="15"/>
  <c r="E98" i="15"/>
  <c r="U98" i="15" s="1"/>
  <c r="M97" i="15"/>
  <c r="S97" i="15" s="1"/>
  <c r="L97" i="15"/>
  <c r="K97" i="15"/>
  <c r="J97" i="15"/>
  <c r="J114" i="15" s="1"/>
  <c r="I97" i="15"/>
  <c r="I114" i="15" s="1"/>
  <c r="H97" i="15"/>
  <c r="H114" i="15" s="1"/>
  <c r="G97" i="15"/>
  <c r="F97" i="15"/>
  <c r="F114" i="15" s="1"/>
  <c r="D97" i="15"/>
  <c r="C97" i="15"/>
  <c r="C114" i="15" s="1"/>
  <c r="B97" i="15"/>
  <c r="O115" i="16"/>
  <c r="N115" i="16"/>
  <c r="M115" i="16"/>
  <c r="S115" i="16" s="1"/>
  <c r="K115" i="16"/>
  <c r="I115" i="16"/>
  <c r="G115" i="16"/>
  <c r="F115" i="16"/>
  <c r="D115" i="16"/>
  <c r="B115" i="16"/>
  <c r="O114" i="16"/>
  <c r="N114" i="16"/>
  <c r="U113" i="16"/>
  <c r="T113" i="16"/>
  <c r="S113" i="16"/>
  <c r="R113" i="16"/>
  <c r="S112" i="16"/>
  <c r="R112" i="16"/>
  <c r="E112" i="16"/>
  <c r="S111" i="16"/>
  <c r="R111" i="16"/>
  <c r="E111" i="16"/>
  <c r="T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S107" i="16"/>
  <c r="R107" i="16"/>
  <c r="E107" i="16"/>
  <c r="S106" i="16"/>
  <c r="R106" i="16"/>
  <c r="E106" i="16"/>
  <c r="U106" i="16" s="1"/>
  <c r="S105" i="16"/>
  <c r="R105" i="16"/>
  <c r="E105" i="16"/>
  <c r="T105" i="16" s="1"/>
  <c r="S104" i="16"/>
  <c r="R104" i="16"/>
  <c r="E104" i="16"/>
  <c r="S103" i="16"/>
  <c r="R103" i="16"/>
  <c r="E103" i="16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S98" i="16"/>
  <c r="R98" i="16"/>
  <c r="E98" i="16"/>
  <c r="U98" i="16" s="1"/>
  <c r="M97" i="16"/>
  <c r="L97" i="16"/>
  <c r="R97" i="16" s="1"/>
  <c r="K97" i="16"/>
  <c r="K114" i="16" s="1"/>
  <c r="J97" i="16"/>
  <c r="I97" i="16"/>
  <c r="I114" i="16" s="1"/>
  <c r="H97" i="16"/>
  <c r="G97" i="16"/>
  <c r="G114" i="16" s="1"/>
  <c r="F97" i="16"/>
  <c r="F114" i="16" s="1"/>
  <c r="D97" i="16"/>
  <c r="D114" i="16" s="1"/>
  <c r="C97" i="16"/>
  <c r="B97" i="16"/>
  <c r="B114" i="16" s="1"/>
  <c r="N115" i="17"/>
  <c r="L115" i="17"/>
  <c r="K115" i="17"/>
  <c r="J115" i="17"/>
  <c r="H115" i="17"/>
  <c r="F115" i="17"/>
  <c r="C115" i="17"/>
  <c r="B115" i="17"/>
  <c r="N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S109" i="17"/>
  <c r="R109" i="17"/>
  <c r="E109" i="17"/>
  <c r="U109" i="17" s="1"/>
  <c r="S108" i="17"/>
  <c r="R108" i="17"/>
  <c r="E108" i="17"/>
  <c r="S107" i="17"/>
  <c r="R107" i="17"/>
  <c r="E107" i="17"/>
  <c r="S106" i="17"/>
  <c r="R106" i="17"/>
  <c r="E106" i="17"/>
  <c r="T106" i="17" s="1"/>
  <c r="S105" i="17"/>
  <c r="R105" i="17"/>
  <c r="E105" i="17"/>
  <c r="S104" i="17"/>
  <c r="R104" i="17"/>
  <c r="E104" i="17"/>
  <c r="U104" i="17" s="1"/>
  <c r="U103" i="17"/>
  <c r="S103" i="17"/>
  <c r="R103" i="17"/>
  <c r="E103" i="17"/>
  <c r="T103" i="17" s="1"/>
  <c r="S102" i="17"/>
  <c r="R102" i="17"/>
  <c r="E102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S98" i="17"/>
  <c r="R98" i="17"/>
  <c r="E98" i="17"/>
  <c r="T98" i="17" s="1"/>
  <c r="R97" i="17"/>
  <c r="M97" i="17"/>
  <c r="M114" i="17" s="1"/>
  <c r="S114" i="17" s="1"/>
  <c r="L97" i="17"/>
  <c r="L114" i="17" s="1"/>
  <c r="K97" i="17"/>
  <c r="K114" i="17" s="1"/>
  <c r="J97" i="17"/>
  <c r="J114" i="17" s="1"/>
  <c r="I97" i="17"/>
  <c r="I114" i="17" s="1"/>
  <c r="H97" i="17"/>
  <c r="H114" i="17" s="1"/>
  <c r="G97" i="17"/>
  <c r="F97" i="17"/>
  <c r="F114" i="17" s="1"/>
  <c r="D97" i="17"/>
  <c r="D114" i="17" s="1"/>
  <c r="C97" i="17"/>
  <c r="C114" i="17" s="1"/>
  <c r="B97" i="17"/>
  <c r="B114" i="17" s="1"/>
  <c r="O115" i="18"/>
  <c r="M115" i="18"/>
  <c r="S115" i="18" s="1"/>
  <c r="K115" i="18"/>
  <c r="I115" i="18"/>
  <c r="H115" i="18"/>
  <c r="G115" i="18"/>
  <c r="D115" i="18"/>
  <c r="B115" i="18"/>
  <c r="O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T111" i="18" s="1"/>
  <c r="S110" i="18"/>
  <c r="R110" i="18"/>
  <c r="E110" i="18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S104" i="18"/>
  <c r="R104" i="18"/>
  <c r="E104" i="18"/>
  <c r="U104" i="18" s="1"/>
  <c r="S103" i="18"/>
  <c r="R103" i="18"/>
  <c r="E103" i="18"/>
  <c r="T103" i="18" s="1"/>
  <c r="S102" i="18"/>
  <c r="R102" i="18"/>
  <c r="E102" i="18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M97" i="18"/>
  <c r="L97" i="18"/>
  <c r="K97" i="18"/>
  <c r="K114" i="18" s="1"/>
  <c r="J97" i="18"/>
  <c r="I97" i="18"/>
  <c r="I114" i="18" s="1"/>
  <c r="H97" i="18"/>
  <c r="H114" i="18" s="1"/>
  <c r="G97" i="18"/>
  <c r="G114" i="18" s="1"/>
  <c r="F97" i="18"/>
  <c r="F114" i="18" s="1"/>
  <c r="D97" i="18"/>
  <c r="D114" i="18" s="1"/>
  <c r="C97" i="18"/>
  <c r="B97" i="18"/>
  <c r="B114" i="18" s="1"/>
  <c r="N115" i="19"/>
  <c r="L115" i="19"/>
  <c r="R115" i="19" s="1"/>
  <c r="J115" i="19"/>
  <c r="H115" i="19"/>
  <c r="F115" i="19"/>
  <c r="D115" i="19"/>
  <c r="C115" i="19"/>
  <c r="B115" i="19"/>
  <c r="O114" i="19"/>
  <c r="N114" i="19"/>
  <c r="U113" i="19"/>
  <c r="T113" i="19"/>
  <c r="S113" i="19"/>
  <c r="R113" i="19"/>
  <c r="S112" i="19"/>
  <c r="R112" i="19"/>
  <c r="E112" i="19"/>
  <c r="T112" i="19" s="1"/>
  <c r="S111" i="19"/>
  <c r="R111" i="19"/>
  <c r="E111" i="19"/>
  <c r="T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U106" i="19" s="1"/>
  <c r="S105" i="19"/>
  <c r="R105" i="19"/>
  <c r="E105" i="19"/>
  <c r="S104" i="19"/>
  <c r="R104" i="19"/>
  <c r="E104" i="19"/>
  <c r="T104" i="19" s="1"/>
  <c r="S103" i="19"/>
  <c r="R103" i="19"/>
  <c r="E103" i="19"/>
  <c r="T103" i="19" s="1"/>
  <c r="S102" i="19"/>
  <c r="R102" i="19"/>
  <c r="E102" i="19"/>
  <c r="U102" i="19" s="1"/>
  <c r="T101" i="19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M97" i="19"/>
  <c r="S97" i="19" s="1"/>
  <c r="L97" i="19"/>
  <c r="K97" i="19"/>
  <c r="J97" i="19"/>
  <c r="J114" i="19" s="1"/>
  <c r="I97" i="19"/>
  <c r="H97" i="19"/>
  <c r="H114" i="19" s="1"/>
  <c r="G97" i="19"/>
  <c r="F97" i="19"/>
  <c r="F114" i="19" s="1"/>
  <c r="D97" i="19"/>
  <c r="D114" i="19" s="1"/>
  <c r="C97" i="19"/>
  <c r="C114" i="19" s="1"/>
  <c r="B97" i="19"/>
  <c r="B114" i="19" s="1"/>
  <c r="S115" i="20"/>
  <c r="N115" i="20"/>
  <c r="L115" i="20"/>
  <c r="R115" i="20" s="1"/>
  <c r="K115" i="20"/>
  <c r="J115" i="20"/>
  <c r="H115" i="20"/>
  <c r="F115" i="20"/>
  <c r="C115" i="20"/>
  <c r="B115" i="20"/>
  <c r="N114" i="20"/>
  <c r="L114" i="20"/>
  <c r="R114" i="20" s="1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S109" i="20"/>
  <c r="R109" i="20"/>
  <c r="E109" i="20"/>
  <c r="U109" i="20" s="1"/>
  <c r="S108" i="20"/>
  <c r="R108" i="20"/>
  <c r="E108" i="20"/>
  <c r="T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S101" i="20"/>
  <c r="R101" i="20"/>
  <c r="E101" i="20"/>
  <c r="U101" i="20" s="1"/>
  <c r="S100" i="20"/>
  <c r="R100" i="20"/>
  <c r="E100" i="20"/>
  <c r="T100" i="20" s="1"/>
  <c r="S99" i="20"/>
  <c r="R99" i="20"/>
  <c r="E99" i="20"/>
  <c r="T99" i="20" s="1"/>
  <c r="S98" i="20"/>
  <c r="R98" i="20"/>
  <c r="E98" i="20"/>
  <c r="R97" i="20"/>
  <c r="M97" i="20"/>
  <c r="S97" i="20" s="1"/>
  <c r="L97" i="20"/>
  <c r="K97" i="20"/>
  <c r="K114" i="20" s="1"/>
  <c r="J97" i="20"/>
  <c r="J114" i="20" s="1"/>
  <c r="I97" i="20"/>
  <c r="I114" i="20" s="1"/>
  <c r="H97" i="20"/>
  <c r="H114" i="20" s="1"/>
  <c r="G97" i="20"/>
  <c r="G114" i="20" s="1"/>
  <c r="F97" i="20"/>
  <c r="F114" i="20" s="1"/>
  <c r="D97" i="20"/>
  <c r="C97" i="20"/>
  <c r="C114" i="20" s="1"/>
  <c r="B97" i="20"/>
  <c r="B114" i="20" s="1"/>
  <c r="O115" i="21"/>
  <c r="N115" i="21"/>
  <c r="M115" i="21"/>
  <c r="S115" i="21" s="1"/>
  <c r="L115" i="21"/>
  <c r="R115" i="21" s="1"/>
  <c r="K115" i="21"/>
  <c r="I115" i="21"/>
  <c r="H115" i="21"/>
  <c r="G115" i="21"/>
  <c r="F115" i="21"/>
  <c r="D115" i="21"/>
  <c r="C115" i="21"/>
  <c r="B115" i="21"/>
  <c r="O114" i="21"/>
  <c r="U113" i="21"/>
  <c r="T113" i="21"/>
  <c r="S113" i="21"/>
  <c r="R113" i="21"/>
  <c r="S112" i="21"/>
  <c r="R112" i="21"/>
  <c r="E112" i="21"/>
  <c r="T112" i="21" s="1"/>
  <c r="S111" i="21"/>
  <c r="R111" i="21"/>
  <c r="E111" i="21"/>
  <c r="T111" i="21" s="1"/>
  <c r="U110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S104" i="21"/>
  <c r="R104" i="21"/>
  <c r="E104" i="21"/>
  <c r="U104" i="21" s="1"/>
  <c r="S103" i="21"/>
  <c r="R103" i="21"/>
  <c r="E103" i="21"/>
  <c r="T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M97" i="21"/>
  <c r="M114" i="21" s="1"/>
  <c r="S114" i="21" s="1"/>
  <c r="L97" i="21"/>
  <c r="R97" i="21" s="1"/>
  <c r="K97" i="21"/>
  <c r="K114" i="21" s="1"/>
  <c r="J97" i="21"/>
  <c r="I97" i="21"/>
  <c r="I114" i="21" s="1"/>
  <c r="H97" i="21"/>
  <c r="H114" i="21" s="1"/>
  <c r="G97" i="21"/>
  <c r="G114" i="21" s="1"/>
  <c r="F97" i="21"/>
  <c r="D97" i="21"/>
  <c r="D114" i="21" s="1"/>
  <c r="C97" i="21"/>
  <c r="B97" i="21"/>
  <c r="B114" i="21" s="1"/>
  <c r="N115" i="22"/>
  <c r="M115" i="22"/>
  <c r="S115" i="22" s="1"/>
  <c r="L115" i="22"/>
  <c r="R115" i="22" s="1"/>
  <c r="J115" i="22"/>
  <c r="H115" i="22"/>
  <c r="F115" i="22"/>
  <c r="D115" i="22"/>
  <c r="C115" i="22"/>
  <c r="O114" i="22"/>
  <c r="N114" i="22"/>
  <c r="U113" i="22"/>
  <c r="T113" i="22"/>
  <c r="S113" i="22"/>
  <c r="R113" i="22"/>
  <c r="S112" i="22"/>
  <c r="R112" i="22"/>
  <c r="E112" i="22"/>
  <c r="U112" i="22" s="1"/>
  <c r="S111" i="22"/>
  <c r="R111" i="22"/>
  <c r="E111" i="22"/>
  <c r="U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S107" i="22"/>
  <c r="R107" i="22"/>
  <c r="E107" i="22"/>
  <c r="T107" i="22" s="1"/>
  <c r="S106" i="22"/>
  <c r="R106" i="22"/>
  <c r="E106" i="22"/>
  <c r="U106" i="22" s="1"/>
  <c r="S105" i="22"/>
  <c r="R105" i="22"/>
  <c r="E105" i="22"/>
  <c r="T105" i="22" s="1"/>
  <c r="S104" i="22"/>
  <c r="R104" i="22"/>
  <c r="E104" i="22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S99" i="22"/>
  <c r="R99" i="22"/>
  <c r="E99" i="22"/>
  <c r="S98" i="22"/>
  <c r="R98" i="22"/>
  <c r="E98" i="22"/>
  <c r="M97" i="22"/>
  <c r="S97" i="22" s="1"/>
  <c r="L97" i="22"/>
  <c r="L114" i="22" s="1"/>
  <c r="R114" i="22" s="1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F114" i="22" s="1"/>
  <c r="D97" i="22"/>
  <c r="D114" i="22" s="1"/>
  <c r="C97" i="22"/>
  <c r="C114" i="22" s="1"/>
  <c r="B97" i="22"/>
  <c r="B114" i="22" s="1"/>
  <c r="O115" i="23"/>
  <c r="N115" i="23"/>
  <c r="M115" i="23"/>
  <c r="S115" i="23" s="1"/>
  <c r="L115" i="23"/>
  <c r="K115" i="23"/>
  <c r="J115" i="23"/>
  <c r="I115" i="23"/>
  <c r="H115" i="23"/>
  <c r="G115" i="23"/>
  <c r="F115" i="23"/>
  <c r="D115" i="23"/>
  <c r="C115" i="23"/>
  <c r="B115" i="23"/>
  <c r="O114" i="23"/>
  <c r="U113" i="23"/>
  <c r="T113" i="23"/>
  <c r="S113" i="23"/>
  <c r="R113" i="23"/>
  <c r="U112" i="23"/>
  <c r="S112" i="23"/>
  <c r="R112" i="23"/>
  <c r="E112" i="23"/>
  <c r="T112" i="23" s="1"/>
  <c r="S111" i="23"/>
  <c r="R111" i="23"/>
  <c r="E111" i="23"/>
  <c r="U111" i="23" s="1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T104" i="23" s="1"/>
  <c r="S103" i="23"/>
  <c r="R103" i="23"/>
  <c r="E103" i="23"/>
  <c r="T103" i="23" s="1"/>
  <c r="S102" i="23"/>
  <c r="R102" i="23"/>
  <c r="E102" i="23"/>
  <c r="T102" i="23" s="1"/>
  <c r="S101" i="23"/>
  <c r="R101" i="23"/>
  <c r="E101" i="23"/>
  <c r="S100" i="23"/>
  <c r="R100" i="23"/>
  <c r="E100" i="23"/>
  <c r="S99" i="23"/>
  <c r="R99" i="23"/>
  <c r="E99" i="23"/>
  <c r="U99" i="23" s="1"/>
  <c r="S98" i="23"/>
  <c r="R98" i="23"/>
  <c r="E98" i="23"/>
  <c r="U98" i="23" s="1"/>
  <c r="M97" i="23"/>
  <c r="M114" i="23" s="1"/>
  <c r="S114" i="23" s="1"/>
  <c r="L97" i="23"/>
  <c r="K97" i="23"/>
  <c r="K114" i="23" s="1"/>
  <c r="J97" i="23"/>
  <c r="J114" i="23" s="1"/>
  <c r="I97" i="23"/>
  <c r="I114" i="23" s="1"/>
  <c r="H97" i="23"/>
  <c r="G97" i="23"/>
  <c r="G114" i="23" s="1"/>
  <c r="F97" i="23"/>
  <c r="D97" i="23"/>
  <c r="D114" i="23" s="1"/>
  <c r="C97" i="23"/>
  <c r="B97" i="23"/>
  <c r="B114" i="23" s="1"/>
  <c r="O115" i="24"/>
  <c r="N115" i="24"/>
  <c r="L115" i="24"/>
  <c r="R115" i="24" s="1"/>
  <c r="J115" i="24"/>
  <c r="H115" i="24"/>
  <c r="G115" i="24"/>
  <c r="F115" i="24"/>
  <c r="C115" i="24"/>
  <c r="O114" i="24"/>
  <c r="N114" i="24"/>
  <c r="U113" i="24"/>
  <c r="T113" i="24"/>
  <c r="S113" i="24"/>
  <c r="R113" i="24"/>
  <c r="S112" i="24"/>
  <c r="R112" i="24"/>
  <c r="E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T107" i="24"/>
  <c r="S107" i="24"/>
  <c r="R107" i="24"/>
  <c r="E107" i="24"/>
  <c r="U107" i="24" s="1"/>
  <c r="S106" i="24"/>
  <c r="R106" i="24"/>
  <c r="E106" i="24"/>
  <c r="T106" i="24" s="1"/>
  <c r="U105" i="24"/>
  <c r="S105" i="24"/>
  <c r="R105" i="24"/>
  <c r="E105" i="24"/>
  <c r="T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S101" i="24"/>
  <c r="R101" i="24"/>
  <c r="E101" i="24"/>
  <c r="U101" i="24" s="1"/>
  <c r="S100" i="24"/>
  <c r="R100" i="24"/>
  <c r="E100" i="24"/>
  <c r="U100" i="24" s="1"/>
  <c r="S99" i="24"/>
  <c r="R99" i="24"/>
  <c r="E99" i="24"/>
  <c r="T99" i="24" s="1"/>
  <c r="S98" i="24"/>
  <c r="R98" i="24"/>
  <c r="E98" i="24"/>
  <c r="M97" i="24"/>
  <c r="L97" i="24"/>
  <c r="R97" i="24" s="1"/>
  <c r="K97" i="24"/>
  <c r="J97" i="24"/>
  <c r="J114" i="24" s="1"/>
  <c r="I97" i="24"/>
  <c r="H97" i="24"/>
  <c r="H114" i="24" s="1"/>
  <c r="G97" i="24"/>
  <c r="G114" i="24" s="1"/>
  <c r="F97" i="24"/>
  <c r="F114" i="24" s="1"/>
  <c r="D97" i="24"/>
  <c r="C97" i="24"/>
  <c r="C114" i="24" s="1"/>
  <c r="B97" i="24"/>
  <c r="O115" i="25"/>
  <c r="M115" i="25"/>
  <c r="S115" i="25" s="1"/>
  <c r="L115" i="25"/>
  <c r="R115" i="25" s="1"/>
  <c r="K115" i="25"/>
  <c r="I115" i="25"/>
  <c r="G115" i="25"/>
  <c r="D115" i="25"/>
  <c r="C115" i="25"/>
  <c r="B115" i="25"/>
  <c r="O114" i="25"/>
  <c r="U113" i="25"/>
  <c r="T113" i="25"/>
  <c r="S113" i="25"/>
  <c r="R113" i="25"/>
  <c r="T112" i="25"/>
  <c r="S112" i="25"/>
  <c r="R112" i="25"/>
  <c r="E112" i="25"/>
  <c r="U112" i="25" s="1"/>
  <c r="S111" i="25"/>
  <c r="R111" i="25"/>
  <c r="E111" i="25"/>
  <c r="U111" i="25" s="1"/>
  <c r="S110" i="25"/>
  <c r="R110" i="25"/>
  <c r="E110" i="25"/>
  <c r="U110" i="25" s="1"/>
  <c r="S109" i="25"/>
  <c r="R109" i="25"/>
  <c r="E109" i="25"/>
  <c r="T109" i="25" s="1"/>
  <c r="S108" i="25"/>
  <c r="R108" i="25"/>
  <c r="E108" i="25"/>
  <c r="U108" i="25" s="1"/>
  <c r="S107" i="25"/>
  <c r="R107" i="25"/>
  <c r="E107" i="25"/>
  <c r="T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T101" i="25" s="1"/>
  <c r="S100" i="25"/>
  <c r="R100" i="25"/>
  <c r="E100" i="25"/>
  <c r="U99" i="25"/>
  <c r="T99" i="25"/>
  <c r="S99" i="25"/>
  <c r="R99" i="25"/>
  <c r="E99" i="25"/>
  <c r="S98" i="25"/>
  <c r="R98" i="25"/>
  <c r="E98" i="25"/>
  <c r="U98" i="25" s="1"/>
  <c r="M97" i="25"/>
  <c r="S97" i="25" s="1"/>
  <c r="L97" i="25"/>
  <c r="K97" i="25"/>
  <c r="K114" i="25" s="1"/>
  <c r="J97" i="25"/>
  <c r="I97" i="25"/>
  <c r="I114" i="25" s="1"/>
  <c r="H97" i="25"/>
  <c r="G97" i="25"/>
  <c r="G114" i="25" s="1"/>
  <c r="F97" i="25"/>
  <c r="F114" i="25" s="1"/>
  <c r="D97" i="25"/>
  <c r="D114" i="25" s="1"/>
  <c r="C97" i="25"/>
  <c r="C114" i="25" s="1"/>
  <c r="B97" i="25"/>
  <c r="B114" i="25" s="1"/>
  <c r="N115" i="26"/>
  <c r="L115" i="26"/>
  <c r="R115" i="26" s="1"/>
  <c r="K115" i="26"/>
  <c r="J115" i="26"/>
  <c r="I115" i="26"/>
  <c r="H115" i="26"/>
  <c r="F115" i="26"/>
  <c r="C115" i="26"/>
  <c r="B115" i="26"/>
  <c r="O114" i="26"/>
  <c r="N114" i="26"/>
  <c r="U113" i="26"/>
  <c r="T113" i="26"/>
  <c r="S113" i="26"/>
  <c r="R113" i="26"/>
  <c r="S112" i="26"/>
  <c r="R112" i="26"/>
  <c r="E112" i="26"/>
  <c r="T112" i="26" s="1"/>
  <c r="S111" i="26"/>
  <c r="R111" i="26"/>
  <c r="E111" i="26"/>
  <c r="U111" i="26" s="1"/>
  <c r="S110" i="26"/>
  <c r="R110" i="26"/>
  <c r="E110" i="26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U104" i="26"/>
  <c r="S104" i="26"/>
  <c r="R104" i="26"/>
  <c r="E104" i="26"/>
  <c r="T104" i="26" s="1"/>
  <c r="S103" i="26"/>
  <c r="R103" i="26"/>
  <c r="E103" i="26"/>
  <c r="T103" i="26" s="1"/>
  <c r="T102" i="26"/>
  <c r="S102" i="26"/>
  <c r="R102" i="26"/>
  <c r="E102" i="26"/>
  <c r="U102" i="26" s="1"/>
  <c r="S101" i="26"/>
  <c r="R101" i="26"/>
  <c r="E101" i="26"/>
  <c r="U101" i="26" s="1"/>
  <c r="S100" i="26"/>
  <c r="R100" i="26"/>
  <c r="E100" i="26"/>
  <c r="S99" i="26"/>
  <c r="R99" i="26"/>
  <c r="E99" i="26"/>
  <c r="U99" i="26" s="1"/>
  <c r="S98" i="26"/>
  <c r="R98" i="26"/>
  <c r="E98" i="26"/>
  <c r="U98" i="26" s="1"/>
  <c r="S97" i="26"/>
  <c r="M97" i="26"/>
  <c r="L97" i="26"/>
  <c r="R97" i="26" s="1"/>
  <c r="K97" i="26"/>
  <c r="J97" i="26"/>
  <c r="J114" i="26" s="1"/>
  <c r="I97" i="26"/>
  <c r="I114" i="26" s="1"/>
  <c r="H97" i="26"/>
  <c r="H114" i="26" s="1"/>
  <c r="G97" i="26"/>
  <c r="G114" i="26" s="1"/>
  <c r="F97" i="26"/>
  <c r="F114" i="26" s="1"/>
  <c r="D97" i="26"/>
  <c r="C97" i="26"/>
  <c r="C114" i="26" s="1"/>
  <c r="B97" i="26"/>
  <c r="O115" i="27"/>
  <c r="N115" i="27"/>
  <c r="M115" i="27"/>
  <c r="S115" i="27" s="1"/>
  <c r="L115" i="27"/>
  <c r="R115" i="27" s="1"/>
  <c r="K115" i="27"/>
  <c r="I115" i="27"/>
  <c r="G115" i="27"/>
  <c r="F115" i="27"/>
  <c r="D115" i="27"/>
  <c r="C115" i="27"/>
  <c r="B115" i="27"/>
  <c r="O114" i="27"/>
  <c r="N114" i="27"/>
  <c r="U113" i="27"/>
  <c r="T113" i="27"/>
  <c r="S113" i="27"/>
  <c r="R113" i="27"/>
  <c r="S112" i="27"/>
  <c r="R112" i="27"/>
  <c r="E112" i="27"/>
  <c r="U112" i="27" s="1"/>
  <c r="S111" i="27"/>
  <c r="R111" i="27"/>
  <c r="E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T108" i="27" s="1"/>
  <c r="S107" i="27"/>
  <c r="R107" i="27"/>
  <c r="E107" i="27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T102" i="27"/>
  <c r="S102" i="27"/>
  <c r="R102" i="27"/>
  <c r="E102" i="27"/>
  <c r="U102" i="27" s="1"/>
  <c r="S101" i="27"/>
  <c r="R101" i="27"/>
  <c r="E101" i="27"/>
  <c r="U101" i="27" s="1"/>
  <c r="T100" i="27"/>
  <c r="S100" i="27"/>
  <c r="R100" i="27"/>
  <c r="E100" i="27"/>
  <c r="U100" i="27" s="1"/>
  <c r="S99" i="27"/>
  <c r="R99" i="27"/>
  <c r="E99" i="27"/>
  <c r="U99" i="27" s="1"/>
  <c r="S98" i="27"/>
  <c r="R98" i="27"/>
  <c r="E98" i="27"/>
  <c r="M97" i="27"/>
  <c r="M114" i="27" s="1"/>
  <c r="S114" i="27" s="1"/>
  <c r="L97" i="27"/>
  <c r="R97" i="27" s="1"/>
  <c r="K97" i="27"/>
  <c r="K114" i="27" s="1"/>
  <c r="J97" i="27"/>
  <c r="I97" i="27"/>
  <c r="I114" i="27" s="1"/>
  <c r="H97" i="27"/>
  <c r="H114" i="27" s="1"/>
  <c r="G97" i="27"/>
  <c r="G114" i="27" s="1"/>
  <c r="F97" i="27"/>
  <c r="F114" i="27" s="1"/>
  <c r="D97" i="27"/>
  <c r="D114" i="27" s="1"/>
  <c r="C97" i="27"/>
  <c r="C114" i="27" s="1"/>
  <c r="B97" i="27"/>
  <c r="B114" i="27" s="1"/>
  <c r="N115" i="28"/>
  <c r="M115" i="28"/>
  <c r="S115" i="28" s="1"/>
  <c r="L115" i="28"/>
  <c r="R115" i="28" s="1"/>
  <c r="K115" i="28"/>
  <c r="J115" i="28"/>
  <c r="I115" i="28"/>
  <c r="H115" i="28"/>
  <c r="F115" i="28"/>
  <c r="D115" i="28"/>
  <c r="C115" i="28"/>
  <c r="B115" i="28"/>
  <c r="N114" i="28"/>
  <c r="U113" i="28"/>
  <c r="T113" i="28"/>
  <c r="S113" i="28"/>
  <c r="R113" i="28"/>
  <c r="S112" i="28"/>
  <c r="R112" i="28"/>
  <c r="E112" i="28"/>
  <c r="U112" i="28" s="1"/>
  <c r="S111" i="28"/>
  <c r="R111" i="28"/>
  <c r="E111" i="28"/>
  <c r="S110" i="28"/>
  <c r="R110" i="28"/>
  <c r="E110" i="28"/>
  <c r="T110" i="28" s="1"/>
  <c r="S109" i="28"/>
  <c r="R109" i="28"/>
  <c r="E109" i="28"/>
  <c r="U109" i="28" s="1"/>
  <c r="S108" i="28"/>
  <c r="R108" i="28"/>
  <c r="E108" i="28"/>
  <c r="S107" i="28"/>
  <c r="R107" i="28"/>
  <c r="E107" i="28"/>
  <c r="U107" i="28" s="1"/>
  <c r="T106" i="28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U102" i="28"/>
  <c r="S102" i="28"/>
  <c r="R102" i="28"/>
  <c r="E102" i="28"/>
  <c r="T102" i="28" s="1"/>
  <c r="S101" i="28"/>
  <c r="R101" i="28"/>
  <c r="E101" i="28"/>
  <c r="U101" i="28" s="1"/>
  <c r="T100" i="28"/>
  <c r="S100" i="28"/>
  <c r="R100" i="28"/>
  <c r="E100" i="28"/>
  <c r="U100" i="28" s="1"/>
  <c r="S99" i="28"/>
  <c r="R99" i="28"/>
  <c r="E99" i="28"/>
  <c r="T98" i="28"/>
  <c r="S98" i="28"/>
  <c r="R98" i="28"/>
  <c r="E98" i="28"/>
  <c r="U98" i="28" s="1"/>
  <c r="M97" i="28"/>
  <c r="M114" i="28" s="1"/>
  <c r="S114" i="28" s="1"/>
  <c r="L97" i="28"/>
  <c r="L114" i="28" s="1"/>
  <c r="K97" i="28"/>
  <c r="K114" i="28" s="1"/>
  <c r="J97" i="28"/>
  <c r="J114" i="28" s="1"/>
  <c r="I97" i="28"/>
  <c r="I114" i="28" s="1"/>
  <c r="H97" i="28"/>
  <c r="H114" i="28" s="1"/>
  <c r="G97" i="28"/>
  <c r="G114" i="28" s="1"/>
  <c r="F97" i="28"/>
  <c r="F114" i="28" s="1"/>
  <c r="D97" i="28"/>
  <c r="D114" i="28" s="1"/>
  <c r="C97" i="28"/>
  <c r="C114" i="28" s="1"/>
  <c r="B97" i="28"/>
  <c r="B114" i="28" s="1"/>
  <c r="O115" i="1"/>
  <c r="N115" i="1"/>
  <c r="M115" i="1"/>
  <c r="S115" i="1" s="1"/>
  <c r="L115" i="1"/>
  <c r="R115" i="1" s="1"/>
  <c r="K115" i="1"/>
  <c r="J115" i="1"/>
  <c r="I115" i="1"/>
  <c r="H115" i="1"/>
  <c r="G115" i="1"/>
  <c r="F115" i="1"/>
  <c r="D115" i="1"/>
  <c r="C115" i="1"/>
  <c r="B115" i="1"/>
  <c r="O114" i="1"/>
  <c r="U113" i="1"/>
  <c r="T113" i="1"/>
  <c r="S113" i="1"/>
  <c r="R113" i="1"/>
  <c r="S112" i="1"/>
  <c r="R112" i="1"/>
  <c r="E112" i="1"/>
  <c r="T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S100" i="1"/>
  <c r="R100" i="1"/>
  <c r="E100" i="1"/>
  <c r="U100" i="1" s="1"/>
  <c r="S99" i="1"/>
  <c r="R99" i="1"/>
  <c r="E99" i="1"/>
  <c r="S98" i="1"/>
  <c r="R98" i="1"/>
  <c r="E98" i="1"/>
  <c r="M97" i="1"/>
  <c r="S97" i="1" s="1"/>
  <c r="L97" i="1"/>
  <c r="K97" i="1"/>
  <c r="K114" i="1" s="1"/>
  <c r="J97" i="1"/>
  <c r="J114" i="1" s="1"/>
  <c r="I97" i="1"/>
  <c r="I114" i="1" s="1"/>
  <c r="H97" i="1"/>
  <c r="H114" i="1" s="1"/>
  <c r="G97" i="1"/>
  <c r="G114" i="1" s="1"/>
  <c r="F97" i="1"/>
  <c r="F114" i="1" s="1"/>
  <c r="D97" i="1"/>
  <c r="D114" i="1" s="1"/>
  <c r="C97" i="1"/>
  <c r="C114" i="1" s="1"/>
  <c r="B97" i="1"/>
  <c r="B114" i="1" s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2" i="5" s="1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E82" i="7" s="1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E82" i="8" s="1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E82" i="10" s="1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24"/>
  <c r="E85" i="24"/>
  <c r="E84" i="24"/>
  <c r="E83" i="24"/>
  <c r="M82" i="24"/>
  <c r="L82" i="24"/>
  <c r="K82" i="24"/>
  <c r="J82" i="24"/>
  <c r="I82" i="24"/>
  <c r="H82" i="24"/>
  <c r="G82" i="24"/>
  <c r="F82" i="24"/>
  <c r="D82" i="24"/>
  <c r="C82" i="24"/>
  <c r="B82" i="24"/>
  <c r="A79" i="24"/>
  <c r="E86" i="25"/>
  <c r="E85" i="25"/>
  <c r="E84" i="25"/>
  <c r="E83" i="25"/>
  <c r="M82" i="25"/>
  <c r="L82" i="25"/>
  <c r="K82" i="25"/>
  <c r="J82" i="25"/>
  <c r="I82" i="25"/>
  <c r="H82" i="25"/>
  <c r="G82" i="25"/>
  <c r="F82" i="25"/>
  <c r="D82" i="25"/>
  <c r="C82" i="25"/>
  <c r="B82" i="25"/>
  <c r="A79" i="25"/>
  <c r="E86" i="26"/>
  <c r="E85" i="26"/>
  <c r="E84" i="26"/>
  <c r="E83" i="26"/>
  <c r="M82" i="26"/>
  <c r="L82" i="26"/>
  <c r="K82" i="26"/>
  <c r="J82" i="26"/>
  <c r="I82" i="26"/>
  <c r="H82" i="26"/>
  <c r="G82" i="26"/>
  <c r="F82" i="26"/>
  <c r="D82" i="26"/>
  <c r="C82" i="26"/>
  <c r="B82" i="26"/>
  <c r="A79" i="26"/>
  <c r="E86" i="27"/>
  <c r="E85" i="27"/>
  <c r="E84" i="27"/>
  <c r="E83" i="27"/>
  <c r="M82" i="27"/>
  <c r="L82" i="27"/>
  <c r="K82" i="27"/>
  <c r="J82" i="27"/>
  <c r="I82" i="27"/>
  <c r="H82" i="27"/>
  <c r="G82" i="27"/>
  <c r="F82" i="27"/>
  <c r="D82" i="27"/>
  <c r="C82" i="27"/>
  <c r="B82" i="27"/>
  <c r="A79" i="27"/>
  <c r="E86" i="28"/>
  <c r="E85" i="28"/>
  <c r="E84" i="28"/>
  <c r="E83" i="28"/>
  <c r="E82" i="28" s="1"/>
  <c r="M82" i="28"/>
  <c r="L82" i="28"/>
  <c r="K82" i="28"/>
  <c r="J82" i="28"/>
  <c r="I82" i="28"/>
  <c r="H82" i="28"/>
  <c r="G82" i="28"/>
  <c r="F82" i="28"/>
  <c r="D82" i="28"/>
  <c r="C82" i="28"/>
  <c r="B82" i="28"/>
  <c r="A79" i="28"/>
  <c r="E86" i="1"/>
  <c r="E85" i="1"/>
  <c r="E84" i="1"/>
  <c r="E83" i="1"/>
  <c r="E82" i="1" s="1"/>
  <c r="M82" i="1"/>
  <c r="L82" i="1"/>
  <c r="K82" i="1"/>
  <c r="J82" i="1"/>
  <c r="I82" i="1"/>
  <c r="H82" i="1"/>
  <c r="G82" i="1"/>
  <c r="F82" i="1"/>
  <c r="D82" i="1"/>
  <c r="C82" i="1"/>
  <c r="B82" i="1"/>
  <c r="A79" i="1"/>
  <c r="S96" i="28"/>
  <c r="R96" i="28"/>
  <c r="Q96" i="28"/>
  <c r="P96" i="28"/>
  <c r="E96" i="28"/>
  <c r="U96" i="28" s="1"/>
  <c r="S95" i="28"/>
  <c r="R95" i="28"/>
  <c r="Q95" i="28"/>
  <c r="P95" i="28"/>
  <c r="E95" i="28"/>
  <c r="S94" i="28"/>
  <c r="R94" i="28"/>
  <c r="Q94" i="28"/>
  <c r="P94" i="28"/>
  <c r="E94" i="28"/>
  <c r="U94" i="28" s="1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U92" i="28" s="1"/>
  <c r="S91" i="28"/>
  <c r="R91" i="28"/>
  <c r="Q91" i="28"/>
  <c r="U91" i="28" s="1"/>
  <c r="P91" i="28"/>
  <c r="E91" i="28"/>
  <c r="T91" i="28" s="1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S88" i="28"/>
  <c r="R88" i="28"/>
  <c r="Q88" i="28"/>
  <c r="P88" i="28"/>
  <c r="E88" i="28"/>
  <c r="W75" i="28"/>
  <c r="V75" i="28"/>
  <c r="O75" i="28"/>
  <c r="N75" i="28"/>
  <c r="M75" i="28"/>
  <c r="L75" i="28"/>
  <c r="K75" i="28"/>
  <c r="J75" i="28"/>
  <c r="I75" i="28"/>
  <c r="H75" i="28"/>
  <c r="G75" i="28"/>
  <c r="F75" i="28"/>
  <c r="C75" i="28"/>
  <c r="B75" i="28"/>
  <c r="W74" i="28"/>
  <c r="V74" i="28"/>
  <c r="O74" i="28"/>
  <c r="N74" i="28"/>
  <c r="M74" i="28"/>
  <c r="L74" i="28"/>
  <c r="R74" i="28" s="1"/>
  <c r="K74" i="28"/>
  <c r="J74" i="28"/>
  <c r="I74" i="28"/>
  <c r="H74" i="28"/>
  <c r="G74" i="28"/>
  <c r="F74" i="28"/>
  <c r="E74" i="28"/>
  <c r="C74" i="28"/>
  <c r="B74" i="28"/>
  <c r="W73" i="28"/>
  <c r="V73" i="28"/>
  <c r="O73" i="28"/>
  <c r="N73" i="28"/>
  <c r="M73" i="28"/>
  <c r="S73" i="28" s="1"/>
  <c r="L73" i="28"/>
  <c r="K73" i="28"/>
  <c r="J73" i="28"/>
  <c r="I73" i="28"/>
  <c r="H73" i="28"/>
  <c r="G73" i="28"/>
  <c r="F73" i="28"/>
  <c r="C73" i="28"/>
  <c r="E73" i="28" s="1"/>
  <c r="B73" i="28"/>
  <c r="S72" i="28"/>
  <c r="R72" i="28"/>
  <c r="Q72" i="28"/>
  <c r="P72" i="28"/>
  <c r="E72" i="28"/>
  <c r="U72" i="28" s="1"/>
  <c r="S71" i="28"/>
  <c r="R71" i="28"/>
  <c r="Q71" i="28"/>
  <c r="P71" i="28"/>
  <c r="E71" i="28"/>
  <c r="O69" i="28"/>
  <c r="N69" i="28"/>
  <c r="M69" i="28"/>
  <c r="L69" i="28"/>
  <c r="K69" i="28"/>
  <c r="J69" i="28"/>
  <c r="I69" i="28"/>
  <c r="H69" i="28"/>
  <c r="G69" i="28"/>
  <c r="F69" i="28"/>
  <c r="C69" i="28"/>
  <c r="B69" i="28"/>
  <c r="O68" i="28"/>
  <c r="N68" i="28"/>
  <c r="M68" i="28"/>
  <c r="S68" i="28" s="1"/>
  <c r="L68" i="28"/>
  <c r="R68" i="28" s="1"/>
  <c r="K68" i="28"/>
  <c r="J68" i="28"/>
  <c r="I68" i="28"/>
  <c r="H68" i="28"/>
  <c r="G68" i="28"/>
  <c r="F68" i="28"/>
  <c r="C68" i="28"/>
  <c r="B68" i="28"/>
  <c r="S67" i="28"/>
  <c r="R67" i="28"/>
  <c r="Q67" i="28"/>
  <c r="P67" i="28"/>
  <c r="E67" i="28"/>
  <c r="U67" i="28" s="1"/>
  <c r="S66" i="28"/>
  <c r="R66" i="28"/>
  <c r="Q66" i="28"/>
  <c r="P66" i="28"/>
  <c r="E66" i="28"/>
  <c r="S65" i="28"/>
  <c r="R65" i="28"/>
  <c r="Q65" i="28"/>
  <c r="P65" i="28"/>
  <c r="E65" i="28"/>
  <c r="U65" i="28" s="1"/>
  <c r="S64" i="28"/>
  <c r="R64" i="28"/>
  <c r="Q64" i="28"/>
  <c r="P64" i="28"/>
  <c r="E64" i="28"/>
  <c r="T64" i="28" s="1"/>
  <c r="S63" i="28"/>
  <c r="R63" i="28"/>
  <c r="Q63" i="28"/>
  <c r="P63" i="28"/>
  <c r="E63" i="28"/>
  <c r="U63" i="28" s="1"/>
  <c r="S61" i="28"/>
  <c r="O61" i="28"/>
  <c r="N61" i="28"/>
  <c r="M61" i="28"/>
  <c r="L61" i="28"/>
  <c r="R61" i="28" s="1"/>
  <c r="K61" i="28"/>
  <c r="J61" i="28"/>
  <c r="I61" i="28"/>
  <c r="H61" i="28"/>
  <c r="C61" i="28"/>
  <c r="B61" i="28"/>
  <c r="S60" i="28"/>
  <c r="R60" i="28"/>
  <c r="Q60" i="28"/>
  <c r="P60" i="28"/>
  <c r="E60" i="28"/>
  <c r="U60" i="28" s="1"/>
  <c r="S59" i="28"/>
  <c r="R59" i="28"/>
  <c r="Q59" i="28"/>
  <c r="P59" i="28"/>
  <c r="E59" i="28"/>
  <c r="S58" i="28"/>
  <c r="R58" i="28"/>
  <c r="Q58" i="28"/>
  <c r="P58" i="28"/>
  <c r="E58" i="28"/>
  <c r="T58" i="28" s="1"/>
  <c r="U57" i="28"/>
  <c r="S57" i="28"/>
  <c r="R57" i="28"/>
  <c r="Q57" i="28"/>
  <c r="P57" i="28"/>
  <c r="E57" i="28"/>
  <c r="T57" i="28" s="1"/>
  <c r="O55" i="28"/>
  <c r="N55" i="28"/>
  <c r="M55" i="28"/>
  <c r="S55" i="28" s="1"/>
  <c r="L55" i="28"/>
  <c r="R55" i="28" s="1"/>
  <c r="K55" i="28"/>
  <c r="J55" i="28"/>
  <c r="I55" i="28"/>
  <c r="H55" i="28"/>
  <c r="G55" i="28"/>
  <c r="F55" i="28"/>
  <c r="C55" i="28"/>
  <c r="B55" i="28"/>
  <c r="S54" i="28"/>
  <c r="R54" i="28"/>
  <c r="Q54" i="28"/>
  <c r="P54" i="28"/>
  <c r="E54" i="28"/>
  <c r="S53" i="28"/>
  <c r="R53" i="28"/>
  <c r="Q53" i="28"/>
  <c r="P53" i="28"/>
  <c r="E53" i="28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U50" i="28" s="1"/>
  <c r="S49" i="28"/>
  <c r="R49" i="28"/>
  <c r="Q49" i="28"/>
  <c r="P49" i="28"/>
  <c r="E49" i="28"/>
  <c r="U49" i="28" s="1"/>
  <c r="T48" i="28"/>
  <c r="S48" i="28"/>
  <c r="R48" i="28"/>
  <c r="Q48" i="28"/>
  <c r="P48" i="28"/>
  <c r="E48" i="28"/>
  <c r="U48" i="28" s="1"/>
  <c r="S47" i="28"/>
  <c r="R47" i="28"/>
  <c r="Q47" i="28"/>
  <c r="P47" i="28"/>
  <c r="E47" i="28"/>
  <c r="T47" i="28" s="1"/>
  <c r="S46" i="28"/>
  <c r="R46" i="28"/>
  <c r="Q46" i="28"/>
  <c r="P46" i="28"/>
  <c r="E46" i="28"/>
  <c r="U46" i="28" s="1"/>
  <c r="U45" i="28"/>
  <c r="T45" i="28"/>
  <c r="S45" i="28"/>
  <c r="R45" i="28"/>
  <c r="Q45" i="28"/>
  <c r="P45" i="28"/>
  <c r="E45" i="28"/>
  <c r="S44" i="28"/>
  <c r="R44" i="28"/>
  <c r="Q44" i="28"/>
  <c r="P44" i="28"/>
  <c r="E44" i="28"/>
  <c r="O42" i="28"/>
  <c r="N42" i="28"/>
  <c r="M42" i="28"/>
  <c r="S42" i="28" s="1"/>
  <c r="L42" i="28"/>
  <c r="R42" i="28" s="1"/>
  <c r="K42" i="28"/>
  <c r="J42" i="28"/>
  <c r="I42" i="28"/>
  <c r="H42" i="28"/>
  <c r="G42" i="28"/>
  <c r="F42" i="28"/>
  <c r="C42" i="28"/>
  <c r="B42" i="28"/>
  <c r="S41" i="28"/>
  <c r="R41" i="28"/>
  <c r="Q41" i="28"/>
  <c r="P41" i="28"/>
  <c r="E41" i="28"/>
  <c r="S40" i="28"/>
  <c r="R40" i="28"/>
  <c r="Q40" i="28"/>
  <c r="P40" i="28"/>
  <c r="E40" i="28"/>
  <c r="U40" i="28" s="1"/>
  <c r="S39" i="28"/>
  <c r="R39" i="28"/>
  <c r="Q39" i="28"/>
  <c r="P39" i="28"/>
  <c r="E39" i="28"/>
  <c r="U39" i="28" s="1"/>
  <c r="U38" i="28"/>
  <c r="S38" i="28"/>
  <c r="R38" i="28"/>
  <c r="Q38" i="28"/>
  <c r="P38" i="28"/>
  <c r="E38" i="28"/>
  <c r="T38" i="28" s="1"/>
  <c r="S37" i="28"/>
  <c r="R37" i="28"/>
  <c r="Q37" i="28"/>
  <c r="P37" i="28"/>
  <c r="E37" i="28"/>
  <c r="T37" i="28" s="1"/>
  <c r="O35" i="28"/>
  <c r="N35" i="28"/>
  <c r="M35" i="28"/>
  <c r="L35" i="28"/>
  <c r="K35" i="28"/>
  <c r="J35" i="28"/>
  <c r="I35" i="28"/>
  <c r="Q35" i="28" s="1"/>
  <c r="H35" i="28"/>
  <c r="G35" i="28"/>
  <c r="F35" i="28"/>
  <c r="C35" i="28"/>
  <c r="B35" i="28"/>
  <c r="E35" i="28" s="1"/>
  <c r="S34" i="28"/>
  <c r="R34" i="28"/>
  <c r="Q34" i="28"/>
  <c r="P34" i="28"/>
  <c r="E34" i="28"/>
  <c r="O32" i="28"/>
  <c r="N32" i="28"/>
  <c r="M32" i="28"/>
  <c r="L32" i="28"/>
  <c r="K32" i="28"/>
  <c r="J32" i="28"/>
  <c r="I32" i="28"/>
  <c r="H32" i="28"/>
  <c r="G32" i="28"/>
  <c r="F32" i="28"/>
  <c r="C32" i="28"/>
  <c r="B32" i="28"/>
  <c r="S31" i="28"/>
  <c r="R31" i="28"/>
  <c r="Q31" i="28"/>
  <c r="P31" i="28"/>
  <c r="E31" i="28"/>
  <c r="S30" i="28"/>
  <c r="R30" i="28"/>
  <c r="Q30" i="28"/>
  <c r="P30" i="28"/>
  <c r="E30" i="28"/>
  <c r="U30" i="28" s="1"/>
  <c r="S29" i="28"/>
  <c r="R29" i="28"/>
  <c r="Q29" i="28"/>
  <c r="P29" i="28"/>
  <c r="E29" i="28"/>
  <c r="T28" i="28"/>
  <c r="S28" i="28"/>
  <c r="R28" i="28"/>
  <c r="Q28" i="28"/>
  <c r="P28" i="28"/>
  <c r="E28" i="28"/>
  <c r="U28" i="28" s="1"/>
  <c r="R26" i="28"/>
  <c r="O26" i="28"/>
  <c r="N26" i="28"/>
  <c r="M26" i="28"/>
  <c r="S26" i="28" s="1"/>
  <c r="L26" i="28"/>
  <c r="K26" i="28"/>
  <c r="J26" i="28"/>
  <c r="I26" i="28"/>
  <c r="H26" i="28"/>
  <c r="G26" i="28"/>
  <c r="F26" i="28"/>
  <c r="C26" i="28"/>
  <c r="B26" i="28"/>
  <c r="E26" i="28" s="1"/>
  <c r="S25" i="28"/>
  <c r="R25" i="28"/>
  <c r="Q25" i="28"/>
  <c r="P25" i="28"/>
  <c r="E25" i="28"/>
  <c r="U25" i="28" s="1"/>
  <c r="T24" i="28"/>
  <c r="S24" i="28"/>
  <c r="R24" i="28"/>
  <c r="Q24" i="28"/>
  <c r="P24" i="28"/>
  <c r="E24" i="28"/>
  <c r="U24" i="28" s="1"/>
  <c r="U23" i="28"/>
  <c r="S23" i="28"/>
  <c r="R23" i="28"/>
  <c r="Q23" i="28"/>
  <c r="P23" i="28"/>
  <c r="E23" i="28"/>
  <c r="T23" i="28" s="1"/>
  <c r="S22" i="28"/>
  <c r="R22" i="28"/>
  <c r="Q22" i="28"/>
  <c r="P22" i="28"/>
  <c r="E22" i="28"/>
  <c r="U22" i="28" s="1"/>
  <c r="S21" i="28"/>
  <c r="R21" i="28"/>
  <c r="Q21" i="28"/>
  <c r="P21" i="28"/>
  <c r="T21" i="28" s="1"/>
  <c r="E21" i="28"/>
  <c r="S20" i="28"/>
  <c r="R20" i="28"/>
  <c r="Q20" i="28"/>
  <c r="P20" i="28"/>
  <c r="E20" i="28"/>
  <c r="S19" i="28"/>
  <c r="R19" i="28"/>
  <c r="Q19" i="28"/>
  <c r="P19" i="28"/>
  <c r="E19" i="28"/>
  <c r="U19" i="28" s="1"/>
  <c r="S17" i="28"/>
  <c r="O17" i="28"/>
  <c r="N17" i="28"/>
  <c r="M17" i="28"/>
  <c r="L17" i="28"/>
  <c r="R17" i="28" s="1"/>
  <c r="K17" i="28"/>
  <c r="J17" i="28"/>
  <c r="I17" i="28"/>
  <c r="H17" i="28"/>
  <c r="G17" i="28"/>
  <c r="F17" i="28"/>
  <c r="C17" i="28"/>
  <c r="B17" i="28"/>
  <c r="E17" i="28" s="1"/>
  <c r="S16" i="28"/>
  <c r="R16" i="28"/>
  <c r="Q16" i="28"/>
  <c r="P16" i="28"/>
  <c r="E16" i="28"/>
  <c r="U16" i="28" s="1"/>
  <c r="S15" i="28"/>
  <c r="R15" i="28"/>
  <c r="Q15" i="28"/>
  <c r="P15" i="28"/>
  <c r="E15" i="28"/>
  <c r="S14" i="28"/>
  <c r="R14" i="28"/>
  <c r="Q14" i="28"/>
  <c r="P14" i="28"/>
  <c r="E14" i="28"/>
  <c r="U14" i="28" s="1"/>
  <c r="S13" i="28"/>
  <c r="R13" i="28"/>
  <c r="Q13" i="28"/>
  <c r="P13" i="28"/>
  <c r="E13" i="28"/>
  <c r="U13" i="28" s="1"/>
  <c r="U12" i="28"/>
  <c r="S12" i="28"/>
  <c r="R12" i="28"/>
  <c r="Q12" i="28"/>
  <c r="P12" i="28"/>
  <c r="E12" i="28"/>
  <c r="T12" i="28" s="1"/>
  <c r="S11" i="28"/>
  <c r="R11" i="28"/>
  <c r="Q11" i="28"/>
  <c r="P11" i="28"/>
  <c r="E11" i="28"/>
  <c r="U11" i="28" s="1"/>
  <c r="S10" i="28"/>
  <c r="R10" i="28"/>
  <c r="Q10" i="28"/>
  <c r="P10" i="28"/>
  <c r="E10" i="28"/>
  <c r="S9" i="28"/>
  <c r="R9" i="28"/>
  <c r="Q9" i="28"/>
  <c r="P9" i="28"/>
  <c r="E9" i="28"/>
  <c r="S96" i="27"/>
  <c r="R96" i="27"/>
  <c r="Q96" i="27"/>
  <c r="P96" i="27"/>
  <c r="E96" i="27"/>
  <c r="U96" i="27" s="1"/>
  <c r="S95" i="27"/>
  <c r="R95" i="27"/>
  <c r="Q95" i="27"/>
  <c r="P95" i="27"/>
  <c r="E95" i="27"/>
  <c r="T95" i="27" s="1"/>
  <c r="S94" i="27"/>
  <c r="R94" i="27"/>
  <c r="Q94" i="27"/>
  <c r="P94" i="27"/>
  <c r="E94" i="27"/>
  <c r="U94" i="27" s="1"/>
  <c r="T93" i="27"/>
  <c r="S93" i="27"/>
  <c r="R93" i="27"/>
  <c r="Q93" i="27"/>
  <c r="P93" i="27"/>
  <c r="E93" i="27"/>
  <c r="U93" i="27" s="1"/>
  <c r="U92" i="27"/>
  <c r="S92" i="27"/>
  <c r="R92" i="27"/>
  <c r="Q92" i="27"/>
  <c r="P92" i="27"/>
  <c r="E92" i="27"/>
  <c r="T92" i="27" s="1"/>
  <c r="S91" i="27"/>
  <c r="R91" i="27"/>
  <c r="Q91" i="27"/>
  <c r="P91" i="27"/>
  <c r="E91" i="27"/>
  <c r="U91" i="27" s="1"/>
  <c r="T90" i="27"/>
  <c r="S90" i="27"/>
  <c r="R90" i="27"/>
  <c r="Q90" i="27"/>
  <c r="P90" i="27"/>
  <c r="E90" i="27"/>
  <c r="U90" i="27" s="1"/>
  <c r="S89" i="27"/>
  <c r="R89" i="27"/>
  <c r="Q89" i="27"/>
  <c r="P89" i="27"/>
  <c r="E89" i="27"/>
  <c r="S88" i="27"/>
  <c r="R88" i="27"/>
  <c r="Q88" i="27"/>
  <c r="P88" i="27"/>
  <c r="E88" i="27"/>
  <c r="S75" i="27"/>
  <c r="O75" i="27"/>
  <c r="N75" i="27"/>
  <c r="M75" i="27"/>
  <c r="L75" i="27"/>
  <c r="R75" i="27" s="1"/>
  <c r="K75" i="27"/>
  <c r="J75" i="27"/>
  <c r="I75" i="27"/>
  <c r="H75" i="27"/>
  <c r="G75" i="27"/>
  <c r="F75" i="27"/>
  <c r="C75" i="27"/>
  <c r="B75" i="27"/>
  <c r="O74" i="27"/>
  <c r="N74" i="27"/>
  <c r="M74" i="27"/>
  <c r="L74" i="27"/>
  <c r="K74" i="27"/>
  <c r="J74" i="27"/>
  <c r="I74" i="27"/>
  <c r="H74" i="27"/>
  <c r="G74" i="27"/>
  <c r="F74" i="27"/>
  <c r="C74" i="27"/>
  <c r="B74" i="27"/>
  <c r="O73" i="27"/>
  <c r="N73" i="27"/>
  <c r="M73" i="27"/>
  <c r="S73" i="27" s="1"/>
  <c r="L73" i="27"/>
  <c r="K73" i="27"/>
  <c r="J73" i="27"/>
  <c r="I73" i="27"/>
  <c r="H73" i="27"/>
  <c r="G73" i="27"/>
  <c r="F73" i="27"/>
  <c r="C73" i="27"/>
  <c r="B73" i="27"/>
  <c r="S72" i="27"/>
  <c r="R72" i="27"/>
  <c r="Q72" i="27"/>
  <c r="P72" i="27"/>
  <c r="E72" i="27"/>
  <c r="T72" i="27" s="1"/>
  <c r="S71" i="27"/>
  <c r="R71" i="27"/>
  <c r="Q71" i="27"/>
  <c r="P71" i="27"/>
  <c r="E71" i="27"/>
  <c r="O69" i="27"/>
  <c r="N69" i="27"/>
  <c r="M69" i="27"/>
  <c r="S69" i="27" s="1"/>
  <c r="L69" i="27"/>
  <c r="K69" i="27"/>
  <c r="J69" i="27"/>
  <c r="I69" i="27"/>
  <c r="H69" i="27"/>
  <c r="G69" i="27"/>
  <c r="F69" i="27"/>
  <c r="C69" i="27"/>
  <c r="B69" i="27"/>
  <c r="R68" i="27"/>
  <c r="O68" i="27"/>
  <c r="N68" i="27"/>
  <c r="M68" i="27"/>
  <c r="S68" i="27" s="1"/>
  <c r="L68" i="27"/>
  <c r="K68" i="27"/>
  <c r="J68" i="27"/>
  <c r="I68" i="27"/>
  <c r="H68" i="27"/>
  <c r="G68" i="27"/>
  <c r="F68" i="27"/>
  <c r="C68" i="27"/>
  <c r="B68" i="27"/>
  <c r="E68" i="27" s="1"/>
  <c r="U67" i="27"/>
  <c r="T67" i="27"/>
  <c r="S67" i="27"/>
  <c r="R67" i="27"/>
  <c r="Q67" i="27"/>
  <c r="P67" i="27"/>
  <c r="E67" i="27"/>
  <c r="S66" i="27"/>
  <c r="R66" i="27"/>
  <c r="Q66" i="27"/>
  <c r="P66" i="27"/>
  <c r="E66" i="27"/>
  <c r="S65" i="27"/>
  <c r="R65" i="27"/>
  <c r="Q65" i="27"/>
  <c r="P65" i="27"/>
  <c r="E65" i="27"/>
  <c r="U65" i="27" s="1"/>
  <c r="U64" i="27"/>
  <c r="S64" i="27"/>
  <c r="R64" i="27"/>
  <c r="Q64" i="27"/>
  <c r="P64" i="27"/>
  <c r="E64" i="27"/>
  <c r="T64" i="27" s="1"/>
  <c r="S63" i="27"/>
  <c r="R63" i="27"/>
  <c r="Q63" i="27"/>
  <c r="P63" i="27"/>
  <c r="E63" i="27"/>
  <c r="O61" i="27"/>
  <c r="N61" i="27"/>
  <c r="M61" i="27"/>
  <c r="S61" i="27" s="1"/>
  <c r="L61" i="27"/>
  <c r="R61" i="27" s="1"/>
  <c r="K61" i="27"/>
  <c r="J61" i="27"/>
  <c r="I61" i="27"/>
  <c r="H61" i="27"/>
  <c r="C61" i="27"/>
  <c r="B61" i="27"/>
  <c r="E61" i="27" s="1"/>
  <c r="S60" i="27"/>
  <c r="R60" i="27"/>
  <c r="Q60" i="27"/>
  <c r="P60" i="27"/>
  <c r="E60" i="27"/>
  <c r="S59" i="27"/>
  <c r="R59" i="27"/>
  <c r="Q59" i="27"/>
  <c r="P59" i="27"/>
  <c r="E59" i="27"/>
  <c r="U59" i="27" s="1"/>
  <c r="S58" i="27"/>
  <c r="R58" i="27"/>
  <c r="Q58" i="27"/>
  <c r="P58" i="27"/>
  <c r="E58" i="27"/>
  <c r="T58" i="27" s="1"/>
  <c r="S57" i="27"/>
  <c r="R57" i="27"/>
  <c r="Q57" i="27"/>
  <c r="P57" i="27"/>
  <c r="E57" i="27"/>
  <c r="O55" i="27"/>
  <c r="N55" i="27"/>
  <c r="M55" i="27"/>
  <c r="S55" i="27" s="1"/>
  <c r="L55" i="27"/>
  <c r="R55" i="27" s="1"/>
  <c r="K55" i="27"/>
  <c r="J55" i="27"/>
  <c r="I55" i="27"/>
  <c r="H55" i="27"/>
  <c r="G55" i="27"/>
  <c r="F55" i="27"/>
  <c r="C55" i="27"/>
  <c r="B55" i="27"/>
  <c r="S54" i="27"/>
  <c r="R54" i="27"/>
  <c r="Q54" i="27"/>
  <c r="P54" i="27"/>
  <c r="E54" i="27"/>
  <c r="S53" i="27"/>
  <c r="R53" i="27"/>
  <c r="Q53" i="27"/>
  <c r="P53" i="27"/>
  <c r="E53" i="27"/>
  <c r="U53" i="27" s="1"/>
  <c r="S52" i="27"/>
  <c r="R52" i="27"/>
  <c r="Q52" i="27"/>
  <c r="P52" i="27"/>
  <c r="E52" i="27"/>
  <c r="T52" i="27" s="1"/>
  <c r="U51" i="27"/>
  <c r="T51" i="27"/>
  <c r="S51" i="27"/>
  <c r="R51" i="27"/>
  <c r="Q51" i="27"/>
  <c r="P51" i="27"/>
  <c r="E51" i="27"/>
  <c r="S50" i="27"/>
  <c r="R50" i="27"/>
  <c r="Q50" i="27"/>
  <c r="P50" i="27"/>
  <c r="E50" i="27"/>
  <c r="U50" i="27" s="1"/>
  <c r="S49" i="27"/>
  <c r="R49" i="27"/>
  <c r="Q49" i="27"/>
  <c r="P49" i="27"/>
  <c r="E49" i="27"/>
  <c r="U49" i="27" s="1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S46" i="27"/>
  <c r="R46" i="27"/>
  <c r="Q46" i="27"/>
  <c r="P46" i="27"/>
  <c r="E46" i="27"/>
  <c r="S45" i="27"/>
  <c r="R45" i="27"/>
  <c r="Q45" i="27"/>
  <c r="P45" i="27"/>
  <c r="E45" i="27"/>
  <c r="S44" i="27"/>
  <c r="R44" i="27"/>
  <c r="Q44" i="27"/>
  <c r="P44" i="27"/>
  <c r="E44" i="27"/>
  <c r="T44" i="27" s="1"/>
  <c r="O42" i="27"/>
  <c r="N42" i="27"/>
  <c r="M42" i="27"/>
  <c r="S42" i="27" s="1"/>
  <c r="L42" i="27"/>
  <c r="R42" i="27" s="1"/>
  <c r="K42" i="27"/>
  <c r="J42" i="27"/>
  <c r="I42" i="27"/>
  <c r="H42" i="27"/>
  <c r="G42" i="27"/>
  <c r="F42" i="27"/>
  <c r="C42" i="27"/>
  <c r="B42" i="27"/>
  <c r="U41" i="27"/>
  <c r="S41" i="27"/>
  <c r="R41" i="27"/>
  <c r="Q41" i="27"/>
  <c r="P41" i="27"/>
  <c r="E41" i="27"/>
  <c r="T41" i="27" s="1"/>
  <c r="U40" i="27"/>
  <c r="T40" i="27"/>
  <c r="S40" i="27"/>
  <c r="R40" i="27"/>
  <c r="Q40" i="27"/>
  <c r="P40" i="27"/>
  <c r="E40" i="27"/>
  <c r="S39" i="27"/>
  <c r="R39" i="27"/>
  <c r="Q39" i="27"/>
  <c r="P39" i="27"/>
  <c r="E39" i="27"/>
  <c r="S38" i="27"/>
  <c r="R38" i="27"/>
  <c r="Q38" i="27"/>
  <c r="P38" i="27"/>
  <c r="E38" i="27"/>
  <c r="S37" i="27"/>
  <c r="R37" i="27"/>
  <c r="Q37" i="27"/>
  <c r="P37" i="27"/>
  <c r="E37" i="27"/>
  <c r="O35" i="27"/>
  <c r="S35" i="27" s="1"/>
  <c r="N35" i="27"/>
  <c r="M35" i="27"/>
  <c r="L35" i="27"/>
  <c r="R35" i="27" s="1"/>
  <c r="K35" i="27"/>
  <c r="J35" i="27"/>
  <c r="I35" i="27"/>
  <c r="H35" i="27"/>
  <c r="G35" i="27"/>
  <c r="F35" i="27"/>
  <c r="C35" i="27"/>
  <c r="B35" i="27"/>
  <c r="S34" i="27"/>
  <c r="R34" i="27"/>
  <c r="Q34" i="27"/>
  <c r="P34" i="27"/>
  <c r="E34" i="27"/>
  <c r="U34" i="27" s="1"/>
  <c r="S32" i="27"/>
  <c r="O32" i="27"/>
  <c r="N32" i="27"/>
  <c r="M32" i="27"/>
  <c r="L32" i="27"/>
  <c r="R32" i="27" s="1"/>
  <c r="K32" i="27"/>
  <c r="J32" i="27"/>
  <c r="I32" i="27"/>
  <c r="H32" i="27"/>
  <c r="G32" i="27"/>
  <c r="F32" i="27"/>
  <c r="C32" i="27"/>
  <c r="B32" i="27"/>
  <c r="S31" i="27"/>
  <c r="R31" i="27"/>
  <c r="Q31" i="27"/>
  <c r="P31" i="27"/>
  <c r="E31" i="27"/>
  <c r="U31" i="27" s="1"/>
  <c r="S30" i="27"/>
  <c r="R30" i="27"/>
  <c r="Q30" i="27"/>
  <c r="P30" i="27"/>
  <c r="E30" i="27"/>
  <c r="U30" i="27" s="1"/>
  <c r="S29" i="27"/>
  <c r="R29" i="27"/>
  <c r="Q29" i="27"/>
  <c r="P29" i="27"/>
  <c r="E29" i="27"/>
  <c r="S28" i="27"/>
  <c r="R28" i="27"/>
  <c r="Q28" i="27"/>
  <c r="P28" i="27"/>
  <c r="E28" i="27"/>
  <c r="U28" i="27" s="1"/>
  <c r="O26" i="27"/>
  <c r="N26" i="27"/>
  <c r="M26" i="27"/>
  <c r="S26" i="27" s="1"/>
  <c r="L26" i="27"/>
  <c r="R26" i="27" s="1"/>
  <c r="K26" i="27"/>
  <c r="J26" i="27"/>
  <c r="I26" i="27"/>
  <c r="H26" i="27"/>
  <c r="G26" i="27"/>
  <c r="F26" i="27"/>
  <c r="C26" i="27"/>
  <c r="B26" i="27"/>
  <c r="S25" i="27"/>
  <c r="R25" i="27"/>
  <c r="Q25" i="27"/>
  <c r="P25" i="27"/>
  <c r="E25" i="27"/>
  <c r="U25" i="27" s="1"/>
  <c r="S24" i="27"/>
  <c r="R24" i="27"/>
  <c r="Q24" i="27"/>
  <c r="P24" i="27"/>
  <c r="E24" i="27"/>
  <c r="T24" i="27" s="1"/>
  <c r="S23" i="27"/>
  <c r="R23" i="27"/>
  <c r="Q23" i="27"/>
  <c r="P23" i="27"/>
  <c r="E23" i="27"/>
  <c r="T23" i="27" s="1"/>
  <c r="U22" i="27"/>
  <c r="T22" i="27"/>
  <c r="S22" i="27"/>
  <c r="R22" i="27"/>
  <c r="Q22" i="27"/>
  <c r="P22" i="27"/>
  <c r="E22" i="27"/>
  <c r="U21" i="27"/>
  <c r="T21" i="27"/>
  <c r="S21" i="27"/>
  <c r="R21" i="27"/>
  <c r="Q21" i="27"/>
  <c r="P21" i="27"/>
  <c r="E21" i="27"/>
  <c r="S20" i="27"/>
  <c r="R20" i="27"/>
  <c r="Q20" i="27"/>
  <c r="P20" i="27"/>
  <c r="E20" i="27"/>
  <c r="U20" i="27" s="1"/>
  <c r="S19" i="27"/>
  <c r="R19" i="27"/>
  <c r="Q19" i="27"/>
  <c r="P19" i="27"/>
  <c r="E19" i="27"/>
  <c r="T19" i="27" s="1"/>
  <c r="O17" i="27"/>
  <c r="N17" i="27"/>
  <c r="R17" i="27" s="1"/>
  <c r="M17" i="27"/>
  <c r="L17" i="27"/>
  <c r="K17" i="27"/>
  <c r="J17" i="27"/>
  <c r="I17" i="27"/>
  <c r="Q17" i="27" s="1"/>
  <c r="H17" i="27"/>
  <c r="G17" i="27"/>
  <c r="F17" i="27"/>
  <c r="C17" i="27"/>
  <c r="B17" i="27"/>
  <c r="E17" i="27" s="1"/>
  <c r="U16" i="27"/>
  <c r="T16" i="27"/>
  <c r="S16" i="27"/>
  <c r="R16" i="27"/>
  <c r="Q16" i="27"/>
  <c r="P16" i="27"/>
  <c r="E16" i="27"/>
  <c r="S15" i="27"/>
  <c r="R15" i="27"/>
  <c r="Q15" i="27"/>
  <c r="P15" i="27"/>
  <c r="E15" i="27"/>
  <c r="S14" i="27"/>
  <c r="R14" i="27"/>
  <c r="Q14" i="27"/>
  <c r="P14" i="27"/>
  <c r="E14" i="27"/>
  <c r="U14" i="27" s="1"/>
  <c r="U13" i="27"/>
  <c r="S13" i="27"/>
  <c r="R13" i="27"/>
  <c r="Q13" i="27"/>
  <c r="P13" i="27"/>
  <c r="E13" i="27"/>
  <c r="T13" i="27" s="1"/>
  <c r="T12" i="27"/>
  <c r="S12" i="27"/>
  <c r="R12" i="27"/>
  <c r="Q12" i="27"/>
  <c r="P12" i="27"/>
  <c r="E12" i="27"/>
  <c r="U12" i="27" s="1"/>
  <c r="S11" i="27"/>
  <c r="R11" i="27"/>
  <c r="Q11" i="27"/>
  <c r="P11" i="27"/>
  <c r="E11" i="27"/>
  <c r="S10" i="27"/>
  <c r="R10" i="27"/>
  <c r="Q10" i="27"/>
  <c r="P10" i="27"/>
  <c r="E10" i="27"/>
  <c r="S9" i="27"/>
  <c r="R9" i="27"/>
  <c r="Q9" i="27"/>
  <c r="P9" i="27"/>
  <c r="E9" i="27"/>
  <c r="U9" i="27" s="1"/>
  <c r="U96" i="26"/>
  <c r="T96" i="26"/>
  <c r="S96" i="26"/>
  <c r="R96" i="26"/>
  <c r="Q96" i="26"/>
  <c r="P96" i="26"/>
  <c r="E96" i="26"/>
  <c r="S95" i="26"/>
  <c r="R95" i="26"/>
  <c r="Q95" i="26"/>
  <c r="P95" i="26"/>
  <c r="E95" i="26"/>
  <c r="S94" i="26"/>
  <c r="R94" i="26"/>
  <c r="Q94" i="26"/>
  <c r="P94" i="26"/>
  <c r="E94" i="26"/>
  <c r="U94" i="26" s="1"/>
  <c r="U93" i="26"/>
  <c r="S93" i="26"/>
  <c r="R93" i="26"/>
  <c r="Q93" i="26"/>
  <c r="P93" i="26"/>
  <c r="E93" i="26"/>
  <c r="T93" i="26" s="1"/>
  <c r="U92" i="26"/>
  <c r="T92" i="26"/>
  <c r="S92" i="26"/>
  <c r="R92" i="26"/>
  <c r="Q92" i="26"/>
  <c r="P92" i="26"/>
  <c r="E92" i="26"/>
  <c r="S91" i="26"/>
  <c r="R91" i="26"/>
  <c r="Q91" i="26"/>
  <c r="P91" i="26"/>
  <c r="E91" i="26"/>
  <c r="S90" i="26"/>
  <c r="R90" i="26"/>
  <c r="Q90" i="26"/>
  <c r="P90" i="26"/>
  <c r="E90" i="26"/>
  <c r="U90" i="26" s="1"/>
  <c r="S89" i="26"/>
  <c r="R89" i="26"/>
  <c r="Q89" i="26"/>
  <c r="P89" i="26"/>
  <c r="E89" i="26"/>
  <c r="U89" i="26" s="1"/>
  <c r="U88" i="26"/>
  <c r="T88" i="26"/>
  <c r="S88" i="26"/>
  <c r="R88" i="26"/>
  <c r="Q88" i="26"/>
  <c r="P88" i="26"/>
  <c r="E88" i="26"/>
  <c r="W75" i="26"/>
  <c r="V75" i="26"/>
  <c r="O75" i="26"/>
  <c r="N75" i="26"/>
  <c r="R75" i="26" s="1"/>
  <c r="M75" i="26"/>
  <c r="L75" i="26"/>
  <c r="K75" i="26"/>
  <c r="J75" i="26"/>
  <c r="I75" i="26"/>
  <c r="H75" i="26"/>
  <c r="G75" i="26"/>
  <c r="F75" i="26"/>
  <c r="C75" i="26"/>
  <c r="B75" i="26"/>
  <c r="O74" i="26"/>
  <c r="N74" i="26"/>
  <c r="R74" i="26" s="1"/>
  <c r="M74" i="26"/>
  <c r="S74" i="26" s="1"/>
  <c r="L74" i="26"/>
  <c r="K74" i="26"/>
  <c r="J74" i="26"/>
  <c r="I74" i="26"/>
  <c r="H74" i="26"/>
  <c r="G74" i="26"/>
  <c r="F74" i="26"/>
  <c r="C74" i="26"/>
  <c r="B74" i="26"/>
  <c r="R73" i="26"/>
  <c r="O73" i="26"/>
  <c r="S73" i="26" s="1"/>
  <c r="N73" i="26"/>
  <c r="M73" i="26"/>
  <c r="L73" i="26"/>
  <c r="K73" i="26"/>
  <c r="J73" i="26"/>
  <c r="I73" i="26"/>
  <c r="H73" i="26"/>
  <c r="G73" i="26"/>
  <c r="F73" i="26"/>
  <c r="C73" i="26"/>
  <c r="B73" i="26"/>
  <c r="E73" i="26" s="1"/>
  <c r="U72" i="26"/>
  <c r="T72" i="26"/>
  <c r="S72" i="26"/>
  <c r="R72" i="26"/>
  <c r="Q72" i="26"/>
  <c r="P72" i="26"/>
  <c r="E72" i="26"/>
  <c r="S71" i="26"/>
  <c r="R71" i="26"/>
  <c r="Q71" i="26"/>
  <c r="U71" i="26" s="1"/>
  <c r="P71" i="26"/>
  <c r="T71" i="26" s="1"/>
  <c r="E71" i="26"/>
  <c r="W69" i="26"/>
  <c r="V69" i="26"/>
  <c r="O69" i="26"/>
  <c r="N69" i="26"/>
  <c r="M69" i="26"/>
  <c r="L69" i="26"/>
  <c r="K69" i="26"/>
  <c r="J69" i="26"/>
  <c r="I69" i="26"/>
  <c r="H69" i="26"/>
  <c r="G69" i="26"/>
  <c r="F69" i="26"/>
  <c r="C69" i="26"/>
  <c r="B69" i="26"/>
  <c r="O68" i="26"/>
  <c r="N68" i="26"/>
  <c r="M68" i="26"/>
  <c r="S68" i="26" s="1"/>
  <c r="L68" i="26"/>
  <c r="R68" i="26" s="1"/>
  <c r="K68" i="26"/>
  <c r="J68" i="26"/>
  <c r="I68" i="26"/>
  <c r="H68" i="26"/>
  <c r="G68" i="26"/>
  <c r="F68" i="26"/>
  <c r="C68" i="26"/>
  <c r="B68" i="26"/>
  <c r="S67" i="26"/>
  <c r="R67" i="26"/>
  <c r="Q67" i="26"/>
  <c r="P67" i="26"/>
  <c r="E67" i="26"/>
  <c r="U67" i="26" s="1"/>
  <c r="S66" i="26"/>
  <c r="R66" i="26"/>
  <c r="Q66" i="26"/>
  <c r="P66" i="26"/>
  <c r="E66" i="26"/>
  <c r="S65" i="26"/>
  <c r="R65" i="26"/>
  <c r="Q65" i="26"/>
  <c r="P65" i="26"/>
  <c r="E65" i="26"/>
  <c r="U65" i="26" s="1"/>
  <c r="U64" i="26"/>
  <c r="S64" i="26"/>
  <c r="R64" i="26"/>
  <c r="Q64" i="26"/>
  <c r="P64" i="26"/>
  <c r="E64" i="26"/>
  <c r="T64" i="26" s="1"/>
  <c r="S63" i="26"/>
  <c r="R63" i="26"/>
  <c r="Q63" i="26"/>
  <c r="P63" i="26"/>
  <c r="E63" i="26"/>
  <c r="O61" i="26"/>
  <c r="N61" i="26"/>
  <c r="M61" i="26"/>
  <c r="S61" i="26" s="1"/>
  <c r="L61" i="26"/>
  <c r="R61" i="26" s="1"/>
  <c r="K61" i="26"/>
  <c r="J61" i="26"/>
  <c r="I61" i="26"/>
  <c r="H61" i="26"/>
  <c r="C61" i="26"/>
  <c r="B61" i="26"/>
  <c r="U60" i="26"/>
  <c r="T60" i="26"/>
  <c r="S60" i="26"/>
  <c r="R60" i="26"/>
  <c r="Q60" i="26"/>
  <c r="P60" i="26"/>
  <c r="E60" i="26"/>
  <c r="S59" i="26"/>
  <c r="R59" i="26"/>
  <c r="Q59" i="26"/>
  <c r="P59" i="26"/>
  <c r="E59" i="26"/>
  <c r="S58" i="26"/>
  <c r="R58" i="26"/>
  <c r="Q58" i="26"/>
  <c r="P58" i="26"/>
  <c r="E58" i="26"/>
  <c r="U58" i="26" s="1"/>
  <c r="S57" i="26"/>
  <c r="R57" i="26"/>
  <c r="Q57" i="26"/>
  <c r="P57" i="26"/>
  <c r="E57" i="26"/>
  <c r="T57" i="26" s="1"/>
  <c r="O55" i="26"/>
  <c r="N55" i="26"/>
  <c r="M55" i="26"/>
  <c r="S55" i="26" s="1"/>
  <c r="L55" i="26"/>
  <c r="R55" i="26" s="1"/>
  <c r="K55" i="26"/>
  <c r="J55" i="26"/>
  <c r="I55" i="26"/>
  <c r="H55" i="26"/>
  <c r="G55" i="26"/>
  <c r="F55" i="26"/>
  <c r="C55" i="26"/>
  <c r="B55" i="26"/>
  <c r="U54" i="26"/>
  <c r="S54" i="26"/>
  <c r="R54" i="26"/>
  <c r="Q54" i="26"/>
  <c r="P54" i="26"/>
  <c r="E54" i="26"/>
  <c r="T54" i="26" s="1"/>
  <c r="U53" i="26"/>
  <c r="T53" i="26"/>
  <c r="S53" i="26"/>
  <c r="R53" i="26"/>
  <c r="Q53" i="26"/>
  <c r="P53" i="26"/>
  <c r="E53" i="26"/>
  <c r="S52" i="26"/>
  <c r="R52" i="26"/>
  <c r="Q52" i="26"/>
  <c r="P52" i="26"/>
  <c r="E52" i="26"/>
  <c r="U52" i="26" s="1"/>
  <c r="S51" i="26"/>
  <c r="R51" i="26"/>
  <c r="Q51" i="26"/>
  <c r="P51" i="26"/>
  <c r="E51" i="26"/>
  <c r="T51" i="26" s="1"/>
  <c r="S50" i="26"/>
  <c r="R50" i="26"/>
  <c r="Q50" i="26"/>
  <c r="P50" i="26"/>
  <c r="E50" i="26"/>
  <c r="U50" i="26" s="1"/>
  <c r="S49" i="26"/>
  <c r="R49" i="26"/>
  <c r="Q49" i="26"/>
  <c r="P49" i="26"/>
  <c r="E49" i="26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S45" i="26"/>
  <c r="R45" i="26"/>
  <c r="Q45" i="26"/>
  <c r="P45" i="26"/>
  <c r="E45" i="26"/>
  <c r="U45" i="26" s="1"/>
  <c r="S44" i="26"/>
  <c r="R44" i="26"/>
  <c r="Q44" i="26"/>
  <c r="P44" i="26"/>
  <c r="E44" i="26"/>
  <c r="U44" i="26" s="1"/>
  <c r="W42" i="26"/>
  <c r="V42" i="26"/>
  <c r="O42" i="26"/>
  <c r="N42" i="26"/>
  <c r="M42" i="26"/>
  <c r="S42" i="26" s="1"/>
  <c r="L42" i="26"/>
  <c r="K42" i="26"/>
  <c r="J42" i="26"/>
  <c r="I42" i="26"/>
  <c r="H42" i="26"/>
  <c r="G42" i="26"/>
  <c r="F42" i="26"/>
  <c r="C42" i="26"/>
  <c r="B42" i="26"/>
  <c r="S41" i="26"/>
  <c r="R41" i="26"/>
  <c r="Q41" i="26"/>
  <c r="P41" i="26"/>
  <c r="E41" i="26"/>
  <c r="S40" i="26"/>
  <c r="R40" i="26"/>
  <c r="Q40" i="26"/>
  <c r="P40" i="26"/>
  <c r="E40" i="26"/>
  <c r="U40" i="26" s="1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O35" i="26"/>
  <c r="N35" i="26"/>
  <c r="M35" i="26"/>
  <c r="L35" i="26"/>
  <c r="R35" i="26" s="1"/>
  <c r="K35" i="26"/>
  <c r="J35" i="26"/>
  <c r="I35" i="26"/>
  <c r="H35" i="26"/>
  <c r="G35" i="26"/>
  <c r="F35" i="26"/>
  <c r="C35" i="26"/>
  <c r="B35" i="26"/>
  <c r="E35" i="26" s="1"/>
  <c r="S34" i="26"/>
  <c r="R34" i="26"/>
  <c r="Q34" i="26"/>
  <c r="P34" i="26"/>
  <c r="E34" i="26"/>
  <c r="O32" i="26"/>
  <c r="N32" i="26"/>
  <c r="M32" i="26"/>
  <c r="S32" i="26" s="1"/>
  <c r="L32" i="26"/>
  <c r="R32" i="26" s="1"/>
  <c r="K32" i="26"/>
  <c r="J32" i="26"/>
  <c r="I32" i="26"/>
  <c r="H32" i="26"/>
  <c r="G32" i="26"/>
  <c r="F32" i="26"/>
  <c r="C32" i="26"/>
  <c r="B32" i="26"/>
  <c r="S31" i="26"/>
  <c r="R31" i="26"/>
  <c r="Q31" i="26"/>
  <c r="P31" i="26"/>
  <c r="E31" i="26"/>
  <c r="U31" i="26" s="1"/>
  <c r="U30" i="26"/>
  <c r="T30" i="26"/>
  <c r="S30" i="26"/>
  <c r="R30" i="26"/>
  <c r="Q30" i="26"/>
  <c r="P30" i="26"/>
  <c r="E30" i="26"/>
  <c r="S29" i="26"/>
  <c r="R29" i="26"/>
  <c r="Q29" i="26"/>
  <c r="P29" i="26"/>
  <c r="E29" i="26"/>
  <c r="S28" i="26"/>
  <c r="R28" i="26"/>
  <c r="Q28" i="26"/>
  <c r="P28" i="26"/>
  <c r="E28" i="26"/>
  <c r="U28" i="26" s="1"/>
  <c r="O26" i="26"/>
  <c r="N26" i="26"/>
  <c r="M26" i="26"/>
  <c r="S26" i="26" s="1"/>
  <c r="L26" i="26"/>
  <c r="R26" i="26" s="1"/>
  <c r="K26" i="26"/>
  <c r="J26" i="26"/>
  <c r="I26" i="26"/>
  <c r="H26" i="26"/>
  <c r="G26" i="26"/>
  <c r="F26" i="26"/>
  <c r="C26" i="26"/>
  <c r="B26" i="26"/>
  <c r="S25" i="26"/>
  <c r="R25" i="26"/>
  <c r="Q25" i="26"/>
  <c r="P25" i="26"/>
  <c r="E25" i="26"/>
  <c r="U25" i="26" s="1"/>
  <c r="S24" i="26"/>
  <c r="R24" i="26"/>
  <c r="Q24" i="26"/>
  <c r="P24" i="26"/>
  <c r="E24" i="26"/>
  <c r="U23" i="26"/>
  <c r="T23" i="26"/>
  <c r="S23" i="26"/>
  <c r="R23" i="26"/>
  <c r="Q23" i="26"/>
  <c r="P23" i="26"/>
  <c r="E23" i="26"/>
  <c r="U22" i="26"/>
  <c r="T22" i="26"/>
  <c r="S22" i="26"/>
  <c r="R22" i="26"/>
  <c r="Q22" i="26"/>
  <c r="P22" i="26"/>
  <c r="E22" i="26"/>
  <c r="T21" i="26"/>
  <c r="S21" i="26"/>
  <c r="R21" i="26"/>
  <c r="Q21" i="26"/>
  <c r="P21" i="26"/>
  <c r="E21" i="26"/>
  <c r="U21" i="26" s="1"/>
  <c r="S20" i="26"/>
  <c r="R20" i="26"/>
  <c r="Q20" i="26"/>
  <c r="P20" i="26"/>
  <c r="E20" i="26"/>
  <c r="U20" i="26" s="1"/>
  <c r="T19" i="26"/>
  <c r="S19" i="26"/>
  <c r="R19" i="26"/>
  <c r="Q19" i="26"/>
  <c r="P19" i="26"/>
  <c r="E19" i="26"/>
  <c r="U19" i="26" s="1"/>
  <c r="O17" i="26"/>
  <c r="N17" i="26"/>
  <c r="R17" i="26" s="1"/>
  <c r="M17" i="26"/>
  <c r="S17" i="26" s="1"/>
  <c r="L17" i="26"/>
  <c r="K17" i="26"/>
  <c r="J17" i="26"/>
  <c r="I17" i="26"/>
  <c r="Q17" i="26" s="1"/>
  <c r="H17" i="26"/>
  <c r="P17" i="26" s="1"/>
  <c r="G17" i="26"/>
  <c r="F17" i="26"/>
  <c r="E17" i="26"/>
  <c r="C17" i="26"/>
  <c r="B17" i="26"/>
  <c r="T16" i="26"/>
  <c r="S16" i="26"/>
  <c r="R16" i="26"/>
  <c r="Q16" i="26"/>
  <c r="P16" i="26"/>
  <c r="E16" i="26"/>
  <c r="U16" i="26" s="1"/>
  <c r="S15" i="26"/>
  <c r="R15" i="26"/>
  <c r="Q15" i="26"/>
  <c r="P15" i="26"/>
  <c r="E15" i="26"/>
  <c r="S14" i="26"/>
  <c r="R14" i="26"/>
  <c r="Q14" i="26"/>
  <c r="P14" i="26"/>
  <c r="E14" i="26"/>
  <c r="U14" i="26" s="1"/>
  <c r="U13" i="26"/>
  <c r="S13" i="26"/>
  <c r="R13" i="26"/>
  <c r="Q13" i="26"/>
  <c r="P13" i="26"/>
  <c r="E13" i="26"/>
  <c r="T13" i="26" s="1"/>
  <c r="S12" i="26"/>
  <c r="R12" i="26"/>
  <c r="Q12" i="26"/>
  <c r="P12" i="26"/>
  <c r="E12" i="26"/>
  <c r="S11" i="26"/>
  <c r="R11" i="26"/>
  <c r="Q11" i="26"/>
  <c r="P11" i="26"/>
  <c r="E11" i="26"/>
  <c r="U11" i="26" s="1"/>
  <c r="S10" i="26"/>
  <c r="R10" i="26"/>
  <c r="Q10" i="26"/>
  <c r="P10" i="26"/>
  <c r="T10" i="26" s="1"/>
  <c r="E10" i="26"/>
  <c r="U10" i="26" s="1"/>
  <c r="S9" i="26"/>
  <c r="R9" i="26"/>
  <c r="Q9" i="26"/>
  <c r="P9" i="26"/>
  <c r="E9" i="26"/>
  <c r="U9" i="26" s="1"/>
  <c r="T96" i="25"/>
  <c r="S96" i="25"/>
  <c r="R96" i="25"/>
  <c r="Q96" i="25"/>
  <c r="P96" i="25"/>
  <c r="E96" i="25"/>
  <c r="U96" i="25" s="1"/>
  <c r="S95" i="25"/>
  <c r="R95" i="25"/>
  <c r="Q95" i="25"/>
  <c r="P95" i="25"/>
  <c r="E95" i="25"/>
  <c r="S94" i="25"/>
  <c r="R94" i="25"/>
  <c r="Q94" i="25"/>
  <c r="P94" i="25"/>
  <c r="E94" i="25"/>
  <c r="U94" i="25" s="1"/>
  <c r="U93" i="25"/>
  <c r="S93" i="25"/>
  <c r="R93" i="25"/>
  <c r="Q93" i="25"/>
  <c r="P93" i="25"/>
  <c r="E93" i="25"/>
  <c r="T93" i="25" s="1"/>
  <c r="S92" i="25"/>
  <c r="R92" i="25"/>
  <c r="Q92" i="25"/>
  <c r="P92" i="25"/>
  <c r="E92" i="25"/>
  <c r="S91" i="25"/>
  <c r="R91" i="25"/>
  <c r="Q91" i="25"/>
  <c r="P91" i="25"/>
  <c r="E91" i="25"/>
  <c r="U91" i="25" s="1"/>
  <c r="S90" i="25"/>
  <c r="R90" i="25"/>
  <c r="Q90" i="25"/>
  <c r="P90" i="25"/>
  <c r="E90" i="25"/>
  <c r="T90" i="25" s="1"/>
  <c r="S89" i="25"/>
  <c r="R89" i="25"/>
  <c r="Q89" i="25"/>
  <c r="P89" i="25"/>
  <c r="E89" i="25"/>
  <c r="U89" i="25" s="1"/>
  <c r="U88" i="25"/>
  <c r="T88" i="25"/>
  <c r="S88" i="25"/>
  <c r="R88" i="25"/>
  <c r="Q88" i="25"/>
  <c r="P88" i="25"/>
  <c r="E88" i="25"/>
  <c r="O75" i="25"/>
  <c r="N75" i="25"/>
  <c r="M75" i="25"/>
  <c r="S75" i="25" s="1"/>
  <c r="L75" i="25"/>
  <c r="K75" i="25"/>
  <c r="J75" i="25"/>
  <c r="I75" i="25"/>
  <c r="H75" i="25"/>
  <c r="G75" i="25"/>
  <c r="F75" i="25"/>
  <c r="C75" i="25"/>
  <c r="B75" i="25"/>
  <c r="O74" i="25"/>
  <c r="S74" i="25" s="1"/>
  <c r="N74" i="25"/>
  <c r="M74" i="25"/>
  <c r="L74" i="25"/>
  <c r="K74" i="25"/>
  <c r="J74" i="25"/>
  <c r="I74" i="25"/>
  <c r="Q74" i="25" s="1"/>
  <c r="H74" i="25"/>
  <c r="G74" i="25"/>
  <c r="F74" i="25"/>
  <c r="C74" i="25"/>
  <c r="B74" i="25"/>
  <c r="E74" i="25" s="1"/>
  <c r="O73" i="25"/>
  <c r="N73" i="25"/>
  <c r="M73" i="25"/>
  <c r="L73" i="25"/>
  <c r="K73" i="25"/>
  <c r="J73" i="25"/>
  <c r="I73" i="25"/>
  <c r="H73" i="25"/>
  <c r="G73" i="25"/>
  <c r="F73" i="25"/>
  <c r="E73" i="25"/>
  <c r="C73" i="25"/>
  <c r="B73" i="25"/>
  <c r="S72" i="25"/>
  <c r="R72" i="25"/>
  <c r="Q72" i="25"/>
  <c r="P72" i="25"/>
  <c r="E72" i="25"/>
  <c r="U72" i="25" s="1"/>
  <c r="S71" i="25"/>
  <c r="R71" i="25"/>
  <c r="Q71" i="25"/>
  <c r="P71" i="25"/>
  <c r="E71" i="25"/>
  <c r="O69" i="25"/>
  <c r="N69" i="25"/>
  <c r="M69" i="25"/>
  <c r="L69" i="25"/>
  <c r="K69" i="25"/>
  <c r="J69" i="25"/>
  <c r="I69" i="25"/>
  <c r="H69" i="25"/>
  <c r="G69" i="25"/>
  <c r="F69" i="25"/>
  <c r="C69" i="25"/>
  <c r="B69" i="25"/>
  <c r="O68" i="25"/>
  <c r="N68" i="25"/>
  <c r="M68" i="25"/>
  <c r="S68" i="25" s="1"/>
  <c r="L68" i="25"/>
  <c r="R68" i="25" s="1"/>
  <c r="K68" i="25"/>
  <c r="J68" i="25"/>
  <c r="I68" i="25"/>
  <c r="H68" i="25"/>
  <c r="G68" i="25"/>
  <c r="F68" i="25"/>
  <c r="C68" i="25"/>
  <c r="B68" i="25"/>
  <c r="E68" i="25" s="1"/>
  <c r="U67" i="25"/>
  <c r="T67" i="25"/>
  <c r="S67" i="25"/>
  <c r="R67" i="25"/>
  <c r="Q67" i="25"/>
  <c r="P67" i="25"/>
  <c r="E67" i="25"/>
  <c r="S66" i="25"/>
  <c r="R66" i="25"/>
  <c r="Q66" i="25"/>
  <c r="P66" i="25"/>
  <c r="E66" i="25"/>
  <c r="U66" i="25" s="1"/>
  <c r="S65" i="25"/>
  <c r="R65" i="25"/>
  <c r="Q65" i="25"/>
  <c r="P65" i="25"/>
  <c r="E65" i="25"/>
  <c r="U65" i="25" s="1"/>
  <c r="S64" i="25"/>
  <c r="R64" i="25"/>
  <c r="Q64" i="25"/>
  <c r="P64" i="25"/>
  <c r="E64" i="25"/>
  <c r="S63" i="25"/>
  <c r="R63" i="25"/>
  <c r="Q63" i="25"/>
  <c r="P63" i="25"/>
  <c r="E63" i="25"/>
  <c r="O61" i="25"/>
  <c r="N61" i="25"/>
  <c r="M61" i="25"/>
  <c r="S61" i="25" s="1"/>
  <c r="L61" i="25"/>
  <c r="R61" i="25" s="1"/>
  <c r="K61" i="25"/>
  <c r="J61" i="25"/>
  <c r="I61" i="25"/>
  <c r="H61" i="25"/>
  <c r="C61" i="25"/>
  <c r="B61" i="25"/>
  <c r="S60" i="25"/>
  <c r="R60" i="25"/>
  <c r="Q60" i="25"/>
  <c r="P60" i="25"/>
  <c r="E60" i="25"/>
  <c r="U60" i="25" s="1"/>
  <c r="S59" i="25"/>
  <c r="R59" i="25"/>
  <c r="Q59" i="25"/>
  <c r="P59" i="25"/>
  <c r="E59" i="25"/>
  <c r="U59" i="25" s="1"/>
  <c r="S58" i="25"/>
  <c r="R58" i="25"/>
  <c r="Q58" i="25"/>
  <c r="P58" i="25"/>
  <c r="E58" i="25"/>
  <c r="T58" i="25" s="1"/>
  <c r="S57" i="25"/>
  <c r="R57" i="25"/>
  <c r="Q57" i="25"/>
  <c r="P57" i="25"/>
  <c r="E57" i="25"/>
  <c r="U57" i="25" s="1"/>
  <c r="S55" i="25"/>
  <c r="O55" i="25"/>
  <c r="N55" i="25"/>
  <c r="M55" i="25"/>
  <c r="L55" i="25"/>
  <c r="R55" i="25" s="1"/>
  <c r="K55" i="25"/>
  <c r="J55" i="25"/>
  <c r="I55" i="25"/>
  <c r="H55" i="25"/>
  <c r="G55" i="25"/>
  <c r="F55" i="25"/>
  <c r="C55" i="25"/>
  <c r="B55" i="25"/>
  <c r="S54" i="25"/>
  <c r="R54" i="25"/>
  <c r="Q54" i="25"/>
  <c r="P54" i="25"/>
  <c r="E54" i="25"/>
  <c r="U54" i="25" s="1"/>
  <c r="S53" i="25"/>
  <c r="R53" i="25"/>
  <c r="Q53" i="25"/>
  <c r="P53" i="25"/>
  <c r="E53" i="25"/>
  <c r="T53" i="25" s="1"/>
  <c r="S52" i="25"/>
  <c r="R52" i="25"/>
  <c r="Q52" i="25"/>
  <c r="P52" i="25"/>
  <c r="E52" i="25"/>
  <c r="S51" i="25"/>
  <c r="R51" i="25"/>
  <c r="Q51" i="25"/>
  <c r="P51" i="25"/>
  <c r="E51" i="25"/>
  <c r="S50" i="25"/>
  <c r="R50" i="25"/>
  <c r="Q50" i="25"/>
  <c r="P50" i="25"/>
  <c r="E50" i="25"/>
  <c r="T50" i="25" s="1"/>
  <c r="S49" i="25"/>
  <c r="R49" i="25"/>
  <c r="Q49" i="25"/>
  <c r="P49" i="25"/>
  <c r="E49" i="25"/>
  <c r="T49" i="25" s="1"/>
  <c r="S48" i="25"/>
  <c r="R48" i="25"/>
  <c r="Q48" i="25"/>
  <c r="P48" i="25"/>
  <c r="E48" i="25"/>
  <c r="S47" i="25"/>
  <c r="R47" i="25"/>
  <c r="Q47" i="25"/>
  <c r="P47" i="25"/>
  <c r="E47" i="25"/>
  <c r="U46" i="25"/>
  <c r="S46" i="25"/>
  <c r="R46" i="25"/>
  <c r="Q46" i="25"/>
  <c r="P46" i="25"/>
  <c r="E46" i="25"/>
  <c r="T46" i="25" s="1"/>
  <c r="U45" i="25"/>
  <c r="T45" i="25"/>
  <c r="S45" i="25"/>
  <c r="R45" i="25"/>
  <c r="Q45" i="25"/>
  <c r="P45" i="25"/>
  <c r="E45" i="25"/>
  <c r="S44" i="25"/>
  <c r="R44" i="25"/>
  <c r="Q44" i="25"/>
  <c r="P44" i="25"/>
  <c r="E44" i="25"/>
  <c r="O42" i="25"/>
  <c r="N42" i="25"/>
  <c r="M42" i="25"/>
  <c r="L42" i="25"/>
  <c r="K42" i="25"/>
  <c r="J42" i="25"/>
  <c r="I42" i="25"/>
  <c r="H42" i="25"/>
  <c r="G42" i="25"/>
  <c r="F42" i="25"/>
  <c r="C42" i="25"/>
  <c r="B42" i="25"/>
  <c r="S41" i="25"/>
  <c r="R41" i="25"/>
  <c r="Q41" i="25"/>
  <c r="P41" i="25"/>
  <c r="E41" i="25"/>
  <c r="S40" i="25"/>
  <c r="R40" i="25"/>
  <c r="Q40" i="25"/>
  <c r="P40" i="25"/>
  <c r="E40" i="25"/>
  <c r="S39" i="25"/>
  <c r="R39" i="25"/>
  <c r="Q39" i="25"/>
  <c r="P39" i="25"/>
  <c r="E39" i="25"/>
  <c r="T39" i="25" s="1"/>
  <c r="S38" i="25"/>
  <c r="R38" i="25"/>
  <c r="Q38" i="25"/>
  <c r="P38" i="25"/>
  <c r="T38" i="25" s="1"/>
  <c r="E38" i="25"/>
  <c r="U38" i="25" s="1"/>
  <c r="S37" i="25"/>
  <c r="R37" i="25"/>
  <c r="Q37" i="25"/>
  <c r="P37" i="25"/>
  <c r="E37" i="25"/>
  <c r="U37" i="25" s="1"/>
  <c r="S35" i="25"/>
  <c r="O35" i="25"/>
  <c r="N35" i="25"/>
  <c r="M35" i="25"/>
  <c r="L35" i="25"/>
  <c r="R35" i="25" s="1"/>
  <c r="K35" i="25"/>
  <c r="J35" i="25"/>
  <c r="I35" i="25"/>
  <c r="Q35" i="25" s="1"/>
  <c r="H35" i="25"/>
  <c r="G35" i="25"/>
  <c r="F35" i="25"/>
  <c r="C35" i="25"/>
  <c r="B35" i="25"/>
  <c r="E35" i="25" s="1"/>
  <c r="S34" i="25"/>
  <c r="R34" i="25"/>
  <c r="Q34" i="25"/>
  <c r="P34" i="25"/>
  <c r="E34" i="25"/>
  <c r="O32" i="25"/>
  <c r="N32" i="25"/>
  <c r="M32" i="25"/>
  <c r="S32" i="25" s="1"/>
  <c r="L32" i="25"/>
  <c r="R32" i="25" s="1"/>
  <c r="K32" i="25"/>
  <c r="J32" i="25"/>
  <c r="I32" i="25"/>
  <c r="H32" i="25"/>
  <c r="G32" i="25"/>
  <c r="F32" i="25"/>
  <c r="C32" i="25"/>
  <c r="B32" i="25"/>
  <c r="E32" i="25" s="1"/>
  <c r="T31" i="25"/>
  <c r="S31" i="25"/>
  <c r="R31" i="25"/>
  <c r="Q31" i="25"/>
  <c r="P31" i="25"/>
  <c r="E31" i="25"/>
  <c r="U31" i="25" s="1"/>
  <c r="U30" i="25"/>
  <c r="T30" i="25"/>
  <c r="S30" i="25"/>
  <c r="R30" i="25"/>
  <c r="Q30" i="25"/>
  <c r="P30" i="25"/>
  <c r="E30" i="25"/>
  <c r="S29" i="25"/>
  <c r="R29" i="25"/>
  <c r="Q29" i="25"/>
  <c r="P29" i="25"/>
  <c r="E29" i="25"/>
  <c r="T29" i="25" s="1"/>
  <c r="S28" i="25"/>
  <c r="R28" i="25"/>
  <c r="Q28" i="25"/>
  <c r="P28" i="25"/>
  <c r="E28" i="25"/>
  <c r="U28" i="25" s="1"/>
  <c r="R26" i="25"/>
  <c r="O26" i="25"/>
  <c r="N26" i="25"/>
  <c r="M26" i="25"/>
  <c r="S26" i="25" s="1"/>
  <c r="L26" i="25"/>
  <c r="K26" i="25"/>
  <c r="J26" i="25"/>
  <c r="I26" i="25"/>
  <c r="H26" i="25"/>
  <c r="G26" i="25"/>
  <c r="F26" i="25"/>
  <c r="C26" i="25"/>
  <c r="B26" i="25"/>
  <c r="S25" i="25"/>
  <c r="R25" i="25"/>
  <c r="Q25" i="25"/>
  <c r="P25" i="25"/>
  <c r="E25" i="25"/>
  <c r="T25" i="25" s="1"/>
  <c r="S24" i="25"/>
  <c r="R24" i="25"/>
  <c r="Q24" i="25"/>
  <c r="P24" i="25"/>
  <c r="E24" i="25"/>
  <c r="S23" i="25"/>
  <c r="R23" i="25"/>
  <c r="Q23" i="25"/>
  <c r="P23" i="25"/>
  <c r="E23" i="25"/>
  <c r="S22" i="25"/>
  <c r="R22" i="25"/>
  <c r="Q22" i="25"/>
  <c r="P22" i="25"/>
  <c r="E22" i="25"/>
  <c r="T22" i="25" s="1"/>
  <c r="S21" i="25"/>
  <c r="R21" i="25"/>
  <c r="Q21" i="25"/>
  <c r="P21" i="25"/>
  <c r="E21" i="25"/>
  <c r="S20" i="25"/>
  <c r="R20" i="25"/>
  <c r="Q20" i="25"/>
  <c r="P20" i="25"/>
  <c r="E20" i="25"/>
  <c r="U19" i="25"/>
  <c r="T19" i="25"/>
  <c r="S19" i="25"/>
  <c r="R19" i="25"/>
  <c r="Q19" i="25"/>
  <c r="P19" i="25"/>
  <c r="E19" i="25"/>
  <c r="R17" i="25"/>
  <c r="O17" i="25"/>
  <c r="N17" i="25"/>
  <c r="M17" i="25"/>
  <c r="S17" i="25" s="1"/>
  <c r="L17" i="25"/>
  <c r="K17" i="25"/>
  <c r="J17" i="25"/>
  <c r="I17" i="25"/>
  <c r="H17" i="25"/>
  <c r="P17" i="25" s="1"/>
  <c r="G17" i="25"/>
  <c r="F17" i="25"/>
  <c r="E17" i="25"/>
  <c r="C17" i="25"/>
  <c r="B17" i="25"/>
  <c r="U16" i="25"/>
  <c r="S16" i="25"/>
  <c r="R16" i="25"/>
  <c r="Q16" i="25"/>
  <c r="P16" i="25"/>
  <c r="E16" i="25"/>
  <c r="T16" i="25" s="1"/>
  <c r="S15" i="25"/>
  <c r="R15" i="25"/>
  <c r="Q15" i="25"/>
  <c r="P15" i="25"/>
  <c r="E15" i="25"/>
  <c r="U15" i="25" s="1"/>
  <c r="S14" i="25"/>
  <c r="R14" i="25"/>
  <c r="Q14" i="25"/>
  <c r="P14" i="25"/>
  <c r="E14" i="25"/>
  <c r="S13" i="25"/>
  <c r="R13" i="25"/>
  <c r="Q13" i="25"/>
  <c r="P13" i="25"/>
  <c r="E13" i="25"/>
  <c r="S12" i="25"/>
  <c r="R12" i="25"/>
  <c r="Q12" i="25"/>
  <c r="P12" i="25"/>
  <c r="E12" i="25"/>
  <c r="S11" i="25"/>
  <c r="R11" i="25"/>
  <c r="Q11" i="25"/>
  <c r="P11" i="25"/>
  <c r="E11" i="25"/>
  <c r="T10" i="25"/>
  <c r="S10" i="25"/>
  <c r="R10" i="25"/>
  <c r="Q10" i="25"/>
  <c r="U10" i="25" s="1"/>
  <c r="P10" i="25"/>
  <c r="E10" i="25"/>
  <c r="T9" i="25"/>
  <c r="S9" i="25"/>
  <c r="R9" i="25"/>
  <c r="Q9" i="25"/>
  <c r="P9" i="25"/>
  <c r="E9" i="25"/>
  <c r="U9" i="25" s="1"/>
  <c r="U96" i="24"/>
  <c r="S96" i="24"/>
  <c r="R96" i="24"/>
  <c r="Q96" i="24"/>
  <c r="P96" i="24"/>
  <c r="E96" i="24"/>
  <c r="T96" i="24" s="1"/>
  <c r="S95" i="24"/>
  <c r="R95" i="24"/>
  <c r="Q95" i="24"/>
  <c r="P95" i="24"/>
  <c r="E95" i="24"/>
  <c r="U95" i="24" s="1"/>
  <c r="S94" i="24"/>
  <c r="R94" i="24"/>
  <c r="Q94" i="24"/>
  <c r="P94" i="24"/>
  <c r="E94" i="24"/>
  <c r="T94" i="24" s="1"/>
  <c r="S93" i="24"/>
  <c r="R93" i="24"/>
  <c r="Q93" i="24"/>
  <c r="P93" i="24"/>
  <c r="E93" i="24"/>
  <c r="S92" i="24"/>
  <c r="R92" i="24"/>
  <c r="Q92" i="24"/>
  <c r="P92" i="24"/>
  <c r="E92" i="24"/>
  <c r="S91" i="24"/>
  <c r="R91" i="24"/>
  <c r="Q91" i="24"/>
  <c r="P91" i="24"/>
  <c r="E91" i="24"/>
  <c r="U90" i="24"/>
  <c r="T90" i="24"/>
  <c r="S90" i="24"/>
  <c r="R90" i="24"/>
  <c r="Q90" i="24"/>
  <c r="P90" i="24"/>
  <c r="E90" i="24"/>
  <c r="T89" i="24"/>
  <c r="S89" i="24"/>
  <c r="R89" i="24"/>
  <c r="Q89" i="24"/>
  <c r="P89" i="24"/>
  <c r="E89" i="24"/>
  <c r="U89" i="24" s="1"/>
  <c r="U88" i="24"/>
  <c r="S88" i="24"/>
  <c r="S87" i="24" s="1"/>
  <c r="R88" i="24"/>
  <c r="Q88" i="24"/>
  <c r="P88" i="24"/>
  <c r="E88" i="24"/>
  <c r="T88" i="24" s="1"/>
  <c r="O75" i="24"/>
  <c r="N75" i="24"/>
  <c r="M75" i="24"/>
  <c r="L75" i="24"/>
  <c r="K75" i="24"/>
  <c r="J75" i="24"/>
  <c r="I75" i="24"/>
  <c r="H75" i="24"/>
  <c r="G75" i="24"/>
  <c r="F75" i="24"/>
  <c r="C75" i="24"/>
  <c r="B75" i="24"/>
  <c r="O74" i="24"/>
  <c r="S74" i="24" s="1"/>
  <c r="N74" i="24"/>
  <c r="M74" i="24"/>
  <c r="L74" i="24"/>
  <c r="K74" i="24"/>
  <c r="J74" i="24"/>
  <c r="I74" i="24"/>
  <c r="Q74" i="24" s="1"/>
  <c r="H74" i="24"/>
  <c r="G74" i="24"/>
  <c r="F74" i="24"/>
  <c r="C74" i="24"/>
  <c r="B74" i="24"/>
  <c r="E74" i="24" s="1"/>
  <c r="O73" i="24"/>
  <c r="N73" i="24"/>
  <c r="M73" i="24"/>
  <c r="S73" i="24" s="1"/>
  <c r="L73" i="24"/>
  <c r="R73" i="24" s="1"/>
  <c r="K73" i="24"/>
  <c r="J73" i="24"/>
  <c r="I73" i="24"/>
  <c r="Q73" i="24" s="1"/>
  <c r="H73" i="24"/>
  <c r="G73" i="24"/>
  <c r="F73" i="24"/>
  <c r="E73" i="24"/>
  <c r="C73" i="24"/>
  <c r="B73" i="24"/>
  <c r="S72" i="24"/>
  <c r="R72" i="24"/>
  <c r="Q72" i="24"/>
  <c r="P72" i="24"/>
  <c r="E72" i="24"/>
  <c r="T72" i="24" s="1"/>
  <c r="S71" i="24"/>
  <c r="R71" i="24"/>
  <c r="Q71" i="24"/>
  <c r="P71" i="24"/>
  <c r="E71" i="24"/>
  <c r="U71" i="24" s="1"/>
  <c r="O69" i="24"/>
  <c r="N69" i="24"/>
  <c r="M69" i="24"/>
  <c r="L69" i="24"/>
  <c r="K69" i="24"/>
  <c r="J69" i="24"/>
  <c r="I69" i="24"/>
  <c r="H69" i="24"/>
  <c r="G69" i="24"/>
  <c r="F69" i="24"/>
  <c r="C69" i="24"/>
  <c r="B69" i="24"/>
  <c r="O68" i="24"/>
  <c r="N68" i="24"/>
  <c r="M68" i="24"/>
  <c r="S68" i="24" s="1"/>
  <c r="L68" i="24"/>
  <c r="R68" i="24" s="1"/>
  <c r="K68" i="24"/>
  <c r="J68" i="24"/>
  <c r="I68" i="24"/>
  <c r="H68" i="24"/>
  <c r="G68" i="24"/>
  <c r="F68" i="24"/>
  <c r="C68" i="24"/>
  <c r="B68" i="24"/>
  <c r="U67" i="24"/>
  <c r="S67" i="24"/>
  <c r="R67" i="24"/>
  <c r="Q67" i="24"/>
  <c r="P67" i="24"/>
  <c r="E67" i="24"/>
  <c r="T67" i="24" s="1"/>
  <c r="T66" i="24"/>
  <c r="S66" i="24"/>
  <c r="R66" i="24"/>
  <c r="Q66" i="24"/>
  <c r="P66" i="24"/>
  <c r="E66" i="24"/>
  <c r="U66" i="24" s="1"/>
  <c r="T65" i="24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S63" i="24"/>
  <c r="R63" i="24"/>
  <c r="Q63" i="24"/>
  <c r="P63" i="24"/>
  <c r="E63" i="24"/>
  <c r="O61" i="24"/>
  <c r="N61" i="24"/>
  <c r="M61" i="24"/>
  <c r="S61" i="24" s="1"/>
  <c r="L61" i="24"/>
  <c r="R61" i="24" s="1"/>
  <c r="K61" i="24"/>
  <c r="J61" i="24"/>
  <c r="I61" i="24"/>
  <c r="H61" i="24"/>
  <c r="C61" i="24"/>
  <c r="B61" i="24"/>
  <c r="S60" i="24"/>
  <c r="R60" i="24"/>
  <c r="Q60" i="24"/>
  <c r="P60" i="24"/>
  <c r="E60" i="24"/>
  <c r="U59" i="24"/>
  <c r="S59" i="24"/>
  <c r="R59" i="24"/>
  <c r="Q59" i="24"/>
  <c r="P59" i="24"/>
  <c r="E59" i="24"/>
  <c r="T59" i="24" s="1"/>
  <c r="T58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O55" i="24"/>
  <c r="N55" i="24"/>
  <c r="M55" i="24"/>
  <c r="S55" i="24" s="1"/>
  <c r="L55" i="24"/>
  <c r="R55" i="24" s="1"/>
  <c r="K55" i="24"/>
  <c r="J55" i="24"/>
  <c r="I55" i="24"/>
  <c r="H55" i="24"/>
  <c r="G55" i="24"/>
  <c r="F55" i="24"/>
  <c r="C55" i="24"/>
  <c r="B55" i="24"/>
  <c r="T54" i="24"/>
  <c r="S54" i="24"/>
  <c r="R54" i="24"/>
  <c r="Q54" i="24"/>
  <c r="P54" i="24"/>
  <c r="E54" i="24"/>
  <c r="U54" i="24" s="1"/>
  <c r="S53" i="24"/>
  <c r="R53" i="24"/>
  <c r="Q53" i="24"/>
  <c r="P53" i="24"/>
  <c r="E53" i="24"/>
  <c r="T53" i="24" s="1"/>
  <c r="S52" i="24"/>
  <c r="R52" i="24"/>
  <c r="Q52" i="24"/>
  <c r="P52" i="24"/>
  <c r="E52" i="24"/>
  <c r="U52" i="24" s="1"/>
  <c r="S51" i="24"/>
  <c r="R51" i="24"/>
  <c r="Q51" i="24"/>
  <c r="P51" i="24"/>
  <c r="E51" i="24"/>
  <c r="U51" i="24" s="1"/>
  <c r="S50" i="24"/>
  <c r="R50" i="24"/>
  <c r="Q50" i="24"/>
  <c r="P50" i="24"/>
  <c r="E50" i="24"/>
  <c r="S49" i="24"/>
  <c r="R49" i="24"/>
  <c r="Q49" i="24"/>
  <c r="P49" i="24"/>
  <c r="E49" i="24"/>
  <c r="S48" i="24"/>
  <c r="R48" i="24"/>
  <c r="Q48" i="24"/>
  <c r="P48" i="24"/>
  <c r="E48" i="24"/>
  <c r="T48" i="24" s="1"/>
  <c r="S47" i="24"/>
  <c r="R47" i="24"/>
  <c r="Q47" i="24"/>
  <c r="P47" i="24"/>
  <c r="E47" i="24"/>
  <c r="T46" i="24"/>
  <c r="S46" i="24"/>
  <c r="R46" i="24"/>
  <c r="Q46" i="24"/>
  <c r="P46" i="24"/>
  <c r="E46" i="24"/>
  <c r="U46" i="24" s="1"/>
  <c r="S45" i="24"/>
  <c r="R45" i="24"/>
  <c r="Q45" i="24"/>
  <c r="P45" i="24"/>
  <c r="E45" i="24"/>
  <c r="U45" i="24" s="1"/>
  <c r="S44" i="24"/>
  <c r="R44" i="24"/>
  <c r="Q44" i="24"/>
  <c r="P44" i="24"/>
  <c r="E44" i="24"/>
  <c r="O42" i="24"/>
  <c r="S42" i="24" s="1"/>
  <c r="N42" i="24"/>
  <c r="M42" i="24"/>
  <c r="L42" i="24"/>
  <c r="R42" i="24" s="1"/>
  <c r="K42" i="24"/>
  <c r="J42" i="24"/>
  <c r="I42" i="24"/>
  <c r="H42" i="24"/>
  <c r="G42" i="24"/>
  <c r="F42" i="24"/>
  <c r="C42" i="24"/>
  <c r="B42" i="24"/>
  <c r="S41" i="24"/>
  <c r="R41" i="24"/>
  <c r="Q41" i="24"/>
  <c r="P41" i="24"/>
  <c r="E41" i="24"/>
  <c r="U41" i="24" s="1"/>
  <c r="S40" i="24"/>
  <c r="R40" i="24"/>
  <c r="Q40" i="24"/>
  <c r="P40" i="24"/>
  <c r="E40" i="24"/>
  <c r="T40" i="24" s="1"/>
  <c r="S39" i="24"/>
  <c r="R39" i="24"/>
  <c r="Q39" i="24"/>
  <c r="P39" i="24"/>
  <c r="E39" i="24"/>
  <c r="U39" i="24" s="1"/>
  <c r="S38" i="24"/>
  <c r="R38" i="24"/>
  <c r="Q38" i="24"/>
  <c r="P38" i="24"/>
  <c r="T38" i="24" s="1"/>
  <c r="E38" i="24"/>
  <c r="U38" i="24" s="1"/>
  <c r="S37" i="24"/>
  <c r="R37" i="24"/>
  <c r="Q37" i="24"/>
  <c r="P37" i="24"/>
  <c r="E37" i="24"/>
  <c r="O35" i="24"/>
  <c r="S35" i="24" s="1"/>
  <c r="N35" i="24"/>
  <c r="M35" i="24"/>
  <c r="L35" i="24"/>
  <c r="K35" i="24"/>
  <c r="J35" i="24"/>
  <c r="I35" i="24"/>
  <c r="Q35" i="24" s="1"/>
  <c r="H35" i="24"/>
  <c r="G35" i="24"/>
  <c r="F35" i="24"/>
  <c r="C35" i="24"/>
  <c r="B35" i="24"/>
  <c r="S34" i="24"/>
  <c r="R34" i="24"/>
  <c r="Q34" i="24"/>
  <c r="P34" i="24"/>
  <c r="E34" i="24"/>
  <c r="R32" i="24"/>
  <c r="O32" i="24"/>
  <c r="N32" i="24"/>
  <c r="M32" i="24"/>
  <c r="S32" i="24" s="1"/>
  <c r="L32" i="24"/>
  <c r="K32" i="24"/>
  <c r="J32" i="24"/>
  <c r="I32" i="24"/>
  <c r="H32" i="24"/>
  <c r="G32" i="24"/>
  <c r="F32" i="24"/>
  <c r="C32" i="24"/>
  <c r="B32" i="24"/>
  <c r="S31" i="24"/>
  <c r="R31" i="24"/>
  <c r="Q31" i="24"/>
  <c r="P31" i="24"/>
  <c r="E31" i="24"/>
  <c r="S30" i="24"/>
  <c r="R30" i="24"/>
  <c r="Q30" i="24"/>
  <c r="P30" i="24"/>
  <c r="E30" i="24"/>
  <c r="U30" i="24" s="1"/>
  <c r="T29" i="24"/>
  <c r="S29" i="24"/>
  <c r="R29" i="24"/>
  <c r="Q29" i="24"/>
  <c r="P29" i="24"/>
  <c r="E29" i="24"/>
  <c r="U29" i="24" s="1"/>
  <c r="S28" i="24"/>
  <c r="R28" i="24"/>
  <c r="Q28" i="24"/>
  <c r="P28" i="24"/>
  <c r="E28" i="24"/>
  <c r="R26" i="24"/>
  <c r="O26" i="24"/>
  <c r="N26" i="24"/>
  <c r="M26" i="24"/>
  <c r="S26" i="24" s="1"/>
  <c r="L26" i="24"/>
  <c r="K26" i="24"/>
  <c r="J26" i="24"/>
  <c r="I26" i="24"/>
  <c r="H26" i="24"/>
  <c r="G26" i="24"/>
  <c r="F26" i="24"/>
  <c r="C26" i="24"/>
  <c r="B26" i="24"/>
  <c r="S25" i="24"/>
  <c r="R25" i="24"/>
  <c r="Q25" i="24"/>
  <c r="P25" i="24"/>
  <c r="E25" i="24"/>
  <c r="T25" i="24" s="1"/>
  <c r="S24" i="24"/>
  <c r="R24" i="24"/>
  <c r="Q24" i="24"/>
  <c r="P24" i="24"/>
  <c r="E24" i="24"/>
  <c r="U23" i="24"/>
  <c r="S23" i="24"/>
  <c r="R23" i="24"/>
  <c r="Q23" i="24"/>
  <c r="P23" i="24"/>
  <c r="E23" i="24"/>
  <c r="T23" i="24" s="1"/>
  <c r="S22" i="24"/>
  <c r="R22" i="24"/>
  <c r="Q22" i="24"/>
  <c r="P22" i="24"/>
  <c r="E22" i="24"/>
  <c r="U22" i="24" s="1"/>
  <c r="S21" i="24"/>
  <c r="R21" i="24"/>
  <c r="Q21" i="24"/>
  <c r="P21" i="24"/>
  <c r="E21" i="24"/>
  <c r="U21" i="24" s="1"/>
  <c r="S20" i="24"/>
  <c r="R20" i="24"/>
  <c r="Q20" i="24"/>
  <c r="P20" i="24"/>
  <c r="E20" i="24"/>
  <c r="S19" i="24"/>
  <c r="R19" i="24"/>
  <c r="Q19" i="24"/>
  <c r="P19" i="24"/>
  <c r="E19" i="24"/>
  <c r="O17" i="24"/>
  <c r="N17" i="24"/>
  <c r="M17" i="24"/>
  <c r="L17" i="24"/>
  <c r="R17" i="24" s="1"/>
  <c r="K17" i="24"/>
  <c r="J17" i="24"/>
  <c r="I17" i="24"/>
  <c r="H17" i="24"/>
  <c r="G17" i="24"/>
  <c r="F17" i="24"/>
  <c r="C17" i="24"/>
  <c r="B17" i="24"/>
  <c r="E17" i="24" s="1"/>
  <c r="S16" i="24"/>
  <c r="R16" i="24"/>
  <c r="Q16" i="24"/>
  <c r="P16" i="24"/>
  <c r="E16" i="24"/>
  <c r="U16" i="24" s="1"/>
  <c r="S15" i="24"/>
  <c r="R15" i="24"/>
  <c r="Q15" i="24"/>
  <c r="P15" i="24"/>
  <c r="E15" i="24"/>
  <c r="U15" i="24" s="1"/>
  <c r="S14" i="24"/>
  <c r="R14" i="24"/>
  <c r="Q14" i="24"/>
  <c r="P14" i="24"/>
  <c r="E14" i="24"/>
  <c r="U14" i="24" s="1"/>
  <c r="T13" i="24"/>
  <c r="S13" i="24"/>
  <c r="R13" i="24"/>
  <c r="Q13" i="24"/>
  <c r="P13" i="24"/>
  <c r="E13" i="24"/>
  <c r="U13" i="24" s="1"/>
  <c r="U12" i="24"/>
  <c r="S12" i="24"/>
  <c r="R12" i="24"/>
  <c r="Q12" i="24"/>
  <c r="P12" i="24"/>
  <c r="E12" i="24"/>
  <c r="T12" i="24" s="1"/>
  <c r="S11" i="24"/>
  <c r="R11" i="24"/>
  <c r="Q11" i="24"/>
  <c r="P11" i="24"/>
  <c r="E11" i="24"/>
  <c r="S10" i="24"/>
  <c r="R10" i="24"/>
  <c r="Q10" i="24"/>
  <c r="P10" i="24"/>
  <c r="E10" i="24"/>
  <c r="S9" i="24"/>
  <c r="R9" i="24"/>
  <c r="Q9" i="24"/>
  <c r="P9" i="24"/>
  <c r="E9" i="24"/>
  <c r="U9" i="24" s="1"/>
  <c r="S96" i="23"/>
  <c r="R96" i="23"/>
  <c r="Q96" i="23"/>
  <c r="P96" i="23"/>
  <c r="E96" i="23"/>
  <c r="U96" i="23" s="1"/>
  <c r="U95" i="23"/>
  <c r="T95" i="23"/>
  <c r="S95" i="23"/>
  <c r="R95" i="23"/>
  <c r="Q95" i="23"/>
  <c r="P95" i="23"/>
  <c r="E95" i="23"/>
  <c r="U94" i="23"/>
  <c r="T94" i="23"/>
  <c r="S94" i="23"/>
  <c r="R94" i="23"/>
  <c r="Q94" i="23"/>
  <c r="P94" i="23"/>
  <c r="E94" i="23"/>
  <c r="S93" i="23"/>
  <c r="R93" i="23"/>
  <c r="Q93" i="23"/>
  <c r="P93" i="23"/>
  <c r="E93" i="23"/>
  <c r="S92" i="23"/>
  <c r="R92" i="23"/>
  <c r="Q92" i="23"/>
  <c r="P92" i="23"/>
  <c r="E92" i="23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T89" i="23" s="1"/>
  <c r="S88" i="23"/>
  <c r="R88" i="23"/>
  <c r="Q88" i="23"/>
  <c r="P88" i="23"/>
  <c r="E88" i="23"/>
  <c r="U88" i="23" s="1"/>
  <c r="O75" i="23"/>
  <c r="N75" i="23"/>
  <c r="M75" i="23"/>
  <c r="S75" i="23" s="1"/>
  <c r="L75" i="23"/>
  <c r="K75" i="23"/>
  <c r="J75" i="23"/>
  <c r="I75" i="23"/>
  <c r="H75" i="23"/>
  <c r="G75" i="23"/>
  <c r="F75" i="23"/>
  <c r="C75" i="23"/>
  <c r="B75" i="23"/>
  <c r="O74" i="23"/>
  <c r="N74" i="23"/>
  <c r="M74" i="23"/>
  <c r="S74" i="23" s="1"/>
  <c r="L74" i="23"/>
  <c r="R74" i="23" s="1"/>
  <c r="K74" i="23"/>
  <c r="J74" i="23"/>
  <c r="I74" i="23"/>
  <c r="H74" i="23"/>
  <c r="G74" i="23"/>
  <c r="F74" i="23"/>
  <c r="C74" i="23"/>
  <c r="B74" i="23"/>
  <c r="S73" i="23"/>
  <c r="O73" i="23"/>
  <c r="N73" i="23"/>
  <c r="M73" i="23"/>
  <c r="L73" i="23"/>
  <c r="R73" i="23" s="1"/>
  <c r="K73" i="23"/>
  <c r="J73" i="23"/>
  <c r="I73" i="23"/>
  <c r="H73" i="23"/>
  <c r="G73" i="23"/>
  <c r="F73" i="23"/>
  <c r="C73" i="23"/>
  <c r="E73" i="23" s="1"/>
  <c r="B73" i="23"/>
  <c r="T72" i="23"/>
  <c r="S72" i="23"/>
  <c r="R72" i="23"/>
  <c r="Q72" i="23"/>
  <c r="P72" i="23"/>
  <c r="E72" i="23"/>
  <c r="U72" i="23" s="1"/>
  <c r="S71" i="23"/>
  <c r="R71" i="23"/>
  <c r="Q71" i="23"/>
  <c r="P71" i="23"/>
  <c r="E71" i="23"/>
  <c r="U71" i="23" s="1"/>
  <c r="O69" i="23"/>
  <c r="N69" i="23"/>
  <c r="M69" i="23"/>
  <c r="S69" i="23" s="1"/>
  <c r="L69" i="23"/>
  <c r="K69" i="23"/>
  <c r="J69" i="23"/>
  <c r="I69" i="23"/>
  <c r="H69" i="23"/>
  <c r="G69" i="23"/>
  <c r="F69" i="23"/>
  <c r="C69" i="23"/>
  <c r="B69" i="23"/>
  <c r="O68" i="23"/>
  <c r="N68" i="23"/>
  <c r="M68" i="23"/>
  <c r="S68" i="23" s="1"/>
  <c r="L68" i="23"/>
  <c r="R68" i="23" s="1"/>
  <c r="K68" i="23"/>
  <c r="J68" i="23"/>
  <c r="I68" i="23"/>
  <c r="H68" i="23"/>
  <c r="G68" i="23"/>
  <c r="F68" i="23"/>
  <c r="C68" i="23"/>
  <c r="E68" i="23" s="1"/>
  <c r="B68" i="23"/>
  <c r="S67" i="23"/>
  <c r="R67" i="23"/>
  <c r="Q67" i="23"/>
  <c r="P67" i="23"/>
  <c r="E67" i="23"/>
  <c r="U67" i="23" s="1"/>
  <c r="S66" i="23"/>
  <c r="R66" i="23"/>
  <c r="Q66" i="23"/>
  <c r="P66" i="23"/>
  <c r="E66" i="23"/>
  <c r="T66" i="23" s="1"/>
  <c r="S65" i="23"/>
  <c r="R65" i="23"/>
  <c r="Q65" i="23"/>
  <c r="P65" i="23"/>
  <c r="E65" i="23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O61" i="23"/>
  <c r="N61" i="23"/>
  <c r="M61" i="23"/>
  <c r="S61" i="23" s="1"/>
  <c r="L61" i="23"/>
  <c r="R61" i="23" s="1"/>
  <c r="K61" i="23"/>
  <c r="J61" i="23"/>
  <c r="I61" i="23"/>
  <c r="H61" i="23"/>
  <c r="C61" i="23"/>
  <c r="B61" i="23"/>
  <c r="U60" i="23"/>
  <c r="T60" i="23"/>
  <c r="S60" i="23"/>
  <c r="R60" i="23"/>
  <c r="Q60" i="23"/>
  <c r="P60" i="23"/>
  <c r="E60" i="23"/>
  <c r="S59" i="23"/>
  <c r="R59" i="23"/>
  <c r="Q59" i="23"/>
  <c r="P59" i="23"/>
  <c r="E59" i="23"/>
  <c r="U59" i="23" s="1"/>
  <c r="S58" i="23"/>
  <c r="R58" i="23"/>
  <c r="Q58" i="23"/>
  <c r="P58" i="23"/>
  <c r="E58" i="23"/>
  <c r="S57" i="23"/>
  <c r="R57" i="23"/>
  <c r="Q57" i="23"/>
  <c r="P57" i="23"/>
  <c r="E57" i="23"/>
  <c r="T57" i="23" s="1"/>
  <c r="O55" i="23"/>
  <c r="N55" i="23"/>
  <c r="M55" i="23"/>
  <c r="S55" i="23" s="1"/>
  <c r="L55" i="23"/>
  <c r="R55" i="23" s="1"/>
  <c r="K55" i="23"/>
  <c r="J55" i="23"/>
  <c r="I55" i="23"/>
  <c r="H55" i="23"/>
  <c r="G55" i="23"/>
  <c r="F55" i="23"/>
  <c r="C55" i="23"/>
  <c r="B55" i="23"/>
  <c r="S54" i="23"/>
  <c r="R54" i="23"/>
  <c r="Q54" i="23"/>
  <c r="P54" i="23"/>
  <c r="E54" i="23"/>
  <c r="T54" i="23" s="1"/>
  <c r="S53" i="23"/>
  <c r="R53" i="23"/>
  <c r="Q53" i="23"/>
  <c r="P53" i="23"/>
  <c r="E53" i="23"/>
  <c r="U53" i="23" s="1"/>
  <c r="S52" i="23"/>
  <c r="R52" i="23"/>
  <c r="Q52" i="23"/>
  <c r="P52" i="23"/>
  <c r="E52" i="23"/>
  <c r="U52" i="23" s="1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S46" i="23"/>
  <c r="R46" i="23"/>
  <c r="Q46" i="23"/>
  <c r="P46" i="23"/>
  <c r="E46" i="23"/>
  <c r="T46" i="23" s="1"/>
  <c r="U45" i="23"/>
  <c r="S45" i="23"/>
  <c r="R45" i="23"/>
  <c r="Q45" i="23"/>
  <c r="P45" i="23"/>
  <c r="E45" i="23"/>
  <c r="T45" i="23" s="1"/>
  <c r="S44" i="23"/>
  <c r="R44" i="23"/>
  <c r="Q44" i="23"/>
  <c r="P44" i="23"/>
  <c r="E44" i="23"/>
  <c r="U44" i="23" s="1"/>
  <c r="O42" i="23"/>
  <c r="N42" i="23"/>
  <c r="M42" i="23"/>
  <c r="S42" i="23" s="1"/>
  <c r="L42" i="23"/>
  <c r="R42" i="23" s="1"/>
  <c r="K42" i="23"/>
  <c r="J42" i="23"/>
  <c r="I42" i="23"/>
  <c r="H42" i="23"/>
  <c r="G42" i="23"/>
  <c r="F42" i="23"/>
  <c r="C42" i="23"/>
  <c r="B42" i="23"/>
  <c r="E42" i="23" s="1"/>
  <c r="U41" i="23"/>
  <c r="T41" i="23"/>
  <c r="S41" i="23"/>
  <c r="R41" i="23"/>
  <c r="Q41" i="23"/>
  <c r="P41" i="23"/>
  <c r="E41" i="23"/>
  <c r="S40" i="23"/>
  <c r="R40" i="23"/>
  <c r="Q40" i="23"/>
  <c r="P40" i="23"/>
  <c r="E40" i="23"/>
  <c r="S39" i="23"/>
  <c r="R39" i="23"/>
  <c r="Q39" i="23"/>
  <c r="P39" i="23"/>
  <c r="E39" i="23"/>
  <c r="U39" i="23" s="1"/>
  <c r="U38" i="23"/>
  <c r="S38" i="23"/>
  <c r="R38" i="23"/>
  <c r="Q38" i="23"/>
  <c r="P38" i="23"/>
  <c r="E38" i="23"/>
  <c r="T38" i="23" s="1"/>
  <c r="S37" i="23"/>
  <c r="R37" i="23"/>
  <c r="Q37" i="23"/>
  <c r="P37" i="23"/>
  <c r="E37" i="23"/>
  <c r="U37" i="23" s="1"/>
  <c r="O35" i="23"/>
  <c r="N35" i="23"/>
  <c r="M35" i="23"/>
  <c r="S35" i="23" s="1"/>
  <c r="L35" i="23"/>
  <c r="R35" i="23" s="1"/>
  <c r="K35" i="23"/>
  <c r="J35" i="23"/>
  <c r="I35" i="23"/>
  <c r="H35" i="23"/>
  <c r="G35" i="23"/>
  <c r="F35" i="23"/>
  <c r="C35" i="23"/>
  <c r="B35" i="23"/>
  <c r="E35" i="23" s="1"/>
  <c r="S34" i="23"/>
  <c r="R34" i="23"/>
  <c r="Q34" i="23"/>
  <c r="P34" i="23"/>
  <c r="E34" i="23"/>
  <c r="U34" i="23" s="1"/>
  <c r="O32" i="23"/>
  <c r="N32" i="23"/>
  <c r="M32" i="23"/>
  <c r="S32" i="23" s="1"/>
  <c r="L32" i="23"/>
  <c r="K32" i="23"/>
  <c r="J32" i="23"/>
  <c r="I32" i="23"/>
  <c r="H32" i="23"/>
  <c r="P32" i="23" s="1"/>
  <c r="G32" i="23"/>
  <c r="F32" i="23"/>
  <c r="C32" i="23"/>
  <c r="E32" i="23" s="1"/>
  <c r="B32" i="23"/>
  <c r="S31" i="23"/>
  <c r="R31" i="23"/>
  <c r="Q31" i="23"/>
  <c r="P31" i="23"/>
  <c r="E31" i="23"/>
  <c r="U31" i="23" s="1"/>
  <c r="T30" i="23"/>
  <c r="S30" i="23"/>
  <c r="R30" i="23"/>
  <c r="Q30" i="23"/>
  <c r="P30" i="23"/>
  <c r="E30" i="23"/>
  <c r="U30" i="23" s="1"/>
  <c r="S29" i="23"/>
  <c r="R29" i="23"/>
  <c r="Q29" i="23"/>
  <c r="P29" i="23"/>
  <c r="E29" i="23"/>
  <c r="T29" i="23" s="1"/>
  <c r="S28" i="23"/>
  <c r="R28" i="23"/>
  <c r="Q28" i="23"/>
  <c r="P28" i="23"/>
  <c r="E28" i="23"/>
  <c r="O26" i="23"/>
  <c r="N26" i="23"/>
  <c r="M26" i="23"/>
  <c r="S26" i="23" s="1"/>
  <c r="L26" i="23"/>
  <c r="R26" i="23" s="1"/>
  <c r="K26" i="23"/>
  <c r="J26" i="23"/>
  <c r="I26" i="23"/>
  <c r="H26" i="23"/>
  <c r="G26" i="23"/>
  <c r="F26" i="23"/>
  <c r="C26" i="23"/>
  <c r="E26" i="23" s="1"/>
  <c r="B26" i="23"/>
  <c r="S25" i="23"/>
  <c r="R25" i="23"/>
  <c r="Q25" i="23"/>
  <c r="P25" i="23"/>
  <c r="E25" i="23"/>
  <c r="U25" i="23" s="1"/>
  <c r="S24" i="23"/>
  <c r="R24" i="23"/>
  <c r="Q24" i="23"/>
  <c r="P24" i="23"/>
  <c r="E24" i="23"/>
  <c r="U24" i="23" s="1"/>
  <c r="S23" i="23"/>
  <c r="R23" i="23"/>
  <c r="Q23" i="23"/>
  <c r="P23" i="23"/>
  <c r="E23" i="23"/>
  <c r="U23" i="23" s="1"/>
  <c r="T22" i="23"/>
  <c r="S22" i="23"/>
  <c r="R22" i="23"/>
  <c r="Q22" i="23"/>
  <c r="P22" i="23"/>
  <c r="E22" i="23"/>
  <c r="U22" i="23" s="1"/>
  <c r="S21" i="23"/>
  <c r="R21" i="23"/>
  <c r="Q21" i="23"/>
  <c r="P21" i="23"/>
  <c r="T21" i="23" s="1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U19" i="23" s="1"/>
  <c r="O17" i="23"/>
  <c r="N17" i="23"/>
  <c r="M17" i="23"/>
  <c r="S17" i="23" s="1"/>
  <c r="L17" i="23"/>
  <c r="K17" i="23"/>
  <c r="J17" i="23"/>
  <c r="I17" i="23"/>
  <c r="Q17" i="23" s="1"/>
  <c r="H17" i="23"/>
  <c r="G17" i="23"/>
  <c r="F17" i="23"/>
  <c r="C17" i="23"/>
  <c r="B17" i="23"/>
  <c r="S16" i="23"/>
  <c r="R16" i="23"/>
  <c r="Q16" i="23"/>
  <c r="P16" i="23"/>
  <c r="E16" i="23"/>
  <c r="U16" i="23" s="1"/>
  <c r="U15" i="23"/>
  <c r="S15" i="23"/>
  <c r="R15" i="23"/>
  <c r="Q15" i="23"/>
  <c r="P15" i="23"/>
  <c r="E15" i="23"/>
  <c r="T15" i="23" s="1"/>
  <c r="U14" i="23"/>
  <c r="T14" i="23"/>
  <c r="S14" i="23"/>
  <c r="R14" i="23"/>
  <c r="Q14" i="23"/>
  <c r="P14" i="23"/>
  <c r="E14" i="23"/>
  <c r="S13" i="23"/>
  <c r="R13" i="23"/>
  <c r="Q13" i="23"/>
  <c r="P13" i="23"/>
  <c r="E13" i="23"/>
  <c r="T12" i="23"/>
  <c r="S12" i="23"/>
  <c r="R12" i="23"/>
  <c r="Q12" i="23"/>
  <c r="P12" i="23"/>
  <c r="E12" i="23"/>
  <c r="U12" i="23" s="1"/>
  <c r="U11" i="23"/>
  <c r="S11" i="23"/>
  <c r="R11" i="23"/>
  <c r="Q11" i="23"/>
  <c r="P11" i="23"/>
  <c r="E11" i="23"/>
  <c r="T11" i="23" s="1"/>
  <c r="S10" i="23"/>
  <c r="R10" i="23"/>
  <c r="Q10" i="23"/>
  <c r="P10" i="23"/>
  <c r="E10" i="23"/>
  <c r="T10" i="23" s="1"/>
  <c r="S9" i="23"/>
  <c r="R9" i="23"/>
  <c r="Q9" i="23"/>
  <c r="P9" i="23"/>
  <c r="E9" i="23"/>
  <c r="U9" i="23" s="1"/>
  <c r="T96" i="22"/>
  <c r="S96" i="22"/>
  <c r="R96" i="22"/>
  <c r="Q96" i="22"/>
  <c r="P96" i="22"/>
  <c r="E96" i="22"/>
  <c r="U96" i="22" s="1"/>
  <c r="S95" i="22"/>
  <c r="R95" i="22"/>
  <c r="Q95" i="22"/>
  <c r="P95" i="22"/>
  <c r="E95" i="22"/>
  <c r="S94" i="22"/>
  <c r="R94" i="22"/>
  <c r="Q94" i="22"/>
  <c r="P94" i="22"/>
  <c r="E94" i="22"/>
  <c r="U94" i="22" s="1"/>
  <c r="U93" i="22"/>
  <c r="S93" i="22"/>
  <c r="R93" i="22"/>
  <c r="Q93" i="22"/>
  <c r="P93" i="22"/>
  <c r="E93" i="22"/>
  <c r="T93" i="22" s="1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U90" i="22"/>
  <c r="S90" i="22"/>
  <c r="R90" i="22"/>
  <c r="Q90" i="22"/>
  <c r="P90" i="22"/>
  <c r="E90" i="22"/>
  <c r="T90" i="22" s="1"/>
  <c r="S89" i="22"/>
  <c r="R89" i="22"/>
  <c r="Q89" i="22"/>
  <c r="P89" i="22"/>
  <c r="E89" i="22"/>
  <c r="T89" i="22" s="1"/>
  <c r="S88" i="22"/>
  <c r="R88" i="22"/>
  <c r="Q88" i="22"/>
  <c r="P88" i="22"/>
  <c r="E88" i="22"/>
  <c r="W75" i="22"/>
  <c r="V75" i="22"/>
  <c r="O75" i="22"/>
  <c r="N75" i="22"/>
  <c r="M75" i="22"/>
  <c r="L75" i="22"/>
  <c r="K75" i="22"/>
  <c r="J75" i="22"/>
  <c r="I75" i="22"/>
  <c r="H75" i="22"/>
  <c r="G75" i="22"/>
  <c r="F75" i="22"/>
  <c r="C75" i="22"/>
  <c r="B75" i="22"/>
  <c r="O74" i="22"/>
  <c r="S74" i="22" s="1"/>
  <c r="N74" i="22"/>
  <c r="M74" i="22"/>
  <c r="L74" i="22"/>
  <c r="R74" i="22" s="1"/>
  <c r="K74" i="22"/>
  <c r="J74" i="22"/>
  <c r="I74" i="22"/>
  <c r="Q74" i="22" s="1"/>
  <c r="H74" i="22"/>
  <c r="G74" i="22"/>
  <c r="F74" i="22"/>
  <c r="C74" i="22"/>
  <c r="B74" i="22"/>
  <c r="E74" i="22" s="1"/>
  <c r="O73" i="22"/>
  <c r="N73" i="22"/>
  <c r="M73" i="22"/>
  <c r="L73" i="22"/>
  <c r="K73" i="22"/>
  <c r="J73" i="22"/>
  <c r="I73" i="22"/>
  <c r="H73" i="22"/>
  <c r="G73" i="22"/>
  <c r="F73" i="22"/>
  <c r="C73" i="22"/>
  <c r="B73" i="22"/>
  <c r="S72" i="22"/>
  <c r="R72" i="22"/>
  <c r="Q72" i="22"/>
  <c r="P72" i="22"/>
  <c r="E72" i="22"/>
  <c r="U72" i="22" s="1"/>
  <c r="T71" i="22"/>
  <c r="S71" i="22"/>
  <c r="R71" i="22"/>
  <c r="Q71" i="22"/>
  <c r="U71" i="22" s="1"/>
  <c r="P71" i="22"/>
  <c r="E71" i="22"/>
  <c r="W69" i="22"/>
  <c r="V69" i="22"/>
  <c r="O69" i="22"/>
  <c r="N69" i="22"/>
  <c r="M69" i="22"/>
  <c r="L69" i="22"/>
  <c r="K69" i="22"/>
  <c r="J69" i="22"/>
  <c r="I69" i="22"/>
  <c r="H69" i="22"/>
  <c r="G69" i="22"/>
  <c r="F69" i="22"/>
  <c r="C69" i="22"/>
  <c r="B69" i="22"/>
  <c r="O68" i="22"/>
  <c r="N68" i="22"/>
  <c r="M68" i="22"/>
  <c r="S68" i="22" s="1"/>
  <c r="L68" i="22"/>
  <c r="R68" i="22" s="1"/>
  <c r="K68" i="22"/>
  <c r="Q68" i="22" s="1"/>
  <c r="J68" i="22"/>
  <c r="I68" i="22"/>
  <c r="H68" i="22"/>
  <c r="G68" i="22"/>
  <c r="F68" i="22"/>
  <c r="C68" i="22"/>
  <c r="B68" i="22"/>
  <c r="S67" i="22"/>
  <c r="R67" i="22"/>
  <c r="Q67" i="22"/>
  <c r="P67" i="22"/>
  <c r="E67" i="22"/>
  <c r="U67" i="22" s="1"/>
  <c r="S66" i="22"/>
  <c r="R66" i="22"/>
  <c r="Q66" i="22"/>
  <c r="P66" i="22"/>
  <c r="E66" i="22"/>
  <c r="U66" i="22" s="1"/>
  <c r="S65" i="22"/>
  <c r="R65" i="22"/>
  <c r="Q65" i="22"/>
  <c r="P65" i="22"/>
  <c r="E65" i="22"/>
  <c r="U65" i="22" s="1"/>
  <c r="S64" i="22"/>
  <c r="R64" i="22"/>
  <c r="Q64" i="22"/>
  <c r="P64" i="22"/>
  <c r="E64" i="22"/>
  <c r="T64" i="22" s="1"/>
  <c r="S63" i="22"/>
  <c r="R63" i="22"/>
  <c r="Q63" i="22"/>
  <c r="P63" i="22"/>
  <c r="E63" i="22"/>
  <c r="T63" i="22" s="1"/>
  <c r="O61" i="22"/>
  <c r="N61" i="22"/>
  <c r="M61" i="22"/>
  <c r="S61" i="22" s="1"/>
  <c r="L61" i="22"/>
  <c r="R61" i="22" s="1"/>
  <c r="K61" i="22"/>
  <c r="J61" i="22"/>
  <c r="I61" i="22"/>
  <c r="H61" i="22"/>
  <c r="E61" i="22"/>
  <c r="C61" i="22"/>
  <c r="B61" i="22"/>
  <c r="S60" i="22"/>
  <c r="R60" i="22"/>
  <c r="Q60" i="22"/>
  <c r="P60" i="22"/>
  <c r="E60" i="22"/>
  <c r="U60" i="22" s="1"/>
  <c r="S59" i="22"/>
  <c r="R59" i="22"/>
  <c r="Q59" i="22"/>
  <c r="P59" i="22"/>
  <c r="E59" i="22"/>
  <c r="T59" i="22" s="1"/>
  <c r="S58" i="22"/>
  <c r="R58" i="22"/>
  <c r="Q58" i="22"/>
  <c r="P58" i="22"/>
  <c r="E58" i="22"/>
  <c r="U57" i="22"/>
  <c r="T57" i="22"/>
  <c r="S57" i="22"/>
  <c r="R57" i="22"/>
  <c r="Q57" i="22"/>
  <c r="P57" i="22"/>
  <c r="E57" i="22"/>
  <c r="O55" i="22"/>
  <c r="N55" i="22"/>
  <c r="M55" i="22"/>
  <c r="S55" i="22" s="1"/>
  <c r="L55" i="22"/>
  <c r="R55" i="22" s="1"/>
  <c r="K55" i="22"/>
  <c r="J55" i="22"/>
  <c r="I55" i="22"/>
  <c r="H55" i="22"/>
  <c r="G55" i="22"/>
  <c r="F55" i="22"/>
  <c r="C55" i="22"/>
  <c r="B55" i="22"/>
  <c r="S54" i="22"/>
  <c r="R54" i="22"/>
  <c r="Q54" i="22"/>
  <c r="P54" i="22"/>
  <c r="T54" i="22" s="1"/>
  <c r="E54" i="22"/>
  <c r="U54" i="22" s="1"/>
  <c r="S53" i="22"/>
  <c r="R53" i="22"/>
  <c r="Q53" i="22"/>
  <c r="P53" i="22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T48" i="22" s="1"/>
  <c r="S47" i="22"/>
  <c r="R47" i="22"/>
  <c r="Q47" i="22"/>
  <c r="P47" i="22"/>
  <c r="E47" i="22"/>
  <c r="S46" i="22"/>
  <c r="R46" i="22"/>
  <c r="Q46" i="22"/>
  <c r="P46" i="22"/>
  <c r="E46" i="22"/>
  <c r="U46" i="22" s="1"/>
  <c r="S45" i="22"/>
  <c r="R45" i="22"/>
  <c r="Q45" i="22"/>
  <c r="P45" i="22"/>
  <c r="E45" i="22"/>
  <c r="U45" i="22" s="1"/>
  <c r="S44" i="22"/>
  <c r="R44" i="22"/>
  <c r="Q44" i="22"/>
  <c r="P44" i="22"/>
  <c r="E44" i="22"/>
  <c r="U44" i="22" s="1"/>
  <c r="S42" i="22"/>
  <c r="O42" i="22"/>
  <c r="N42" i="22"/>
  <c r="M42" i="22"/>
  <c r="L42" i="22"/>
  <c r="R42" i="22" s="1"/>
  <c r="K42" i="22"/>
  <c r="J42" i="22"/>
  <c r="I42" i="22"/>
  <c r="H42" i="22"/>
  <c r="P42" i="22" s="1"/>
  <c r="G42" i="22"/>
  <c r="F42" i="22"/>
  <c r="C42" i="22"/>
  <c r="B42" i="22"/>
  <c r="S41" i="22"/>
  <c r="R41" i="22"/>
  <c r="Q41" i="22"/>
  <c r="P41" i="22"/>
  <c r="E41" i="22"/>
  <c r="U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S38" i="22"/>
  <c r="R38" i="22"/>
  <c r="Q38" i="22"/>
  <c r="P38" i="22"/>
  <c r="E38" i="22"/>
  <c r="S37" i="22"/>
  <c r="R37" i="22"/>
  <c r="Q37" i="22"/>
  <c r="P37" i="22"/>
  <c r="E37" i="22"/>
  <c r="O35" i="22"/>
  <c r="N35" i="22"/>
  <c r="R35" i="22" s="1"/>
  <c r="M35" i="22"/>
  <c r="S35" i="22" s="1"/>
  <c r="L35" i="22"/>
  <c r="K35" i="22"/>
  <c r="J35" i="22"/>
  <c r="I35" i="22"/>
  <c r="H35" i="22"/>
  <c r="G35" i="22"/>
  <c r="F35" i="22"/>
  <c r="C35" i="22"/>
  <c r="E35" i="22" s="1"/>
  <c r="B35" i="22"/>
  <c r="S34" i="22"/>
  <c r="R34" i="22"/>
  <c r="Q34" i="22"/>
  <c r="P34" i="22"/>
  <c r="E34" i="22"/>
  <c r="U34" i="22" s="1"/>
  <c r="O32" i="22"/>
  <c r="N32" i="22"/>
  <c r="M32" i="22"/>
  <c r="S32" i="22" s="1"/>
  <c r="L32" i="22"/>
  <c r="R32" i="22" s="1"/>
  <c r="K32" i="22"/>
  <c r="J32" i="22"/>
  <c r="I32" i="22"/>
  <c r="H32" i="22"/>
  <c r="G32" i="22"/>
  <c r="F32" i="22"/>
  <c r="C32" i="22"/>
  <c r="B32" i="22"/>
  <c r="E32" i="22" s="1"/>
  <c r="S31" i="22"/>
  <c r="R31" i="22"/>
  <c r="Q31" i="22"/>
  <c r="P31" i="22"/>
  <c r="E31" i="22"/>
  <c r="T31" i="22" s="1"/>
  <c r="S30" i="22"/>
  <c r="R30" i="22"/>
  <c r="Q30" i="22"/>
  <c r="P30" i="22"/>
  <c r="E30" i="22"/>
  <c r="S29" i="22"/>
  <c r="R29" i="22"/>
  <c r="Q29" i="22"/>
  <c r="P29" i="22"/>
  <c r="E29" i="22"/>
  <c r="S28" i="22"/>
  <c r="R28" i="22"/>
  <c r="Q28" i="22"/>
  <c r="P28" i="22"/>
  <c r="E28" i="22"/>
  <c r="U28" i="22" s="1"/>
  <c r="W26" i="22"/>
  <c r="V26" i="22"/>
  <c r="O26" i="22"/>
  <c r="N26" i="22"/>
  <c r="M26" i="22"/>
  <c r="L26" i="22"/>
  <c r="R26" i="22" s="1"/>
  <c r="K26" i="22"/>
  <c r="J26" i="22"/>
  <c r="I26" i="22"/>
  <c r="H26" i="22"/>
  <c r="G26" i="22"/>
  <c r="F26" i="22"/>
  <c r="C26" i="22"/>
  <c r="B26" i="22"/>
  <c r="S25" i="22"/>
  <c r="R25" i="22"/>
  <c r="Q25" i="22"/>
  <c r="P25" i="22"/>
  <c r="E25" i="22"/>
  <c r="T24" i="22"/>
  <c r="S24" i="22"/>
  <c r="R24" i="22"/>
  <c r="Q24" i="22"/>
  <c r="P24" i="22"/>
  <c r="E24" i="22"/>
  <c r="U24" i="22" s="1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T20" i="22" s="1"/>
  <c r="S19" i="22"/>
  <c r="R19" i="22"/>
  <c r="Q19" i="22"/>
  <c r="P19" i="22"/>
  <c r="E19" i="22"/>
  <c r="T19" i="22" s="1"/>
  <c r="O17" i="22"/>
  <c r="N17" i="22"/>
  <c r="M17" i="22"/>
  <c r="S17" i="22" s="1"/>
  <c r="L17" i="22"/>
  <c r="K17" i="22"/>
  <c r="J17" i="22"/>
  <c r="I17" i="22"/>
  <c r="Q17" i="22" s="1"/>
  <c r="H17" i="22"/>
  <c r="G17" i="22"/>
  <c r="F17" i="22"/>
  <c r="C17" i="22"/>
  <c r="B17" i="22"/>
  <c r="E17" i="22" s="1"/>
  <c r="S16" i="22"/>
  <c r="R16" i="22"/>
  <c r="Q16" i="22"/>
  <c r="P16" i="22"/>
  <c r="T16" i="22" s="1"/>
  <c r="E16" i="22"/>
  <c r="T15" i="22"/>
  <c r="S15" i="22"/>
  <c r="R15" i="22"/>
  <c r="Q15" i="22"/>
  <c r="P15" i="22"/>
  <c r="E15" i="22"/>
  <c r="U15" i="22" s="1"/>
  <c r="S14" i="22"/>
  <c r="R14" i="22"/>
  <c r="Q14" i="22"/>
  <c r="P14" i="22"/>
  <c r="E14" i="22"/>
  <c r="S13" i="22"/>
  <c r="R13" i="22"/>
  <c r="Q13" i="22"/>
  <c r="P13" i="22"/>
  <c r="E13" i="22"/>
  <c r="U12" i="22"/>
  <c r="S12" i="22"/>
  <c r="R12" i="22"/>
  <c r="Q12" i="22"/>
  <c r="P12" i="22"/>
  <c r="E12" i="22"/>
  <c r="T12" i="22" s="1"/>
  <c r="S11" i="22"/>
  <c r="R11" i="22"/>
  <c r="Q11" i="22"/>
  <c r="P11" i="22"/>
  <c r="E11" i="22"/>
  <c r="U11" i="22" s="1"/>
  <c r="S10" i="22"/>
  <c r="R10" i="22"/>
  <c r="Q10" i="22"/>
  <c r="P10" i="22"/>
  <c r="E10" i="22"/>
  <c r="U10" i="22" s="1"/>
  <c r="U9" i="22"/>
  <c r="S9" i="22"/>
  <c r="R9" i="22"/>
  <c r="Q9" i="22"/>
  <c r="P9" i="22"/>
  <c r="E9" i="22"/>
  <c r="T9" i="22" s="1"/>
  <c r="U96" i="21"/>
  <c r="S96" i="21"/>
  <c r="R96" i="21"/>
  <c r="Q96" i="21"/>
  <c r="P96" i="21"/>
  <c r="E96" i="21"/>
  <c r="T96" i="21" s="1"/>
  <c r="T95" i="21"/>
  <c r="S95" i="21"/>
  <c r="R95" i="21"/>
  <c r="Q95" i="21"/>
  <c r="P95" i="21"/>
  <c r="E95" i="21"/>
  <c r="U95" i="21" s="1"/>
  <c r="S94" i="21"/>
  <c r="R94" i="21"/>
  <c r="Q94" i="21"/>
  <c r="P94" i="21"/>
  <c r="E94" i="21"/>
  <c r="S93" i="21"/>
  <c r="R93" i="21"/>
  <c r="Q93" i="21"/>
  <c r="P93" i="21"/>
  <c r="E93" i="21"/>
  <c r="S92" i="21"/>
  <c r="R92" i="21"/>
  <c r="Q92" i="21"/>
  <c r="P92" i="21"/>
  <c r="E92" i="21"/>
  <c r="T92" i="21" s="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U89" i="21"/>
  <c r="S89" i="21"/>
  <c r="R89" i="21"/>
  <c r="Q89" i="21"/>
  <c r="P89" i="21"/>
  <c r="E89" i="21"/>
  <c r="T89" i="21" s="1"/>
  <c r="U88" i="21"/>
  <c r="S88" i="21"/>
  <c r="R88" i="21"/>
  <c r="Q88" i="21"/>
  <c r="P88" i="21"/>
  <c r="E88" i="21"/>
  <c r="T88" i="21" s="1"/>
  <c r="W75" i="21"/>
  <c r="V75" i="21"/>
  <c r="O75" i="21"/>
  <c r="N75" i="21"/>
  <c r="M75" i="21"/>
  <c r="S75" i="21" s="1"/>
  <c r="L75" i="21"/>
  <c r="K75" i="21"/>
  <c r="J75" i="21"/>
  <c r="I75" i="21"/>
  <c r="H75" i="21"/>
  <c r="G75" i="21"/>
  <c r="F75" i="21"/>
  <c r="C75" i="21"/>
  <c r="B75" i="21"/>
  <c r="O74" i="21"/>
  <c r="N74" i="21"/>
  <c r="M74" i="21"/>
  <c r="S74" i="21" s="1"/>
  <c r="L74" i="21"/>
  <c r="R74" i="21" s="1"/>
  <c r="K74" i="21"/>
  <c r="Q74" i="21" s="1"/>
  <c r="J74" i="21"/>
  <c r="I74" i="21"/>
  <c r="H74" i="21"/>
  <c r="G74" i="21"/>
  <c r="F74" i="21"/>
  <c r="C74" i="21"/>
  <c r="E74" i="21" s="1"/>
  <c r="B74" i="21"/>
  <c r="R73" i="21"/>
  <c r="O73" i="21"/>
  <c r="N73" i="21"/>
  <c r="M73" i="21"/>
  <c r="L73" i="21"/>
  <c r="K73" i="21"/>
  <c r="J73" i="21"/>
  <c r="I73" i="21"/>
  <c r="H73" i="21"/>
  <c r="P73" i="21" s="1"/>
  <c r="G73" i="21"/>
  <c r="F73" i="21"/>
  <c r="E73" i="21"/>
  <c r="C73" i="21"/>
  <c r="B73" i="21"/>
  <c r="U72" i="21"/>
  <c r="S72" i="21"/>
  <c r="R72" i="21"/>
  <c r="Q72" i="21"/>
  <c r="P72" i="21"/>
  <c r="E72" i="21"/>
  <c r="T72" i="21" s="1"/>
  <c r="S71" i="21"/>
  <c r="R71" i="21"/>
  <c r="Q71" i="21"/>
  <c r="P71" i="21"/>
  <c r="E71" i="21"/>
  <c r="U71" i="21" s="1"/>
  <c r="W69" i="21"/>
  <c r="V69" i="21"/>
  <c r="O69" i="21"/>
  <c r="N69" i="21"/>
  <c r="M69" i="21"/>
  <c r="L69" i="21"/>
  <c r="K69" i="21"/>
  <c r="J69" i="21"/>
  <c r="I69" i="21"/>
  <c r="H69" i="21"/>
  <c r="G69" i="21"/>
  <c r="F69" i="21"/>
  <c r="C69" i="21"/>
  <c r="B69" i="21"/>
  <c r="O68" i="21"/>
  <c r="N68" i="21"/>
  <c r="M68" i="21"/>
  <c r="S68" i="21" s="1"/>
  <c r="L68" i="21"/>
  <c r="R68" i="21" s="1"/>
  <c r="K68" i="21"/>
  <c r="J68" i="21"/>
  <c r="I68" i="21"/>
  <c r="H68" i="21"/>
  <c r="G68" i="21"/>
  <c r="F68" i="21"/>
  <c r="C68" i="21"/>
  <c r="B68" i="21"/>
  <c r="S67" i="21"/>
  <c r="R67" i="21"/>
  <c r="Q67" i="21"/>
  <c r="P67" i="21"/>
  <c r="E67" i="21"/>
  <c r="S66" i="21"/>
  <c r="R66" i="21"/>
  <c r="Q66" i="21"/>
  <c r="P66" i="21"/>
  <c r="E66" i="21"/>
  <c r="U65" i="21"/>
  <c r="S65" i="21"/>
  <c r="R65" i="21"/>
  <c r="Q65" i="21"/>
  <c r="P65" i="21"/>
  <c r="E65" i="21"/>
  <c r="T65" i="21" s="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S61" i="21"/>
  <c r="O61" i="21"/>
  <c r="N61" i="21"/>
  <c r="M61" i="21"/>
  <c r="L61" i="21"/>
  <c r="R61" i="21" s="1"/>
  <c r="K61" i="21"/>
  <c r="J61" i="21"/>
  <c r="I61" i="21"/>
  <c r="H61" i="21"/>
  <c r="C61" i="21"/>
  <c r="B61" i="21"/>
  <c r="S60" i="21"/>
  <c r="R60" i="21"/>
  <c r="Q60" i="21"/>
  <c r="P60" i="21"/>
  <c r="E60" i="21"/>
  <c r="T60" i="21" s="1"/>
  <c r="S59" i="21"/>
  <c r="R59" i="21"/>
  <c r="Q59" i="21"/>
  <c r="P59" i="21"/>
  <c r="E59" i="21"/>
  <c r="U59" i="21" s="1"/>
  <c r="S58" i="21"/>
  <c r="R58" i="21"/>
  <c r="Q58" i="21"/>
  <c r="P58" i="21"/>
  <c r="E58" i="21"/>
  <c r="S57" i="21"/>
  <c r="R57" i="21"/>
  <c r="Q57" i="21"/>
  <c r="P57" i="21"/>
  <c r="E57" i="21"/>
  <c r="U57" i="21" s="1"/>
  <c r="O55" i="21"/>
  <c r="N55" i="21"/>
  <c r="M55" i="21"/>
  <c r="L55" i="21"/>
  <c r="R55" i="21" s="1"/>
  <c r="K55" i="21"/>
  <c r="J55" i="21"/>
  <c r="I55" i="21"/>
  <c r="H55" i="21"/>
  <c r="G55" i="21"/>
  <c r="F55" i="21"/>
  <c r="C55" i="21"/>
  <c r="B55" i="21"/>
  <c r="S54" i="21"/>
  <c r="R54" i="21"/>
  <c r="Q54" i="21"/>
  <c r="P54" i="21"/>
  <c r="E54" i="21"/>
  <c r="U54" i="21" s="1"/>
  <c r="S53" i="21"/>
  <c r="R53" i="21"/>
  <c r="Q53" i="21"/>
  <c r="P53" i="21"/>
  <c r="E53" i="21"/>
  <c r="S52" i="21"/>
  <c r="R52" i="21"/>
  <c r="Q52" i="21"/>
  <c r="P52" i="21"/>
  <c r="E52" i="21"/>
  <c r="U52" i="21" s="1"/>
  <c r="S51" i="21"/>
  <c r="R51" i="21"/>
  <c r="Q51" i="21"/>
  <c r="P51" i="21"/>
  <c r="E51" i="21"/>
  <c r="U51" i="21" s="1"/>
  <c r="S50" i="21"/>
  <c r="R50" i="21"/>
  <c r="Q50" i="21"/>
  <c r="P50" i="21"/>
  <c r="E50" i="2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U48" i="21" s="1"/>
  <c r="S47" i="21"/>
  <c r="R47" i="21"/>
  <c r="Q47" i="21"/>
  <c r="P47" i="21"/>
  <c r="E47" i="21"/>
  <c r="S46" i="21"/>
  <c r="R46" i="21"/>
  <c r="Q46" i="21"/>
  <c r="P46" i="21"/>
  <c r="E46" i="21"/>
  <c r="U46" i="21" s="1"/>
  <c r="U45" i="21"/>
  <c r="S45" i="21"/>
  <c r="R45" i="21"/>
  <c r="Q45" i="21"/>
  <c r="P45" i="21"/>
  <c r="E45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Q42" i="21" s="1"/>
  <c r="H42" i="21"/>
  <c r="G42" i="21"/>
  <c r="F42" i="21"/>
  <c r="C42" i="21"/>
  <c r="B42" i="21"/>
  <c r="T41" i="21"/>
  <c r="S41" i="21"/>
  <c r="R41" i="21"/>
  <c r="Q41" i="21"/>
  <c r="P41" i="21"/>
  <c r="E41" i="21"/>
  <c r="U41" i="21" s="1"/>
  <c r="S40" i="21"/>
  <c r="R40" i="21"/>
  <c r="Q40" i="21"/>
  <c r="P40" i="21"/>
  <c r="E40" i="21"/>
  <c r="U40" i="21" s="1"/>
  <c r="S39" i="21"/>
  <c r="R39" i="21"/>
  <c r="Q39" i="21"/>
  <c r="P39" i="21"/>
  <c r="E39" i="21"/>
  <c r="T39" i="21" s="1"/>
  <c r="T38" i="21"/>
  <c r="S38" i="21"/>
  <c r="R38" i="21"/>
  <c r="Q38" i="21"/>
  <c r="U38" i="21" s="1"/>
  <c r="P38" i="21"/>
  <c r="E38" i="21"/>
  <c r="U37" i="21"/>
  <c r="S37" i="21"/>
  <c r="R37" i="21"/>
  <c r="Q37" i="21"/>
  <c r="P37" i="21"/>
  <c r="E37" i="21"/>
  <c r="O35" i="21"/>
  <c r="N35" i="21"/>
  <c r="M35" i="21"/>
  <c r="S35" i="21" s="1"/>
  <c r="L35" i="21"/>
  <c r="R35" i="21" s="1"/>
  <c r="K35" i="21"/>
  <c r="J35" i="21"/>
  <c r="I35" i="21"/>
  <c r="H35" i="21"/>
  <c r="G35" i="21"/>
  <c r="F35" i="21"/>
  <c r="C35" i="21"/>
  <c r="B35" i="21"/>
  <c r="S34" i="21"/>
  <c r="R34" i="21"/>
  <c r="Q34" i="21"/>
  <c r="P34" i="21"/>
  <c r="T34" i="21" s="1"/>
  <c r="E34" i="21"/>
  <c r="U34" i="21" s="1"/>
  <c r="O32" i="21"/>
  <c r="N32" i="21"/>
  <c r="M32" i="21"/>
  <c r="S32" i="21" s="1"/>
  <c r="L32" i="21"/>
  <c r="R32" i="21" s="1"/>
  <c r="K32" i="21"/>
  <c r="J32" i="21"/>
  <c r="I32" i="21"/>
  <c r="H32" i="21"/>
  <c r="G32" i="21"/>
  <c r="F32" i="21"/>
  <c r="C32" i="21"/>
  <c r="B32" i="21"/>
  <c r="E32" i="21" s="1"/>
  <c r="U31" i="21"/>
  <c r="S31" i="21"/>
  <c r="R31" i="21"/>
  <c r="Q31" i="21"/>
  <c r="P31" i="21"/>
  <c r="E31" i="21"/>
  <c r="T31" i="21" s="1"/>
  <c r="S30" i="21"/>
  <c r="R30" i="21"/>
  <c r="Q30" i="21"/>
  <c r="P30" i="21"/>
  <c r="E30" i="21"/>
  <c r="T29" i="21"/>
  <c r="S29" i="21"/>
  <c r="R29" i="21"/>
  <c r="Q29" i="21"/>
  <c r="P29" i="21"/>
  <c r="E29" i="21"/>
  <c r="U29" i="21" s="1"/>
  <c r="S28" i="21"/>
  <c r="R28" i="21"/>
  <c r="Q28" i="21"/>
  <c r="P28" i="21"/>
  <c r="E28" i="21"/>
  <c r="T28" i="21" s="1"/>
  <c r="W26" i="21"/>
  <c r="V26" i="21"/>
  <c r="O26" i="21"/>
  <c r="N26" i="21"/>
  <c r="M26" i="21"/>
  <c r="S26" i="21" s="1"/>
  <c r="L26" i="21"/>
  <c r="R26" i="21" s="1"/>
  <c r="K26" i="21"/>
  <c r="J26" i="21"/>
  <c r="I26" i="21"/>
  <c r="H26" i="21"/>
  <c r="G26" i="21"/>
  <c r="F26" i="21"/>
  <c r="C26" i="21"/>
  <c r="B26" i="21"/>
  <c r="S25" i="21"/>
  <c r="R25" i="21"/>
  <c r="Q25" i="21"/>
  <c r="P25" i="21"/>
  <c r="E25" i="21"/>
  <c r="T24" i="21"/>
  <c r="S24" i="21"/>
  <c r="R24" i="21"/>
  <c r="Q24" i="21"/>
  <c r="P24" i="21"/>
  <c r="E24" i="21"/>
  <c r="U24" i="21" s="1"/>
  <c r="S23" i="21"/>
  <c r="R23" i="21"/>
  <c r="Q23" i="21"/>
  <c r="P23" i="21"/>
  <c r="E23" i="21"/>
  <c r="T23" i="21" s="1"/>
  <c r="S22" i="21"/>
  <c r="R22" i="21"/>
  <c r="Q22" i="21"/>
  <c r="P22" i="21"/>
  <c r="E22" i="21"/>
  <c r="U22" i="21" s="1"/>
  <c r="S21" i="21"/>
  <c r="R21" i="21"/>
  <c r="Q21" i="21"/>
  <c r="P21" i="21"/>
  <c r="E21" i="21"/>
  <c r="U21" i="21" s="1"/>
  <c r="S20" i="21"/>
  <c r="R20" i="21"/>
  <c r="Q20" i="21"/>
  <c r="P20" i="21"/>
  <c r="E20" i="21"/>
  <c r="U20" i="21" s="1"/>
  <c r="S19" i="21"/>
  <c r="R19" i="21"/>
  <c r="Q19" i="21"/>
  <c r="P19" i="21"/>
  <c r="E19" i="21"/>
  <c r="S17" i="21"/>
  <c r="O17" i="21"/>
  <c r="N17" i="21"/>
  <c r="R17" i="21" s="1"/>
  <c r="M17" i="21"/>
  <c r="L17" i="21"/>
  <c r="K17" i="21"/>
  <c r="J17" i="21"/>
  <c r="I17" i="21"/>
  <c r="H17" i="21"/>
  <c r="G17" i="21"/>
  <c r="F17" i="21"/>
  <c r="C17" i="21"/>
  <c r="B17" i="21"/>
  <c r="U16" i="21"/>
  <c r="T16" i="21"/>
  <c r="S16" i="21"/>
  <c r="R16" i="21"/>
  <c r="Q16" i="21"/>
  <c r="P16" i="21"/>
  <c r="E16" i="21"/>
  <c r="T15" i="2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P13" i="21"/>
  <c r="E13" i="21"/>
  <c r="U12" i="21"/>
  <c r="S12" i="21"/>
  <c r="R12" i="21"/>
  <c r="Q12" i="21"/>
  <c r="P12" i="21"/>
  <c r="E12" i="21"/>
  <c r="T12" i="21" s="1"/>
  <c r="S11" i="21"/>
  <c r="R11" i="21"/>
  <c r="Q11" i="21"/>
  <c r="P11" i="21"/>
  <c r="E11" i="21"/>
  <c r="U11" i="21" s="1"/>
  <c r="S10" i="21"/>
  <c r="R10" i="21"/>
  <c r="Q10" i="21"/>
  <c r="P10" i="21"/>
  <c r="E10" i="21"/>
  <c r="U10" i="21" s="1"/>
  <c r="S9" i="21"/>
  <c r="R9" i="21"/>
  <c r="Q9" i="21"/>
  <c r="P9" i="21"/>
  <c r="E9" i="21"/>
  <c r="U9" i="21" s="1"/>
  <c r="T96" i="20"/>
  <c r="S96" i="20"/>
  <c r="R96" i="20"/>
  <c r="Q96" i="20"/>
  <c r="P96" i="20"/>
  <c r="E96" i="20"/>
  <c r="U96" i="20" s="1"/>
  <c r="U95" i="20"/>
  <c r="S95" i="20"/>
  <c r="R95" i="20"/>
  <c r="Q95" i="20"/>
  <c r="P95" i="20"/>
  <c r="E95" i="20"/>
  <c r="T95" i="20" s="1"/>
  <c r="S94" i="20"/>
  <c r="R94" i="20"/>
  <c r="Q94" i="20"/>
  <c r="P94" i="20"/>
  <c r="E94" i="20"/>
  <c r="T93" i="20"/>
  <c r="S93" i="20"/>
  <c r="R93" i="20"/>
  <c r="Q93" i="20"/>
  <c r="P93" i="20"/>
  <c r="E93" i="20"/>
  <c r="U93" i="20" s="1"/>
  <c r="U92" i="20"/>
  <c r="S92" i="20"/>
  <c r="R92" i="20"/>
  <c r="Q92" i="20"/>
  <c r="P92" i="20"/>
  <c r="E92" i="20"/>
  <c r="T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U88" i="20"/>
  <c r="S88" i="20"/>
  <c r="R88" i="20"/>
  <c r="Q88" i="20"/>
  <c r="P88" i="20"/>
  <c r="E88" i="20"/>
  <c r="T88" i="20" s="1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H74" i="20"/>
  <c r="P74" i="20" s="1"/>
  <c r="G74" i="20"/>
  <c r="F74" i="20"/>
  <c r="C74" i="20"/>
  <c r="B74" i="20"/>
  <c r="O73" i="20"/>
  <c r="N73" i="20"/>
  <c r="M73" i="20"/>
  <c r="L73" i="20"/>
  <c r="R73" i="20" s="1"/>
  <c r="K73" i="20"/>
  <c r="J73" i="20"/>
  <c r="I73" i="20"/>
  <c r="Q73" i="20" s="1"/>
  <c r="H73" i="20"/>
  <c r="G73" i="20"/>
  <c r="F73" i="20"/>
  <c r="C73" i="20"/>
  <c r="B73" i="20"/>
  <c r="S72" i="20"/>
  <c r="R72" i="20"/>
  <c r="Q72" i="20"/>
  <c r="P72" i="20"/>
  <c r="E72" i="20"/>
  <c r="U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S68" i="20" s="1"/>
  <c r="L68" i="20"/>
  <c r="R68" i="20" s="1"/>
  <c r="K68" i="20"/>
  <c r="J68" i="20"/>
  <c r="I68" i="20"/>
  <c r="H68" i="20"/>
  <c r="G68" i="20"/>
  <c r="F68" i="20"/>
  <c r="C68" i="20"/>
  <c r="B68" i="20"/>
  <c r="S67" i="20"/>
  <c r="R67" i="20"/>
  <c r="Q67" i="20"/>
  <c r="P67" i="20"/>
  <c r="E67" i="20"/>
  <c r="U67" i="20" s="1"/>
  <c r="S66" i="20"/>
  <c r="R66" i="20"/>
  <c r="Q66" i="20"/>
  <c r="P66" i="20"/>
  <c r="E66" i="20"/>
  <c r="U66" i="20" s="1"/>
  <c r="S65" i="20"/>
  <c r="R65" i="20"/>
  <c r="Q65" i="20"/>
  <c r="P65" i="20"/>
  <c r="E65" i="20"/>
  <c r="T65" i="20" s="1"/>
  <c r="S64" i="20"/>
  <c r="R64" i="20"/>
  <c r="Q64" i="20"/>
  <c r="P64" i="20"/>
  <c r="E64" i="20"/>
  <c r="S63" i="20"/>
  <c r="R63" i="20"/>
  <c r="Q63" i="20"/>
  <c r="P63" i="20"/>
  <c r="E63" i="20"/>
  <c r="O61" i="20"/>
  <c r="N61" i="20"/>
  <c r="M61" i="20"/>
  <c r="S61" i="20" s="1"/>
  <c r="L61" i="20"/>
  <c r="R61" i="20" s="1"/>
  <c r="K61" i="20"/>
  <c r="J61" i="20"/>
  <c r="I61" i="20"/>
  <c r="H61" i="20"/>
  <c r="C61" i="20"/>
  <c r="E61" i="20" s="1"/>
  <c r="B61" i="20"/>
  <c r="U60" i="20"/>
  <c r="S60" i="20"/>
  <c r="R60" i="20"/>
  <c r="Q60" i="20"/>
  <c r="P60" i="20"/>
  <c r="E60" i="20"/>
  <c r="T60" i="20" s="1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4" i="20" s="1"/>
  <c r="T53" i="20"/>
  <c r="S53" i="20"/>
  <c r="R53" i="20"/>
  <c r="Q53" i="20"/>
  <c r="U53" i="20" s="1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U45" i="20"/>
  <c r="S45" i="20"/>
  <c r="R45" i="20"/>
  <c r="Q45" i="20"/>
  <c r="P45" i="20"/>
  <c r="E45" i="20"/>
  <c r="T45" i="20" s="1"/>
  <c r="U44" i="20"/>
  <c r="S44" i="20"/>
  <c r="R44" i="20"/>
  <c r="Q44" i="20"/>
  <c r="P44" i="20"/>
  <c r="E44" i="20"/>
  <c r="T44" i="20" s="1"/>
  <c r="O42" i="20"/>
  <c r="N42" i="20"/>
  <c r="M42" i="20"/>
  <c r="L42" i="20"/>
  <c r="R42" i="20" s="1"/>
  <c r="K42" i="20"/>
  <c r="J42" i="20"/>
  <c r="I42" i="20"/>
  <c r="H42" i="20"/>
  <c r="G42" i="20"/>
  <c r="F42" i="20"/>
  <c r="C42" i="20"/>
  <c r="B42" i="20"/>
  <c r="E42" i="20" s="1"/>
  <c r="T41" i="20"/>
  <c r="S41" i="20"/>
  <c r="R41" i="20"/>
  <c r="Q41" i="20"/>
  <c r="P41" i="20"/>
  <c r="E41" i="20"/>
  <c r="U41" i="20" s="1"/>
  <c r="S40" i="20"/>
  <c r="R40" i="20"/>
  <c r="Q40" i="20"/>
  <c r="P40" i="20"/>
  <c r="E40" i="20"/>
  <c r="S39" i="20"/>
  <c r="R39" i="20"/>
  <c r="Q39" i="20"/>
  <c r="P39" i="20"/>
  <c r="E39" i="20"/>
  <c r="S38" i="20"/>
  <c r="R38" i="20"/>
  <c r="Q38" i="20"/>
  <c r="U38" i="20" s="1"/>
  <c r="P38" i="20"/>
  <c r="E38" i="20"/>
  <c r="T38" i="20" s="1"/>
  <c r="S37" i="20"/>
  <c r="R37" i="20"/>
  <c r="Q37" i="20"/>
  <c r="P37" i="20"/>
  <c r="E37" i="20"/>
  <c r="O35" i="20"/>
  <c r="N35" i="20"/>
  <c r="M35" i="20"/>
  <c r="S35" i="20" s="1"/>
  <c r="L35" i="20"/>
  <c r="K35" i="20"/>
  <c r="J35" i="20"/>
  <c r="I35" i="20"/>
  <c r="H35" i="20"/>
  <c r="G35" i="20"/>
  <c r="F35" i="20"/>
  <c r="C35" i="20"/>
  <c r="B35" i="20"/>
  <c r="E35" i="20" s="1"/>
  <c r="S34" i="20"/>
  <c r="R34" i="20"/>
  <c r="Q34" i="20"/>
  <c r="P34" i="20"/>
  <c r="E34" i="20"/>
  <c r="O32" i="20"/>
  <c r="N32" i="20"/>
  <c r="M32" i="20"/>
  <c r="S32" i="20" s="1"/>
  <c r="L32" i="20"/>
  <c r="R32" i="20" s="1"/>
  <c r="K32" i="20"/>
  <c r="J32" i="20"/>
  <c r="I32" i="20"/>
  <c r="H32" i="20"/>
  <c r="G32" i="20"/>
  <c r="F32" i="20"/>
  <c r="C32" i="20"/>
  <c r="B32" i="20"/>
  <c r="E32" i="20" s="1"/>
  <c r="S31" i="20"/>
  <c r="R31" i="20"/>
  <c r="Q31" i="20"/>
  <c r="P31" i="20"/>
  <c r="E31" i="20"/>
  <c r="S30" i="20"/>
  <c r="R30" i="20"/>
  <c r="Q30" i="20"/>
  <c r="P30" i="20"/>
  <c r="E30" i="20"/>
  <c r="S29" i="20"/>
  <c r="R29" i="20"/>
  <c r="Q29" i="20"/>
  <c r="P29" i="20"/>
  <c r="E29" i="20"/>
  <c r="U28" i="20"/>
  <c r="S28" i="20"/>
  <c r="R28" i="20"/>
  <c r="Q28" i="20"/>
  <c r="P28" i="20"/>
  <c r="E28" i="20"/>
  <c r="T28" i="20" s="1"/>
  <c r="S26" i="20"/>
  <c r="R26" i="20"/>
  <c r="O26" i="20"/>
  <c r="N26" i="20"/>
  <c r="M26" i="20"/>
  <c r="L26" i="20"/>
  <c r="K26" i="20"/>
  <c r="J26" i="20"/>
  <c r="I26" i="20"/>
  <c r="H26" i="20"/>
  <c r="G26" i="20"/>
  <c r="F26" i="20"/>
  <c r="C26" i="20"/>
  <c r="B26" i="20"/>
  <c r="U25" i="20"/>
  <c r="S25" i="20"/>
  <c r="R25" i="20"/>
  <c r="Q25" i="20"/>
  <c r="P25" i="20"/>
  <c r="E25" i="20"/>
  <c r="T25" i="20" s="1"/>
  <c r="S24" i="20"/>
  <c r="R24" i="20"/>
  <c r="Q24" i="20"/>
  <c r="P24" i="20"/>
  <c r="E24" i="20"/>
  <c r="U24" i="20" s="1"/>
  <c r="S23" i="20"/>
  <c r="R23" i="20"/>
  <c r="Q23" i="20"/>
  <c r="P23" i="20"/>
  <c r="E23" i="20"/>
  <c r="U23" i="20" s="1"/>
  <c r="T22" i="20"/>
  <c r="S22" i="20"/>
  <c r="R22" i="20"/>
  <c r="Q22" i="20"/>
  <c r="P22" i="20"/>
  <c r="E22" i="20"/>
  <c r="U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S17" i="20"/>
  <c r="O17" i="20"/>
  <c r="N17" i="20"/>
  <c r="M17" i="20"/>
  <c r="L17" i="20"/>
  <c r="K17" i="20"/>
  <c r="J17" i="20"/>
  <c r="I17" i="20"/>
  <c r="H17" i="20"/>
  <c r="G17" i="20"/>
  <c r="F17" i="20"/>
  <c r="C17" i="20"/>
  <c r="B17" i="20"/>
  <c r="S16" i="20"/>
  <c r="R16" i="20"/>
  <c r="Q16" i="20"/>
  <c r="P16" i="20"/>
  <c r="E16" i="20"/>
  <c r="U15" i="20"/>
  <c r="S15" i="20"/>
  <c r="R15" i="20"/>
  <c r="Q15" i="20"/>
  <c r="P15" i="20"/>
  <c r="E15" i="20"/>
  <c r="T15" i="20" s="1"/>
  <c r="U14" i="20"/>
  <c r="S14" i="20"/>
  <c r="R14" i="20"/>
  <c r="Q14" i="20"/>
  <c r="P14" i="20"/>
  <c r="E14" i="20"/>
  <c r="T14" i="20" s="1"/>
  <c r="T13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S10" i="20"/>
  <c r="R10" i="20"/>
  <c r="Q10" i="20"/>
  <c r="P10" i="20"/>
  <c r="E10" i="20"/>
  <c r="S9" i="20"/>
  <c r="R9" i="20"/>
  <c r="Q9" i="20"/>
  <c r="P9" i="20"/>
  <c r="E9" i="20"/>
  <c r="T9" i="20" s="1"/>
  <c r="S96" i="19"/>
  <c r="R96" i="19"/>
  <c r="Q96" i="19"/>
  <c r="P96" i="19"/>
  <c r="E96" i="19"/>
  <c r="S95" i="19"/>
  <c r="R95" i="19"/>
  <c r="Q95" i="19"/>
  <c r="P95" i="19"/>
  <c r="E95" i="19"/>
  <c r="T94" i="19"/>
  <c r="S94" i="19"/>
  <c r="R94" i="19"/>
  <c r="Q94" i="19"/>
  <c r="P94" i="19"/>
  <c r="E94" i="19"/>
  <c r="U94" i="19" s="1"/>
  <c r="U93" i="19"/>
  <c r="S93" i="19"/>
  <c r="R93" i="19"/>
  <c r="Q93" i="19"/>
  <c r="P93" i="19"/>
  <c r="E93" i="19"/>
  <c r="T93" i="19" s="1"/>
  <c r="S92" i="19"/>
  <c r="R92" i="19"/>
  <c r="Q92" i="19"/>
  <c r="P92" i="19"/>
  <c r="E92" i="19"/>
  <c r="U92" i="19" s="1"/>
  <c r="T91" i="19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S89" i="19"/>
  <c r="R89" i="19"/>
  <c r="Q89" i="19"/>
  <c r="P89" i="19"/>
  <c r="E89" i="19"/>
  <c r="U89" i="19" s="1"/>
  <c r="S88" i="19"/>
  <c r="R88" i="19"/>
  <c r="Q88" i="19"/>
  <c r="P88" i="19"/>
  <c r="E88" i="19"/>
  <c r="V75" i="19"/>
  <c r="O75" i="19"/>
  <c r="N75" i="19"/>
  <c r="M75" i="19"/>
  <c r="L75" i="19"/>
  <c r="K75" i="19"/>
  <c r="J75" i="19"/>
  <c r="I75" i="19"/>
  <c r="H75" i="19"/>
  <c r="G75" i="19"/>
  <c r="F75" i="19"/>
  <c r="E75" i="19"/>
  <c r="C75" i="19"/>
  <c r="B75" i="19"/>
  <c r="O74" i="19"/>
  <c r="N74" i="19"/>
  <c r="M74" i="19"/>
  <c r="L74" i="19"/>
  <c r="K74" i="19"/>
  <c r="J74" i="19"/>
  <c r="I74" i="19"/>
  <c r="H74" i="19"/>
  <c r="G74" i="19"/>
  <c r="F74" i="19"/>
  <c r="E74" i="19"/>
  <c r="C74" i="19"/>
  <c r="B74" i="19"/>
  <c r="O73" i="19"/>
  <c r="S73" i="19" s="1"/>
  <c r="N73" i="19"/>
  <c r="M73" i="19"/>
  <c r="L73" i="19"/>
  <c r="K73" i="19"/>
  <c r="J73" i="19"/>
  <c r="I73" i="19"/>
  <c r="H73" i="19"/>
  <c r="G73" i="19"/>
  <c r="F73" i="19"/>
  <c r="C73" i="19"/>
  <c r="B73" i="19"/>
  <c r="S72" i="19"/>
  <c r="R72" i="19"/>
  <c r="Q72" i="19"/>
  <c r="P72" i="19"/>
  <c r="E72" i="19"/>
  <c r="U72" i="19" s="1"/>
  <c r="S71" i="19"/>
  <c r="R71" i="19"/>
  <c r="Q71" i="19"/>
  <c r="P71" i="19"/>
  <c r="E71" i="19"/>
  <c r="V69" i="19"/>
  <c r="O69" i="19"/>
  <c r="N69" i="19"/>
  <c r="M69" i="19"/>
  <c r="L69" i="19"/>
  <c r="K69" i="19"/>
  <c r="J69" i="19"/>
  <c r="I69" i="19"/>
  <c r="H69" i="19"/>
  <c r="G69" i="19"/>
  <c r="F69" i="19"/>
  <c r="C69" i="19"/>
  <c r="B69" i="19"/>
  <c r="O68" i="19"/>
  <c r="N68" i="19"/>
  <c r="M68" i="19"/>
  <c r="S68" i="19" s="1"/>
  <c r="L68" i="19"/>
  <c r="R68" i="19" s="1"/>
  <c r="K68" i="19"/>
  <c r="J68" i="19"/>
  <c r="I68" i="19"/>
  <c r="H68" i="19"/>
  <c r="G68" i="19"/>
  <c r="F68" i="19"/>
  <c r="C68" i="19"/>
  <c r="B68" i="19"/>
  <c r="T67" i="19"/>
  <c r="S67" i="19"/>
  <c r="R67" i="19"/>
  <c r="Q67" i="19"/>
  <c r="P67" i="19"/>
  <c r="E67" i="19"/>
  <c r="U67" i="19" s="1"/>
  <c r="S66" i="19"/>
  <c r="R66" i="19"/>
  <c r="Q66" i="19"/>
  <c r="P66" i="19"/>
  <c r="E66" i="19"/>
  <c r="U66" i="19" s="1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O61" i="19"/>
  <c r="N61" i="19"/>
  <c r="M61" i="19"/>
  <c r="S61" i="19" s="1"/>
  <c r="L61" i="19"/>
  <c r="R61" i="19" s="1"/>
  <c r="K61" i="19"/>
  <c r="J61" i="19"/>
  <c r="I61" i="19"/>
  <c r="H61" i="19"/>
  <c r="C61" i="19"/>
  <c r="B61" i="19"/>
  <c r="U60" i="19"/>
  <c r="S60" i="19"/>
  <c r="R60" i="19"/>
  <c r="Q60" i="19"/>
  <c r="P60" i="19"/>
  <c r="E60" i="19"/>
  <c r="T60" i="19" s="1"/>
  <c r="U59" i="19"/>
  <c r="S59" i="19"/>
  <c r="R59" i="19"/>
  <c r="Q59" i="19"/>
  <c r="P59" i="19"/>
  <c r="E59" i="19"/>
  <c r="T59" i="19" s="1"/>
  <c r="S58" i="19"/>
  <c r="R58" i="19"/>
  <c r="Q58" i="19"/>
  <c r="P58" i="19"/>
  <c r="E58" i="19"/>
  <c r="U58" i="19" s="1"/>
  <c r="T57" i="19"/>
  <c r="S57" i="19"/>
  <c r="R57" i="19"/>
  <c r="Q57" i="19"/>
  <c r="P57" i="19"/>
  <c r="E57" i="19"/>
  <c r="U57" i="19" s="1"/>
  <c r="O55" i="19"/>
  <c r="N55" i="19"/>
  <c r="M55" i="19"/>
  <c r="S55" i="19" s="1"/>
  <c r="L55" i="19"/>
  <c r="R55" i="19" s="1"/>
  <c r="K55" i="19"/>
  <c r="J55" i="19"/>
  <c r="I55" i="19"/>
  <c r="H55" i="19"/>
  <c r="G55" i="19"/>
  <c r="F55" i="19"/>
  <c r="C55" i="19"/>
  <c r="B55" i="19"/>
  <c r="S54" i="19"/>
  <c r="R54" i="19"/>
  <c r="Q54" i="19"/>
  <c r="P54" i="19"/>
  <c r="T54" i="19" s="1"/>
  <c r="E54" i="19"/>
  <c r="U54" i="19" s="1"/>
  <c r="U53" i="19"/>
  <c r="S53" i="19"/>
  <c r="R53" i="19"/>
  <c r="Q53" i="19"/>
  <c r="P53" i="19"/>
  <c r="E53" i="19"/>
  <c r="T53" i="19" s="1"/>
  <c r="T52" i="19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U48" i="19"/>
  <c r="S48" i="19"/>
  <c r="R48" i="19"/>
  <c r="Q48" i="19"/>
  <c r="P48" i="19"/>
  <c r="E48" i="19"/>
  <c r="T48" i="19" s="1"/>
  <c r="S47" i="19"/>
  <c r="R47" i="19"/>
  <c r="Q47" i="19"/>
  <c r="P47" i="19"/>
  <c r="E47" i="19"/>
  <c r="T46" i="19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T44" i="19"/>
  <c r="S44" i="19"/>
  <c r="R44" i="19"/>
  <c r="Q44" i="19"/>
  <c r="P44" i="19"/>
  <c r="E44" i="19"/>
  <c r="U44" i="19" s="1"/>
  <c r="O42" i="19"/>
  <c r="N42" i="19"/>
  <c r="M42" i="19"/>
  <c r="S42" i="19" s="1"/>
  <c r="L42" i="19"/>
  <c r="K42" i="19"/>
  <c r="J42" i="19"/>
  <c r="I42" i="19"/>
  <c r="Q42" i="19" s="1"/>
  <c r="H42" i="19"/>
  <c r="G42" i="19"/>
  <c r="F42" i="19"/>
  <c r="E42" i="19"/>
  <c r="C42" i="19"/>
  <c r="B42" i="19"/>
  <c r="S41" i="19"/>
  <c r="R41" i="19"/>
  <c r="Q41" i="19"/>
  <c r="P41" i="19"/>
  <c r="E41" i="19"/>
  <c r="U41" i="19" s="1"/>
  <c r="S40" i="19"/>
  <c r="R40" i="19"/>
  <c r="Q40" i="19"/>
  <c r="P40" i="19"/>
  <c r="E40" i="19"/>
  <c r="S39" i="19"/>
  <c r="R39" i="19"/>
  <c r="Q39" i="19"/>
  <c r="P39" i="19"/>
  <c r="E39" i="19"/>
  <c r="T39" i="19" s="1"/>
  <c r="S38" i="19"/>
  <c r="R38" i="19"/>
  <c r="Q38" i="19"/>
  <c r="U38" i="19" s="1"/>
  <c r="P38" i="19"/>
  <c r="E38" i="19"/>
  <c r="T38" i="19" s="1"/>
  <c r="T37" i="19"/>
  <c r="S37" i="19"/>
  <c r="R37" i="19"/>
  <c r="Q37" i="19"/>
  <c r="P37" i="19"/>
  <c r="E37" i="19"/>
  <c r="U37" i="19" s="1"/>
  <c r="O35" i="19"/>
  <c r="N35" i="19"/>
  <c r="M35" i="19"/>
  <c r="L35" i="19"/>
  <c r="R35" i="19" s="1"/>
  <c r="K35" i="19"/>
  <c r="J35" i="19"/>
  <c r="I35" i="19"/>
  <c r="Q35" i="19" s="1"/>
  <c r="H35" i="19"/>
  <c r="G35" i="19"/>
  <c r="F35" i="19"/>
  <c r="C35" i="19"/>
  <c r="B35" i="19"/>
  <c r="S34" i="19"/>
  <c r="R34" i="19"/>
  <c r="Q34" i="19"/>
  <c r="U34" i="19" s="1"/>
  <c r="P34" i="19"/>
  <c r="T34" i="19" s="1"/>
  <c r="E34" i="19"/>
  <c r="R32" i="19"/>
  <c r="O32" i="19"/>
  <c r="N32" i="19"/>
  <c r="M32" i="19"/>
  <c r="S32" i="19" s="1"/>
  <c r="L32" i="19"/>
  <c r="K32" i="19"/>
  <c r="J32" i="19"/>
  <c r="I32" i="19"/>
  <c r="H32" i="19"/>
  <c r="G32" i="19"/>
  <c r="F32" i="19"/>
  <c r="C32" i="19"/>
  <c r="B32" i="19"/>
  <c r="U31" i="19"/>
  <c r="T31" i="19"/>
  <c r="S31" i="19"/>
  <c r="R31" i="19"/>
  <c r="Q31" i="19"/>
  <c r="P31" i="19"/>
  <c r="E31" i="19"/>
  <c r="S30" i="19"/>
  <c r="R30" i="19"/>
  <c r="Q30" i="19"/>
  <c r="P30" i="19"/>
  <c r="E30" i="19"/>
  <c r="T29" i="19"/>
  <c r="S29" i="19"/>
  <c r="R29" i="19"/>
  <c r="Q29" i="19"/>
  <c r="P29" i="19"/>
  <c r="E29" i="19"/>
  <c r="U29" i="19" s="1"/>
  <c r="S28" i="19"/>
  <c r="R28" i="19"/>
  <c r="Q28" i="19"/>
  <c r="P28" i="19"/>
  <c r="E28" i="19"/>
  <c r="T28" i="19" s="1"/>
  <c r="V26" i="19"/>
  <c r="O26" i="19"/>
  <c r="N26" i="19"/>
  <c r="M26" i="19"/>
  <c r="S26" i="19" s="1"/>
  <c r="L26" i="19"/>
  <c r="R26" i="19" s="1"/>
  <c r="K26" i="19"/>
  <c r="J26" i="19"/>
  <c r="I26" i="19"/>
  <c r="H26" i="19"/>
  <c r="G26" i="19"/>
  <c r="F26" i="19"/>
  <c r="C26" i="19"/>
  <c r="B26" i="19"/>
  <c r="T25" i="19"/>
  <c r="S25" i="19"/>
  <c r="R25" i="19"/>
  <c r="Q25" i="19"/>
  <c r="P25" i="19"/>
  <c r="E25" i="19"/>
  <c r="U25" i="19" s="1"/>
  <c r="S24" i="19"/>
  <c r="R24" i="19"/>
  <c r="Q24" i="19"/>
  <c r="P24" i="19"/>
  <c r="E24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U20" i="19"/>
  <c r="S20" i="19"/>
  <c r="R20" i="19"/>
  <c r="Q20" i="19"/>
  <c r="P20" i="19"/>
  <c r="E20" i="19"/>
  <c r="T20" i="19" s="1"/>
  <c r="T19" i="19"/>
  <c r="S19" i="19"/>
  <c r="R19" i="19"/>
  <c r="Q19" i="19"/>
  <c r="P19" i="19"/>
  <c r="E19" i="19"/>
  <c r="U19" i="19" s="1"/>
  <c r="O17" i="19"/>
  <c r="N17" i="19"/>
  <c r="M17" i="19"/>
  <c r="L17" i="19"/>
  <c r="R17" i="19" s="1"/>
  <c r="K17" i="19"/>
  <c r="J17" i="19"/>
  <c r="I17" i="19"/>
  <c r="Q17" i="19" s="1"/>
  <c r="H17" i="19"/>
  <c r="G17" i="19"/>
  <c r="F17" i="19"/>
  <c r="C17" i="19"/>
  <c r="B17" i="19"/>
  <c r="S16" i="19"/>
  <c r="R16" i="19"/>
  <c r="Q16" i="19"/>
  <c r="P16" i="19"/>
  <c r="E16" i="19"/>
  <c r="S15" i="19"/>
  <c r="R15" i="19"/>
  <c r="Q15" i="19"/>
  <c r="P15" i="19"/>
  <c r="E15" i="19"/>
  <c r="U15" i="19" s="1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S10" i="19"/>
  <c r="R10" i="19"/>
  <c r="Q10" i="19"/>
  <c r="P10" i="19"/>
  <c r="E10" i="19"/>
  <c r="U9" i="19"/>
  <c r="T9" i="19"/>
  <c r="S9" i="19"/>
  <c r="R9" i="19"/>
  <c r="Q9" i="19"/>
  <c r="P9" i="19"/>
  <c r="E9" i="19"/>
  <c r="U96" i="18"/>
  <c r="T96" i="18"/>
  <c r="S96" i="18"/>
  <c r="R96" i="18"/>
  <c r="Q96" i="18"/>
  <c r="P96" i="18"/>
  <c r="E96" i="18"/>
  <c r="T95" i="18"/>
  <c r="S95" i="18"/>
  <c r="R95" i="18"/>
  <c r="Q95" i="18"/>
  <c r="P95" i="18"/>
  <c r="E95" i="18"/>
  <c r="U95" i="18" s="1"/>
  <c r="S94" i="18"/>
  <c r="R94" i="18"/>
  <c r="Q94" i="18"/>
  <c r="P94" i="18"/>
  <c r="E94" i="18"/>
  <c r="U94" i="18" s="1"/>
  <c r="S93" i="18"/>
  <c r="R93" i="18"/>
  <c r="Q93" i="18"/>
  <c r="P93" i="18"/>
  <c r="E93" i="18"/>
  <c r="T93" i="18" s="1"/>
  <c r="S92" i="18"/>
  <c r="R92" i="18"/>
  <c r="Q92" i="18"/>
  <c r="P92" i="18"/>
  <c r="E92" i="18"/>
  <c r="S91" i="18"/>
  <c r="R91" i="18"/>
  <c r="Q91" i="18"/>
  <c r="P91" i="18"/>
  <c r="E91" i="18"/>
  <c r="T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O75" i="18"/>
  <c r="N75" i="18"/>
  <c r="M75" i="18"/>
  <c r="L75" i="18"/>
  <c r="K75" i="18"/>
  <c r="J75" i="18"/>
  <c r="I75" i="18"/>
  <c r="H75" i="18"/>
  <c r="G75" i="18"/>
  <c r="F75" i="18"/>
  <c r="C75" i="18"/>
  <c r="B75" i="18"/>
  <c r="R74" i="18"/>
  <c r="O74" i="18"/>
  <c r="N74" i="18"/>
  <c r="M74" i="18"/>
  <c r="S74" i="18" s="1"/>
  <c r="L74" i="18"/>
  <c r="K74" i="18"/>
  <c r="J74" i="18"/>
  <c r="I74" i="18"/>
  <c r="H74" i="18"/>
  <c r="P74" i="18" s="1"/>
  <c r="G74" i="18"/>
  <c r="F74" i="18"/>
  <c r="C74" i="18"/>
  <c r="B74" i="18"/>
  <c r="S73" i="18"/>
  <c r="O73" i="18"/>
  <c r="N73" i="18"/>
  <c r="M73" i="18"/>
  <c r="L73" i="18"/>
  <c r="K73" i="18"/>
  <c r="J73" i="18"/>
  <c r="I73" i="18"/>
  <c r="Q73" i="18" s="1"/>
  <c r="H73" i="18"/>
  <c r="G73" i="18"/>
  <c r="F73" i="18"/>
  <c r="C73" i="18"/>
  <c r="B73" i="18"/>
  <c r="E73" i="18" s="1"/>
  <c r="U72" i="18"/>
  <c r="T72" i="18"/>
  <c r="S72" i="18"/>
  <c r="R72" i="18"/>
  <c r="Q72" i="18"/>
  <c r="P72" i="18"/>
  <c r="E72" i="18"/>
  <c r="T71" i="18"/>
  <c r="S71" i="18"/>
  <c r="R71" i="18"/>
  <c r="Q71" i="18"/>
  <c r="U71" i="18" s="1"/>
  <c r="P71" i="18"/>
  <c r="E71" i="18"/>
  <c r="O69" i="18"/>
  <c r="N69" i="18"/>
  <c r="M69" i="18"/>
  <c r="L69" i="18"/>
  <c r="K69" i="18"/>
  <c r="J69" i="18"/>
  <c r="I69" i="18"/>
  <c r="H69" i="18"/>
  <c r="G69" i="18"/>
  <c r="F69" i="18"/>
  <c r="C69" i="18"/>
  <c r="B69" i="18"/>
  <c r="O68" i="18"/>
  <c r="N68" i="18"/>
  <c r="M68" i="18"/>
  <c r="S68" i="18" s="1"/>
  <c r="L68" i="18"/>
  <c r="R68" i="18" s="1"/>
  <c r="K68" i="18"/>
  <c r="J68" i="18"/>
  <c r="I68" i="18"/>
  <c r="H68" i="18"/>
  <c r="G68" i="18"/>
  <c r="F68" i="18"/>
  <c r="C68" i="18"/>
  <c r="B68" i="18"/>
  <c r="U67" i="18"/>
  <c r="S67" i="18"/>
  <c r="R67" i="18"/>
  <c r="Q67" i="18"/>
  <c r="P67" i="18"/>
  <c r="E67" i="18"/>
  <c r="T67" i="18" s="1"/>
  <c r="U66" i="18"/>
  <c r="T66" i="18"/>
  <c r="S66" i="18"/>
  <c r="R66" i="18"/>
  <c r="Q66" i="18"/>
  <c r="P66" i="18"/>
  <c r="E66" i="18"/>
  <c r="U65" i="18"/>
  <c r="T65" i="18"/>
  <c r="S65" i="18"/>
  <c r="R65" i="18"/>
  <c r="Q65" i="18"/>
  <c r="P65" i="18"/>
  <c r="E65" i="18"/>
  <c r="S64" i="18"/>
  <c r="R64" i="18"/>
  <c r="Q64" i="18"/>
  <c r="P64" i="18"/>
  <c r="E64" i="18"/>
  <c r="U64" i="18" s="1"/>
  <c r="S63" i="18"/>
  <c r="R63" i="18"/>
  <c r="Q63" i="18"/>
  <c r="P63" i="18"/>
  <c r="E63" i="18"/>
  <c r="T63" i="18" s="1"/>
  <c r="O61" i="18"/>
  <c r="N61" i="18"/>
  <c r="M61" i="18"/>
  <c r="S61" i="18" s="1"/>
  <c r="L61" i="18"/>
  <c r="R61" i="18" s="1"/>
  <c r="K61" i="18"/>
  <c r="J61" i="18"/>
  <c r="I61" i="18"/>
  <c r="H61" i="18"/>
  <c r="C61" i="18"/>
  <c r="B61" i="18"/>
  <c r="T60" i="18"/>
  <c r="S60" i="18"/>
  <c r="R60" i="18"/>
  <c r="Q60" i="18"/>
  <c r="P60" i="18"/>
  <c r="E60" i="18"/>
  <c r="U60" i="18" s="1"/>
  <c r="S59" i="18"/>
  <c r="R59" i="18"/>
  <c r="Q59" i="18"/>
  <c r="P59" i="18"/>
  <c r="E59" i="18"/>
  <c r="T59" i="18" s="1"/>
  <c r="S58" i="18"/>
  <c r="R58" i="18"/>
  <c r="Q58" i="18"/>
  <c r="P58" i="18"/>
  <c r="E58" i="18"/>
  <c r="S57" i="18"/>
  <c r="R57" i="18"/>
  <c r="Q57" i="18"/>
  <c r="P57" i="18"/>
  <c r="E57" i="18"/>
  <c r="U57" i="18" s="1"/>
  <c r="O55" i="18"/>
  <c r="N55" i="18"/>
  <c r="M55" i="18"/>
  <c r="S55" i="18" s="1"/>
  <c r="L55" i="18"/>
  <c r="R55" i="18" s="1"/>
  <c r="K55" i="18"/>
  <c r="J55" i="18"/>
  <c r="I55" i="18"/>
  <c r="H55" i="18"/>
  <c r="G55" i="18"/>
  <c r="F55" i="18"/>
  <c r="C55" i="18"/>
  <c r="B55" i="18"/>
  <c r="S54" i="18"/>
  <c r="R54" i="18"/>
  <c r="Q54" i="18"/>
  <c r="P54" i="18"/>
  <c r="E54" i="18"/>
  <c r="S53" i="18"/>
  <c r="R53" i="18"/>
  <c r="Q53" i="18"/>
  <c r="P53" i="18"/>
  <c r="E53" i="18"/>
  <c r="T53" i="18" s="1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T48" i="18" s="1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O42" i="18"/>
  <c r="N42" i="18"/>
  <c r="M42" i="18"/>
  <c r="S42" i="18" s="1"/>
  <c r="L42" i="18"/>
  <c r="R42" i="18" s="1"/>
  <c r="K42" i="18"/>
  <c r="J42" i="18"/>
  <c r="I42" i="18"/>
  <c r="Q42" i="18" s="1"/>
  <c r="H42" i="18"/>
  <c r="G42" i="18"/>
  <c r="F42" i="18"/>
  <c r="C42" i="18"/>
  <c r="B42" i="18"/>
  <c r="S41" i="18"/>
  <c r="R41" i="18"/>
  <c r="Q41" i="18"/>
  <c r="P41" i="18"/>
  <c r="E41" i="18"/>
  <c r="U41" i="18" s="1"/>
  <c r="T40" i="18"/>
  <c r="S40" i="18"/>
  <c r="R40" i="18"/>
  <c r="Q40" i="18"/>
  <c r="P40" i="18"/>
  <c r="E40" i="18"/>
  <c r="U40" i="18" s="1"/>
  <c r="S39" i="18"/>
  <c r="R39" i="18"/>
  <c r="Q39" i="18"/>
  <c r="P39" i="18"/>
  <c r="E39" i="18"/>
  <c r="T39" i="18" s="1"/>
  <c r="S38" i="18"/>
  <c r="R38" i="18"/>
  <c r="Q38" i="18"/>
  <c r="P38" i="18"/>
  <c r="E38" i="18"/>
  <c r="S37" i="18"/>
  <c r="R37" i="18"/>
  <c r="Q37" i="18"/>
  <c r="P37" i="18"/>
  <c r="E37" i="18"/>
  <c r="U37" i="18" s="1"/>
  <c r="R35" i="18"/>
  <c r="O35" i="18"/>
  <c r="N35" i="18"/>
  <c r="M35" i="18"/>
  <c r="S35" i="18" s="1"/>
  <c r="L35" i="18"/>
  <c r="K35" i="18"/>
  <c r="J35" i="18"/>
  <c r="I35" i="18"/>
  <c r="H35" i="18"/>
  <c r="P35" i="18" s="1"/>
  <c r="G35" i="18"/>
  <c r="F35" i="18"/>
  <c r="E35" i="18"/>
  <c r="C35" i="18"/>
  <c r="B35" i="18"/>
  <c r="S34" i="18"/>
  <c r="R34" i="18"/>
  <c r="Q34" i="18"/>
  <c r="P34" i="18"/>
  <c r="E34" i="18"/>
  <c r="O32" i="18"/>
  <c r="N32" i="18"/>
  <c r="M32" i="18"/>
  <c r="S32" i="18" s="1"/>
  <c r="L32" i="18"/>
  <c r="R32" i="18" s="1"/>
  <c r="K32" i="18"/>
  <c r="J32" i="18"/>
  <c r="I32" i="18"/>
  <c r="H32" i="18"/>
  <c r="G32" i="18"/>
  <c r="F32" i="18"/>
  <c r="C32" i="18"/>
  <c r="B32" i="18"/>
  <c r="S31" i="18"/>
  <c r="R31" i="18"/>
  <c r="Q31" i="18"/>
  <c r="P31" i="18"/>
  <c r="E31" i="18"/>
  <c r="T31" i="18" s="1"/>
  <c r="S30" i="18"/>
  <c r="R30" i="18"/>
  <c r="Q30" i="18"/>
  <c r="P30" i="18"/>
  <c r="E30" i="18"/>
  <c r="U30" i="18" s="1"/>
  <c r="S29" i="18"/>
  <c r="R29" i="18"/>
  <c r="Q29" i="18"/>
  <c r="P29" i="18"/>
  <c r="E29" i="18"/>
  <c r="T29" i="18" s="1"/>
  <c r="S28" i="18"/>
  <c r="R28" i="18"/>
  <c r="Q28" i="18"/>
  <c r="P28" i="18"/>
  <c r="E28" i="18"/>
  <c r="T28" i="18" s="1"/>
  <c r="O26" i="18"/>
  <c r="N26" i="18"/>
  <c r="M26" i="18"/>
  <c r="S26" i="18" s="1"/>
  <c r="L26" i="18"/>
  <c r="R26" i="18" s="1"/>
  <c r="K26" i="18"/>
  <c r="J26" i="18"/>
  <c r="I26" i="18"/>
  <c r="H26" i="18"/>
  <c r="G26" i="18"/>
  <c r="F26" i="18"/>
  <c r="C26" i="18"/>
  <c r="B26" i="18"/>
  <c r="S25" i="18"/>
  <c r="R25" i="18"/>
  <c r="Q25" i="18"/>
  <c r="P25" i="18"/>
  <c r="E25" i="18"/>
  <c r="T25" i="18" s="1"/>
  <c r="S24" i="18"/>
  <c r="R24" i="18"/>
  <c r="Q24" i="18"/>
  <c r="P24" i="18"/>
  <c r="E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S21" i="18"/>
  <c r="R21" i="18"/>
  <c r="Q21" i="18"/>
  <c r="P21" i="18"/>
  <c r="E21" i="18"/>
  <c r="U21" i="18" s="1"/>
  <c r="S20" i="18"/>
  <c r="R20" i="18"/>
  <c r="Q20" i="18"/>
  <c r="P20" i="18"/>
  <c r="E20" i="18"/>
  <c r="S19" i="18"/>
  <c r="R19" i="18"/>
  <c r="Q19" i="18"/>
  <c r="P19" i="18"/>
  <c r="E19" i="18"/>
  <c r="U19" i="18" s="1"/>
  <c r="S17" i="18"/>
  <c r="O17" i="18"/>
  <c r="N17" i="18"/>
  <c r="M17" i="18"/>
  <c r="L17" i="18"/>
  <c r="K17" i="18"/>
  <c r="J17" i="18"/>
  <c r="I17" i="18"/>
  <c r="Q17" i="18" s="1"/>
  <c r="H17" i="18"/>
  <c r="G17" i="18"/>
  <c r="F17" i="18"/>
  <c r="C17" i="18"/>
  <c r="B17" i="18"/>
  <c r="E17" i="18" s="1"/>
  <c r="S16" i="18"/>
  <c r="R16" i="18"/>
  <c r="Q16" i="18"/>
  <c r="P16" i="18"/>
  <c r="E16" i="18"/>
  <c r="U15" i="18"/>
  <c r="T15" i="18"/>
  <c r="S15" i="18"/>
  <c r="R15" i="18"/>
  <c r="Q15" i="18"/>
  <c r="P15" i="18"/>
  <c r="E15" i="18"/>
  <c r="U14" i="18"/>
  <c r="S14" i="18"/>
  <c r="R14" i="18"/>
  <c r="Q14" i="18"/>
  <c r="P14" i="18"/>
  <c r="E14" i="18"/>
  <c r="T14" i="18" s="1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U9" i="18" s="1"/>
  <c r="S96" i="17"/>
  <c r="R96" i="17"/>
  <c r="Q96" i="17"/>
  <c r="P96" i="17"/>
  <c r="E96" i="17"/>
  <c r="S95" i="17"/>
  <c r="R95" i="17"/>
  <c r="Q95" i="17"/>
  <c r="P95" i="17"/>
  <c r="E95" i="17"/>
  <c r="U94" i="17"/>
  <c r="T94" i="17"/>
  <c r="S94" i="17"/>
  <c r="R94" i="17"/>
  <c r="Q94" i="17"/>
  <c r="P94" i="17"/>
  <c r="E94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T88" i="17"/>
  <c r="S88" i="17"/>
  <c r="R88" i="17"/>
  <c r="R87" i="17" s="1"/>
  <c r="Q88" i="17"/>
  <c r="P88" i="17"/>
  <c r="E88" i="17"/>
  <c r="O75" i="17"/>
  <c r="N75" i="17"/>
  <c r="M75" i="17"/>
  <c r="L75" i="17"/>
  <c r="K75" i="17"/>
  <c r="J75" i="17"/>
  <c r="I75" i="17"/>
  <c r="H75" i="17"/>
  <c r="G75" i="17"/>
  <c r="F75" i="17"/>
  <c r="C75" i="17"/>
  <c r="B75" i="17"/>
  <c r="S74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E74" i="17" s="1"/>
  <c r="O73" i="17"/>
  <c r="N73" i="17"/>
  <c r="M73" i="17"/>
  <c r="L73" i="17"/>
  <c r="K73" i="17"/>
  <c r="J73" i="17"/>
  <c r="I73" i="17"/>
  <c r="H73" i="17"/>
  <c r="P73" i="17" s="1"/>
  <c r="G73" i="17"/>
  <c r="F73" i="17"/>
  <c r="C73" i="17"/>
  <c r="B73" i="17"/>
  <c r="E73" i="17" s="1"/>
  <c r="S72" i="17"/>
  <c r="R72" i="17"/>
  <c r="Q72" i="17"/>
  <c r="P72" i="17"/>
  <c r="E72" i="17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Q68" i="17"/>
  <c r="O68" i="17"/>
  <c r="N68" i="17"/>
  <c r="M68" i="17"/>
  <c r="S68" i="17" s="1"/>
  <c r="L68" i="17"/>
  <c r="R68" i="17" s="1"/>
  <c r="K68" i="17"/>
  <c r="J68" i="17"/>
  <c r="I68" i="17"/>
  <c r="H68" i="17"/>
  <c r="G68" i="17"/>
  <c r="F68" i="17"/>
  <c r="C68" i="17"/>
  <c r="B68" i="17"/>
  <c r="T67" i="17"/>
  <c r="S67" i="17"/>
  <c r="R67" i="17"/>
  <c r="Q67" i="17"/>
  <c r="P67" i="17"/>
  <c r="E67" i="17"/>
  <c r="U67" i="17" s="1"/>
  <c r="S66" i="17"/>
  <c r="R66" i="17"/>
  <c r="Q66" i="17"/>
  <c r="P66" i="17"/>
  <c r="E66" i="17"/>
  <c r="T66" i="17" s="1"/>
  <c r="S65" i="17"/>
  <c r="R65" i="17"/>
  <c r="Q65" i="17"/>
  <c r="P65" i="17"/>
  <c r="E65" i="17"/>
  <c r="T64" i="17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O61" i="17"/>
  <c r="N61" i="17"/>
  <c r="M61" i="17"/>
  <c r="S61" i="17" s="1"/>
  <c r="L61" i="17"/>
  <c r="R61" i="17" s="1"/>
  <c r="K61" i="17"/>
  <c r="J61" i="17"/>
  <c r="I61" i="17"/>
  <c r="H61" i="17"/>
  <c r="C61" i="17"/>
  <c r="B61" i="17"/>
  <c r="S60" i="17"/>
  <c r="R60" i="17"/>
  <c r="Q60" i="17"/>
  <c r="P60" i="17"/>
  <c r="E60" i="17"/>
  <c r="U60" i="17" s="1"/>
  <c r="S59" i="17"/>
  <c r="R59" i="17"/>
  <c r="Q59" i="17"/>
  <c r="P59" i="17"/>
  <c r="E59" i="17"/>
  <c r="T59" i="17" s="1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O55" i="17"/>
  <c r="N55" i="17"/>
  <c r="M55" i="17"/>
  <c r="L55" i="17"/>
  <c r="R55" i="17" s="1"/>
  <c r="K55" i="17"/>
  <c r="J55" i="17"/>
  <c r="I55" i="17"/>
  <c r="H55" i="17"/>
  <c r="G55" i="17"/>
  <c r="F55" i="17"/>
  <c r="C55" i="17"/>
  <c r="B55" i="17"/>
  <c r="U54" i="17"/>
  <c r="S54" i="17"/>
  <c r="R54" i="17"/>
  <c r="Q54" i="17"/>
  <c r="P54" i="17"/>
  <c r="E54" i="17"/>
  <c r="T54" i="17" s="1"/>
  <c r="S53" i="17"/>
  <c r="R53" i="17"/>
  <c r="Q53" i="17"/>
  <c r="P53" i="17"/>
  <c r="E53" i="17"/>
  <c r="T53" i="17" s="1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U45" i="17"/>
  <c r="S45" i="17"/>
  <c r="R45" i="17"/>
  <c r="Q45" i="17"/>
  <c r="P45" i="17"/>
  <c r="E45" i="17"/>
  <c r="T44" i="17"/>
  <c r="S44" i="17"/>
  <c r="R44" i="17"/>
  <c r="Q44" i="17"/>
  <c r="P44" i="17"/>
  <c r="E44" i="17"/>
  <c r="U44" i="17" s="1"/>
  <c r="S42" i="17"/>
  <c r="O42" i="17"/>
  <c r="N42" i="17"/>
  <c r="M42" i="17"/>
  <c r="L42" i="17"/>
  <c r="R42" i="17" s="1"/>
  <c r="K42" i="17"/>
  <c r="J42" i="17"/>
  <c r="I42" i="17"/>
  <c r="Q42" i="17" s="1"/>
  <c r="H42" i="17"/>
  <c r="G42" i="17"/>
  <c r="F42" i="17"/>
  <c r="C42" i="17"/>
  <c r="B42" i="17"/>
  <c r="S41" i="17"/>
  <c r="R41" i="17"/>
  <c r="Q41" i="17"/>
  <c r="P41" i="17"/>
  <c r="E41" i="17"/>
  <c r="U41" i="17" s="1"/>
  <c r="T40" i="17"/>
  <c r="S40" i="17"/>
  <c r="R40" i="17"/>
  <c r="Q40" i="17"/>
  <c r="P40" i="17"/>
  <c r="E40" i="17"/>
  <c r="U40" i="17" s="1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O35" i="17"/>
  <c r="N35" i="17"/>
  <c r="M35" i="17"/>
  <c r="L35" i="17"/>
  <c r="R35" i="17" s="1"/>
  <c r="K35" i="17"/>
  <c r="J35" i="17"/>
  <c r="I35" i="17"/>
  <c r="H35" i="17"/>
  <c r="G35" i="17"/>
  <c r="F35" i="17"/>
  <c r="C35" i="17"/>
  <c r="E35" i="17" s="1"/>
  <c r="B35" i="17"/>
  <c r="S34" i="17"/>
  <c r="R34" i="17"/>
  <c r="Q34" i="17"/>
  <c r="U34" i="17" s="1"/>
  <c r="P34" i="17"/>
  <c r="E34" i="17"/>
  <c r="O32" i="17"/>
  <c r="N32" i="17"/>
  <c r="M32" i="17"/>
  <c r="L32" i="17"/>
  <c r="R32" i="17" s="1"/>
  <c r="K32" i="17"/>
  <c r="J32" i="17"/>
  <c r="I32" i="17"/>
  <c r="H32" i="17"/>
  <c r="G32" i="17"/>
  <c r="F32" i="17"/>
  <c r="C32" i="17"/>
  <c r="B32" i="17"/>
  <c r="S31" i="17"/>
  <c r="R31" i="17"/>
  <c r="Q31" i="17"/>
  <c r="P31" i="17"/>
  <c r="E31" i="17"/>
  <c r="S30" i="17"/>
  <c r="R30" i="17"/>
  <c r="Q30" i="17"/>
  <c r="P30" i="17"/>
  <c r="E30" i="17"/>
  <c r="U30" i="17" s="1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O26" i="17"/>
  <c r="N26" i="17"/>
  <c r="M26" i="17"/>
  <c r="S26" i="17" s="1"/>
  <c r="L26" i="17"/>
  <c r="R26" i="17" s="1"/>
  <c r="K26" i="17"/>
  <c r="J26" i="17"/>
  <c r="I26" i="17"/>
  <c r="H26" i="17"/>
  <c r="G26" i="17"/>
  <c r="F26" i="17"/>
  <c r="C26" i="17"/>
  <c r="B26" i="17"/>
  <c r="S25" i="17"/>
  <c r="R25" i="17"/>
  <c r="Q25" i="17"/>
  <c r="P25" i="17"/>
  <c r="E25" i="17"/>
  <c r="T25" i="17" s="1"/>
  <c r="S24" i="17"/>
  <c r="R24" i="17"/>
  <c r="Q24" i="17"/>
  <c r="P24" i="17"/>
  <c r="E24" i="17"/>
  <c r="U24" i="17" s="1"/>
  <c r="U23" i="17"/>
  <c r="T23" i="17"/>
  <c r="S23" i="17"/>
  <c r="R23" i="17"/>
  <c r="Q23" i="17"/>
  <c r="P23" i="17"/>
  <c r="E23" i="17"/>
  <c r="T22" i="17"/>
  <c r="S22" i="17"/>
  <c r="R22" i="17"/>
  <c r="Q22" i="17"/>
  <c r="P22" i="17"/>
  <c r="E22" i="17"/>
  <c r="U22" i="17" s="1"/>
  <c r="T21" i="17"/>
  <c r="S21" i="17"/>
  <c r="R21" i="17"/>
  <c r="Q21" i="17"/>
  <c r="P21" i="17"/>
  <c r="E21" i="17"/>
  <c r="U20" i="17"/>
  <c r="S20" i="17"/>
  <c r="R20" i="17"/>
  <c r="Q20" i="17"/>
  <c r="P20" i="17"/>
  <c r="E20" i="17"/>
  <c r="T20" i="17" s="1"/>
  <c r="T19" i="17"/>
  <c r="S19" i="17"/>
  <c r="R19" i="17"/>
  <c r="Q19" i="17"/>
  <c r="P19" i="17"/>
  <c r="E19" i="17"/>
  <c r="U19" i="17" s="1"/>
  <c r="O17" i="17"/>
  <c r="N17" i="17"/>
  <c r="M17" i="17"/>
  <c r="L17" i="17"/>
  <c r="K17" i="17"/>
  <c r="Q17" i="17" s="1"/>
  <c r="J17" i="17"/>
  <c r="I17" i="17"/>
  <c r="H17" i="17"/>
  <c r="G17" i="17"/>
  <c r="F17" i="17"/>
  <c r="C17" i="17"/>
  <c r="B17" i="17"/>
  <c r="T16" i="17"/>
  <c r="S16" i="17"/>
  <c r="R16" i="17"/>
  <c r="Q16" i="17"/>
  <c r="P16" i="17"/>
  <c r="E16" i="17"/>
  <c r="U16" i="17" s="1"/>
  <c r="U15" i="17"/>
  <c r="S15" i="17"/>
  <c r="R15" i="17"/>
  <c r="Q15" i="17"/>
  <c r="P15" i="17"/>
  <c r="E15" i="17"/>
  <c r="T15" i="17" s="1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U10" i="17" s="1"/>
  <c r="S9" i="17"/>
  <c r="R9" i="17"/>
  <c r="Q9" i="17"/>
  <c r="P9" i="17"/>
  <c r="E9" i="17"/>
  <c r="S96" i="16"/>
  <c r="R96" i="16"/>
  <c r="Q96" i="16"/>
  <c r="P96" i="16"/>
  <c r="E96" i="16"/>
  <c r="S95" i="16"/>
  <c r="R95" i="16"/>
  <c r="Q95" i="16"/>
  <c r="P95" i="16"/>
  <c r="E95" i="16"/>
  <c r="T94" i="16"/>
  <c r="S94" i="16"/>
  <c r="R94" i="16"/>
  <c r="Q94" i="16"/>
  <c r="P94" i="16"/>
  <c r="E94" i="16"/>
  <c r="U94" i="16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U91" i="16"/>
  <c r="S91" i="16"/>
  <c r="R91" i="16"/>
  <c r="Q91" i="16"/>
  <c r="P91" i="16"/>
  <c r="E91" i="16"/>
  <c r="T91" i="16" s="1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S88" i="16"/>
  <c r="R88" i="16"/>
  <c r="Q88" i="16"/>
  <c r="P88" i="16"/>
  <c r="E88" i="16"/>
  <c r="T88" i="16" s="1"/>
  <c r="W75" i="16"/>
  <c r="V75" i="16"/>
  <c r="O75" i="16"/>
  <c r="N75" i="16"/>
  <c r="M75" i="16"/>
  <c r="L75" i="16"/>
  <c r="K75" i="16"/>
  <c r="J75" i="16"/>
  <c r="I75" i="16"/>
  <c r="H75" i="16"/>
  <c r="G75" i="16"/>
  <c r="F75" i="16"/>
  <c r="C75" i="16"/>
  <c r="B75" i="16"/>
  <c r="W74" i="16"/>
  <c r="V74" i="16"/>
  <c r="O74" i="16"/>
  <c r="N74" i="16"/>
  <c r="M74" i="16"/>
  <c r="L74" i="16"/>
  <c r="R74" i="16" s="1"/>
  <c r="K74" i="16"/>
  <c r="J74" i="16"/>
  <c r="I74" i="16"/>
  <c r="H74" i="16"/>
  <c r="P74" i="16" s="1"/>
  <c r="G74" i="16"/>
  <c r="F74" i="16"/>
  <c r="C74" i="16"/>
  <c r="B74" i="16"/>
  <c r="W73" i="16"/>
  <c r="V73" i="16"/>
  <c r="O73" i="16"/>
  <c r="N73" i="16"/>
  <c r="M73" i="16"/>
  <c r="S73" i="16" s="1"/>
  <c r="L73" i="16"/>
  <c r="K73" i="16"/>
  <c r="J73" i="16"/>
  <c r="I73" i="16"/>
  <c r="H73" i="16"/>
  <c r="G73" i="16"/>
  <c r="F73" i="16"/>
  <c r="C73" i="16"/>
  <c r="B73" i="16"/>
  <c r="T72" i="16"/>
  <c r="S72" i="16"/>
  <c r="R72" i="16"/>
  <c r="Q72" i="16"/>
  <c r="P72" i="16"/>
  <c r="E72" i="16"/>
  <c r="U72" i="16" s="1"/>
  <c r="U71" i="16"/>
  <c r="S71" i="16"/>
  <c r="R71" i="16"/>
  <c r="Q71" i="16"/>
  <c r="P71" i="16"/>
  <c r="E71" i="16"/>
  <c r="W69" i="16"/>
  <c r="V69" i="16"/>
  <c r="O69" i="16"/>
  <c r="N69" i="16"/>
  <c r="M69" i="16"/>
  <c r="L69" i="16"/>
  <c r="K69" i="16"/>
  <c r="J69" i="16"/>
  <c r="I69" i="16"/>
  <c r="H69" i="16"/>
  <c r="G69" i="16"/>
  <c r="F69" i="16"/>
  <c r="C69" i="16"/>
  <c r="B69" i="16"/>
  <c r="O68" i="16"/>
  <c r="N68" i="16"/>
  <c r="M68" i="16"/>
  <c r="S68" i="16" s="1"/>
  <c r="L68" i="16"/>
  <c r="R68" i="16" s="1"/>
  <c r="K68" i="16"/>
  <c r="J68" i="16"/>
  <c r="I68" i="16"/>
  <c r="H68" i="16"/>
  <c r="G68" i="16"/>
  <c r="F68" i="16"/>
  <c r="C68" i="16"/>
  <c r="B68" i="16"/>
  <c r="T67" i="16"/>
  <c r="S67" i="16"/>
  <c r="R67" i="16"/>
  <c r="Q67" i="16"/>
  <c r="P67" i="16"/>
  <c r="E67" i="16"/>
  <c r="U67" i="16" s="1"/>
  <c r="S66" i="16"/>
  <c r="R66" i="16"/>
  <c r="Q66" i="16"/>
  <c r="P66" i="16"/>
  <c r="E66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O61" i="16"/>
  <c r="N61" i="16"/>
  <c r="M61" i="16"/>
  <c r="S61" i="16" s="1"/>
  <c r="L61" i="16"/>
  <c r="R61" i="16" s="1"/>
  <c r="K61" i="16"/>
  <c r="J61" i="16"/>
  <c r="I61" i="16"/>
  <c r="H61" i="16"/>
  <c r="C61" i="16"/>
  <c r="B61" i="16"/>
  <c r="S60" i="16"/>
  <c r="R60" i="16"/>
  <c r="Q60" i="16"/>
  <c r="P60" i="16"/>
  <c r="E60" i="16"/>
  <c r="U60" i="16" s="1"/>
  <c r="S59" i="16"/>
  <c r="R59" i="16"/>
  <c r="Q59" i="16"/>
  <c r="P59" i="16"/>
  <c r="E59" i="16"/>
  <c r="T59" i="16" s="1"/>
  <c r="S58" i="16"/>
  <c r="R58" i="16"/>
  <c r="Q58" i="16"/>
  <c r="P58" i="16"/>
  <c r="E58" i="16"/>
  <c r="U58" i="16" s="1"/>
  <c r="S57" i="16"/>
  <c r="R57" i="16"/>
  <c r="Q57" i="16"/>
  <c r="P57" i="16"/>
  <c r="E57" i="16"/>
  <c r="O55" i="16"/>
  <c r="N55" i="16"/>
  <c r="M55" i="16"/>
  <c r="S55" i="16" s="1"/>
  <c r="L55" i="16"/>
  <c r="R55" i="16" s="1"/>
  <c r="K55" i="16"/>
  <c r="J55" i="16"/>
  <c r="I55" i="16"/>
  <c r="H55" i="16"/>
  <c r="G55" i="16"/>
  <c r="F55" i="16"/>
  <c r="C55" i="16"/>
  <c r="E55" i="16" s="1"/>
  <c r="B55" i="16"/>
  <c r="S54" i="16"/>
  <c r="R54" i="16"/>
  <c r="Q54" i="16"/>
  <c r="P54" i="16"/>
  <c r="E54" i="16"/>
  <c r="T53" i="16"/>
  <c r="S53" i="16"/>
  <c r="R53" i="16"/>
  <c r="Q53" i="16"/>
  <c r="P53" i="16"/>
  <c r="E53" i="16"/>
  <c r="U53" i="16" s="1"/>
  <c r="S52" i="16"/>
  <c r="R52" i="16"/>
  <c r="Q52" i="16"/>
  <c r="P52" i="16"/>
  <c r="E52" i="16"/>
  <c r="T52" i="16" s="1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T48" i="16" s="1"/>
  <c r="T47" i="16"/>
  <c r="S47" i="16"/>
  <c r="R47" i="16"/>
  <c r="Q47" i="16"/>
  <c r="P47" i="16"/>
  <c r="E47" i="16"/>
  <c r="U47" i="16" s="1"/>
  <c r="S46" i="16"/>
  <c r="R46" i="16"/>
  <c r="Q46" i="16"/>
  <c r="P46" i="16"/>
  <c r="E46" i="16"/>
  <c r="T45" i="16"/>
  <c r="S45" i="16"/>
  <c r="R45" i="16"/>
  <c r="Q45" i="16"/>
  <c r="P45" i="16"/>
  <c r="E45" i="16"/>
  <c r="U44" i="16"/>
  <c r="S44" i="16"/>
  <c r="R44" i="16"/>
  <c r="Q44" i="16"/>
  <c r="P44" i="16"/>
  <c r="E44" i="16"/>
  <c r="T44" i="16" s="1"/>
  <c r="W42" i="16"/>
  <c r="V42" i="16"/>
  <c r="O42" i="16"/>
  <c r="N42" i="16"/>
  <c r="M42" i="16"/>
  <c r="S42" i="16" s="1"/>
  <c r="L42" i="16"/>
  <c r="R42" i="16" s="1"/>
  <c r="K42" i="16"/>
  <c r="J42" i="16"/>
  <c r="I42" i="16"/>
  <c r="H42" i="16"/>
  <c r="G42" i="16"/>
  <c r="F42" i="16"/>
  <c r="C42" i="16"/>
  <c r="B42" i="16"/>
  <c r="S41" i="16"/>
  <c r="R41" i="16"/>
  <c r="Q41" i="16"/>
  <c r="P41" i="16"/>
  <c r="E41" i="16"/>
  <c r="S40" i="16"/>
  <c r="R40" i="16"/>
  <c r="Q40" i="16"/>
  <c r="P40" i="16"/>
  <c r="T40" i="16" s="1"/>
  <c r="E40" i="16"/>
  <c r="S39" i="16"/>
  <c r="R39" i="16"/>
  <c r="Q39" i="16"/>
  <c r="P39" i="16"/>
  <c r="E39" i="16"/>
  <c r="T39" i="16" s="1"/>
  <c r="S38" i="16"/>
  <c r="R38" i="16"/>
  <c r="Q38" i="16"/>
  <c r="P38" i="16"/>
  <c r="T38" i="16" s="1"/>
  <c r="E38" i="16"/>
  <c r="U38" i="16" s="1"/>
  <c r="S37" i="16"/>
  <c r="R37" i="16"/>
  <c r="Q37" i="16"/>
  <c r="P37" i="16"/>
  <c r="E37" i="16"/>
  <c r="O35" i="16"/>
  <c r="N35" i="16"/>
  <c r="M35" i="16"/>
  <c r="S35" i="16" s="1"/>
  <c r="L35" i="16"/>
  <c r="K35" i="16"/>
  <c r="J35" i="16"/>
  <c r="I35" i="16"/>
  <c r="Q35" i="16" s="1"/>
  <c r="H35" i="16"/>
  <c r="G35" i="16"/>
  <c r="F35" i="16"/>
  <c r="C35" i="16"/>
  <c r="B35" i="16"/>
  <c r="S34" i="16"/>
  <c r="R34" i="16"/>
  <c r="Q34" i="16"/>
  <c r="P34" i="16"/>
  <c r="E34" i="16"/>
  <c r="O32" i="16"/>
  <c r="N32" i="16"/>
  <c r="M32" i="16"/>
  <c r="S32" i="16" s="1"/>
  <c r="L32" i="16"/>
  <c r="R32" i="16" s="1"/>
  <c r="K32" i="16"/>
  <c r="J32" i="16"/>
  <c r="I32" i="16"/>
  <c r="H32" i="16"/>
  <c r="G32" i="16"/>
  <c r="F32" i="16"/>
  <c r="C32" i="16"/>
  <c r="B32" i="16"/>
  <c r="S31" i="16"/>
  <c r="R31" i="16"/>
  <c r="Q31" i="16"/>
  <c r="P31" i="16"/>
  <c r="E31" i="16"/>
  <c r="S30" i="16"/>
  <c r="R30" i="16"/>
  <c r="Q30" i="16"/>
  <c r="P30" i="16"/>
  <c r="E30" i="16"/>
  <c r="U30" i="16" s="1"/>
  <c r="S29" i="16"/>
  <c r="R29" i="16"/>
  <c r="Q29" i="16"/>
  <c r="P29" i="16"/>
  <c r="E29" i="16"/>
  <c r="T29" i="16" s="1"/>
  <c r="S28" i="16"/>
  <c r="R28" i="16"/>
  <c r="Q28" i="16"/>
  <c r="P28" i="16"/>
  <c r="E28" i="16"/>
  <c r="W26" i="16"/>
  <c r="V26" i="16"/>
  <c r="O26" i="16"/>
  <c r="N26" i="16"/>
  <c r="M26" i="16"/>
  <c r="S26" i="16" s="1"/>
  <c r="L26" i="16"/>
  <c r="R26" i="16" s="1"/>
  <c r="K26" i="16"/>
  <c r="J26" i="16"/>
  <c r="I26" i="16"/>
  <c r="H26" i="16"/>
  <c r="G26" i="16"/>
  <c r="F26" i="16"/>
  <c r="C26" i="16"/>
  <c r="B26" i="16"/>
  <c r="S25" i="16"/>
  <c r="R25" i="16"/>
  <c r="Q25" i="16"/>
  <c r="P25" i="16"/>
  <c r="E25" i="16"/>
  <c r="S24" i="16"/>
  <c r="R24" i="16"/>
  <c r="Q24" i="16"/>
  <c r="P24" i="16"/>
  <c r="E24" i="16"/>
  <c r="T24" i="16" s="1"/>
  <c r="U23" i="16"/>
  <c r="T23" i="16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U21" i="16" s="1"/>
  <c r="S20" i="16"/>
  <c r="R20" i="16"/>
  <c r="Q20" i="16"/>
  <c r="P20" i="16"/>
  <c r="E20" i="16"/>
  <c r="T19" i="16"/>
  <c r="S19" i="16"/>
  <c r="R19" i="16"/>
  <c r="Q19" i="16"/>
  <c r="P19" i="16"/>
  <c r="E19" i="16"/>
  <c r="U19" i="16" s="1"/>
  <c r="W17" i="16"/>
  <c r="V17" i="16"/>
  <c r="O17" i="16"/>
  <c r="N17" i="16"/>
  <c r="M17" i="16"/>
  <c r="S17" i="16" s="1"/>
  <c r="L17" i="16"/>
  <c r="R17" i="16" s="1"/>
  <c r="K17" i="16"/>
  <c r="J17" i="16"/>
  <c r="I17" i="16"/>
  <c r="Q17" i="16" s="1"/>
  <c r="H17" i="16"/>
  <c r="G17" i="16"/>
  <c r="F17" i="16"/>
  <c r="C17" i="16"/>
  <c r="B17" i="16"/>
  <c r="T16" i="16"/>
  <c r="S16" i="16"/>
  <c r="R16" i="16"/>
  <c r="Q16" i="16"/>
  <c r="P16" i="16"/>
  <c r="E16" i="16"/>
  <c r="U16" i="16" s="1"/>
  <c r="U15" i="16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S12" i="16"/>
  <c r="R12" i="16"/>
  <c r="Q12" i="16"/>
  <c r="P12" i="16"/>
  <c r="E12" i="16"/>
  <c r="U11" i="16"/>
  <c r="S11" i="16"/>
  <c r="R11" i="16"/>
  <c r="Q11" i="16"/>
  <c r="P11" i="16"/>
  <c r="E11" i="16"/>
  <c r="T11" i="16" s="1"/>
  <c r="U10" i="16"/>
  <c r="S10" i="16"/>
  <c r="R10" i="16"/>
  <c r="Q10" i="16"/>
  <c r="P10" i="16"/>
  <c r="T10" i="16" s="1"/>
  <c r="E10" i="16"/>
  <c r="S9" i="16"/>
  <c r="R9" i="16"/>
  <c r="Q9" i="16"/>
  <c r="P9" i="16"/>
  <c r="E9" i="16"/>
  <c r="T9" i="16" s="1"/>
  <c r="S96" i="15"/>
  <c r="R96" i="15"/>
  <c r="Q96" i="15"/>
  <c r="P96" i="15"/>
  <c r="T96" i="15" s="1"/>
  <c r="E96" i="15"/>
  <c r="U96" i="15" s="1"/>
  <c r="S95" i="15"/>
  <c r="R95" i="15"/>
  <c r="Q95" i="15"/>
  <c r="U95" i="15" s="1"/>
  <c r="P95" i="15"/>
  <c r="E95" i="15"/>
  <c r="S94" i="15"/>
  <c r="R94" i="15"/>
  <c r="Q94" i="15"/>
  <c r="P94" i="15"/>
  <c r="E94" i="15"/>
  <c r="T94" i="15" s="1"/>
  <c r="S93" i="15"/>
  <c r="R93" i="15"/>
  <c r="Q93" i="15"/>
  <c r="P93" i="15"/>
  <c r="E93" i="15"/>
  <c r="S92" i="15"/>
  <c r="R92" i="15"/>
  <c r="Q92" i="15"/>
  <c r="P92" i="15"/>
  <c r="E92" i="15"/>
  <c r="S91" i="15"/>
  <c r="R91" i="15"/>
  <c r="Q91" i="15"/>
  <c r="U91" i="15" s="1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T88" i="15"/>
  <c r="S88" i="15"/>
  <c r="R88" i="15"/>
  <c r="Q88" i="15"/>
  <c r="P88" i="15"/>
  <c r="E88" i="15"/>
  <c r="W75" i="15"/>
  <c r="V75" i="15"/>
  <c r="O75" i="15"/>
  <c r="N75" i="15"/>
  <c r="M75" i="15"/>
  <c r="L75" i="15"/>
  <c r="K75" i="15"/>
  <c r="J75" i="15"/>
  <c r="I75" i="15"/>
  <c r="H75" i="15"/>
  <c r="G75" i="15"/>
  <c r="F75" i="15"/>
  <c r="C75" i="15"/>
  <c r="B75" i="15"/>
  <c r="S74" i="15"/>
  <c r="O74" i="15"/>
  <c r="N74" i="15"/>
  <c r="M74" i="15"/>
  <c r="L74" i="15"/>
  <c r="R74" i="15" s="1"/>
  <c r="K74" i="15"/>
  <c r="J74" i="15"/>
  <c r="I74" i="15"/>
  <c r="Q74" i="15" s="1"/>
  <c r="H74" i="15"/>
  <c r="G74" i="15"/>
  <c r="F74" i="15"/>
  <c r="C74" i="15"/>
  <c r="B74" i="15"/>
  <c r="E74" i="15" s="1"/>
  <c r="O73" i="15"/>
  <c r="N73" i="15"/>
  <c r="M73" i="15"/>
  <c r="S73" i="15" s="1"/>
  <c r="L73" i="15"/>
  <c r="R73" i="15" s="1"/>
  <c r="K73" i="15"/>
  <c r="J73" i="15"/>
  <c r="I73" i="15"/>
  <c r="H73" i="15"/>
  <c r="G73" i="15"/>
  <c r="F73" i="15"/>
  <c r="C73" i="15"/>
  <c r="B73" i="15"/>
  <c r="T72" i="15"/>
  <c r="S72" i="15"/>
  <c r="R72" i="15"/>
  <c r="Q72" i="15"/>
  <c r="P72" i="15"/>
  <c r="E72" i="15"/>
  <c r="U72" i="15" s="1"/>
  <c r="S71" i="15"/>
  <c r="R71" i="15"/>
  <c r="Q71" i="15"/>
  <c r="P71" i="15"/>
  <c r="E71" i="15"/>
  <c r="W69" i="15"/>
  <c r="V69" i="15"/>
  <c r="O69" i="15"/>
  <c r="N69" i="15"/>
  <c r="M69" i="15"/>
  <c r="L69" i="15"/>
  <c r="K69" i="15"/>
  <c r="J69" i="15"/>
  <c r="I69" i="15"/>
  <c r="H69" i="15"/>
  <c r="G69" i="15"/>
  <c r="F69" i="15"/>
  <c r="C69" i="15"/>
  <c r="B69" i="15"/>
  <c r="O68" i="15"/>
  <c r="N68" i="15"/>
  <c r="M68" i="15"/>
  <c r="S68" i="15" s="1"/>
  <c r="L68" i="15"/>
  <c r="R68" i="15" s="1"/>
  <c r="K68" i="15"/>
  <c r="J68" i="15"/>
  <c r="I68" i="15"/>
  <c r="H68" i="15"/>
  <c r="G68" i="15"/>
  <c r="F68" i="15"/>
  <c r="C68" i="15"/>
  <c r="B68" i="15"/>
  <c r="E68" i="15" s="1"/>
  <c r="S67" i="15"/>
  <c r="R67" i="15"/>
  <c r="Q67" i="15"/>
  <c r="P67" i="15"/>
  <c r="E67" i="15"/>
  <c r="U67" i="15" s="1"/>
  <c r="S66" i="15"/>
  <c r="R66" i="15"/>
  <c r="Q66" i="15"/>
  <c r="P66" i="15"/>
  <c r="E66" i="15"/>
  <c r="T66" i="15" s="1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T63" i="15"/>
  <c r="S63" i="15"/>
  <c r="R63" i="15"/>
  <c r="Q63" i="15"/>
  <c r="P63" i="15"/>
  <c r="E63" i="15"/>
  <c r="U63" i="15" s="1"/>
  <c r="O61" i="15"/>
  <c r="N61" i="15"/>
  <c r="M61" i="15"/>
  <c r="L61" i="15"/>
  <c r="R61" i="15" s="1"/>
  <c r="K61" i="15"/>
  <c r="J61" i="15"/>
  <c r="I61" i="15"/>
  <c r="H61" i="15"/>
  <c r="C61" i="15"/>
  <c r="B61" i="15"/>
  <c r="T60" i="15"/>
  <c r="S60" i="15"/>
  <c r="R60" i="15"/>
  <c r="Q60" i="15"/>
  <c r="P60" i="15"/>
  <c r="E60" i="15"/>
  <c r="U60" i="15" s="1"/>
  <c r="S59" i="15"/>
  <c r="R59" i="15"/>
  <c r="Q59" i="15"/>
  <c r="P59" i="15"/>
  <c r="E59" i="15"/>
  <c r="T59" i="15" s="1"/>
  <c r="S58" i="15"/>
  <c r="R58" i="15"/>
  <c r="Q58" i="15"/>
  <c r="P58" i="15"/>
  <c r="E58" i="15"/>
  <c r="U58" i="15" s="1"/>
  <c r="S57" i="15"/>
  <c r="R57" i="15"/>
  <c r="Q57" i="15"/>
  <c r="P57" i="15"/>
  <c r="E57" i="15"/>
  <c r="T57" i="15" s="1"/>
  <c r="O55" i="15"/>
  <c r="N55" i="15"/>
  <c r="M55" i="15"/>
  <c r="L55" i="15"/>
  <c r="K55" i="15"/>
  <c r="J55" i="15"/>
  <c r="I55" i="15"/>
  <c r="H55" i="15"/>
  <c r="G55" i="15"/>
  <c r="F55" i="15"/>
  <c r="C55" i="15"/>
  <c r="B55" i="15"/>
  <c r="U54" i="15"/>
  <c r="S54" i="15"/>
  <c r="R54" i="15"/>
  <c r="Q54" i="15"/>
  <c r="P54" i="15"/>
  <c r="E54" i="15"/>
  <c r="T54" i="15" s="1"/>
  <c r="S53" i="15"/>
  <c r="R53" i="15"/>
  <c r="Q53" i="15"/>
  <c r="P53" i="15"/>
  <c r="E53" i="15"/>
  <c r="S52" i="15"/>
  <c r="R52" i="15"/>
  <c r="Q52" i="15"/>
  <c r="P52" i="15"/>
  <c r="E52" i="15"/>
  <c r="T52" i="15" s="1"/>
  <c r="S51" i="15"/>
  <c r="R51" i="15"/>
  <c r="Q51" i="15"/>
  <c r="P51" i="15"/>
  <c r="E51" i="15"/>
  <c r="U51" i="15" s="1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S45" i="15"/>
  <c r="R45" i="15"/>
  <c r="Q45" i="15"/>
  <c r="P45" i="15"/>
  <c r="T45" i="15" s="1"/>
  <c r="E45" i="15"/>
  <c r="S44" i="15"/>
  <c r="R44" i="15"/>
  <c r="Q44" i="15"/>
  <c r="P44" i="15"/>
  <c r="E44" i="15"/>
  <c r="O42" i="15"/>
  <c r="N42" i="15"/>
  <c r="M42" i="15"/>
  <c r="S42" i="15" s="1"/>
  <c r="L42" i="15"/>
  <c r="R42" i="15" s="1"/>
  <c r="K42" i="15"/>
  <c r="J42" i="15"/>
  <c r="I42" i="15"/>
  <c r="H42" i="15"/>
  <c r="G42" i="15"/>
  <c r="F42" i="15"/>
  <c r="C42" i="15"/>
  <c r="B42" i="15"/>
  <c r="U41" i="15"/>
  <c r="S41" i="15"/>
  <c r="R41" i="15"/>
  <c r="Q41" i="15"/>
  <c r="P41" i="15"/>
  <c r="E41" i="15"/>
  <c r="T41" i="15" s="1"/>
  <c r="U40" i="15"/>
  <c r="S40" i="15"/>
  <c r="R40" i="15"/>
  <c r="Q40" i="15"/>
  <c r="P40" i="15"/>
  <c r="E40" i="15"/>
  <c r="T40" i="15" s="1"/>
  <c r="S39" i="15"/>
  <c r="R39" i="15"/>
  <c r="Q39" i="15"/>
  <c r="P39" i="15"/>
  <c r="E39" i="15"/>
  <c r="T39" i="15" s="1"/>
  <c r="S38" i="15"/>
  <c r="R38" i="15"/>
  <c r="Q38" i="15"/>
  <c r="P38" i="15"/>
  <c r="E38" i="15"/>
  <c r="U38" i="15" s="1"/>
  <c r="S37" i="15"/>
  <c r="R37" i="15"/>
  <c r="Q37" i="15"/>
  <c r="P37" i="15"/>
  <c r="E37" i="15"/>
  <c r="O35" i="15"/>
  <c r="N35" i="15"/>
  <c r="R35" i="15" s="1"/>
  <c r="M35" i="15"/>
  <c r="S35" i="15" s="1"/>
  <c r="L35" i="15"/>
  <c r="K35" i="15"/>
  <c r="J35" i="15"/>
  <c r="I35" i="15"/>
  <c r="H35" i="15"/>
  <c r="G35" i="15"/>
  <c r="F35" i="15"/>
  <c r="C35" i="15"/>
  <c r="E35" i="15" s="1"/>
  <c r="B35" i="15"/>
  <c r="S34" i="15"/>
  <c r="R34" i="15"/>
  <c r="Q34" i="15"/>
  <c r="P34" i="15"/>
  <c r="E34" i="15"/>
  <c r="O32" i="15"/>
  <c r="N32" i="15"/>
  <c r="M32" i="15"/>
  <c r="L32" i="15"/>
  <c r="R32" i="15" s="1"/>
  <c r="K32" i="15"/>
  <c r="J32" i="15"/>
  <c r="I32" i="15"/>
  <c r="H32" i="15"/>
  <c r="G32" i="15"/>
  <c r="F32" i="15"/>
  <c r="C32" i="15"/>
  <c r="B32" i="15"/>
  <c r="U31" i="15"/>
  <c r="S31" i="15"/>
  <c r="R31" i="15"/>
  <c r="Q31" i="15"/>
  <c r="P31" i="15"/>
  <c r="E31" i="15"/>
  <c r="T31" i="15" s="1"/>
  <c r="S30" i="15"/>
  <c r="R30" i="15"/>
  <c r="Q30" i="15"/>
  <c r="P30" i="15"/>
  <c r="E30" i="15"/>
  <c r="U30" i="15" s="1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W26" i="15"/>
  <c r="V26" i="15"/>
  <c r="O26" i="15"/>
  <c r="N26" i="15"/>
  <c r="M26" i="15"/>
  <c r="L26" i="15"/>
  <c r="K26" i="15"/>
  <c r="J26" i="15"/>
  <c r="I26" i="15"/>
  <c r="H26" i="15"/>
  <c r="G26" i="15"/>
  <c r="F26" i="15"/>
  <c r="C26" i="15"/>
  <c r="B26" i="15"/>
  <c r="E26" i="15" s="1"/>
  <c r="S25" i="15"/>
  <c r="R25" i="15"/>
  <c r="Q25" i="15"/>
  <c r="P25" i="15"/>
  <c r="E25" i="15"/>
  <c r="U25" i="15" s="1"/>
  <c r="S24" i="15"/>
  <c r="R24" i="15"/>
  <c r="Q24" i="15"/>
  <c r="P24" i="15"/>
  <c r="E24" i="15"/>
  <c r="T24" i="15" s="1"/>
  <c r="S23" i="15"/>
  <c r="R23" i="15"/>
  <c r="Q23" i="15"/>
  <c r="P23" i="15"/>
  <c r="E23" i="15"/>
  <c r="U23" i="15" s="1"/>
  <c r="S22" i="15"/>
  <c r="R22" i="15"/>
  <c r="Q22" i="15"/>
  <c r="P22" i="15"/>
  <c r="E22" i="15"/>
  <c r="T22" i="15" s="1"/>
  <c r="T21" i="15"/>
  <c r="S21" i="15"/>
  <c r="R21" i="15"/>
  <c r="Q21" i="15"/>
  <c r="P21" i="15"/>
  <c r="E21" i="15"/>
  <c r="U21" i="15" s="1"/>
  <c r="S20" i="15"/>
  <c r="R20" i="15"/>
  <c r="Q20" i="15"/>
  <c r="P20" i="15"/>
  <c r="E20" i="15"/>
  <c r="S19" i="15"/>
  <c r="R19" i="15"/>
  <c r="Q19" i="15"/>
  <c r="P19" i="15"/>
  <c r="T19" i="15" s="1"/>
  <c r="E19" i="15"/>
  <c r="W17" i="15"/>
  <c r="V17" i="15"/>
  <c r="O17" i="15"/>
  <c r="N17" i="15"/>
  <c r="M17" i="15"/>
  <c r="S17" i="15" s="1"/>
  <c r="L17" i="15"/>
  <c r="R17" i="15" s="1"/>
  <c r="K17" i="15"/>
  <c r="J17" i="15"/>
  <c r="I17" i="15"/>
  <c r="H17" i="15"/>
  <c r="G17" i="15"/>
  <c r="F17" i="15"/>
  <c r="C17" i="15"/>
  <c r="B17" i="15"/>
  <c r="E17" i="15" s="1"/>
  <c r="T16" i="15"/>
  <c r="S16" i="15"/>
  <c r="R16" i="15"/>
  <c r="Q16" i="15"/>
  <c r="P16" i="15"/>
  <c r="E16" i="15"/>
  <c r="U16" i="15" s="1"/>
  <c r="U15" i="15"/>
  <c r="S15" i="15"/>
  <c r="R15" i="15"/>
  <c r="Q15" i="15"/>
  <c r="P15" i="15"/>
  <c r="E15" i="15"/>
  <c r="T15" i="15" s="1"/>
  <c r="S14" i="15"/>
  <c r="R14" i="15"/>
  <c r="Q14" i="15"/>
  <c r="P14" i="15"/>
  <c r="E14" i="15"/>
  <c r="S13" i="15"/>
  <c r="R13" i="15"/>
  <c r="Q13" i="15"/>
  <c r="P13" i="15"/>
  <c r="E13" i="15"/>
  <c r="T13" i="15" s="1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S9" i="15"/>
  <c r="R9" i="15"/>
  <c r="Q9" i="15"/>
  <c r="P9" i="15"/>
  <c r="E9" i="15"/>
  <c r="U9" i="15" s="1"/>
  <c r="U96" i="14"/>
  <c r="T96" i="14"/>
  <c r="S96" i="14"/>
  <c r="R96" i="14"/>
  <c r="Q96" i="14"/>
  <c r="P96" i="14"/>
  <c r="E96" i="14"/>
  <c r="S95" i="14"/>
  <c r="R95" i="14"/>
  <c r="Q95" i="14"/>
  <c r="P95" i="14"/>
  <c r="E95" i="14"/>
  <c r="S94" i="14"/>
  <c r="R94" i="14"/>
  <c r="Q94" i="14"/>
  <c r="P94" i="14"/>
  <c r="E94" i="14"/>
  <c r="U94" i="14" s="1"/>
  <c r="S93" i="14"/>
  <c r="R93" i="14"/>
  <c r="Q93" i="14"/>
  <c r="P93" i="14"/>
  <c r="E93" i="14"/>
  <c r="T93" i="14" s="1"/>
  <c r="T92" i="14"/>
  <c r="S92" i="14"/>
  <c r="R92" i="14"/>
  <c r="Q92" i="14"/>
  <c r="P92" i="14"/>
  <c r="E92" i="14"/>
  <c r="U92" i="14" s="1"/>
  <c r="S91" i="14"/>
  <c r="R91" i="14"/>
  <c r="Q91" i="14"/>
  <c r="P91" i="14"/>
  <c r="E91" i="14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U88" i="14"/>
  <c r="T88" i="14"/>
  <c r="S88" i="14"/>
  <c r="R88" i="14"/>
  <c r="R87" i="14" s="1"/>
  <c r="Q88" i="14"/>
  <c r="P88" i="14"/>
  <c r="E88" i="14"/>
  <c r="O75" i="14"/>
  <c r="N75" i="14"/>
  <c r="M75" i="14"/>
  <c r="L75" i="14"/>
  <c r="K75" i="14"/>
  <c r="J75" i="14"/>
  <c r="I75" i="14"/>
  <c r="H75" i="14"/>
  <c r="G75" i="14"/>
  <c r="F75" i="14"/>
  <c r="C75" i="14"/>
  <c r="B75" i="14"/>
  <c r="S74" i="14"/>
  <c r="O74" i="14"/>
  <c r="N74" i="14"/>
  <c r="M74" i="14"/>
  <c r="L74" i="14"/>
  <c r="R74" i="14" s="1"/>
  <c r="K74" i="14"/>
  <c r="J74" i="14"/>
  <c r="I74" i="14"/>
  <c r="Q74" i="14" s="1"/>
  <c r="H74" i="14"/>
  <c r="G74" i="14"/>
  <c r="F74" i="14"/>
  <c r="C74" i="14"/>
  <c r="B74" i="14"/>
  <c r="O73" i="14"/>
  <c r="N73" i="14"/>
  <c r="M73" i="14"/>
  <c r="L73" i="14"/>
  <c r="R73" i="14" s="1"/>
  <c r="K73" i="14"/>
  <c r="J73" i="14"/>
  <c r="I73" i="14"/>
  <c r="H73" i="14"/>
  <c r="G73" i="14"/>
  <c r="F73" i="14"/>
  <c r="C73" i="14"/>
  <c r="B73" i="14"/>
  <c r="U72" i="14"/>
  <c r="S72" i="14"/>
  <c r="R72" i="14"/>
  <c r="Q72" i="14"/>
  <c r="P72" i="14"/>
  <c r="E72" i="14"/>
  <c r="T72" i="14" s="1"/>
  <c r="T71" i="14"/>
  <c r="S71" i="14"/>
  <c r="R71" i="14"/>
  <c r="Q71" i="14"/>
  <c r="P71" i="14"/>
  <c r="E71" i="14"/>
  <c r="O69" i="14"/>
  <c r="N69" i="14"/>
  <c r="M69" i="14"/>
  <c r="L69" i="14"/>
  <c r="K69" i="14"/>
  <c r="J69" i="14"/>
  <c r="I69" i="14"/>
  <c r="H69" i="14"/>
  <c r="G69" i="14"/>
  <c r="F69" i="14"/>
  <c r="C69" i="14"/>
  <c r="B69" i="14"/>
  <c r="R68" i="14"/>
  <c r="O68" i="14"/>
  <c r="N68" i="14"/>
  <c r="M68" i="14"/>
  <c r="S68" i="14" s="1"/>
  <c r="L68" i="14"/>
  <c r="K68" i="14"/>
  <c r="J68" i="14"/>
  <c r="I68" i="14"/>
  <c r="H68" i="14"/>
  <c r="G68" i="14"/>
  <c r="F68" i="14"/>
  <c r="C68" i="14"/>
  <c r="B68" i="14"/>
  <c r="S67" i="14"/>
  <c r="R67" i="14"/>
  <c r="Q67" i="14"/>
  <c r="P67" i="14"/>
  <c r="E67" i="14"/>
  <c r="T67" i="14" s="1"/>
  <c r="U66" i="14"/>
  <c r="T66" i="14"/>
  <c r="S66" i="14"/>
  <c r="R66" i="14"/>
  <c r="Q66" i="14"/>
  <c r="P66" i="14"/>
  <c r="E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T63" i="14"/>
  <c r="S63" i="14"/>
  <c r="R63" i="14"/>
  <c r="Q63" i="14"/>
  <c r="P63" i="14"/>
  <c r="E63" i="14"/>
  <c r="O61" i="14"/>
  <c r="N61" i="14"/>
  <c r="M61" i="14"/>
  <c r="S61" i="14" s="1"/>
  <c r="L61" i="14"/>
  <c r="R61" i="14" s="1"/>
  <c r="K61" i="14"/>
  <c r="J61" i="14"/>
  <c r="I61" i="14"/>
  <c r="H61" i="14"/>
  <c r="C61" i="14"/>
  <c r="B61" i="14"/>
  <c r="T60" i="14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S58" i="14"/>
  <c r="R58" i="14"/>
  <c r="Q58" i="14"/>
  <c r="P58" i="14"/>
  <c r="E58" i="14"/>
  <c r="T58" i="14" s="1"/>
  <c r="U57" i="14"/>
  <c r="T57" i="14"/>
  <c r="S57" i="14"/>
  <c r="R57" i="14"/>
  <c r="Q57" i="14"/>
  <c r="P57" i="14"/>
  <c r="E57" i="14"/>
  <c r="O55" i="14"/>
  <c r="N55" i="14"/>
  <c r="M55" i="14"/>
  <c r="S55" i="14" s="1"/>
  <c r="L55" i="14"/>
  <c r="R55" i="14" s="1"/>
  <c r="K55" i="14"/>
  <c r="J55" i="14"/>
  <c r="I55" i="14"/>
  <c r="H55" i="14"/>
  <c r="G55" i="14"/>
  <c r="F55" i="14"/>
  <c r="C55" i="14"/>
  <c r="B55" i="14"/>
  <c r="T54" i="14"/>
  <c r="S54" i="14"/>
  <c r="R54" i="14"/>
  <c r="Q54" i="14"/>
  <c r="P54" i="14"/>
  <c r="E54" i="14"/>
  <c r="U54" i="14" s="1"/>
  <c r="S53" i="14"/>
  <c r="R53" i="14"/>
  <c r="Q53" i="14"/>
  <c r="P53" i="14"/>
  <c r="E53" i="14"/>
  <c r="S52" i="14"/>
  <c r="R52" i="14"/>
  <c r="Q52" i="14"/>
  <c r="P52" i="14"/>
  <c r="E52" i="14"/>
  <c r="T51" i="14"/>
  <c r="S51" i="14"/>
  <c r="R51" i="14"/>
  <c r="Q51" i="14"/>
  <c r="P51" i="14"/>
  <c r="E51" i="14"/>
  <c r="U51" i="14" s="1"/>
  <c r="S50" i="14"/>
  <c r="R50" i="14"/>
  <c r="Q50" i="14"/>
  <c r="P50" i="14"/>
  <c r="E50" i="14"/>
  <c r="T50" i="14" s="1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U46" i="14"/>
  <c r="T46" i="14"/>
  <c r="S46" i="14"/>
  <c r="R46" i="14"/>
  <c r="Q46" i="14"/>
  <c r="P46" i="14"/>
  <c r="E46" i="14"/>
  <c r="T45" i="14"/>
  <c r="S45" i="14"/>
  <c r="R45" i="14"/>
  <c r="Q45" i="14"/>
  <c r="P45" i="14"/>
  <c r="E45" i="14"/>
  <c r="U45" i="14" s="1"/>
  <c r="S44" i="14"/>
  <c r="R44" i="14"/>
  <c r="Q44" i="14"/>
  <c r="P44" i="14"/>
  <c r="E44" i="14"/>
  <c r="O42" i="14"/>
  <c r="N42" i="14"/>
  <c r="M42" i="14"/>
  <c r="S42" i="14" s="1"/>
  <c r="L42" i="14"/>
  <c r="K42" i="14"/>
  <c r="J42" i="14"/>
  <c r="I42" i="14"/>
  <c r="H42" i="14"/>
  <c r="G42" i="14"/>
  <c r="F42" i="14"/>
  <c r="C42" i="14"/>
  <c r="E42" i="14" s="1"/>
  <c r="B42" i="14"/>
  <c r="S41" i="14"/>
  <c r="R41" i="14"/>
  <c r="Q41" i="14"/>
  <c r="P41" i="14"/>
  <c r="E41" i="14"/>
  <c r="T40" i="14"/>
  <c r="S40" i="14"/>
  <c r="R40" i="14"/>
  <c r="Q40" i="14"/>
  <c r="P40" i="14"/>
  <c r="E40" i="14"/>
  <c r="U40" i="14" s="1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5" i="14"/>
  <c r="O35" i="14"/>
  <c r="N35" i="14"/>
  <c r="M35" i="14"/>
  <c r="L35" i="14"/>
  <c r="K35" i="14"/>
  <c r="J35" i="14"/>
  <c r="I35" i="14"/>
  <c r="H35" i="14"/>
  <c r="G35" i="14"/>
  <c r="F35" i="14"/>
  <c r="C35" i="14"/>
  <c r="B35" i="14"/>
  <c r="S34" i="14"/>
  <c r="R34" i="14"/>
  <c r="Q34" i="14"/>
  <c r="P34" i="14"/>
  <c r="E34" i="14"/>
  <c r="S32" i="14"/>
  <c r="O32" i="14"/>
  <c r="N32" i="14"/>
  <c r="M32" i="14"/>
  <c r="L32" i="14"/>
  <c r="R32" i="14" s="1"/>
  <c r="K32" i="14"/>
  <c r="J32" i="14"/>
  <c r="I32" i="14"/>
  <c r="H32" i="14"/>
  <c r="G32" i="14"/>
  <c r="F32" i="14"/>
  <c r="C32" i="14"/>
  <c r="B32" i="14"/>
  <c r="S31" i="14"/>
  <c r="R31" i="14"/>
  <c r="Q31" i="14"/>
  <c r="P31" i="14"/>
  <c r="E31" i="14"/>
  <c r="U31" i="14" s="1"/>
  <c r="U30" i="14"/>
  <c r="S30" i="14"/>
  <c r="R30" i="14"/>
  <c r="Q30" i="14"/>
  <c r="P30" i="14"/>
  <c r="E30" i="14"/>
  <c r="T30" i="14" s="1"/>
  <c r="S29" i="14"/>
  <c r="R29" i="14"/>
  <c r="Q29" i="14"/>
  <c r="P29" i="14"/>
  <c r="E29" i="14"/>
  <c r="U29" i="14" s="1"/>
  <c r="S28" i="14"/>
  <c r="R28" i="14"/>
  <c r="Q28" i="14"/>
  <c r="P28" i="14"/>
  <c r="E28" i="14"/>
  <c r="O26" i="14"/>
  <c r="N26" i="14"/>
  <c r="M26" i="14"/>
  <c r="S26" i="14" s="1"/>
  <c r="L26" i="14"/>
  <c r="R26" i="14" s="1"/>
  <c r="K26" i="14"/>
  <c r="J26" i="14"/>
  <c r="I26" i="14"/>
  <c r="H26" i="14"/>
  <c r="G26" i="14"/>
  <c r="F26" i="14"/>
  <c r="C26" i="14"/>
  <c r="B26" i="14"/>
  <c r="E26" i="14" s="1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U20" i="14" s="1"/>
  <c r="U19" i="14"/>
  <c r="S19" i="14"/>
  <c r="R19" i="14"/>
  <c r="Q19" i="14"/>
  <c r="P19" i="14"/>
  <c r="E19" i="14"/>
  <c r="T19" i="14" s="1"/>
  <c r="O17" i="14"/>
  <c r="S17" i="14" s="1"/>
  <c r="N17" i="14"/>
  <c r="M17" i="14"/>
  <c r="L17" i="14"/>
  <c r="R17" i="14" s="1"/>
  <c r="K17" i="14"/>
  <c r="J17" i="14"/>
  <c r="I17" i="14"/>
  <c r="H17" i="14"/>
  <c r="G17" i="14"/>
  <c r="F17" i="14"/>
  <c r="C17" i="14"/>
  <c r="B17" i="14"/>
  <c r="E17" i="14" s="1"/>
  <c r="U16" i="14"/>
  <c r="S16" i="14"/>
  <c r="R16" i="14"/>
  <c r="Q16" i="14"/>
  <c r="P16" i="14"/>
  <c r="E16" i="14"/>
  <c r="T16" i="14" s="1"/>
  <c r="T15" i="14"/>
  <c r="S15" i="14"/>
  <c r="R15" i="14"/>
  <c r="Q15" i="14"/>
  <c r="P15" i="14"/>
  <c r="E15" i="14"/>
  <c r="U15" i="14" s="1"/>
  <c r="S14" i="14"/>
  <c r="R14" i="14"/>
  <c r="Q14" i="14"/>
  <c r="P14" i="14"/>
  <c r="E14" i="14"/>
  <c r="U14" i="14" s="1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S10" i="14"/>
  <c r="R10" i="14"/>
  <c r="Q10" i="14"/>
  <c r="P10" i="14"/>
  <c r="T10" i="14" s="1"/>
  <c r="E10" i="14"/>
  <c r="S9" i="14"/>
  <c r="R9" i="14"/>
  <c r="Q9" i="14"/>
  <c r="P9" i="14"/>
  <c r="E9" i="14"/>
  <c r="U9" i="14" s="1"/>
  <c r="U96" i="13"/>
  <c r="S96" i="13"/>
  <c r="R96" i="13"/>
  <c r="Q96" i="13"/>
  <c r="P96" i="13"/>
  <c r="E96" i="13"/>
  <c r="T96" i="13" s="1"/>
  <c r="T95" i="13"/>
  <c r="S95" i="13"/>
  <c r="R95" i="13"/>
  <c r="Q95" i="13"/>
  <c r="P95" i="13"/>
  <c r="E95" i="13"/>
  <c r="U95" i="13" s="1"/>
  <c r="S94" i="13"/>
  <c r="R94" i="13"/>
  <c r="Q94" i="13"/>
  <c r="P94" i="13"/>
  <c r="E94" i="13"/>
  <c r="U94" i="13" s="1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U91" i="13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U88" i="13"/>
  <c r="S88" i="13"/>
  <c r="R88" i="13"/>
  <c r="Q88" i="13"/>
  <c r="P88" i="13"/>
  <c r="E88" i="13"/>
  <c r="T88" i="13" s="1"/>
  <c r="V75" i="13"/>
  <c r="O75" i="13"/>
  <c r="N75" i="13"/>
  <c r="M75" i="13"/>
  <c r="L75" i="13"/>
  <c r="K75" i="13"/>
  <c r="J75" i="13"/>
  <c r="I75" i="13"/>
  <c r="H75" i="13"/>
  <c r="G75" i="13"/>
  <c r="F75" i="13"/>
  <c r="C75" i="13"/>
  <c r="B75" i="13"/>
  <c r="V74" i="13"/>
  <c r="R74" i="13"/>
  <c r="O74" i="13"/>
  <c r="N74" i="13"/>
  <c r="M74" i="13"/>
  <c r="S74" i="13" s="1"/>
  <c r="L74" i="13"/>
  <c r="K74" i="13"/>
  <c r="J74" i="13"/>
  <c r="I74" i="13"/>
  <c r="H74" i="13"/>
  <c r="P74" i="13" s="1"/>
  <c r="G74" i="13"/>
  <c r="F74" i="13"/>
  <c r="E74" i="13"/>
  <c r="C74" i="13"/>
  <c r="B74" i="13"/>
  <c r="V73" i="13"/>
  <c r="O73" i="13"/>
  <c r="N73" i="13"/>
  <c r="M73" i="13"/>
  <c r="L73" i="13"/>
  <c r="K73" i="13"/>
  <c r="J73" i="13"/>
  <c r="I73" i="13"/>
  <c r="H73" i="13"/>
  <c r="G73" i="13"/>
  <c r="F73" i="13"/>
  <c r="C73" i="13"/>
  <c r="E73" i="13" s="1"/>
  <c r="B73" i="13"/>
  <c r="S72" i="13"/>
  <c r="R72" i="13"/>
  <c r="Q72" i="13"/>
  <c r="P72" i="13"/>
  <c r="E72" i="13"/>
  <c r="S71" i="13"/>
  <c r="R71" i="13"/>
  <c r="Q71" i="13"/>
  <c r="P71" i="13"/>
  <c r="E71" i="13"/>
  <c r="T71" i="13" s="1"/>
  <c r="V69" i="13"/>
  <c r="O69" i="13"/>
  <c r="N69" i="13"/>
  <c r="M69" i="13"/>
  <c r="L69" i="13"/>
  <c r="K69" i="13"/>
  <c r="J69" i="13"/>
  <c r="I69" i="13"/>
  <c r="H69" i="13"/>
  <c r="G69" i="13"/>
  <c r="F69" i="13"/>
  <c r="C69" i="13"/>
  <c r="B69" i="13"/>
  <c r="O68" i="13"/>
  <c r="N68" i="13"/>
  <c r="M68" i="13"/>
  <c r="S68" i="13" s="1"/>
  <c r="L68" i="13"/>
  <c r="R68" i="13" s="1"/>
  <c r="K68" i="13"/>
  <c r="J68" i="13"/>
  <c r="I68" i="13"/>
  <c r="H68" i="13"/>
  <c r="G68" i="13"/>
  <c r="F68" i="13"/>
  <c r="C68" i="13"/>
  <c r="B68" i="13"/>
  <c r="E68" i="13" s="1"/>
  <c r="U67" i="13"/>
  <c r="T67" i="13"/>
  <c r="S67" i="13"/>
  <c r="R67" i="13"/>
  <c r="Q67" i="13"/>
  <c r="P67" i="13"/>
  <c r="E67" i="13"/>
  <c r="S66" i="13"/>
  <c r="R66" i="13"/>
  <c r="Q66" i="13"/>
  <c r="P66" i="13"/>
  <c r="E66" i="13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S63" i="13"/>
  <c r="R63" i="13"/>
  <c r="Q63" i="13"/>
  <c r="P63" i="13"/>
  <c r="E63" i="13"/>
  <c r="U63" i="13" s="1"/>
  <c r="O61" i="13"/>
  <c r="N61" i="13"/>
  <c r="M61" i="13"/>
  <c r="S61" i="13" s="1"/>
  <c r="L61" i="13"/>
  <c r="R61" i="13" s="1"/>
  <c r="K61" i="13"/>
  <c r="J61" i="13"/>
  <c r="I61" i="13"/>
  <c r="H61" i="13"/>
  <c r="C61" i="13"/>
  <c r="B61" i="13"/>
  <c r="U60" i="13"/>
  <c r="S60" i="13"/>
  <c r="R60" i="13"/>
  <c r="Q60" i="13"/>
  <c r="P60" i="13"/>
  <c r="E60" i="13"/>
  <c r="T60" i="13" s="1"/>
  <c r="U59" i="13"/>
  <c r="T59" i="13"/>
  <c r="S59" i="13"/>
  <c r="R59" i="13"/>
  <c r="Q59" i="13"/>
  <c r="P59" i="13"/>
  <c r="E59" i="13"/>
  <c r="T58" i="13"/>
  <c r="S58" i="13"/>
  <c r="R58" i="13"/>
  <c r="Q58" i="13"/>
  <c r="P58" i="13"/>
  <c r="E58" i="13"/>
  <c r="U58" i="13" s="1"/>
  <c r="S57" i="13"/>
  <c r="R57" i="13"/>
  <c r="Q57" i="13"/>
  <c r="P57" i="13"/>
  <c r="E57" i="13"/>
  <c r="O55" i="13"/>
  <c r="N55" i="13"/>
  <c r="M55" i="13"/>
  <c r="S55" i="13" s="1"/>
  <c r="L55" i="13"/>
  <c r="R55" i="13" s="1"/>
  <c r="K55" i="13"/>
  <c r="J55" i="13"/>
  <c r="I55" i="13"/>
  <c r="H55" i="13"/>
  <c r="G55" i="13"/>
  <c r="F55" i="13"/>
  <c r="C55" i="13"/>
  <c r="B55" i="13"/>
  <c r="S54" i="13"/>
  <c r="R54" i="13"/>
  <c r="Q54" i="13"/>
  <c r="P54" i="13"/>
  <c r="E54" i="13"/>
  <c r="T53" i="13"/>
  <c r="S53" i="13"/>
  <c r="R53" i="13"/>
  <c r="Q53" i="13"/>
  <c r="P53" i="13"/>
  <c r="E53" i="13"/>
  <c r="U53" i="13" s="1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U49" i="13"/>
  <c r="S49" i="13"/>
  <c r="R49" i="13"/>
  <c r="Q49" i="13"/>
  <c r="P49" i="13"/>
  <c r="E49" i="13"/>
  <c r="T49" i="13" s="1"/>
  <c r="U48" i="13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P46" i="13"/>
  <c r="E46" i="13"/>
  <c r="T45" i="13"/>
  <c r="S45" i="13"/>
  <c r="R45" i="13"/>
  <c r="Q45" i="13"/>
  <c r="P45" i="13"/>
  <c r="E45" i="13"/>
  <c r="S44" i="13"/>
  <c r="R44" i="13"/>
  <c r="Q44" i="13"/>
  <c r="P44" i="13"/>
  <c r="E44" i="13"/>
  <c r="T44" i="13" s="1"/>
  <c r="V42" i="13"/>
  <c r="O42" i="13"/>
  <c r="N42" i="13"/>
  <c r="M42" i="13"/>
  <c r="S42" i="13" s="1"/>
  <c r="L42" i="13"/>
  <c r="R42" i="13" s="1"/>
  <c r="K42" i="13"/>
  <c r="J42" i="13"/>
  <c r="I42" i="13"/>
  <c r="Q42" i="13" s="1"/>
  <c r="H42" i="13"/>
  <c r="G42" i="13"/>
  <c r="F42" i="13"/>
  <c r="C42" i="13"/>
  <c r="B42" i="13"/>
  <c r="S41" i="13"/>
  <c r="R41" i="13"/>
  <c r="Q41" i="13"/>
  <c r="P41" i="13"/>
  <c r="E41" i="13"/>
  <c r="U40" i="13"/>
  <c r="S40" i="13"/>
  <c r="R40" i="13"/>
  <c r="Q40" i="13"/>
  <c r="P40" i="13"/>
  <c r="E40" i="13"/>
  <c r="T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U37" i="13"/>
  <c r="S37" i="13"/>
  <c r="R37" i="13"/>
  <c r="Q37" i="13"/>
  <c r="P37" i="13"/>
  <c r="E37" i="13"/>
  <c r="T37" i="13" s="1"/>
  <c r="O35" i="13"/>
  <c r="S35" i="13" s="1"/>
  <c r="N35" i="13"/>
  <c r="M35" i="13"/>
  <c r="L35" i="13"/>
  <c r="R35" i="13" s="1"/>
  <c r="K35" i="13"/>
  <c r="J35" i="13"/>
  <c r="I35" i="13"/>
  <c r="H35" i="13"/>
  <c r="G35" i="13"/>
  <c r="F35" i="13"/>
  <c r="C35" i="13"/>
  <c r="B35" i="13"/>
  <c r="U34" i="13"/>
  <c r="S34" i="13"/>
  <c r="R34" i="13"/>
  <c r="Q34" i="13"/>
  <c r="P34" i="13"/>
  <c r="E34" i="13"/>
  <c r="O32" i="13"/>
  <c r="N32" i="13"/>
  <c r="M32" i="13"/>
  <c r="S32" i="13" s="1"/>
  <c r="L32" i="13"/>
  <c r="R32" i="13" s="1"/>
  <c r="K32" i="13"/>
  <c r="J32" i="13"/>
  <c r="I32" i="13"/>
  <c r="H32" i="13"/>
  <c r="G32" i="13"/>
  <c r="F32" i="13"/>
  <c r="C32" i="13"/>
  <c r="B32" i="13"/>
  <c r="S31" i="13"/>
  <c r="R31" i="13"/>
  <c r="Q31" i="13"/>
  <c r="P31" i="13"/>
  <c r="E31" i="13"/>
  <c r="T31" i="13" s="1"/>
  <c r="S30" i="13"/>
  <c r="R30" i="13"/>
  <c r="Q30" i="13"/>
  <c r="P30" i="13"/>
  <c r="E30" i="13"/>
  <c r="U30" i="13" s="1"/>
  <c r="S29" i="13"/>
  <c r="R29" i="13"/>
  <c r="Q29" i="13"/>
  <c r="P29" i="13"/>
  <c r="E29" i="13"/>
  <c r="S28" i="13"/>
  <c r="R28" i="13"/>
  <c r="Q28" i="13"/>
  <c r="P28" i="13"/>
  <c r="E28" i="13"/>
  <c r="V26" i="13"/>
  <c r="O26" i="13"/>
  <c r="N26" i="13"/>
  <c r="M26" i="13"/>
  <c r="S26" i="13" s="1"/>
  <c r="L26" i="13"/>
  <c r="K26" i="13"/>
  <c r="J26" i="13"/>
  <c r="I26" i="13"/>
  <c r="H26" i="13"/>
  <c r="G26" i="13"/>
  <c r="F26" i="13"/>
  <c r="C26" i="13"/>
  <c r="B26" i="13"/>
  <c r="E26" i="13" s="1"/>
  <c r="S25" i="13"/>
  <c r="R25" i="13"/>
  <c r="Q25" i="13"/>
  <c r="P25" i="13"/>
  <c r="E25" i="13"/>
  <c r="S24" i="13"/>
  <c r="R24" i="13"/>
  <c r="Q24" i="13"/>
  <c r="P24" i="13"/>
  <c r="E24" i="13"/>
  <c r="S23" i="13"/>
  <c r="R23" i="13"/>
  <c r="Q23" i="13"/>
  <c r="P23" i="13"/>
  <c r="T23" i="13" s="1"/>
  <c r="E23" i="13"/>
  <c r="U22" i="13"/>
  <c r="S22" i="13"/>
  <c r="R22" i="13"/>
  <c r="Q22" i="13"/>
  <c r="P22" i="13"/>
  <c r="E22" i="13"/>
  <c r="T22" i="13" s="1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O17" i="13"/>
  <c r="S17" i="13" s="1"/>
  <c r="N17" i="13"/>
  <c r="M17" i="13"/>
  <c r="L17" i="13"/>
  <c r="R17" i="13" s="1"/>
  <c r="K17" i="13"/>
  <c r="J17" i="13"/>
  <c r="I17" i="13"/>
  <c r="H17" i="13"/>
  <c r="G17" i="13"/>
  <c r="F17" i="13"/>
  <c r="C17" i="13"/>
  <c r="B17" i="13"/>
  <c r="U16" i="13"/>
  <c r="S16" i="13"/>
  <c r="R16" i="13"/>
  <c r="Q16" i="13"/>
  <c r="P16" i="13"/>
  <c r="E16" i="13"/>
  <c r="T16" i="13" s="1"/>
  <c r="S15" i="13"/>
  <c r="R15" i="13"/>
  <c r="Q15" i="13"/>
  <c r="P15" i="13"/>
  <c r="E15" i="13"/>
  <c r="U15" i="13" s="1"/>
  <c r="U14" i="13"/>
  <c r="S14" i="13"/>
  <c r="R14" i="13"/>
  <c r="Q14" i="13"/>
  <c r="P14" i="13"/>
  <c r="E14" i="13"/>
  <c r="T14" i="13" s="1"/>
  <c r="S13" i="13"/>
  <c r="R13" i="13"/>
  <c r="Q13" i="13"/>
  <c r="P13" i="13"/>
  <c r="E13" i="13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T11" i="13" s="1"/>
  <c r="S10" i="13"/>
  <c r="R10" i="13"/>
  <c r="Q10" i="13"/>
  <c r="P10" i="13"/>
  <c r="E10" i="13"/>
  <c r="T10" i="13" s="1"/>
  <c r="S9" i="13"/>
  <c r="R9" i="13"/>
  <c r="Q9" i="13"/>
  <c r="P9" i="13"/>
  <c r="E9" i="13"/>
  <c r="U9" i="13" s="1"/>
  <c r="U96" i="12"/>
  <c r="S96" i="12"/>
  <c r="R96" i="12"/>
  <c r="Q96" i="12"/>
  <c r="P96" i="12"/>
  <c r="E96" i="12"/>
  <c r="T96" i="12" s="1"/>
  <c r="S95" i="12"/>
  <c r="R95" i="12"/>
  <c r="Q95" i="12"/>
  <c r="P95" i="12"/>
  <c r="E95" i="12"/>
  <c r="U95" i="12" s="1"/>
  <c r="U94" i="12"/>
  <c r="S94" i="12"/>
  <c r="R94" i="12"/>
  <c r="Q94" i="12"/>
  <c r="P94" i="12"/>
  <c r="E94" i="12"/>
  <c r="T94" i="12" s="1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U88" i="12"/>
  <c r="S88" i="12"/>
  <c r="R88" i="12"/>
  <c r="Q88" i="12"/>
  <c r="P88" i="12"/>
  <c r="E88" i="12"/>
  <c r="V75" i="12"/>
  <c r="O75" i="12"/>
  <c r="N75" i="12"/>
  <c r="M75" i="12"/>
  <c r="S75" i="12" s="1"/>
  <c r="L75" i="12"/>
  <c r="K75" i="12"/>
  <c r="J75" i="12"/>
  <c r="I75" i="12"/>
  <c r="H75" i="12"/>
  <c r="G75" i="12"/>
  <c r="F75" i="12"/>
  <c r="C75" i="12"/>
  <c r="B75" i="12"/>
  <c r="V74" i="12"/>
  <c r="O74" i="12"/>
  <c r="N74" i="12"/>
  <c r="M74" i="12"/>
  <c r="L74" i="12"/>
  <c r="R74" i="12" s="1"/>
  <c r="K74" i="12"/>
  <c r="J74" i="12"/>
  <c r="I74" i="12"/>
  <c r="H74" i="12"/>
  <c r="G74" i="12"/>
  <c r="F74" i="12"/>
  <c r="C74" i="12"/>
  <c r="B74" i="12"/>
  <c r="V73" i="12"/>
  <c r="O73" i="12"/>
  <c r="N73" i="12"/>
  <c r="M73" i="12"/>
  <c r="S73" i="12" s="1"/>
  <c r="L73" i="12"/>
  <c r="K73" i="12"/>
  <c r="J73" i="12"/>
  <c r="I73" i="12"/>
  <c r="H73" i="12"/>
  <c r="G73" i="12"/>
  <c r="F73" i="12"/>
  <c r="C73" i="12"/>
  <c r="E73" i="12" s="1"/>
  <c r="B73" i="12"/>
  <c r="S72" i="12"/>
  <c r="R72" i="12"/>
  <c r="Q72" i="12"/>
  <c r="P72" i="12"/>
  <c r="E72" i="12"/>
  <c r="S71" i="12"/>
  <c r="R71" i="12"/>
  <c r="Q71" i="12"/>
  <c r="P71" i="12"/>
  <c r="T71" i="12" s="1"/>
  <c r="E71" i="12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S68" i="12" s="1"/>
  <c r="L68" i="12"/>
  <c r="R68" i="12" s="1"/>
  <c r="K68" i="12"/>
  <c r="J68" i="12"/>
  <c r="I68" i="12"/>
  <c r="H68" i="12"/>
  <c r="G68" i="12"/>
  <c r="F68" i="12"/>
  <c r="C68" i="12"/>
  <c r="B68" i="12"/>
  <c r="S67" i="12"/>
  <c r="R67" i="12"/>
  <c r="Q67" i="12"/>
  <c r="P67" i="12"/>
  <c r="E67" i="12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O61" i="12"/>
  <c r="N61" i="12"/>
  <c r="M61" i="12"/>
  <c r="S61" i="12" s="1"/>
  <c r="L61" i="12"/>
  <c r="R61" i="12" s="1"/>
  <c r="K61" i="12"/>
  <c r="J61" i="12"/>
  <c r="I61" i="12"/>
  <c r="H61" i="12"/>
  <c r="C61" i="12"/>
  <c r="B61" i="12"/>
  <c r="U60" i="12"/>
  <c r="S60" i="12"/>
  <c r="R60" i="12"/>
  <c r="Q60" i="12"/>
  <c r="P60" i="12"/>
  <c r="E60" i="12"/>
  <c r="T60" i="12" s="1"/>
  <c r="S59" i="12"/>
  <c r="R59" i="12"/>
  <c r="Q59" i="12"/>
  <c r="P59" i="12"/>
  <c r="E59" i="12"/>
  <c r="U59" i="12" s="1"/>
  <c r="S58" i="12"/>
  <c r="R58" i="12"/>
  <c r="Q58" i="12"/>
  <c r="P58" i="12"/>
  <c r="E58" i="12"/>
  <c r="T57" i="12"/>
  <c r="S57" i="12"/>
  <c r="R57" i="12"/>
  <c r="Q57" i="12"/>
  <c r="P57" i="12"/>
  <c r="E57" i="12"/>
  <c r="U57" i="12" s="1"/>
  <c r="O55" i="12"/>
  <c r="N55" i="12"/>
  <c r="M55" i="12"/>
  <c r="S55" i="12" s="1"/>
  <c r="L55" i="12"/>
  <c r="K55" i="12"/>
  <c r="J55" i="12"/>
  <c r="I55" i="12"/>
  <c r="H55" i="12"/>
  <c r="G55" i="12"/>
  <c r="F55" i="12"/>
  <c r="C55" i="12"/>
  <c r="B55" i="12"/>
  <c r="T54" i="12"/>
  <c r="S54" i="12"/>
  <c r="R54" i="12"/>
  <c r="Q54" i="12"/>
  <c r="P54" i="12"/>
  <c r="E54" i="12"/>
  <c r="U54" i="12" s="1"/>
  <c r="U53" i="12"/>
  <c r="S53" i="12"/>
  <c r="R53" i="12"/>
  <c r="Q53" i="12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O42" i="12"/>
  <c r="N42" i="12"/>
  <c r="M42" i="12"/>
  <c r="S42" i="12" s="1"/>
  <c r="L42" i="12"/>
  <c r="R42" i="12" s="1"/>
  <c r="K42" i="12"/>
  <c r="J42" i="12"/>
  <c r="I42" i="12"/>
  <c r="H42" i="12"/>
  <c r="G42" i="12"/>
  <c r="F42" i="12"/>
  <c r="C42" i="12"/>
  <c r="B42" i="12"/>
  <c r="T41" i="12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S38" i="12"/>
  <c r="R38" i="12"/>
  <c r="Q38" i="12"/>
  <c r="P38" i="12"/>
  <c r="E38" i="12"/>
  <c r="U37" i="12"/>
  <c r="T37" i="12"/>
  <c r="S37" i="12"/>
  <c r="R37" i="12"/>
  <c r="Q37" i="12"/>
  <c r="P37" i="12"/>
  <c r="E37" i="12"/>
  <c r="R35" i="12"/>
  <c r="O35" i="12"/>
  <c r="N35" i="12"/>
  <c r="M35" i="12"/>
  <c r="L35" i="12"/>
  <c r="K35" i="12"/>
  <c r="J35" i="12"/>
  <c r="I35" i="12"/>
  <c r="H35" i="12"/>
  <c r="P35" i="12" s="1"/>
  <c r="G35" i="12"/>
  <c r="F35" i="12"/>
  <c r="C35" i="12"/>
  <c r="B35" i="12"/>
  <c r="E35" i="12" s="1"/>
  <c r="S34" i="12"/>
  <c r="R34" i="12"/>
  <c r="Q34" i="12"/>
  <c r="P34" i="12"/>
  <c r="T34" i="12" s="1"/>
  <c r="E34" i="12"/>
  <c r="U34" i="12" s="1"/>
  <c r="O32" i="12"/>
  <c r="N32" i="12"/>
  <c r="M32" i="12"/>
  <c r="L32" i="12"/>
  <c r="R32" i="12" s="1"/>
  <c r="K32" i="12"/>
  <c r="J32" i="12"/>
  <c r="I32" i="12"/>
  <c r="H32" i="12"/>
  <c r="G32" i="12"/>
  <c r="F32" i="12"/>
  <c r="C32" i="12"/>
  <c r="B32" i="12"/>
  <c r="E32" i="12" s="1"/>
  <c r="S31" i="12"/>
  <c r="R31" i="12"/>
  <c r="Q31" i="12"/>
  <c r="U31" i="12" s="1"/>
  <c r="P31" i="12"/>
  <c r="T31" i="12" s="1"/>
  <c r="E31" i="12"/>
  <c r="S30" i="12"/>
  <c r="R30" i="12"/>
  <c r="Q30" i="12"/>
  <c r="P30" i="12"/>
  <c r="E30" i="12"/>
  <c r="S29" i="12"/>
  <c r="R29" i="12"/>
  <c r="Q29" i="12"/>
  <c r="P29" i="12"/>
  <c r="E29" i="12"/>
  <c r="U29" i="12" s="1"/>
  <c r="U28" i="12"/>
  <c r="S28" i="12"/>
  <c r="R28" i="12"/>
  <c r="Q28" i="12"/>
  <c r="P28" i="12"/>
  <c r="E28" i="12"/>
  <c r="T28" i="12" s="1"/>
  <c r="R26" i="12"/>
  <c r="O26" i="12"/>
  <c r="N26" i="12"/>
  <c r="M26" i="12"/>
  <c r="S26" i="12" s="1"/>
  <c r="L26" i="12"/>
  <c r="K26" i="12"/>
  <c r="J26" i="12"/>
  <c r="I26" i="12"/>
  <c r="H26" i="12"/>
  <c r="G26" i="12"/>
  <c r="F26" i="12"/>
  <c r="C26" i="12"/>
  <c r="B26" i="12"/>
  <c r="U25" i="12"/>
  <c r="S25" i="12"/>
  <c r="R25" i="12"/>
  <c r="Q25" i="12"/>
  <c r="P25" i="12"/>
  <c r="E25" i="12"/>
  <c r="T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U22" i="12"/>
  <c r="S22" i="12"/>
  <c r="R22" i="12"/>
  <c r="Q22" i="12"/>
  <c r="P22" i="12"/>
  <c r="E22" i="12"/>
  <c r="T22" i="12" s="1"/>
  <c r="T21" i="12"/>
  <c r="S21" i="12"/>
  <c r="R21" i="12"/>
  <c r="Q21" i="12"/>
  <c r="U21" i="12" s="1"/>
  <c r="P21" i="12"/>
  <c r="E21" i="12"/>
  <c r="U20" i="12"/>
  <c r="T20" i="12"/>
  <c r="S20" i="12"/>
  <c r="R20" i="12"/>
  <c r="Q20" i="12"/>
  <c r="P20" i="12"/>
  <c r="E20" i="12"/>
  <c r="S19" i="12"/>
  <c r="R19" i="12"/>
  <c r="Q19" i="12"/>
  <c r="P19" i="12"/>
  <c r="E19" i="12"/>
  <c r="O17" i="12"/>
  <c r="N17" i="12"/>
  <c r="M17" i="12"/>
  <c r="L17" i="12"/>
  <c r="K17" i="12"/>
  <c r="J17" i="12"/>
  <c r="I17" i="12"/>
  <c r="H17" i="12"/>
  <c r="G17" i="12"/>
  <c r="F17" i="12"/>
  <c r="C17" i="12"/>
  <c r="B17" i="12"/>
  <c r="S16" i="12"/>
  <c r="R16" i="12"/>
  <c r="Q16" i="12"/>
  <c r="P16" i="12"/>
  <c r="E16" i="12"/>
  <c r="S15" i="12"/>
  <c r="R15" i="12"/>
  <c r="Q15" i="12"/>
  <c r="P15" i="12"/>
  <c r="E15" i="12"/>
  <c r="S14" i="12"/>
  <c r="R14" i="12"/>
  <c r="Q14" i="12"/>
  <c r="P14" i="12"/>
  <c r="E14" i="12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U11" i="12"/>
  <c r="S11" i="12"/>
  <c r="R11" i="12"/>
  <c r="Q11" i="12"/>
  <c r="P11" i="12"/>
  <c r="E11" i="12"/>
  <c r="T10" i="12"/>
  <c r="S10" i="12"/>
  <c r="R10" i="12"/>
  <c r="Q10" i="12"/>
  <c r="U10" i="12" s="1"/>
  <c r="P10" i="12"/>
  <c r="E10" i="12"/>
  <c r="U9" i="12"/>
  <c r="T9" i="12"/>
  <c r="S9" i="12"/>
  <c r="R9" i="12"/>
  <c r="Q9" i="12"/>
  <c r="P9" i="12"/>
  <c r="E9" i="12"/>
  <c r="S96" i="11"/>
  <c r="R96" i="11"/>
  <c r="Q96" i="11"/>
  <c r="P96" i="11"/>
  <c r="E96" i="11"/>
  <c r="T95" i="11"/>
  <c r="S95" i="11"/>
  <c r="R95" i="11"/>
  <c r="Q95" i="11"/>
  <c r="P95" i="11"/>
  <c r="E95" i="11"/>
  <c r="U95" i="11" s="1"/>
  <c r="U94" i="11"/>
  <c r="S94" i="11"/>
  <c r="R94" i="11"/>
  <c r="Q94" i="11"/>
  <c r="P94" i="11"/>
  <c r="E94" i="11"/>
  <c r="T94" i="11" s="1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0" i="11"/>
  <c r="T90" i="11"/>
  <c r="S90" i="11"/>
  <c r="R90" i="11"/>
  <c r="Q90" i="11"/>
  <c r="P90" i="11"/>
  <c r="E90" i="11"/>
  <c r="U89" i="11"/>
  <c r="T89" i="11"/>
  <c r="S89" i="11"/>
  <c r="R89" i="11"/>
  <c r="Q89" i="11"/>
  <c r="P89" i="11"/>
  <c r="E89" i="11"/>
  <c r="S88" i="11"/>
  <c r="R88" i="11"/>
  <c r="Q88" i="11"/>
  <c r="P88" i="11"/>
  <c r="E88" i="11"/>
  <c r="V75" i="11"/>
  <c r="R75" i="11"/>
  <c r="O75" i="11"/>
  <c r="N75" i="11"/>
  <c r="M75" i="11"/>
  <c r="L75" i="11"/>
  <c r="K75" i="11"/>
  <c r="J75" i="11"/>
  <c r="I75" i="11"/>
  <c r="H75" i="11"/>
  <c r="P75" i="11" s="1"/>
  <c r="G75" i="11"/>
  <c r="F75" i="11"/>
  <c r="C75" i="11"/>
  <c r="B75" i="11"/>
  <c r="S74" i="11"/>
  <c r="O74" i="11"/>
  <c r="N74" i="11"/>
  <c r="R74" i="11" s="1"/>
  <c r="M74" i="11"/>
  <c r="L74" i="11"/>
  <c r="K74" i="11"/>
  <c r="J74" i="11"/>
  <c r="I74" i="11"/>
  <c r="H74" i="11"/>
  <c r="G74" i="11"/>
  <c r="F74" i="11"/>
  <c r="C74" i="11"/>
  <c r="B74" i="11"/>
  <c r="S73" i="11"/>
  <c r="R73" i="11"/>
  <c r="O73" i="11"/>
  <c r="N73" i="11"/>
  <c r="M73" i="11"/>
  <c r="L73" i="11"/>
  <c r="K73" i="11"/>
  <c r="J73" i="11"/>
  <c r="I73" i="11"/>
  <c r="H73" i="11"/>
  <c r="P73" i="11" s="1"/>
  <c r="G73" i="11"/>
  <c r="F73" i="11"/>
  <c r="C73" i="11"/>
  <c r="B73" i="11"/>
  <c r="E73" i="11" s="1"/>
  <c r="S72" i="11"/>
  <c r="R72" i="11"/>
  <c r="Q72" i="11"/>
  <c r="P72" i="11"/>
  <c r="E72" i="11"/>
  <c r="T72" i="11" s="1"/>
  <c r="T71" i="11"/>
  <c r="S71" i="11"/>
  <c r="R71" i="11"/>
  <c r="Q71" i="11"/>
  <c r="P71" i="11"/>
  <c r="E71" i="11"/>
  <c r="U71" i="11" s="1"/>
  <c r="V69" i="11"/>
  <c r="O69" i="11"/>
  <c r="N69" i="11"/>
  <c r="R69" i="11" s="1"/>
  <c r="M69" i="11"/>
  <c r="L69" i="11"/>
  <c r="K69" i="11"/>
  <c r="J69" i="11"/>
  <c r="I69" i="11"/>
  <c r="H69" i="11"/>
  <c r="G69" i="11"/>
  <c r="F69" i="11"/>
  <c r="C69" i="11"/>
  <c r="B69" i="11"/>
  <c r="O68" i="11"/>
  <c r="N68" i="11"/>
  <c r="M68" i="11"/>
  <c r="S68" i="11" s="1"/>
  <c r="L68" i="11"/>
  <c r="R68" i="11" s="1"/>
  <c r="K68" i="11"/>
  <c r="J68" i="11"/>
  <c r="I68" i="11"/>
  <c r="H68" i="11"/>
  <c r="G68" i="11"/>
  <c r="F68" i="11"/>
  <c r="C68" i="11"/>
  <c r="B68" i="11"/>
  <c r="S67" i="11"/>
  <c r="R67" i="11"/>
  <c r="Q67" i="11"/>
  <c r="P67" i="11"/>
  <c r="E67" i="11"/>
  <c r="U66" i="11"/>
  <c r="S66" i="11"/>
  <c r="R66" i="11"/>
  <c r="Q66" i="11"/>
  <c r="P66" i="11"/>
  <c r="E66" i="11"/>
  <c r="T66" i="11" s="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O61" i="11"/>
  <c r="N61" i="11"/>
  <c r="M61" i="11"/>
  <c r="S61" i="11" s="1"/>
  <c r="L61" i="11"/>
  <c r="R61" i="11" s="1"/>
  <c r="K61" i="11"/>
  <c r="J61" i="11"/>
  <c r="I61" i="11"/>
  <c r="H61" i="11"/>
  <c r="E61" i="11"/>
  <c r="C61" i="11"/>
  <c r="B61" i="11"/>
  <c r="S60" i="11"/>
  <c r="R60" i="11"/>
  <c r="Q60" i="11"/>
  <c r="P60" i="11"/>
  <c r="E60" i="11"/>
  <c r="T60" i="11" s="1"/>
  <c r="S59" i="11"/>
  <c r="R59" i="11"/>
  <c r="Q59" i="11"/>
  <c r="P59" i="11"/>
  <c r="E59" i="11"/>
  <c r="U59" i="11" s="1"/>
  <c r="S58" i="11"/>
  <c r="R58" i="11"/>
  <c r="Q58" i="11"/>
  <c r="P58" i="11"/>
  <c r="E58" i="11"/>
  <c r="S57" i="11"/>
  <c r="R57" i="11"/>
  <c r="Q57" i="11"/>
  <c r="P57" i="11"/>
  <c r="E57" i="11"/>
  <c r="O55" i="11"/>
  <c r="N55" i="11"/>
  <c r="M55" i="11"/>
  <c r="S55" i="11" s="1"/>
  <c r="L55" i="11"/>
  <c r="R55" i="11" s="1"/>
  <c r="K55" i="11"/>
  <c r="J55" i="11"/>
  <c r="I55" i="11"/>
  <c r="H55" i="11"/>
  <c r="G55" i="11"/>
  <c r="F55" i="11"/>
  <c r="C55" i="11"/>
  <c r="B55" i="11"/>
  <c r="U54" i="11"/>
  <c r="S54" i="11"/>
  <c r="R54" i="11"/>
  <c r="Q54" i="11"/>
  <c r="P54" i="11"/>
  <c r="E54" i="11"/>
  <c r="T54" i="11" s="1"/>
  <c r="S53" i="11"/>
  <c r="R53" i="11"/>
  <c r="Q53" i="11"/>
  <c r="P53" i="11"/>
  <c r="E53" i="11"/>
  <c r="U53" i="11" s="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U48" i="11" s="1"/>
  <c r="S47" i="11"/>
  <c r="R47" i="11"/>
  <c r="Q47" i="11"/>
  <c r="P47" i="11"/>
  <c r="E47" i="11"/>
  <c r="S46" i="11"/>
  <c r="R46" i="11"/>
  <c r="Q46" i="11"/>
  <c r="P46" i="11"/>
  <c r="E46" i="11"/>
  <c r="U45" i="11"/>
  <c r="T45" i="11"/>
  <c r="S45" i="11"/>
  <c r="R45" i="11"/>
  <c r="Q45" i="11"/>
  <c r="P45" i="11"/>
  <c r="E45" i="11"/>
  <c r="T44" i="11"/>
  <c r="S44" i="11"/>
  <c r="R44" i="11"/>
  <c r="Q44" i="11"/>
  <c r="P44" i="11"/>
  <c r="E44" i="11"/>
  <c r="U44" i="11" s="1"/>
  <c r="O42" i="11"/>
  <c r="N42" i="11"/>
  <c r="M42" i="11"/>
  <c r="S42" i="11" s="1"/>
  <c r="L42" i="11"/>
  <c r="R42" i="11" s="1"/>
  <c r="K42" i="11"/>
  <c r="J42" i="11"/>
  <c r="I42" i="11"/>
  <c r="H42" i="11"/>
  <c r="P42" i="11" s="1"/>
  <c r="G42" i="11"/>
  <c r="F42" i="11"/>
  <c r="C42" i="11"/>
  <c r="B42" i="11"/>
  <c r="T41" i="11"/>
  <c r="S41" i="11"/>
  <c r="R41" i="11"/>
  <c r="Q41" i="11"/>
  <c r="P41" i="11"/>
  <c r="E41" i="11"/>
  <c r="U41" i="11" s="1"/>
  <c r="S40" i="11"/>
  <c r="R40" i="11"/>
  <c r="Q40" i="11"/>
  <c r="P40" i="11"/>
  <c r="E40" i="11"/>
  <c r="S39" i="11"/>
  <c r="R39" i="11"/>
  <c r="Q39" i="11"/>
  <c r="P39" i="11"/>
  <c r="E39" i="11"/>
  <c r="U39" i="11" s="1"/>
  <c r="S38" i="11"/>
  <c r="R38" i="11"/>
  <c r="Q38" i="11"/>
  <c r="U38" i="11" s="1"/>
  <c r="P38" i="11"/>
  <c r="E38" i="11"/>
  <c r="S37" i="11"/>
  <c r="R37" i="11"/>
  <c r="Q37" i="11"/>
  <c r="P37" i="11"/>
  <c r="E37" i="11"/>
  <c r="T37" i="11" s="1"/>
  <c r="O35" i="11"/>
  <c r="N35" i="11"/>
  <c r="M35" i="11"/>
  <c r="L35" i="11"/>
  <c r="R35" i="11" s="1"/>
  <c r="K35" i="11"/>
  <c r="J35" i="11"/>
  <c r="I35" i="11"/>
  <c r="H35" i="11"/>
  <c r="P35" i="11" s="1"/>
  <c r="G35" i="11"/>
  <c r="F35" i="11"/>
  <c r="E35" i="11"/>
  <c r="C35" i="11"/>
  <c r="B35" i="11"/>
  <c r="S34" i="11"/>
  <c r="R34" i="11"/>
  <c r="Q34" i="11"/>
  <c r="P34" i="11"/>
  <c r="E34" i="11"/>
  <c r="O32" i="11"/>
  <c r="N32" i="11"/>
  <c r="M32" i="11"/>
  <c r="S32" i="11" s="1"/>
  <c r="L32" i="11"/>
  <c r="R32" i="11" s="1"/>
  <c r="K32" i="11"/>
  <c r="J32" i="11"/>
  <c r="I32" i="11"/>
  <c r="H32" i="11"/>
  <c r="G32" i="11"/>
  <c r="F32" i="11"/>
  <c r="C32" i="11"/>
  <c r="B32" i="11"/>
  <c r="S31" i="11"/>
  <c r="R31" i="11"/>
  <c r="Q31" i="11"/>
  <c r="P31" i="11"/>
  <c r="E31" i="11"/>
  <c r="U31" i="11" s="1"/>
  <c r="S30" i="11"/>
  <c r="R30" i="11"/>
  <c r="Q30" i="11"/>
  <c r="P30" i="11"/>
  <c r="E30" i="1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V26" i="11"/>
  <c r="O26" i="11"/>
  <c r="N26" i="11"/>
  <c r="M26" i="11"/>
  <c r="S26" i="11" s="1"/>
  <c r="L26" i="11"/>
  <c r="R26" i="11" s="1"/>
  <c r="K26" i="11"/>
  <c r="J26" i="11"/>
  <c r="I26" i="11"/>
  <c r="H26" i="11"/>
  <c r="G26" i="11"/>
  <c r="F26" i="11"/>
  <c r="C26" i="11"/>
  <c r="B26" i="11"/>
  <c r="E26" i="11" s="1"/>
  <c r="U25" i="11"/>
  <c r="S25" i="11"/>
  <c r="R25" i="11"/>
  <c r="Q25" i="11"/>
  <c r="P25" i="11"/>
  <c r="E25" i="11"/>
  <c r="T25" i="11" s="1"/>
  <c r="S24" i="11"/>
  <c r="R24" i="11"/>
  <c r="Q24" i="11"/>
  <c r="P24" i="11"/>
  <c r="E24" i="11"/>
  <c r="U24" i="11" s="1"/>
  <c r="S23" i="11"/>
  <c r="R23" i="11"/>
  <c r="Q23" i="11"/>
  <c r="P23" i="11"/>
  <c r="E23" i="11"/>
  <c r="S22" i="11"/>
  <c r="R22" i="11"/>
  <c r="Q22" i="11"/>
  <c r="P22" i="11"/>
  <c r="E22" i="1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S19" i="11"/>
  <c r="R19" i="11"/>
  <c r="Q19" i="11"/>
  <c r="P19" i="11"/>
  <c r="E19" i="11"/>
  <c r="O17" i="11"/>
  <c r="N17" i="11"/>
  <c r="M17" i="11"/>
  <c r="S17" i="11" s="1"/>
  <c r="L17" i="11"/>
  <c r="K17" i="11"/>
  <c r="J17" i="11"/>
  <c r="I17" i="11"/>
  <c r="Q17" i="11" s="1"/>
  <c r="H17" i="11"/>
  <c r="G17" i="11"/>
  <c r="F17" i="11"/>
  <c r="C17" i="11"/>
  <c r="E17" i="11" s="1"/>
  <c r="B17" i="11"/>
  <c r="S16" i="11"/>
  <c r="R16" i="11"/>
  <c r="Q16" i="11"/>
  <c r="P16" i="11"/>
  <c r="E16" i="11"/>
  <c r="U16" i="11" s="1"/>
  <c r="S15" i="11"/>
  <c r="R15" i="11"/>
  <c r="Q15" i="11"/>
  <c r="P15" i="11"/>
  <c r="E15" i="1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T10" i="11" s="1"/>
  <c r="E10" i="11"/>
  <c r="S9" i="11"/>
  <c r="R9" i="11"/>
  <c r="Q9" i="11"/>
  <c r="P9" i="11"/>
  <c r="E9" i="11"/>
  <c r="U9" i="11" s="1"/>
  <c r="S96" i="10"/>
  <c r="R96" i="10"/>
  <c r="Q96" i="10"/>
  <c r="P96" i="10"/>
  <c r="E96" i="10"/>
  <c r="U96" i="10" s="1"/>
  <c r="S95" i="10"/>
  <c r="R95" i="10"/>
  <c r="Q95" i="10"/>
  <c r="P95" i="10"/>
  <c r="E95" i="10"/>
  <c r="S94" i="10"/>
  <c r="R94" i="10"/>
  <c r="Q94" i="10"/>
  <c r="P94" i="10"/>
  <c r="E94" i="10"/>
  <c r="T94" i="10" s="1"/>
  <c r="S93" i="10"/>
  <c r="R93" i="10"/>
  <c r="Q93" i="10"/>
  <c r="P93" i="10"/>
  <c r="E93" i="10"/>
  <c r="U92" i="10"/>
  <c r="T92" i="10"/>
  <c r="S92" i="10"/>
  <c r="R92" i="10"/>
  <c r="Q92" i="10"/>
  <c r="P92" i="10"/>
  <c r="E92" i="10"/>
  <c r="S91" i="10"/>
  <c r="R91" i="10"/>
  <c r="Q91" i="10"/>
  <c r="P91" i="10"/>
  <c r="E91" i="10"/>
  <c r="T90" i="10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T88" i="10" s="1"/>
  <c r="W75" i="10"/>
  <c r="V75" i="10"/>
  <c r="O75" i="10"/>
  <c r="N75" i="10"/>
  <c r="M75" i="10"/>
  <c r="L75" i="10"/>
  <c r="K75" i="10"/>
  <c r="J75" i="10"/>
  <c r="I75" i="10"/>
  <c r="H75" i="10"/>
  <c r="G75" i="10"/>
  <c r="F75" i="10"/>
  <c r="C75" i="10"/>
  <c r="B75" i="10"/>
  <c r="O74" i="10"/>
  <c r="N74" i="10"/>
  <c r="M74" i="10"/>
  <c r="L74" i="10"/>
  <c r="K74" i="10"/>
  <c r="J74" i="10"/>
  <c r="I74" i="10"/>
  <c r="H74" i="10"/>
  <c r="G74" i="10"/>
  <c r="F74" i="10"/>
  <c r="C74" i="10"/>
  <c r="E74" i="10" s="1"/>
  <c r="B74" i="10"/>
  <c r="R73" i="10"/>
  <c r="O73" i="10"/>
  <c r="N73" i="10"/>
  <c r="M73" i="10"/>
  <c r="L73" i="10"/>
  <c r="K73" i="10"/>
  <c r="J73" i="10"/>
  <c r="I73" i="10"/>
  <c r="H73" i="10"/>
  <c r="P73" i="10" s="1"/>
  <c r="G73" i="10"/>
  <c r="F73" i="10"/>
  <c r="C73" i="10"/>
  <c r="B73" i="10"/>
  <c r="E73" i="10" s="1"/>
  <c r="S72" i="10"/>
  <c r="R72" i="10"/>
  <c r="Q72" i="10"/>
  <c r="P72" i="10"/>
  <c r="E72" i="10"/>
  <c r="U72" i="10" s="1"/>
  <c r="S71" i="10"/>
  <c r="R71" i="10"/>
  <c r="Q71" i="10"/>
  <c r="P71" i="10"/>
  <c r="E71" i="10"/>
  <c r="W69" i="10"/>
  <c r="V69" i="10"/>
  <c r="O69" i="10"/>
  <c r="S69" i="10" s="1"/>
  <c r="N69" i="10"/>
  <c r="M69" i="10"/>
  <c r="L69" i="10"/>
  <c r="K69" i="10"/>
  <c r="J69" i="10"/>
  <c r="I69" i="10"/>
  <c r="H69" i="10"/>
  <c r="G69" i="10"/>
  <c r="F69" i="10"/>
  <c r="C69" i="10"/>
  <c r="B69" i="10"/>
  <c r="S68" i="10"/>
  <c r="O68" i="10"/>
  <c r="N68" i="10"/>
  <c r="M68" i="10"/>
  <c r="L68" i="10"/>
  <c r="R68" i="10" s="1"/>
  <c r="K68" i="10"/>
  <c r="J68" i="10"/>
  <c r="I68" i="10"/>
  <c r="H68" i="10"/>
  <c r="G68" i="10"/>
  <c r="F68" i="10"/>
  <c r="C68" i="10"/>
  <c r="B68" i="10"/>
  <c r="E68" i="10" s="1"/>
  <c r="U67" i="10"/>
  <c r="S67" i="10"/>
  <c r="R67" i="10"/>
  <c r="Q67" i="10"/>
  <c r="P67" i="10"/>
  <c r="E67" i="10"/>
  <c r="T67" i="10" s="1"/>
  <c r="S66" i="10"/>
  <c r="R66" i="10"/>
  <c r="Q66" i="10"/>
  <c r="P66" i="10"/>
  <c r="E66" i="10"/>
  <c r="U66" i="10" s="1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T63" i="10" s="1"/>
  <c r="O61" i="10"/>
  <c r="N61" i="10"/>
  <c r="M61" i="10"/>
  <c r="S61" i="10" s="1"/>
  <c r="L61" i="10"/>
  <c r="R61" i="10" s="1"/>
  <c r="K61" i="10"/>
  <c r="J61" i="10"/>
  <c r="I61" i="10"/>
  <c r="H61" i="10"/>
  <c r="C61" i="10"/>
  <c r="B61" i="10"/>
  <c r="S60" i="10"/>
  <c r="R60" i="10"/>
  <c r="Q60" i="10"/>
  <c r="P60" i="10"/>
  <c r="E60" i="10"/>
  <c r="U60" i="10" s="1"/>
  <c r="S59" i="10"/>
  <c r="R59" i="10"/>
  <c r="Q59" i="10"/>
  <c r="P59" i="10"/>
  <c r="E59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O55" i="10"/>
  <c r="N55" i="10"/>
  <c r="M55" i="10"/>
  <c r="S55" i="10" s="1"/>
  <c r="L55" i="10"/>
  <c r="R55" i="10" s="1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U54" i="10" s="1"/>
  <c r="S53" i="10"/>
  <c r="R53" i="10"/>
  <c r="Q53" i="10"/>
  <c r="P53" i="10"/>
  <c r="E53" i="10"/>
  <c r="U53" i="10" s="1"/>
  <c r="S52" i="10"/>
  <c r="R52" i="10"/>
  <c r="Q52" i="10"/>
  <c r="P52" i="10"/>
  <c r="E52" i="10"/>
  <c r="T52" i="10" s="1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U46" i="10" s="1"/>
  <c r="U45" i="10"/>
  <c r="T45" i="10"/>
  <c r="S45" i="10"/>
  <c r="R45" i="10"/>
  <c r="Q45" i="10"/>
  <c r="P45" i="10"/>
  <c r="E45" i="10"/>
  <c r="S44" i="10"/>
  <c r="R44" i="10"/>
  <c r="Q44" i="10"/>
  <c r="P44" i="10"/>
  <c r="E44" i="10"/>
  <c r="T44" i="10" s="1"/>
  <c r="O42" i="10"/>
  <c r="N42" i="10"/>
  <c r="M42" i="10"/>
  <c r="L42" i="10"/>
  <c r="R42" i="10" s="1"/>
  <c r="K42" i="10"/>
  <c r="J42" i="10"/>
  <c r="I42" i="10"/>
  <c r="H42" i="10"/>
  <c r="G42" i="10"/>
  <c r="F42" i="10"/>
  <c r="C42" i="10"/>
  <c r="B42" i="10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T39" i="10" s="1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O35" i="10"/>
  <c r="N35" i="10"/>
  <c r="M35" i="10"/>
  <c r="S35" i="10" s="1"/>
  <c r="L35" i="10"/>
  <c r="R35" i="10" s="1"/>
  <c r="K35" i="10"/>
  <c r="J35" i="10"/>
  <c r="I35" i="10"/>
  <c r="H35" i="10"/>
  <c r="G35" i="10"/>
  <c r="F35" i="10"/>
  <c r="C35" i="10"/>
  <c r="B35" i="10"/>
  <c r="S34" i="10"/>
  <c r="R34" i="10"/>
  <c r="Q34" i="10"/>
  <c r="P34" i="10"/>
  <c r="T34" i="10" s="1"/>
  <c r="E34" i="10"/>
  <c r="O32" i="10"/>
  <c r="N32" i="10"/>
  <c r="M32" i="10"/>
  <c r="S32" i="10" s="1"/>
  <c r="L32" i="10"/>
  <c r="R32" i="10" s="1"/>
  <c r="K32" i="10"/>
  <c r="J32" i="10"/>
  <c r="I32" i="10"/>
  <c r="H32" i="10"/>
  <c r="G32" i="10"/>
  <c r="F32" i="10"/>
  <c r="C32" i="10"/>
  <c r="B32" i="10"/>
  <c r="E32" i="10" s="1"/>
  <c r="U31" i="10"/>
  <c r="T31" i="10"/>
  <c r="S31" i="10"/>
  <c r="R31" i="10"/>
  <c r="Q31" i="10"/>
  <c r="P31" i="10"/>
  <c r="E31" i="10"/>
  <c r="U30" i="10"/>
  <c r="T30" i="10"/>
  <c r="S30" i="10"/>
  <c r="R30" i="10"/>
  <c r="Q30" i="10"/>
  <c r="P30" i="10"/>
  <c r="E30" i="10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W26" i="10"/>
  <c r="V26" i="10"/>
  <c r="O26" i="10"/>
  <c r="N26" i="10"/>
  <c r="M26" i="10"/>
  <c r="L26" i="10"/>
  <c r="R26" i="10" s="1"/>
  <c r="K26" i="10"/>
  <c r="J26" i="10"/>
  <c r="I26" i="10"/>
  <c r="H26" i="10"/>
  <c r="G26" i="10"/>
  <c r="F26" i="10"/>
  <c r="E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U24" i="10" s="1"/>
  <c r="S23" i="10"/>
  <c r="R23" i="10"/>
  <c r="Q23" i="10"/>
  <c r="U23" i="10" s="1"/>
  <c r="P23" i="10"/>
  <c r="T23" i="10" s="1"/>
  <c r="E23" i="10"/>
  <c r="S22" i="10"/>
  <c r="R22" i="10"/>
  <c r="Q22" i="10"/>
  <c r="P22" i="10"/>
  <c r="E22" i="10"/>
  <c r="T22" i="10" s="1"/>
  <c r="T21" i="10"/>
  <c r="S21" i="10"/>
  <c r="R21" i="10"/>
  <c r="Q21" i="10"/>
  <c r="P21" i="10"/>
  <c r="E21" i="10"/>
  <c r="U21" i="10" s="1"/>
  <c r="U20" i="10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O17" i="10"/>
  <c r="N17" i="10"/>
  <c r="M17" i="10"/>
  <c r="L17" i="10"/>
  <c r="R17" i="10" s="1"/>
  <c r="K17" i="10"/>
  <c r="J17" i="10"/>
  <c r="I17" i="10"/>
  <c r="H17" i="10"/>
  <c r="G17" i="10"/>
  <c r="F17" i="10"/>
  <c r="E17" i="10"/>
  <c r="C17" i="10"/>
  <c r="B17" i="10"/>
  <c r="S16" i="10"/>
  <c r="R16" i="10"/>
  <c r="Q16" i="10"/>
  <c r="P16" i="10"/>
  <c r="E16" i="10"/>
  <c r="U16" i="10" s="1"/>
  <c r="S15" i="10"/>
  <c r="R15" i="10"/>
  <c r="Q15" i="10"/>
  <c r="P15" i="10"/>
  <c r="E15" i="10"/>
  <c r="U14" i="10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T10" i="10" s="1"/>
  <c r="E10" i="10"/>
  <c r="S9" i="10"/>
  <c r="R9" i="10"/>
  <c r="Q9" i="10"/>
  <c r="P9" i="10"/>
  <c r="E9" i="10"/>
  <c r="U96" i="9"/>
  <c r="S96" i="9"/>
  <c r="R96" i="9"/>
  <c r="Q96" i="9"/>
  <c r="P96" i="9"/>
  <c r="E96" i="9"/>
  <c r="T96" i="9" s="1"/>
  <c r="T95" i="9"/>
  <c r="S95" i="9"/>
  <c r="R95" i="9"/>
  <c r="Q95" i="9"/>
  <c r="P95" i="9"/>
  <c r="E95" i="9"/>
  <c r="U95" i="9" s="1"/>
  <c r="S94" i="9"/>
  <c r="R94" i="9"/>
  <c r="Q94" i="9"/>
  <c r="P94" i="9"/>
  <c r="E94" i="9"/>
  <c r="U94" i="9" s="1"/>
  <c r="S93" i="9"/>
  <c r="R93" i="9"/>
  <c r="Q93" i="9"/>
  <c r="P93" i="9"/>
  <c r="E93" i="9"/>
  <c r="U93" i="9" s="1"/>
  <c r="U92" i="9"/>
  <c r="T92" i="9"/>
  <c r="S92" i="9"/>
  <c r="R92" i="9"/>
  <c r="Q92" i="9"/>
  <c r="P92" i="9"/>
  <c r="E92" i="9"/>
  <c r="T91" i="9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T88" i="9"/>
  <c r="S88" i="9"/>
  <c r="R88" i="9"/>
  <c r="Q88" i="9"/>
  <c r="P88" i="9"/>
  <c r="E88" i="9"/>
  <c r="O75" i="9"/>
  <c r="N75" i="9"/>
  <c r="M75" i="9"/>
  <c r="L75" i="9"/>
  <c r="K75" i="9"/>
  <c r="J75" i="9"/>
  <c r="I75" i="9"/>
  <c r="H75" i="9"/>
  <c r="G75" i="9"/>
  <c r="F75" i="9"/>
  <c r="C75" i="9"/>
  <c r="B75" i="9"/>
  <c r="O74" i="9"/>
  <c r="N74" i="9"/>
  <c r="M74" i="9"/>
  <c r="L74" i="9"/>
  <c r="K74" i="9"/>
  <c r="J74" i="9"/>
  <c r="I74" i="9"/>
  <c r="H74" i="9"/>
  <c r="G74" i="9"/>
  <c r="F74" i="9"/>
  <c r="C74" i="9"/>
  <c r="B74" i="9"/>
  <c r="O73" i="9"/>
  <c r="N73" i="9"/>
  <c r="M73" i="9"/>
  <c r="L73" i="9"/>
  <c r="K73" i="9"/>
  <c r="J73" i="9"/>
  <c r="I73" i="9"/>
  <c r="H73" i="9"/>
  <c r="G73" i="9"/>
  <c r="F73" i="9"/>
  <c r="C73" i="9"/>
  <c r="B73" i="9"/>
  <c r="S72" i="9"/>
  <c r="R72" i="9"/>
  <c r="Q72" i="9"/>
  <c r="P72" i="9"/>
  <c r="E72" i="9"/>
  <c r="S71" i="9"/>
  <c r="R71" i="9"/>
  <c r="Q71" i="9"/>
  <c r="P71" i="9"/>
  <c r="E71" i="9"/>
  <c r="U71" i="9" s="1"/>
  <c r="O69" i="9"/>
  <c r="N69" i="9"/>
  <c r="M69" i="9"/>
  <c r="L69" i="9"/>
  <c r="K69" i="9"/>
  <c r="J69" i="9"/>
  <c r="I69" i="9"/>
  <c r="H69" i="9"/>
  <c r="G69" i="9"/>
  <c r="F69" i="9"/>
  <c r="C69" i="9"/>
  <c r="B69" i="9"/>
  <c r="O68" i="9"/>
  <c r="N68" i="9"/>
  <c r="M68" i="9"/>
  <c r="S68" i="9" s="1"/>
  <c r="L68" i="9"/>
  <c r="R68" i="9" s="1"/>
  <c r="K68" i="9"/>
  <c r="J68" i="9"/>
  <c r="I68" i="9"/>
  <c r="H68" i="9"/>
  <c r="G68" i="9"/>
  <c r="F68" i="9"/>
  <c r="C68" i="9"/>
  <c r="B68" i="9"/>
  <c r="E68" i="9" s="1"/>
  <c r="S67" i="9"/>
  <c r="R67" i="9"/>
  <c r="Q67" i="9"/>
  <c r="P67" i="9"/>
  <c r="E67" i="9"/>
  <c r="U67" i="9" s="1"/>
  <c r="S66" i="9"/>
  <c r="R66" i="9"/>
  <c r="Q66" i="9"/>
  <c r="P66" i="9"/>
  <c r="E66" i="9"/>
  <c r="T66" i="9" s="1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R61" i="9"/>
  <c r="O61" i="9"/>
  <c r="N61" i="9"/>
  <c r="M61" i="9"/>
  <c r="S61" i="9" s="1"/>
  <c r="L61" i="9"/>
  <c r="K61" i="9"/>
  <c r="J61" i="9"/>
  <c r="I61" i="9"/>
  <c r="Q61" i="9" s="1"/>
  <c r="H61" i="9"/>
  <c r="C61" i="9"/>
  <c r="B61" i="9"/>
  <c r="S60" i="9"/>
  <c r="R60" i="9"/>
  <c r="Q60" i="9"/>
  <c r="P60" i="9"/>
  <c r="E60" i="9"/>
  <c r="U60" i="9" s="1"/>
  <c r="U59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T57" i="9" s="1"/>
  <c r="R55" i="9"/>
  <c r="O55" i="9"/>
  <c r="N55" i="9"/>
  <c r="M55" i="9"/>
  <c r="S55" i="9" s="1"/>
  <c r="L55" i="9"/>
  <c r="K55" i="9"/>
  <c r="J55" i="9"/>
  <c r="I55" i="9"/>
  <c r="H55" i="9"/>
  <c r="G55" i="9"/>
  <c r="F55" i="9"/>
  <c r="C55" i="9"/>
  <c r="B55" i="9"/>
  <c r="S54" i="9"/>
  <c r="R54" i="9"/>
  <c r="Q54" i="9"/>
  <c r="P54" i="9"/>
  <c r="E54" i="9"/>
  <c r="T54" i="9" s="1"/>
  <c r="S53" i="9"/>
  <c r="R53" i="9"/>
  <c r="Q53" i="9"/>
  <c r="P53" i="9"/>
  <c r="E53" i="9"/>
  <c r="S52" i="9"/>
  <c r="R52" i="9"/>
  <c r="Q52" i="9"/>
  <c r="P52" i="9"/>
  <c r="E52" i="9"/>
  <c r="T52" i="9" s="1"/>
  <c r="U51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T46" i="9" s="1"/>
  <c r="U45" i="9"/>
  <c r="T45" i="9"/>
  <c r="S45" i="9"/>
  <c r="R45" i="9"/>
  <c r="Q45" i="9"/>
  <c r="P45" i="9"/>
  <c r="E45" i="9"/>
  <c r="S44" i="9"/>
  <c r="R44" i="9"/>
  <c r="Q44" i="9"/>
  <c r="P44" i="9"/>
  <c r="E44" i="9"/>
  <c r="U44" i="9" s="1"/>
  <c r="O42" i="9"/>
  <c r="N42" i="9"/>
  <c r="M42" i="9"/>
  <c r="L42" i="9"/>
  <c r="K42" i="9"/>
  <c r="J42" i="9"/>
  <c r="I42" i="9"/>
  <c r="H42" i="9"/>
  <c r="G42" i="9"/>
  <c r="F42" i="9"/>
  <c r="C42" i="9"/>
  <c r="E42" i="9" s="1"/>
  <c r="B42" i="9"/>
  <c r="T41" i="9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U39" i="9" s="1"/>
  <c r="T38" i="9"/>
  <c r="S38" i="9"/>
  <c r="R38" i="9"/>
  <c r="Q38" i="9"/>
  <c r="U38" i="9" s="1"/>
  <c r="P38" i="9"/>
  <c r="E38" i="9"/>
  <c r="S37" i="9"/>
  <c r="R37" i="9"/>
  <c r="Q37" i="9"/>
  <c r="P37" i="9"/>
  <c r="E37" i="9"/>
  <c r="O35" i="9"/>
  <c r="N35" i="9"/>
  <c r="M35" i="9"/>
  <c r="L35" i="9"/>
  <c r="R35" i="9" s="1"/>
  <c r="K35" i="9"/>
  <c r="J35" i="9"/>
  <c r="I35" i="9"/>
  <c r="H35" i="9"/>
  <c r="G35" i="9"/>
  <c r="F35" i="9"/>
  <c r="C35" i="9"/>
  <c r="B35" i="9"/>
  <c r="S34" i="9"/>
  <c r="R34" i="9"/>
  <c r="Q34" i="9"/>
  <c r="P34" i="9"/>
  <c r="E34" i="9"/>
  <c r="O32" i="9"/>
  <c r="N32" i="9"/>
  <c r="M32" i="9"/>
  <c r="S32" i="9" s="1"/>
  <c r="L32" i="9"/>
  <c r="R32" i="9" s="1"/>
  <c r="K32" i="9"/>
  <c r="J32" i="9"/>
  <c r="I32" i="9"/>
  <c r="H32" i="9"/>
  <c r="G32" i="9"/>
  <c r="F32" i="9"/>
  <c r="C32" i="9"/>
  <c r="B32" i="9"/>
  <c r="U31" i="9"/>
  <c r="S31" i="9"/>
  <c r="R31" i="9"/>
  <c r="Q31" i="9"/>
  <c r="P31" i="9"/>
  <c r="E31" i="9"/>
  <c r="T31" i="9" s="1"/>
  <c r="T30" i="9"/>
  <c r="S30" i="9"/>
  <c r="R30" i="9"/>
  <c r="Q30" i="9"/>
  <c r="P30" i="9"/>
  <c r="E30" i="9"/>
  <c r="U30" i="9" s="1"/>
  <c r="S29" i="9"/>
  <c r="R29" i="9"/>
  <c r="Q29" i="9"/>
  <c r="P29" i="9"/>
  <c r="E29" i="9"/>
  <c r="T29" i="9" s="1"/>
  <c r="S28" i="9"/>
  <c r="R28" i="9"/>
  <c r="Q28" i="9"/>
  <c r="P28" i="9"/>
  <c r="E28" i="9"/>
  <c r="U28" i="9" s="1"/>
  <c r="O26" i="9"/>
  <c r="N26" i="9"/>
  <c r="M26" i="9"/>
  <c r="S26" i="9" s="1"/>
  <c r="L26" i="9"/>
  <c r="R26" i="9" s="1"/>
  <c r="K26" i="9"/>
  <c r="J26" i="9"/>
  <c r="I26" i="9"/>
  <c r="H26" i="9"/>
  <c r="G26" i="9"/>
  <c r="F26" i="9"/>
  <c r="C26" i="9"/>
  <c r="B26" i="9"/>
  <c r="S25" i="9"/>
  <c r="R25" i="9"/>
  <c r="Q25" i="9"/>
  <c r="P25" i="9"/>
  <c r="E25" i="9"/>
  <c r="U25" i="9" s="1"/>
  <c r="S24" i="9"/>
  <c r="R24" i="9"/>
  <c r="Q24" i="9"/>
  <c r="P24" i="9"/>
  <c r="E24" i="9"/>
  <c r="U23" i="9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U19" i="9" s="1"/>
  <c r="O17" i="9"/>
  <c r="N17" i="9"/>
  <c r="M17" i="9"/>
  <c r="L17" i="9"/>
  <c r="R17" i="9" s="1"/>
  <c r="K17" i="9"/>
  <c r="J17" i="9"/>
  <c r="I17" i="9"/>
  <c r="H17" i="9"/>
  <c r="G17" i="9"/>
  <c r="F17" i="9"/>
  <c r="C17" i="9"/>
  <c r="B17" i="9"/>
  <c r="S16" i="9"/>
  <c r="R16" i="9"/>
  <c r="Q16" i="9"/>
  <c r="P16" i="9"/>
  <c r="E16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U13" i="9" s="1"/>
  <c r="T12" i="9"/>
  <c r="S12" i="9"/>
  <c r="R12" i="9"/>
  <c r="Q12" i="9"/>
  <c r="P12" i="9"/>
  <c r="E12" i="9"/>
  <c r="U12" i="9" s="1"/>
  <c r="S11" i="9"/>
  <c r="R11" i="9"/>
  <c r="Q11" i="9"/>
  <c r="U11" i="9" s="1"/>
  <c r="P11" i="9"/>
  <c r="T11" i="9" s="1"/>
  <c r="E11" i="9"/>
  <c r="S10" i="9"/>
  <c r="R10" i="9"/>
  <c r="Q10" i="9"/>
  <c r="P10" i="9"/>
  <c r="E10" i="9"/>
  <c r="S9" i="9"/>
  <c r="R9" i="9"/>
  <c r="Q9" i="9"/>
  <c r="P9" i="9"/>
  <c r="E9" i="9"/>
  <c r="T96" i="8"/>
  <c r="S96" i="8"/>
  <c r="R96" i="8"/>
  <c r="Q96" i="8"/>
  <c r="P96" i="8"/>
  <c r="E96" i="8"/>
  <c r="U96" i="8" s="1"/>
  <c r="S95" i="8"/>
  <c r="R95" i="8"/>
  <c r="Q95" i="8"/>
  <c r="P95" i="8"/>
  <c r="E95" i="8"/>
  <c r="U94" i="8"/>
  <c r="T94" i="8"/>
  <c r="S94" i="8"/>
  <c r="R94" i="8"/>
  <c r="Q94" i="8"/>
  <c r="P94" i="8"/>
  <c r="E94" i="8"/>
  <c r="U93" i="8"/>
  <c r="T93" i="8"/>
  <c r="S93" i="8"/>
  <c r="R93" i="8"/>
  <c r="Q93" i="8"/>
  <c r="P93" i="8"/>
  <c r="E93" i="8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U89" i="8"/>
  <c r="T89" i="8"/>
  <c r="S89" i="8"/>
  <c r="R89" i="8"/>
  <c r="Q89" i="8"/>
  <c r="P89" i="8"/>
  <c r="E89" i="8"/>
  <c r="S88" i="8"/>
  <c r="R88" i="8"/>
  <c r="Q88" i="8"/>
  <c r="P88" i="8"/>
  <c r="E88" i="8"/>
  <c r="V75" i="8"/>
  <c r="O75" i="8"/>
  <c r="N75" i="8"/>
  <c r="M75" i="8"/>
  <c r="L75" i="8"/>
  <c r="K75" i="8"/>
  <c r="J75" i="8"/>
  <c r="I75" i="8"/>
  <c r="H75" i="8"/>
  <c r="G75" i="8"/>
  <c r="F75" i="8"/>
  <c r="C75" i="8"/>
  <c r="B75" i="8"/>
  <c r="R74" i="8"/>
  <c r="O74" i="8"/>
  <c r="N74" i="8"/>
  <c r="M74" i="8"/>
  <c r="S74" i="8" s="1"/>
  <c r="L74" i="8"/>
  <c r="K74" i="8"/>
  <c r="J74" i="8"/>
  <c r="I74" i="8"/>
  <c r="Q74" i="8" s="1"/>
  <c r="H74" i="8"/>
  <c r="G74" i="8"/>
  <c r="F74" i="8"/>
  <c r="E74" i="8"/>
  <c r="C74" i="8"/>
  <c r="B74" i="8"/>
  <c r="S73" i="8"/>
  <c r="O73" i="8"/>
  <c r="N73" i="8"/>
  <c r="M73" i="8"/>
  <c r="L73" i="8"/>
  <c r="K73" i="8"/>
  <c r="J73" i="8"/>
  <c r="I73" i="8"/>
  <c r="Q73" i="8" s="1"/>
  <c r="H73" i="8"/>
  <c r="G73" i="8"/>
  <c r="F73" i="8"/>
  <c r="C73" i="8"/>
  <c r="B73" i="8"/>
  <c r="S72" i="8"/>
  <c r="R72" i="8"/>
  <c r="Q72" i="8"/>
  <c r="P72" i="8"/>
  <c r="E72" i="8"/>
  <c r="U72" i="8" s="1"/>
  <c r="S71" i="8"/>
  <c r="R71" i="8"/>
  <c r="Q71" i="8"/>
  <c r="P71" i="8"/>
  <c r="E71" i="8"/>
  <c r="U71" i="8" s="1"/>
  <c r="V69" i="8"/>
  <c r="O69" i="8"/>
  <c r="N69" i="8"/>
  <c r="M69" i="8"/>
  <c r="S69" i="8" s="1"/>
  <c r="L69" i="8"/>
  <c r="K69" i="8"/>
  <c r="J69" i="8"/>
  <c r="I69" i="8"/>
  <c r="H69" i="8"/>
  <c r="G69" i="8"/>
  <c r="F69" i="8"/>
  <c r="C69" i="8"/>
  <c r="B69" i="8"/>
  <c r="O68" i="8"/>
  <c r="N68" i="8"/>
  <c r="M68" i="8"/>
  <c r="S68" i="8" s="1"/>
  <c r="L68" i="8"/>
  <c r="R68" i="8" s="1"/>
  <c r="K68" i="8"/>
  <c r="J68" i="8"/>
  <c r="I68" i="8"/>
  <c r="H68" i="8"/>
  <c r="G68" i="8"/>
  <c r="F68" i="8"/>
  <c r="C68" i="8"/>
  <c r="B68" i="8"/>
  <c r="S67" i="8"/>
  <c r="R67" i="8"/>
  <c r="Q67" i="8"/>
  <c r="P67" i="8"/>
  <c r="E67" i="8"/>
  <c r="S66" i="8"/>
  <c r="R66" i="8"/>
  <c r="Q66" i="8"/>
  <c r="P66" i="8"/>
  <c r="E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O61" i="8"/>
  <c r="N61" i="8"/>
  <c r="M61" i="8"/>
  <c r="S61" i="8" s="1"/>
  <c r="L61" i="8"/>
  <c r="R61" i="8" s="1"/>
  <c r="K61" i="8"/>
  <c r="J61" i="8"/>
  <c r="I61" i="8"/>
  <c r="H61" i="8"/>
  <c r="C61" i="8"/>
  <c r="B61" i="8"/>
  <c r="E61" i="8" s="1"/>
  <c r="T60" i="8"/>
  <c r="S60" i="8"/>
  <c r="R60" i="8"/>
  <c r="Q60" i="8"/>
  <c r="P60" i="8"/>
  <c r="E60" i="8"/>
  <c r="U60" i="8" s="1"/>
  <c r="S59" i="8"/>
  <c r="R59" i="8"/>
  <c r="Q59" i="8"/>
  <c r="P59" i="8"/>
  <c r="E59" i="8"/>
  <c r="S58" i="8"/>
  <c r="R58" i="8"/>
  <c r="Q58" i="8"/>
  <c r="P58" i="8"/>
  <c r="E58" i="8"/>
  <c r="U58" i="8" s="1"/>
  <c r="T57" i="8"/>
  <c r="S57" i="8"/>
  <c r="R57" i="8"/>
  <c r="Q57" i="8"/>
  <c r="P57" i="8"/>
  <c r="E57" i="8"/>
  <c r="U57" i="8" s="1"/>
  <c r="S55" i="8"/>
  <c r="R55" i="8"/>
  <c r="O55" i="8"/>
  <c r="N55" i="8"/>
  <c r="M55" i="8"/>
  <c r="L55" i="8"/>
  <c r="K55" i="8"/>
  <c r="J55" i="8"/>
  <c r="I55" i="8"/>
  <c r="H55" i="8"/>
  <c r="G55" i="8"/>
  <c r="F55" i="8"/>
  <c r="C55" i="8"/>
  <c r="B55" i="8"/>
  <c r="T54" i="8"/>
  <c r="S54" i="8"/>
  <c r="R54" i="8"/>
  <c r="Q54" i="8"/>
  <c r="P54" i="8"/>
  <c r="E54" i="8"/>
  <c r="U54" i="8" s="1"/>
  <c r="S53" i="8"/>
  <c r="R53" i="8"/>
  <c r="Q53" i="8"/>
  <c r="P53" i="8"/>
  <c r="E53" i="8"/>
  <c r="U53" i="8" s="1"/>
  <c r="U52" i="8"/>
  <c r="S52" i="8"/>
  <c r="R52" i="8"/>
  <c r="Q52" i="8"/>
  <c r="P52" i="8"/>
  <c r="E52" i="8"/>
  <c r="T52" i="8" s="1"/>
  <c r="S51" i="8"/>
  <c r="R51" i="8"/>
  <c r="Q51" i="8"/>
  <c r="P51" i="8"/>
  <c r="E51" i="8"/>
  <c r="U51" i="8" s="1"/>
  <c r="U50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U46" i="8" s="1"/>
  <c r="S45" i="8"/>
  <c r="R45" i="8"/>
  <c r="Q45" i="8"/>
  <c r="P45" i="8"/>
  <c r="E45" i="8"/>
  <c r="T44" i="8"/>
  <c r="S44" i="8"/>
  <c r="R44" i="8"/>
  <c r="Q44" i="8"/>
  <c r="P44" i="8"/>
  <c r="E44" i="8"/>
  <c r="U44" i="8" s="1"/>
  <c r="O42" i="8"/>
  <c r="N42" i="8"/>
  <c r="M42" i="8"/>
  <c r="S42" i="8" s="1"/>
  <c r="L42" i="8"/>
  <c r="R42" i="8" s="1"/>
  <c r="K42" i="8"/>
  <c r="J42" i="8"/>
  <c r="I42" i="8"/>
  <c r="H42" i="8"/>
  <c r="G42" i="8"/>
  <c r="F42" i="8"/>
  <c r="C42" i="8"/>
  <c r="E42" i="8" s="1"/>
  <c r="B42" i="8"/>
  <c r="S41" i="8"/>
  <c r="R41" i="8"/>
  <c r="Q41" i="8"/>
  <c r="P41" i="8"/>
  <c r="E41" i="8"/>
  <c r="T40" i="8"/>
  <c r="S40" i="8"/>
  <c r="R40" i="8"/>
  <c r="Q40" i="8"/>
  <c r="P40" i="8"/>
  <c r="E40" i="8"/>
  <c r="U40" i="8" s="1"/>
  <c r="S39" i="8"/>
  <c r="R39" i="8"/>
  <c r="Q39" i="8"/>
  <c r="P39" i="8"/>
  <c r="E39" i="8"/>
  <c r="S38" i="8"/>
  <c r="R38" i="8"/>
  <c r="Q38" i="8"/>
  <c r="P38" i="8"/>
  <c r="E38" i="8"/>
  <c r="T38" i="8" s="1"/>
  <c r="U37" i="8"/>
  <c r="T37" i="8"/>
  <c r="S37" i="8"/>
  <c r="R37" i="8"/>
  <c r="Q37" i="8"/>
  <c r="P37" i="8"/>
  <c r="E37" i="8"/>
  <c r="R35" i="8"/>
  <c r="O35" i="8"/>
  <c r="N35" i="8"/>
  <c r="M35" i="8"/>
  <c r="S35" i="8" s="1"/>
  <c r="L35" i="8"/>
  <c r="K35" i="8"/>
  <c r="J35" i="8"/>
  <c r="I35" i="8"/>
  <c r="Q35" i="8" s="1"/>
  <c r="H35" i="8"/>
  <c r="P35" i="8" s="1"/>
  <c r="G35" i="8"/>
  <c r="F35" i="8"/>
  <c r="C35" i="8"/>
  <c r="B35" i="8"/>
  <c r="E35" i="8" s="1"/>
  <c r="T34" i="8"/>
  <c r="S34" i="8"/>
  <c r="R34" i="8"/>
  <c r="Q34" i="8"/>
  <c r="P34" i="8"/>
  <c r="E34" i="8"/>
  <c r="U34" i="8" s="1"/>
  <c r="R32" i="8"/>
  <c r="O32" i="8"/>
  <c r="N32" i="8"/>
  <c r="M32" i="8"/>
  <c r="S32" i="8" s="1"/>
  <c r="L32" i="8"/>
  <c r="K32" i="8"/>
  <c r="J32" i="8"/>
  <c r="I32" i="8"/>
  <c r="H32" i="8"/>
  <c r="G32" i="8"/>
  <c r="F32" i="8"/>
  <c r="E32" i="8"/>
  <c r="C32" i="8"/>
  <c r="B32" i="8"/>
  <c r="T31" i="8"/>
  <c r="S31" i="8"/>
  <c r="R31" i="8"/>
  <c r="Q31" i="8"/>
  <c r="P31" i="8"/>
  <c r="E31" i="8"/>
  <c r="U31" i="8" s="1"/>
  <c r="S30" i="8"/>
  <c r="R30" i="8"/>
  <c r="Q30" i="8"/>
  <c r="P30" i="8"/>
  <c r="E30" i="8"/>
  <c r="U30" i="8" s="1"/>
  <c r="S29" i="8"/>
  <c r="R29" i="8"/>
  <c r="Q29" i="8"/>
  <c r="P29" i="8"/>
  <c r="E29" i="8"/>
  <c r="U28" i="8"/>
  <c r="T28" i="8"/>
  <c r="S28" i="8"/>
  <c r="R28" i="8"/>
  <c r="Q28" i="8"/>
  <c r="P28" i="8"/>
  <c r="E28" i="8"/>
  <c r="V26" i="8"/>
  <c r="O26" i="8"/>
  <c r="N26" i="8"/>
  <c r="M26" i="8"/>
  <c r="S26" i="8" s="1"/>
  <c r="L26" i="8"/>
  <c r="R26" i="8" s="1"/>
  <c r="K26" i="8"/>
  <c r="J26" i="8"/>
  <c r="I26" i="8"/>
  <c r="H26" i="8"/>
  <c r="G26" i="8"/>
  <c r="F26" i="8"/>
  <c r="C26" i="8"/>
  <c r="B26" i="8"/>
  <c r="S25" i="8"/>
  <c r="R25" i="8"/>
  <c r="Q25" i="8"/>
  <c r="P25" i="8"/>
  <c r="E25" i="8"/>
  <c r="U25" i="8" s="1"/>
  <c r="S24" i="8"/>
  <c r="R24" i="8"/>
  <c r="Q24" i="8"/>
  <c r="P24" i="8"/>
  <c r="E24" i="8"/>
  <c r="T24" i="8" s="1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S19" i="8"/>
  <c r="R19" i="8"/>
  <c r="Q19" i="8"/>
  <c r="P19" i="8"/>
  <c r="E19" i="8"/>
  <c r="U19" i="8" s="1"/>
  <c r="O17" i="8"/>
  <c r="N17" i="8"/>
  <c r="M17" i="8"/>
  <c r="S17" i="8" s="1"/>
  <c r="L17" i="8"/>
  <c r="K17" i="8"/>
  <c r="J17" i="8"/>
  <c r="I17" i="8"/>
  <c r="Q17" i="8" s="1"/>
  <c r="H17" i="8"/>
  <c r="G17" i="8"/>
  <c r="F17" i="8"/>
  <c r="C17" i="8"/>
  <c r="B17" i="8"/>
  <c r="T16" i="8"/>
  <c r="S16" i="8"/>
  <c r="R16" i="8"/>
  <c r="Q16" i="8"/>
  <c r="P16" i="8"/>
  <c r="E16" i="8"/>
  <c r="U16" i="8" s="1"/>
  <c r="U15" i="8"/>
  <c r="S15" i="8"/>
  <c r="R15" i="8"/>
  <c r="Q15" i="8"/>
  <c r="P15" i="8"/>
  <c r="E15" i="8"/>
  <c r="T15" i="8" s="1"/>
  <c r="T14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U10" i="8" s="1"/>
  <c r="P10" i="8"/>
  <c r="E10" i="8"/>
  <c r="S9" i="8"/>
  <c r="R9" i="8"/>
  <c r="Q9" i="8"/>
  <c r="P9" i="8"/>
  <c r="E9" i="8"/>
  <c r="U9" i="8" s="1"/>
  <c r="S96" i="7"/>
  <c r="R96" i="7"/>
  <c r="Q96" i="7"/>
  <c r="P96" i="7"/>
  <c r="E96" i="7"/>
  <c r="U96" i="7" s="1"/>
  <c r="S95" i="7"/>
  <c r="R95" i="7"/>
  <c r="Q95" i="7"/>
  <c r="P95" i="7"/>
  <c r="E95" i="7"/>
  <c r="T94" i="7"/>
  <c r="S94" i="7"/>
  <c r="R94" i="7"/>
  <c r="Q94" i="7"/>
  <c r="P94" i="7"/>
  <c r="E94" i="7"/>
  <c r="U94" i="7" s="1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T91" i="7" s="1"/>
  <c r="E91" i="7"/>
  <c r="S90" i="7"/>
  <c r="R90" i="7"/>
  <c r="Q90" i="7"/>
  <c r="P90" i="7"/>
  <c r="E90" i="7"/>
  <c r="T90" i="7" s="1"/>
  <c r="S89" i="7"/>
  <c r="R89" i="7"/>
  <c r="Q89" i="7"/>
  <c r="P89" i="7"/>
  <c r="E89" i="7"/>
  <c r="S88" i="7"/>
  <c r="R88" i="7"/>
  <c r="Q88" i="7"/>
  <c r="P88" i="7"/>
  <c r="T88" i="7" s="1"/>
  <c r="E88" i="7"/>
  <c r="O75" i="7"/>
  <c r="N75" i="7"/>
  <c r="M75" i="7"/>
  <c r="L75" i="7"/>
  <c r="K75" i="7"/>
  <c r="J75" i="7"/>
  <c r="I75" i="7"/>
  <c r="H75" i="7"/>
  <c r="G75" i="7"/>
  <c r="F75" i="7"/>
  <c r="C75" i="7"/>
  <c r="B75" i="7"/>
  <c r="O74" i="7"/>
  <c r="S74" i="7" s="1"/>
  <c r="N74" i="7"/>
  <c r="R74" i="7" s="1"/>
  <c r="M74" i="7"/>
  <c r="L74" i="7"/>
  <c r="K74" i="7"/>
  <c r="J74" i="7"/>
  <c r="I74" i="7"/>
  <c r="H74" i="7"/>
  <c r="G74" i="7"/>
  <c r="F74" i="7"/>
  <c r="C74" i="7"/>
  <c r="B74" i="7"/>
  <c r="E74" i="7" s="1"/>
  <c r="O73" i="7"/>
  <c r="N73" i="7"/>
  <c r="M73" i="7"/>
  <c r="S73" i="7" s="1"/>
  <c r="L73" i="7"/>
  <c r="K73" i="7"/>
  <c r="J73" i="7"/>
  <c r="I73" i="7"/>
  <c r="H73" i="7"/>
  <c r="G73" i="7"/>
  <c r="F73" i="7"/>
  <c r="C73" i="7"/>
  <c r="B73" i="7"/>
  <c r="E73" i="7" s="1"/>
  <c r="U72" i="7"/>
  <c r="S72" i="7"/>
  <c r="R72" i="7"/>
  <c r="Q72" i="7"/>
  <c r="P72" i="7"/>
  <c r="E72" i="7"/>
  <c r="T72" i="7" s="1"/>
  <c r="S71" i="7"/>
  <c r="R71" i="7"/>
  <c r="Q71" i="7"/>
  <c r="P71" i="7"/>
  <c r="E71" i="7"/>
  <c r="T71" i="7" s="1"/>
  <c r="O69" i="7"/>
  <c r="N69" i="7"/>
  <c r="M69" i="7"/>
  <c r="L69" i="7"/>
  <c r="K69" i="7"/>
  <c r="J69" i="7"/>
  <c r="I69" i="7"/>
  <c r="H69" i="7"/>
  <c r="G69" i="7"/>
  <c r="F69" i="7"/>
  <c r="C69" i="7"/>
  <c r="B69" i="7"/>
  <c r="S68" i="7"/>
  <c r="O68" i="7"/>
  <c r="N68" i="7"/>
  <c r="M68" i="7"/>
  <c r="L68" i="7"/>
  <c r="R68" i="7" s="1"/>
  <c r="K68" i="7"/>
  <c r="J68" i="7"/>
  <c r="I68" i="7"/>
  <c r="H68" i="7"/>
  <c r="G68" i="7"/>
  <c r="F68" i="7"/>
  <c r="C68" i="7"/>
  <c r="B68" i="7"/>
  <c r="S67" i="7"/>
  <c r="R67" i="7"/>
  <c r="Q67" i="7"/>
  <c r="P67" i="7"/>
  <c r="E67" i="7"/>
  <c r="T67" i="7" s="1"/>
  <c r="S66" i="7"/>
  <c r="R66" i="7"/>
  <c r="Q66" i="7"/>
  <c r="P66" i="7"/>
  <c r="E66" i="7"/>
  <c r="U65" i="7"/>
  <c r="S65" i="7"/>
  <c r="R65" i="7"/>
  <c r="Q65" i="7"/>
  <c r="P65" i="7"/>
  <c r="E65" i="7"/>
  <c r="T65" i="7" s="1"/>
  <c r="S64" i="7"/>
  <c r="R64" i="7"/>
  <c r="Q64" i="7"/>
  <c r="P64" i="7"/>
  <c r="E64" i="7"/>
  <c r="U64" i="7" s="1"/>
  <c r="S63" i="7"/>
  <c r="R63" i="7"/>
  <c r="Q63" i="7"/>
  <c r="P63" i="7"/>
  <c r="E63" i="7"/>
  <c r="O61" i="7"/>
  <c r="N61" i="7"/>
  <c r="M61" i="7"/>
  <c r="S61" i="7" s="1"/>
  <c r="L61" i="7"/>
  <c r="R61" i="7" s="1"/>
  <c r="K61" i="7"/>
  <c r="J61" i="7"/>
  <c r="I61" i="7"/>
  <c r="H61" i="7"/>
  <c r="C61" i="7"/>
  <c r="B61" i="7"/>
  <c r="S60" i="7"/>
  <c r="R60" i="7"/>
  <c r="Q60" i="7"/>
  <c r="P60" i="7"/>
  <c r="E60" i="7"/>
  <c r="U60" i="7" s="1"/>
  <c r="T59" i="7"/>
  <c r="S59" i="7"/>
  <c r="R59" i="7"/>
  <c r="Q59" i="7"/>
  <c r="P59" i="7"/>
  <c r="E59" i="7"/>
  <c r="U59" i="7" s="1"/>
  <c r="S58" i="7"/>
  <c r="R58" i="7"/>
  <c r="Q58" i="7"/>
  <c r="P58" i="7"/>
  <c r="E58" i="7"/>
  <c r="T58" i="7" s="1"/>
  <c r="U57" i="7"/>
  <c r="T57" i="7"/>
  <c r="S57" i="7"/>
  <c r="R57" i="7"/>
  <c r="Q57" i="7"/>
  <c r="P57" i="7"/>
  <c r="E57" i="7"/>
  <c r="O55" i="7"/>
  <c r="N55" i="7"/>
  <c r="M55" i="7"/>
  <c r="S55" i="7" s="1"/>
  <c r="L55" i="7"/>
  <c r="R55" i="7" s="1"/>
  <c r="K55" i="7"/>
  <c r="J55" i="7"/>
  <c r="I55" i="7"/>
  <c r="H55" i="7"/>
  <c r="G55" i="7"/>
  <c r="F55" i="7"/>
  <c r="C55" i="7"/>
  <c r="B55" i="7"/>
  <c r="E55" i="7" s="1"/>
  <c r="U54" i="7"/>
  <c r="S54" i="7"/>
  <c r="R54" i="7"/>
  <c r="Q54" i="7"/>
  <c r="P54" i="7"/>
  <c r="T54" i="7" s="1"/>
  <c r="E54" i="7"/>
  <c r="S53" i="7"/>
  <c r="R53" i="7"/>
  <c r="Q53" i="7"/>
  <c r="P53" i="7"/>
  <c r="E53" i="7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5" i="7"/>
  <c r="T45" i="7"/>
  <c r="S45" i="7"/>
  <c r="R45" i="7"/>
  <c r="Q45" i="7"/>
  <c r="P45" i="7"/>
  <c r="E45" i="7"/>
  <c r="S44" i="7"/>
  <c r="R44" i="7"/>
  <c r="Q44" i="7"/>
  <c r="P44" i="7"/>
  <c r="E44" i="7"/>
  <c r="U44" i="7" s="1"/>
  <c r="O42" i="7"/>
  <c r="N42" i="7"/>
  <c r="M42" i="7"/>
  <c r="S42" i="7" s="1"/>
  <c r="L42" i="7"/>
  <c r="R42" i="7" s="1"/>
  <c r="K42" i="7"/>
  <c r="J42" i="7"/>
  <c r="I42" i="7"/>
  <c r="H42" i="7"/>
  <c r="G42" i="7"/>
  <c r="F42" i="7"/>
  <c r="C42" i="7"/>
  <c r="B42" i="7"/>
  <c r="E42" i="7" s="1"/>
  <c r="S41" i="7"/>
  <c r="R41" i="7"/>
  <c r="Q41" i="7"/>
  <c r="P41" i="7"/>
  <c r="E41" i="7"/>
  <c r="U41" i="7" s="1"/>
  <c r="S40" i="7"/>
  <c r="R40" i="7"/>
  <c r="Q40" i="7"/>
  <c r="P40" i="7"/>
  <c r="E40" i="7"/>
  <c r="T40" i="7" s="1"/>
  <c r="S39" i="7"/>
  <c r="R39" i="7"/>
  <c r="Q39" i="7"/>
  <c r="P39" i="7"/>
  <c r="E39" i="7"/>
  <c r="T39" i="7" s="1"/>
  <c r="U38" i="7"/>
  <c r="T38" i="7"/>
  <c r="S38" i="7"/>
  <c r="R38" i="7"/>
  <c r="Q38" i="7"/>
  <c r="P38" i="7"/>
  <c r="E38" i="7"/>
  <c r="U37" i="7"/>
  <c r="T37" i="7"/>
  <c r="S37" i="7"/>
  <c r="R37" i="7"/>
  <c r="Q37" i="7"/>
  <c r="P37" i="7"/>
  <c r="E37" i="7"/>
  <c r="O35" i="7"/>
  <c r="N35" i="7"/>
  <c r="M35" i="7"/>
  <c r="L35" i="7"/>
  <c r="R35" i="7" s="1"/>
  <c r="K35" i="7"/>
  <c r="J35" i="7"/>
  <c r="I35" i="7"/>
  <c r="H35" i="7"/>
  <c r="G35" i="7"/>
  <c r="F35" i="7"/>
  <c r="E35" i="7"/>
  <c r="C35" i="7"/>
  <c r="B35" i="7"/>
  <c r="S34" i="7"/>
  <c r="R34" i="7"/>
  <c r="Q34" i="7"/>
  <c r="U34" i="7" s="1"/>
  <c r="P34" i="7"/>
  <c r="T34" i="7" s="1"/>
  <c r="E34" i="7"/>
  <c r="O32" i="7"/>
  <c r="N32" i="7"/>
  <c r="M32" i="7"/>
  <c r="L32" i="7"/>
  <c r="R32" i="7" s="1"/>
  <c r="K32" i="7"/>
  <c r="J32" i="7"/>
  <c r="I32" i="7"/>
  <c r="H32" i="7"/>
  <c r="G32" i="7"/>
  <c r="F32" i="7"/>
  <c r="C32" i="7"/>
  <c r="B32" i="7"/>
  <c r="S31" i="7"/>
  <c r="R31" i="7"/>
  <c r="Q31" i="7"/>
  <c r="P31" i="7"/>
  <c r="E31" i="7"/>
  <c r="U31" i="7" s="1"/>
  <c r="S30" i="7"/>
  <c r="R30" i="7"/>
  <c r="Q30" i="7"/>
  <c r="P30" i="7"/>
  <c r="E30" i="7"/>
  <c r="U30" i="7" s="1"/>
  <c r="S29" i="7"/>
  <c r="R29" i="7"/>
  <c r="Q29" i="7"/>
  <c r="P29" i="7"/>
  <c r="E29" i="7"/>
  <c r="S28" i="7"/>
  <c r="R28" i="7"/>
  <c r="Q28" i="7"/>
  <c r="P28" i="7"/>
  <c r="E28" i="7"/>
  <c r="T28" i="7" s="1"/>
  <c r="O26" i="7"/>
  <c r="N26" i="7"/>
  <c r="M26" i="7"/>
  <c r="S26" i="7" s="1"/>
  <c r="L26" i="7"/>
  <c r="R26" i="7" s="1"/>
  <c r="K26" i="7"/>
  <c r="J26" i="7"/>
  <c r="I26" i="7"/>
  <c r="H26" i="7"/>
  <c r="G26" i="7"/>
  <c r="F26" i="7"/>
  <c r="C26" i="7"/>
  <c r="B26" i="7"/>
  <c r="S25" i="7"/>
  <c r="R25" i="7"/>
  <c r="Q25" i="7"/>
  <c r="P25" i="7"/>
  <c r="E25" i="7"/>
  <c r="S24" i="7"/>
  <c r="R24" i="7"/>
  <c r="Q24" i="7"/>
  <c r="P24" i="7"/>
  <c r="E24" i="7"/>
  <c r="U24" i="7" s="1"/>
  <c r="S23" i="7"/>
  <c r="R23" i="7"/>
  <c r="Q23" i="7"/>
  <c r="P23" i="7"/>
  <c r="E23" i="7"/>
  <c r="T22" i="7"/>
  <c r="S22" i="7"/>
  <c r="R22" i="7"/>
  <c r="Q22" i="7"/>
  <c r="P22" i="7"/>
  <c r="E22" i="7"/>
  <c r="U22" i="7" s="1"/>
  <c r="S21" i="7"/>
  <c r="R21" i="7"/>
  <c r="Q21" i="7"/>
  <c r="P21" i="7"/>
  <c r="E21" i="7"/>
  <c r="S20" i="7"/>
  <c r="R20" i="7"/>
  <c r="Q20" i="7"/>
  <c r="P20" i="7"/>
  <c r="E20" i="7"/>
  <c r="T20" i="7" s="1"/>
  <c r="S19" i="7"/>
  <c r="R19" i="7"/>
  <c r="Q19" i="7"/>
  <c r="P19" i="7"/>
  <c r="E19" i="7"/>
  <c r="O17" i="7"/>
  <c r="N17" i="7"/>
  <c r="M17" i="7"/>
  <c r="L17" i="7"/>
  <c r="K17" i="7"/>
  <c r="J17" i="7"/>
  <c r="I17" i="7"/>
  <c r="H17" i="7"/>
  <c r="G17" i="7"/>
  <c r="F17" i="7"/>
  <c r="C17" i="7"/>
  <c r="B17" i="7"/>
  <c r="E17" i="7" s="1"/>
  <c r="T16" i="7"/>
  <c r="S16" i="7"/>
  <c r="R16" i="7"/>
  <c r="Q16" i="7"/>
  <c r="P16" i="7"/>
  <c r="E16" i="7"/>
  <c r="U16" i="7" s="1"/>
  <c r="S15" i="7"/>
  <c r="R15" i="7"/>
  <c r="Q15" i="7"/>
  <c r="P15" i="7"/>
  <c r="E15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U10" i="7"/>
  <c r="S10" i="7"/>
  <c r="R10" i="7"/>
  <c r="Q10" i="7"/>
  <c r="P10" i="7"/>
  <c r="T10" i="7" s="1"/>
  <c r="E10" i="7"/>
  <c r="T9" i="7"/>
  <c r="S9" i="7"/>
  <c r="R9" i="7"/>
  <c r="Q9" i="7"/>
  <c r="P9" i="7"/>
  <c r="E9" i="7"/>
  <c r="U9" i="7" s="1"/>
  <c r="S96" i="6"/>
  <c r="R96" i="6"/>
  <c r="Q96" i="6"/>
  <c r="P96" i="6"/>
  <c r="E96" i="6"/>
  <c r="U96" i="6" s="1"/>
  <c r="U95" i="6"/>
  <c r="S95" i="6"/>
  <c r="R95" i="6"/>
  <c r="Q95" i="6"/>
  <c r="P95" i="6"/>
  <c r="E95" i="6"/>
  <c r="T95" i="6" s="1"/>
  <c r="S94" i="6"/>
  <c r="R94" i="6"/>
  <c r="Q94" i="6"/>
  <c r="P94" i="6"/>
  <c r="E94" i="6"/>
  <c r="S93" i="6"/>
  <c r="R93" i="6"/>
  <c r="Q93" i="6"/>
  <c r="P93" i="6"/>
  <c r="E93" i="6"/>
  <c r="U93" i="6" s="1"/>
  <c r="S92" i="6"/>
  <c r="R92" i="6"/>
  <c r="Q92" i="6"/>
  <c r="P92" i="6"/>
  <c r="E92" i="6"/>
  <c r="T92" i="6" s="1"/>
  <c r="S91" i="6"/>
  <c r="R91" i="6"/>
  <c r="Q91" i="6"/>
  <c r="P91" i="6"/>
  <c r="E91" i="6"/>
  <c r="U90" i="6"/>
  <c r="T90" i="6"/>
  <c r="S90" i="6"/>
  <c r="R90" i="6"/>
  <c r="Q90" i="6"/>
  <c r="P90" i="6"/>
  <c r="E90" i="6"/>
  <c r="U89" i="6"/>
  <c r="S89" i="6"/>
  <c r="R89" i="6"/>
  <c r="Q89" i="6"/>
  <c r="P89" i="6"/>
  <c r="E89" i="6"/>
  <c r="T89" i="6" s="1"/>
  <c r="S88" i="6"/>
  <c r="R88" i="6"/>
  <c r="Q88" i="6"/>
  <c r="P88" i="6"/>
  <c r="E88" i="6"/>
  <c r="U88" i="6" s="1"/>
  <c r="W75" i="6"/>
  <c r="V75" i="6"/>
  <c r="O75" i="6"/>
  <c r="N75" i="6"/>
  <c r="M75" i="6"/>
  <c r="L75" i="6"/>
  <c r="K75" i="6"/>
  <c r="J75" i="6"/>
  <c r="I75" i="6"/>
  <c r="H75" i="6"/>
  <c r="G75" i="6"/>
  <c r="F75" i="6"/>
  <c r="C75" i="6"/>
  <c r="B75" i="6"/>
  <c r="W74" i="6"/>
  <c r="V74" i="6"/>
  <c r="O74" i="6"/>
  <c r="N74" i="6"/>
  <c r="M74" i="6"/>
  <c r="L74" i="6"/>
  <c r="K74" i="6"/>
  <c r="J74" i="6"/>
  <c r="I74" i="6"/>
  <c r="H74" i="6"/>
  <c r="G74" i="6"/>
  <c r="F74" i="6"/>
  <c r="C74" i="6"/>
  <c r="B74" i="6"/>
  <c r="E74" i="6" s="1"/>
  <c r="W73" i="6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S72" i="6"/>
  <c r="R72" i="6"/>
  <c r="Q72" i="6"/>
  <c r="P72" i="6"/>
  <c r="E72" i="6"/>
  <c r="U71" i="6"/>
  <c r="S71" i="6"/>
  <c r="R71" i="6"/>
  <c r="Q71" i="6"/>
  <c r="P71" i="6"/>
  <c r="T71" i="6" s="1"/>
  <c r="E71" i="6"/>
  <c r="O69" i="6"/>
  <c r="N69" i="6"/>
  <c r="M69" i="6"/>
  <c r="S69" i="6" s="1"/>
  <c r="L69" i="6"/>
  <c r="K69" i="6"/>
  <c r="J69" i="6"/>
  <c r="I69" i="6"/>
  <c r="H69" i="6"/>
  <c r="G69" i="6"/>
  <c r="F69" i="6"/>
  <c r="C69" i="6"/>
  <c r="B69" i="6"/>
  <c r="O68" i="6"/>
  <c r="N68" i="6"/>
  <c r="M68" i="6"/>
  <c r="S68" i="6" s="1"/>
  <c r="L68" i="6"/>
  <c r="R68" i="6" s="1"/>
  <c r="K68" i="6"/>
  <c r="J68" i="6"/>
  <c r="I68" i="6"/>
  <c r="H68" i="6"/>
  <c r="G68" i="6"/>
  <c r="F68" i="6"/>
  <c r="C68" i="6"/>
  <c r="B68" i="6"/>
  <c r="E68" i="6" s="1"/>
  <c r="U67" i="6"/>
  <c r="T67" i="6"/>
  <c r="S67" i="6"/>
  <c r="R67" i="6"/>
  <c r="Q67" i="6"/>
  <c r="P67" i="6"/>
  <c r="E67" i="6"/>
  <c r="T66" i="6"/>
  <c r="S66" i="6"/>
  <c r="R66" i="6"/>
  <c r="Q66" i="6"/>
  <c r="P66" i="6"/>
  <c r="E66" i="6"/>
  <c r="U66" i="6" s="1"/>
  <c r="T65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S61" i="6" s="1"/>
  <c r="L61" i="6"/>
  <c r="R61" i="6" s="1"/>
  <c r="K61" i="6"/>
  <c r="J61" i="6"/>
  <c r="I61" i="6"/>
  <c r="H61" i="6"/>
  <c r="C61" i="6"/>
  <c r="B61" i="6"/>
  <c r="S60" i="6"/>
  <c r="R60" i="6"/>
  <c r="Q60" i="6"/>
  <c r="P60" i="6"/>
  <c r="E60" i="6"/>
  <c r="U60" i="6" s="1"/>
  <c r="S59" i="6"/>
  <c r="R59" i="6"/>
  <c r="Q59" i="6"/>
  <c r="P59" i="6"/>
  <c r="E59" i="6"/>
  <c r="U59" i="6" s="1"/>
  <c r="S58" i="6"/>
  <c r="R58" i="6"/>
  <c r="Q58" i="6"/>
  <c r="P58" i="6"/>
  <c r="E58" i="6"/>
  <c r="T58" i="6" s="1"/>
  <c r="T57" i="6"/>
  <c r="S57" i="6"/>
  <c r="R57" i="6"/>
  <c r="Q57" i="6"/>
  <c r="P57" i="6"/>
  <c r="E57" i="6"/>
  <c r="U57" i="6" s="1"/>
  <c r="O55" i="6"/>
  <c r="N55" i="6"/>
  <c r="M55" i="6"/>
  <c r="S55" i="6" s="1"/>
  <c r="L55" i="6"/>
  <c r="R55" i="6" s="1"/>
  <c r="K55" i="6"/>
  <c r="J55" i="6"/>
  <c r="I55" i="6"/>
  <c r="H55" i="6"/>
  <c r="G55" i="6"/>
  <c r="F55" i="6"/>
  <c r="C55" i="6"/>
  <c r="B55" i="6"/>
  <c r="S54" i="6"/>
  <c r="R54" i="6"/>
  <c r="Q54" i="6"/>
  <c r="P54" i="6"/>
  <c r="E54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T49" i="6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S46" i="6"/>
  <c r="R46" i="6"/>
  <c r="Q46" i="6"/>
  <c r="P46" i="6"/>
  <c r="E46" i="6"/>
  <c r="T45" i="6"/>
  <c r="S45" i="6"/>
  <c r="R45" i="6"/>
  <c r="Q45" i="6"/>
  <c r="P45" i="6"/>
  <c r="E45" i="6"/>
  <c r="S44" i="6"/>
  <c r="R44" i="6"/>
  <c r="Q44" i="6"/>
  <c r="P44" i="6"/>
  <c r="E44" i="6"/>
  <c r="U44" i="6" s="1"/>
  <c r="O42" i="6"/>
  <c r="N42" i="6"/>
  <c r="M42" i="6"/>
  <c r="S42" i="6" s="1"/>
  <c r="L42" i="6"/>
  <c r="R42" i="6" s="1"/>
  <c r="K42" i="6"/>
  <c r="J42" i="6"/>
  <c r="I42" i="6"/>
  <c r="H42" i="6"/>
  <c r="G42" i="6"/>
  <c r="F42" i="6"/>
  <c r="C42" i="6"/>
  <c r="B42" i="6"/>
  <c r="E42" i="6" s="1"/>
  <c r="S41" i="6"/>
  <c r="R41" i="6"/>
  <c r="Q41" i="6"/>
  <c r="P41" i="6"/>
  <c r="E41" i="6"/>
  <c r="U41" i="6" s="1"/>
  <c r="S40" i="6"/>
  <c r="R40" i="6"/>
  <c r="Q40" i="6"/>
  <c r="P40" i="6"/>
  <c r="E40" i="6"/>
  <c r="T40" i="6" s="1"/>
  <c r="S39" i="6"/>
  <c r="R39" i="6"/>
  <c r="Q39" i="6"/>
  <c r="P39" i="6"/>
  <c r="E39" i="6"/>
  <c r="U38" i="6"/>
  <c r="S38" i="6"/>
  <c r="R38" i="6"/>
  <c r="Q38" i="6"/>
  <c r="P38" i="6"/>
  <c r="E38" i="6"/>
  <c r="S37" i="6"/>
  <c r="R37" i="6"/>
  <c r="Q37" i="6"/>
  <c r="P37" i="6"/>
  <c r="E37" i="6"/>
  <c r="U37" i="6" s="1"/>
  <c r="O35" i="6"/>
  <c r="N35" i="6"/>
  <c r="M35" i="6"/>
  <c r="L35" i="6"/>
  <c r="R35" i="6" s="1"/>
  <c r="K35" i="6"/>
  <c r="J35" i="6"/>
  <c r="I35" i="6"/>
  <c r="H35" i="6"/>
  <c r="G35" i="6"/>
  <c r="F35" i="6"/>
  <c r="C35" i="6"/>
  <c r="B35" i="6"/>
  <c r="E35" i="6" s="1"/>
  <c r="U34" i="6"/>
  <c r="S34" i="6"/>
  <c r="R34" i="6"/>
  <c r="Q34" i="6"/>
  <c r="P34" i="6"/>
  <c r="E34" i="6"/>
  <c r="T34" i="6" s="1"/>
  <c r="O32" i="6"/>
  <c r="N32" i="6"/>
  <c r="M32" i="6"/>
  <c r="S32" i="6" s="1"/>
  <c r="L32" i="6"/>
  <c r="R32" i="6" s="1"/>
  <c r="K32" i="6"/>
  <c r="J32" i="6"/>
  <c r="I32" i="6"/>
  <c r="H32" i="6"/>
  <c r="G32" i="6"/>
  <c r="F32" i="6"/>
  <c r="C32" i="6"/>
  <c r="B32" i="6"/>
  <c r="E32" i="6" s="1"/>
  <c r="S31" i="6"/>
  <c r="R31" i="6"/>
  <c r="Q31" i="6"/>
  <c r="P31" i="6"/>
  <c r="E31" i="6"/>
  <c r="S30" i="6"/>
  <c r="R30" i="6"/>
  <c r="Q30" i="6"/>
  <c r="P30" i="6"/>
  <c r="E30" i="6"/>
  <c r="U29" i="6"/>
  <c r="S29" i="6"/>
  <c r="R29" i="6"/>
  <c r="Q29" i="6"/>
  <c r="P29" i="6"/>
  <c r="E29" i="6"/>
  <c r="T29" i="6" s="1"/>
  <c r="S28" i="6"/>
  <c r="R28" i="6"/>
  <c r="Q28" i="6"/>
  <c r="P28" i="6"/>
  <c r="E28" i="6"/>
  <c r="U28" i="6" s="1"/>
  <c r="O26" i="6"/>
  <c r="N26" i="6"/>
  <c r="M26" i="6"/>
  <c r="S26" i="6" s="1"/>
  <c r="L26" i="6"/>
  <c r="R26" i="6" s="1"/>
  <c r="K26" i="6"/>
  <c r="J26" i="6"/>
  <c r="I26" i="6"/>
  <c r="H26" i="6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U21" i="6" s="1"/>
  <c r="S20" i="6"/>
  <c r="R20" i="6"/>
  <c r="Q20" i="6"/>
  <c r="P20" i="6"/>
  <c r="E20" i="6"/>
  <c r="U20" i="6" s="1"/>
  <c r="S19" i="6"/>
  <c r="R19" i="6"/>
  <c r="Q19" i="6"/>
  <c r="P19" i="6"/>
  <c r="E19" i="6"/>
  <c r="O17" i="6"/>
  <c r="S17" i="6" s="1"/>
  <c r="N17" i="6"/>
  <c r="R17" i="6" s="1"/>
  <c r="M17" i="6"/>
  <c r="L17" i="6"/>
  <c r="K17" i="6"/>
  <c r="J17" i="6"/>
  <c r="I17" i="6"/>
  <c r="Q17" i="6" s="1"/>
  <c r="H17" i="6"/>
  <c r="G17" i="6"/>
  <c r="F17" i="6"/>
  <c r="C17" i="6"/>
  <c r="B17" i="6"/>
  <c r="E17" i="6" s="1"/>
  <c r="U16" i="6"/>
  <c r="T16" i="6"/>
  <c r="S16" i="6"/>
  <c r="R16" i="6"/>
  <c r="Q16" i="6"/>
  <c r="P16" i="6"/>
  <c r="E16" i="6"/>
  <c r="S15" i="6"/>
  <c r="R15" i="6"/>
  <c r="Q15" i="6"/>
  <c r="P15" i="6"/>
  <c r="E15" i="6"/>
  <c r="U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S10" i="6"/>
  <c r="R10" i="6"/>
  <c r="Q10" i="6"/>
  <c r="P10" i="6"/>
  <c r="E10" i="6"/>
  <c r="U10" i="6" s="1"/>
  <c r="U9" i="6"/>
  <c r="T9" i="6"/>
  <c r="S9" i="6"/>
  <c r="R9" i="6"/>
  <c r="Q9" i="6"/>
  <c r="P9" i="6"/>
  <c r="E9" i="6"/>
  <c r="U96" i="5"/>
  <c r="T96" i="5"/>
  <c r="S96" i="5"/>
  <c r="R96" i="5"/>
  <c r="Q96" i="5"/>
  <c r="P96" i="5"/>
  <c r="E96" i="5"/>
  <c r="S95" i="5"/>
  <c r="R95" i="5"/>
  <c r="Q95" i="5"/>
  <c r="P95" i="5"/>
  <c r="E95" i="5"/>
  <c r="U95" i="5" s="1"/>
  <c r="S94" i="5"/>
  <c r="R94" i="5"/>
  <c r="Q94" i="5"/>
  <c r="P94" i="5"/>
  <c r="E94" i="5"/>
  <c r="U94" i="5" s="1"/>
  <c r="S93" i="5"/>
  <c r="R93" i="5"/>
  <c r="Q93" i="5"/>
  <c r="P93" i="5"/>
  <c r="E93" i="5"/>
  <c r="U93" i="5" s="1"/>
  <c r="S92" i="5"/>
  <c r="R92" i="5"/>
  <c r="Q92" i="5"/>
  <c r="P92" i="5"/>
  <c r="E92" i="5"/>
  <c r="T92" i="5" s="1"/>
  <c r="S91" i="5"/>
  <c r="R91" i="5"/>
  <c r="Q91" i="5"/>
  <c r="P91" i="5"/>
  <c r="E91" i="5"/>
  <c r="S90" i="5"/>
  <c r="R90" i="5"/>
  <c r="Q90" i="5"/>
  <c r="P90" i="5"/>
  <c r="E90" i="5"/>
  <c r="U89" i="5"/>
  <c r="S89" i="5"/>
  <c r="R89" i="5"/>
  <c r="Q89" i="5"/>
  <c r="P89" i="5"/>
  <c r="E89" i="5"/>
  <c r="T89" i="5" s="1"/>
  <c r="U88" i="5"/>
  <c r="T88" i="5"/>
  <c r="S88" i="5"/>
  <c r="R88" i="5"/>
  <c r="Q88" i="5"/>
  <c r="P88" i="5"/>
  <c r="E88" i="5"/>
  <c r="O75" i="5"/>
  <c r="N75" i="5"/>
  <c r="M75" i="5"/>
  <c r="S75" i="5" s="1"/>
  <c r="L75" i="5"/>
  <c r="K75" i="5"/>
  <c r="J75" i="5"/>
  <c r="I75" i="5"/>
  <c r="H75" i="5"/>
  <c r="G75" i="5"/>
  <c r="F75" i="5"/>
  <c r="C75" i="5"/>
  <c r="B75" i="5"/>
  <c r="O74" i="5"/>
  <c r="N74" i="5"/>
  <c r="M74" i="5"/>
  <c r="L74" i="5"/>
  <c r="R74" i="5" s="1"/>
  <c r="K74" i="5"/>
  <c r="J74" i="5"/>
  <c r="I74" i="5"/>
  <c r="H74" i="5"/>
  <c r="G74" i="5"/>
  <c r="F74" i="5"/>
  <c r="C74" i="5"/>
  <c r="B74" i="5"/>
  <c r="E74" i="5" s="1"/>
  <c r="S73" i="5"/>
  <c r="R73" i="5"/>
  <c r="O73" i="5"/>
  <c r="N73" i="5"/>
  <c r="M73" i="5"/>
  <c r="L73" i="5"/>
  <c r="K73" i="5"/>
  <c r="J73" i="5"/>
  <c r="I73" i="5"/>
  <c r="Q73" i="5" s="1"/>
  <c r="H73" i="5"/>
  <c r="P73" i="5" s="1"/>
  <c r="G73" i="5"/>
  <c r="F73" i="5"/>
  <c r="C73" i="5"/>
  <c r="B73" i="5"/>
  <c r="T72" i="5"/>
  <c r="S72" i="5"/>
  <c r="R72" i="5"/>
  <c r="Q72" i="5"/>
  <c r="P72" i="5"/>
  <c r="E72" i="5"/>
  <c r="U72" i="5" s="1"/>
  <c r="S71" i="5"/>
  <c r="R71" i="5"/>
  <c r="Q71" i="5"/>
  <c r="P71" i="5"/>
  <c r="E71" i="5"/>
  <c r="O69" i="5"/>
  <c r="N69" i="5"/>
  <c r="M69" i="5"/>
  <c r="L69" i="5"/>
  <c r="K69" i="5"/>
  <c r="J69" i="5"/>
  <c r="I69" i="5"/>
  <c r="H69" i="5"/>
  <c r="G69" i="5"/>
  <c r="F69" i="5"/>
  <c r="C69" i="5"/>
  <c r="B69" i="5"/>
  <c r="S68" i="5"/>
  <c r="R68" i="5"/>
  <c r="O68" i="5"/>
  <c r="N68" i="5"/>
  <c r="M68" i="5"/>
  <c r="L68" i="5"/>
  <c r="K68" i="5"/>
  <c r="J68" i="5"/>
  <c r="I68" i="5"/>
  <c r="H68" i="5"/>
  <c r="G68" i="5"/>
  <c r="F68" i="5"/>
  <c r="C68" i="5"/>
  <c r="B68" i="5"/>
  <c r="T67" i="5"/>
  <c r="S67" i="5"/>
  <c r="R67" i="5"/>
  <c r="Q67" i="5"/>
  <c r="P67" i="5"/>
  <c r="E67" i="5"/>
  <c r="U67" i="5" s="1"/>
  <c r="U66" i="5"/>
  <c r="T66" i="5"/>
  <c r="S66" i="5"/>
  <c r="R66" i="5"/>
  <c r="Q66" i="5"/>
  <c r="P66" i="5"/>
  <c r="E66" i="5"/>
  <c r="S65" i="5"/>
  <c r="R65" i="5"/>
  <c r="Q65" i="5"/>
  <c r="P65" i="5"/>
  <c r="E65" i="5"/>
  <c r="U65" i="5" s="1"/>
  <c r="U64" i="5"/>
  <c r="S64" i="5"/>
  <c r="R64" i="5"/>
  <c r="Q64" i="5"/>
  <c r="P64" i="5"/>
  <c r="E64" i="5"/>
  <c r="T64" i="5" s="1"/>
  <c r="T63" i="5"/>
  <c r="S63" i="5"/>
  <c r="R63" i="5"/>
  <c r="Q63" i="5"/>
  <c r="P63" i="5"/>
  <c r="E63" i="5"/>
  <c r="O61" i="5"/>
  <c r="N61" i="5"/>
  <c r="M61" i="5"/>
  <c r="S61" i="5" s="1"/>
  <c r="L61" i="5"/>
  <c r="R61" i="5" s="1"/>
  <c r="K61" i="5"/>
  <c r="J61" i="5"/>
  <c r="I61" i="5"/>
  <c r="H61" i="5"/>
  <c r="C61" i="5"/>
  <c r="B61" i="5"/>
  <c r="E61" i="5" s="1"/>
  <c r="S60" i="5"/>
  <c r="R60" i="5"/>
  <c r="Q60" i="5"/>
  <c r="P60" i="5"/>
  <c r="E60" i="5"/>
  <c r="T60" i="5" s="1"/>
  <c r="S59" i="5"/>
  <c r="R59" i="5"/>
  <c r="Q59" i="5"/>
  <c r="P59" i="5"/>
  <c r="E59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O55" i="5"/>
  <c r="N55" i="5"/>
  <c r="M55" i="5"/>
  <c r="S55" i="5" s="1"/>
  <c r="L55" i="5"/>
  <c r="R55" i="5" s="1"/>
  <c r="K55" i="5"/>
  <c r="J55" i="5"/>
  <c r="I55" i="5"/>
  <c r="H55" i="5"/>
  <c r="G55" i="5"/>
  <c r="F55" i="5"/>
  <c r="C55" i="5"/>
  <c r="B55" i="5"/>
  <c r="U54" i="5"/>
  <c r="T54" i="5"/>
  <c r="S54" i="5"/>
  <c r="R54" i="5"/>
  <c r="Q54" i="5"/>
  <c r="P54" i="5"/>
  <c r="E54" i="5"/>
  <c r="U53" i="5"/>
  <c r="T53" i="5"/>
  <c r="S53" i="5"/>
  <c r="R53" i="5"/>
  <c r="Q53" i="5"/>
  <c r="P53" i="5"/>
  <c r="E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T49" i="5" s="1"/>
  <c r="S48" i="5"/>
  <c r="R48" i="5"/>
  <c r="Q48" i="5"/>
  <c r="P48" i="5"/>
  <c r="E48" i="5"/>
  <c r="U47" i="5"/>
  <c r="T47" i="5"/>
  <c r="S47" i="5"/>
  <c r="R47" i="5"/>
  <c r="Q47" i="5"/>
  <c r="P47" i="5"/>
  <c r="E47" i="5"/>
  <c r="U46" i="5"/>
  <c r="T46" i="5"/>
  <c r="S46" i="5"/>
  <c r="R46" i="5"/>
  <c r="Q46" i="5"/>
  <c r="P46" i="5"/>
  <c r="E46" i="5"/>
  <c r="T45" i="5"/>
  <c r="S45" i="5"/>
  <c r="R45" i="5"/>
  <c r="Q45" i="5"/>
  <c r="P45" i="5"/>
  <c r="E45" i="5"/>
  <c r="U45" i="5" s="1"/>
  <c r="S44" i="5"/>
  <c r="R44" i="5"/>
  <c r="Q44" i="5"/>
  <c r="P44" i="5"/>
  <c r="E44" i="5"/>
  <c r="O42" i="5"/>
  <c r="N42" i="5"/>
  <c r="M42" i="5"/>
  <c r="S42" i="5" s="1"/>
  <c r="L42" i="5"/>
  <c r="K42" i="5"/>
  <c r="J42" i="5"/>
  <c r="I42" i="5"/>
  <c r="H42" i="5"/>
  <c r="G42" i="5"/>
  <c r="F42" i="5"/>
  <c r="C42" i="5"/>
  <c r="B42" i="5"/>
  <c r="U41" i="5"/>
  <c r="T41" i="5"/>
  <c r="S41" i="5"/>
  <c r="R41" i="5"/>
  <c r="Q41" i="5"/>
  <c r="P41" i="5"/>
  <c r="E41" i="5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S35" i="5"/>
  <c r="O35" i="5"/>
  <c r="N35" i="5"/>
  <c r="M35" i="5"/>
  <c r="L35" i="5"/>
  <c r="R35" i="5" s="1"/>
  <c r="K35" i="5"/>
  <c r="J35" i="5"/>
  <c r="I35" i="5"/>
  <c r="Q35" i="5" s="1"/>
  <c r="H35" i="5"/>
  <c r="G35" i="5"/>
  <c r="F35" i="5"/>
  <c r="C35" i="5"/>
  <c r="B35" i="5"/>
  <c r="E35" i="5" s="1"/>
  <c r="S34" i="5"/>
  <c r="R34" i="5"/>
  <c r="Q34" i="5"/>
  <c r="P34" i="5"/>
  <c r="E34" i="5"/>
  <c r="O32" i="5"/>
  <c r="N32" i="5"/>
  <c r="M32" i="5"/>
  <c r="S32" i="5" s="1"/>
  <c r="L32" i="5"/>
  <c r="R32" i="5" s="1"/>
  <c r="K32" i="5"/>
  <c r="J32" i="5"/>
  <c r="I32" i="5"/>
  <c r="H32" i="5"/>
  <c r="G32" i="5"/>
  <c r="F32" i="5"/>
  <c r="C32" i="5"/>
  <c r="B32" i="5"/>
  <c r="S31" i="5"/>
  <c r="R31" i="5"/>
  <c r="Q31" i="5"/>
  <c r="P31" i="5"/>
  <c r="E31" i="5"/>
  <c r="U30" i="5"/>
  <c r="T30" i="5"/>
  <c r="S30" i="5"/>
  <c r="R30" i="5"/>
  <c r="Q30" i="5"/>
  <c r="P30" i="5"/>
  <c r="E30" i="5"/>
  <c r="S29" i="5"/>
  <c r="R29" i="5"/>
  <c r="Q29" i="5"/>
  <c r="P29" i="5"/>
  <c r="E29" i="5"/>
  <c r="T29" i="5" s="1"/>
  <c r="S28" i="5"/>
  <c r="R28" i="5"/>
  <c r="Q28" i="5"/>
  <c r="P28" i="5"/>
  <c r="E28" i="5"/>
  <c r="S26" i="5"/>
  <c r="O26" i="5"/>
  <c r="N26" i="5"/>
  <c r="M26" i="5"/>
  <c r="L26" i="5"/>
  <c r="R26" i="5" s="1"/>
  <c r="K26" i="5"/>
  <c r="J26" i="5"/>
  <c r="I26" i="5"/>
  <c r="H26" i="5"/>
  <c r="G26" i="5"/>
  <c r="F26" i="5"/>
  <c r="C26" i="5"/>
  <c r="B26" i="5"/>
  <c r="E26" i="5" s="1"/>
  <c r="U25" i="5"/>
  <c r="T25" i="5"/>
  <c r="S25" i="5"/>
  <c r="R25" i="5"/>
  <c r="Q25" i="5"/>
  <c r="P25" i="5"/>
  <c r="E25" i="5"/>
  <c r="U24" i="5"/>
  <c r="T24" i="5"/>
  <c r="S24" i="5"/>
  <c r="R24" i="5"/>
  <c r="Q24" i="5"/>
  <c r="P24" i="5"/>
  <c r="E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S20" i="5"/>
  <c r="R20" i="5"/>
  <c r="Q20" i="5"/>
  <c r="P20" i="5"/>
  <c r="E20" i="5"/>
  <c r="S19" i="5"/>
  <c r="R19" i="5"/>
  <c r="Q19" i="5"/>
  <c r="P19" i="5"/>
  <c r="E19" i="5"/>
  <c r="S17" i="5"/>
  <c r="O17" i="5"/>
  <c r="N17" i="5"/>
  <c r="M17" i="5"/>
  <c r="L17" i="5"/>
  <c r="R17" i="5" s="1"/>
  <c r="K17" i="5"/>
  <c r="J17" i="5"/>
  <c r="I17" i="5"/>
  <c r="H17" i="5"/>
  <c r="G17" i="5"/>
  <c r="F17" i="5"/>
  <c r="C17" i="5"/>
  <c r="B17" i="5"/>
  <c r="E17" i="5" s="1"/>
  <c r="U16" i="5"/>
  <c r="T16" i="5"/>
  <c r="S16" i="5"/>
  <c r="R16" i="5"/>
  <c r="Q16" i="5"/>
  <c r="P16" i="5"/>
  <c r="E16" i="5"/>
  <c r="U15" i="5"/>
  <c r="T15" i="5"/>
  <c r="S15" i="5"/>
  <c r="R15" i="5"/>
  <c r="Q15" i="5"/>
  <c r="P15" i="5"/>
  <c r="E15" i="5"/>
  <c r="U14" i="5"/>
  <c r="T14" i="5"/>
  <c r="S14" i="5"/>
  <c r="R14" i="5"/>
  <c r="Q14" i="5"/>
  <c r="P14" i="5"/>
  <c r="E14" i="5"/>
  <c r="T13" i="5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S9" i="5"/>
  <c r="R9" i="5"/>
  <c r="Q9" i="5"/>
  <c r="P9" i="5"/>
  <c r="E9" i="5"/>
  <c r="U96" i="4"/>
  <c r="S96" i="4"/>
  <c r="R96" i="4"/>
  <c r="Q96" i="4"/>
  <c r="P96" i="4"/>
  <c r="E96" i="4"/>
  <c r="T96" i="4" s="1"/>
  <c r="U95" i="4"/>
  <c r="T95" i="4"/>
  <c r="S95" i="4"/>
  <c r="R95" i="4"/>
  <c r="Q95" i="4"/>
  <c r="P95" i="4"/>
  <c r="E95" i="4"/>
  <c r="U94" i="4"/>
  <c r="T94" i="4"/>
  <c r="S94" i="4"/>
  <c r="R94" i="4"/>
  <c r="Q94" i="4"/>
  <c r="P94" i="4"/>
  <c r="E94" i="4"/>
  <c r="U93" i="4"/>
  <c r="T93" i="4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S88" i="4"/>
  <c r="R88" i="4"/>
  <c r="Q88" i="4"/>
  <c r="P88" i="4"/>
  <c r="E88" i="4"/>
  <c r="W75" i="4"/>
  <c r="V75" i="4"/>
  <c r="O75" i="4"/>
  <c r="N75" i="4"/>
  <c r="M75" i="4"/>
  <c r="L75" i="4"/>
  <c r="K75" i="4"/>
  <c r="J75" i="4"/>
  <c r="I75" i="4"/>
  <c r="H75" i="4"/>
  <c r="G75" i="4"/>
  <c r="F75" i="4"/>
  <c r="C75" i="4"/>
  <c r="B75" i="4"/>
  <c r="E75" i="4" s="1"/>
  <c r="O74" i="4"/>
  <c r="N74" i="4"/>
  <c r="M74" i="4"/>
  <c r="S74" i="4" s="1"/>
  <c r="L74" i="4"/>
  <c r="K74" i="4"/>
  <c r="J74" i="4"/>
  <c r="I74" i="4"/>
  <c r="H74" i="4"/>
  <c r="G74" i="4"/>
  <c r="F74" i="4"/>
  <c r="E74" i="4"/>
  <c r="C74" i="4"/>
  <c r="B74" i="4"/>
  <c r="O73" i="4"/>
  <c r="N73" i="4"/>
  <c r="M73" i="4"/>
  <c r="L73" i="4"/>
  <c r="R73" i="4" s="1"/>
  <c r="K73" i="4"/>
  <c r="J73" i="4"/>
  <c r="I73" i="4"/>
  <c r="H73" i="4"/>
  <c r="G73" i="4"/>
  <c r="F73" i="4"/>
  <c r="C73" i="4"/>
  <c r="E73" i="4" s="1"/>
  <c r="B73" i="4"/>
  <c r="T72" i="4"/>
  <c r="S72" i="4"/>
  <c r="R72" i="4"/>
  <c r="Q72" i="4"/>
  <c r="P72" i="4"/>
  <c r="E72" i="4"/>
  <c r="U72" i="4" s="1"/>
  <c r="S71" i="4"/>
  <c r="R71" i="4"/>
  <c r="Q71" i="4"/>
  <c r="P71" i="4"/>
  <c r="E71" i="4"/>
  <c r="W69" i="4"/>
  <c r="V69" i="4"/>
  <c r="O69" i="4"/>
  <c r="N69" i="4"/>
  <c r="M69" i="4"/>
  <c r="L69" i="4"/>
  <c r="K69" i="4"/>
  <c r="J69" i="4"/>
  <c r="I69" i="4"/>
  <c r="H69" i="4"/>
  <c r="G69" i="4"/>
  <c r="F69" i="4"/>
  <c r="C69" i="4"/>
  <c r="B69" i="4"/>
  <c r="S68" i="4"/>
  <c r="O68" i="4"/>
  <c r="N68" i="4"/>
  <c r="M68" i="4"/>
  <c r="L68" i="4"/>
  <c r="R68" i="4" s="1"/>
  <c r="K68" i="4"/>
  <c r="J68" i="4"/>
  <c r="I68" i="4"/>
  <c r="Q68" i="4" s="1"/>
  <c r="H68" i="4"/>
  <c r="G68" i="4"/>
  <c r="F68" i="4"/>
  <c r="C68" i="4"/>
  <c r="B68" i="4"/>
  <c r="T67" i="4"/>
  <c r="S67" i="4"/>
  <c r="R67" i="4"/>
  <c r="Q67" i="4"/>
  <c r="P67" i="4"/>
  <c r="E67" i="4"/>
  <c r="U67" i="4" s="1"/>
  <c r="U66" i="4"/>
  <c r="S66" i="4"/>
  <c r="R66" i="4"/>
  <c r="Q66" i="4"/>
  <c r="P66" i="4"/>
  <c r="E66" i="4"/>
  <c r="T66" i="4" s="1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O61" i="4"/>
  <c r="N61" i="4"/>
  <c r="M61" i="4"/>
  <c r="S61" i="4" s="1"/>
  <c r="L61" i="4"/>
  <c r="R61" i="4" s="1"/>
  <c r="K61" i="4"/>
  <c r="J61" i="4"/>
  <c r="I61" i="4"/>
  <c r="H61" i="4"/>
  <c r="C61" i="4"/>
  <c r="B61" i="4"/>
  <c r="U60" i="4"/>
  <c r="S60" i="4"/>
  <c r="R60" i="4"/>
  <c r="Q60" i="4"/>
  <c r="P60" i="4"/>
  <c r="E60" i="4"/>
  <c r="T60" i="4" s="1"/>
  <c r="T59" i="4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O55" i="4"/>
  <c r="N55" i="4"/>
  <c r="M55" i="4"/>
  <c r="S55" i="4" s="1"/>
  <c r="L55" i="4"/>
  <c r="R55" i="4" s="1"/>
  <c r="K55" i="4"/>
  <c r="J55" i="4"/>
  <c r="I55" i="4"/>
  <c r="H55" i="4"/>
  <c r="G55" i="4"/>
  <c r="F55" i="4"/>
  <c r="C55" i="4"/>
  <c r="B55" i="4"/>
  <c r="E55" i="4" s="1"/>
  <c r="U54" i="4"/>
  <c r="S54" i="4"/>
  <c r="R54" i="4"/>
  <c r="Q54" i="4"/>
  <c r="P54" i="4"/>
  <c r="E54" i="4"/>
  <c r="T54" i="4" s="1"/>
  <c r="T53" i="4"/>
  <c r="S53" i="4"/>
  <c r="R53" i="4"/>
  <c r="Q53" i="4"/>
  <c r="P53" i="4"/>
  <c r="E53" i="4"/>
  <c r="U53" i="4" s="1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T46" i="4"/>
  <c r="S46" i="4"/>
  <c r="R46" i="4"/>
  <c r="Q46" i="4"/>
  <c r="P46" i="4"/>
  <c r="E46" i="4"/>
  <c r="U46" i="4" s="1"/>
  <c r="T45" i="4"/>
  <c r="S45" i="4"/>
  <c r="R45" i="4"/>
  <c r="Q45" i="4"/>
  <c r="P45" i="4"/>
  <c r="E45" i="4"/>
  <c r="S44" i="4"/>
  <c r="R44" i="4"/>
  <c r="Q44" i="4"/>
  <c r="P44" i="4"/>
  <c r="E44" i="4"/>
  <c r="U44" i="4" s="1"/>
  <c r="O42" i="4"/>
  <c r="N42" i="4"/>
  <c r="M42" i="4"/>
  <c r="L42" i="4"/>
  <c r="K42" i="4"/>
  <c r="J42" i="4"/>
  <c r="I42" i="4"/>
  <c r="H42" i="4"/>
  <c r="G42" i="4"/>
  <c r="F42" i="4"/>
  <c r="C42" i="4"/>
  <c r="B42" i="4"/>
  <c r="E42" i="4" s="1"/>
  <c r="S41" i="4"/>
  <c r="R41" i="4"/>
  <c r="Q41" i="4"/>
  <c r="P41" i="4"/>
  <c r="E41" i="4"/>
  <c r="U41" i="4" s="1"/>
  <c r="S40" i="4"/>
  <c r="R40" i="4"/>
  <c r="Q40" i="4"/>
  <c r="P40" i="4"/>
  <c r="E40" i="4"/>
  <c r="S39" i="4"/>
  <c r="R39" i="4"/>
  <c r="Q39" i="4"/>
  <c r="P39" i="4"/>
  <c r="E39" i="4"/>
  <c r="S38" i="4"/>
  <c r="R38" i="4"/>
  <c r="Q38" i="4"/>
  <c r="P38" i="4"/>
  <c r="E38" i="4"/>
  <c r="U38" i="4" s="1"/>
  <c r="S37" i="4"/>
  <c r="R37" i="4"/>
  <c r="Q37" i="4"/>
  <c r="P37" i="4"/>
  <c r="E37" i="4"/>
  <c r="S35" i="4"/>
  <c r="O35" i="4"/>
  <c r="N35" i="4"/>
  <c r="M35" i="4"/>
  <c r="L35" i="4"/>
  <c r="R35" i="4" s="1"/>
  <c r="K35" i="4"/>
  <c r="J35" i="4"/>
  <c r="I35" i="4"/>
  <c r="Q35" i="4" s="1"/>
  <c r="H35" i="4"/>
  <c r="G35" i="4"/>
  <c r="F35" i="4"/>
  <c r="C35" i="4"/>
  <c r="B35" i="4"/>
  <c r="E35" i="4" s="1"/>
  <c r="T34" i="4"/>
  <c r="S34" i="4"/>
  <c r="R34" i="4"/>
  <c r="Q34" i="4"/>
  <c r="P34" i="4"/>
  <c r="E34" i="4"/>
  <c r="U34" i="4" s="1"/>
  <c r="S32" i="4"/>
  <c r="O32" i="4"/>
  <c r="Q32" i="4" s="1"/>
  <c r="N32" i="4"/>
  <c r="M32" i="4"/>
  <c r="L32" i="4"/>
  <c r="R32" i="4" s="1"/>
  <c r="K32" i="4"/>
  <c r="J32" i="4"/>
  <c r="I32" i="4"/>
  <c r="H32" i="4"/>
  <c r="P32" i="4" s="1"/>
  <c r="G32" i="4"/>
  <c r="F32" i="4"/>
  <c r="C32" i="4"/>
  <c r="B32" i="4"/>
  <c r="E32" i="4" s="1"/>
  <c r="U31" i="4"/>
  <c r="T31" i="4"/>
  <c r="S31" i="4"/>
  <c r="R31" i="4"/>
  <c r="Q31" i="4"/>
  <c r="P31" i="4"/>
  <c r="E31" i="4"/>
  <c r="S30" i="4"/>
  <c r="R30" i="4"/>
  <c r="Q30" i="4"/>
  <c r="P30" i="4"/>
  <c r="E30" i="4"/>
  <c r="U30" i="4" s="1"/>
  <c r="S29" i="4"/>
  <c r="R29" i="4"/>
  <c r="Q29" i="4"/>
  <c r="P29" i="4"/>
  <c r="E29" i="4"/>
  <c r="S28" i="4"/>
  <c r="R28" i="4"/>
  <c r="Q28" i="4"/>
  <c r="P28" i="4"/>
  <c r="E28" i="4"/>
  <c r="U28" i="4" s="1"/>
  <c r="W26" i="4"/>
  <c r="V26" i="4"/>
  <c r="O26" i="4"/>
  <c r="N26" i="4"/>
  <c r="M26" i="4"/>
  <c r="S26" i="4" s="1"/>
  <c r="L26" i="4"/>
  <c r="R26" i="4" s="1"/>
  <c r="K26" i="4"/>
  <c r="J26" i="4"/>
  <c r="I26" i="4"/>
  <c r="H26" i="4"/>
  <c r="G26" i="4"/>
  <c r="F26" i="4"/>
  <c r="C26" i="4"/>
  <c r="B26" i="4"/>
  <c r="E26" i="4" s="1"/>
  <c r="S25" i="4"/>
  <c r="R25" i="4"/>
  <c r="Q25" i="4"/>
  <c r="P25" i="4"/>
  <c r="E25" i="4"/>
  <c r="T25" i="4" s="1"/>
  <c r="S24" i="4"/>
  <c r="R24" i="4"/>
  <c r="Q24" i="4"/>
  <c r="P24" i="4"/>
  <c r="E24" i="4"/>
  <c r="T23" i="4"/>
  <c r="S23" i="4"/>
  <c r="R23" i="4"/>
  <c r="Q23" i="4"/>
  <c r="P23" i="4"/>
  <c r="E23" i="4"/>
  <c r="S22" i="4"/>
  <c r="R22" i="4"/>
  <c r="Q22" i="4"/>
  <c r="P22" i="4"/>
  <c r="E22" i="4"/>
  <c r="U22" i="4" s="1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E19" i="4"/>
  <c r="U19" i="4" s="1"/>
  <c r="O17" i="4"/>
  <c r="N17" i="4"/>
  <c r="M17" i="4"/>
  <c r="S17" i="4" s="1"/>
  <c r="L17" i="4"/>
  <c r="R17" i="4" s="1"/>
  <c r="K17" i="4"/>
  <c r="J17" i="4"/>
  <c r="I17" i="4"/>
  <c r="H17" i="4"/>
  <c r="G17" i="4"/>
  <c r="F17" i="4"/>
  <c r="E17" i="4"/>
  <c r="C17" i="4"/>
  <c r="B17" i="4"/>
  <c r="S16" i="4"/>
  <c r="R16" i="4"/>
  <c r="Q16" i="4"/>
  <c r="P16" i="4"/>
  <c r="E16" i="4"/>
  <c r="U16" i="4" s="1"/>
  <c r="S15" i="4"/>
  <c r="R15" i="4"/>
  <c r="Q15" i="4"/>
  <c r="P15" i="4"/>
  <c r="E15" i="4"/>
  <c r="U15" i="4" s="1"/>
  <c r="U14" i="4"/>
  <c r="T14" i="4"/>
  <c r="S14" i="4"/>
  <c r="R14" i="4"/>
  <c r="Q14" i="4"/>
  <c r="P14" i="4"/>
  <c r="E14" i="4"/>
  <c r="T13" i="4"/>
  <c r="S13" i="4"/>
  <c r="R13" i="4"/>
  <c r="Q13" i="4"/>
  <c r="P13" i="4"/>
  <c r="E13" i="4"/>
  <c r="U13" i="4" s="1"/>
  <c r="T12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S96" i="3"/>
  <c r="R96" i="3"/>
  <c r="Q96" i="3"/>
  <c r="P96" i="3"/>
  <c r="E96" i="3"/>
  <c r="T95" i="3"/>
  <c r="S95" i="3"/>
  <c r="R95" i="3"/>
  <c r="Q95" i="3"/>
  <c r="P95" i="3"/>
  <c r="E95" i="3"/>
  <c r="U95" i="3" s="1"/>
  <c r="U94" i="3"/>
  <c r="T94" i="3"/>
  <c r="S94" i="3"/>
  <c r="R94" i="3"/>
  <c r="Q94" i="3"/>
  <c r="P94" i="3"/>
  <c r="E94" i="3"/>
  <c r="T93" i="3"/>
  <c r="S93" i="3"/>
  <c r="R93" i="3"/>
  <c r="Q93" i="3"/>
  <c r="P93" i="3"/>
  <c r="E93" i="3"/>
  <c r="U93" i="3" s="1"/>
  <c r="T92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S89" i="3"/>
  <c r="R89" i="3"/>
  <c r="Q89" i="3"/>
  <c r="P89" i="3"/>
  <c r="E89" i="3"/>
  <c r="S88" i="3"/>
  <c r="R88" i="3"/>
  <c r="Q88" i="3"/>
  <c r="P88" i="3"/>
  <c r="E88" i="3"/>
  <c r="W75" i="3"/>
  <c r="V75" i="3"/>
  <c r="O75" i="3"/>
  <c r="N75" i="3"/>
  <c r="M75" i="3"/>
  <c r="L75" i="3"/>
  <c r="K75" i="3"/>
  <c r="J75" i="3"/>
  <c r="I75" i="3"/>
  <c r="H75" i="3"/>
  <c r="G75" i="3"/>
  <c r="F75" i="3"/>
  <c r="C75" i="3"/>
  <c r="B75" i="3"/>
  <c r="O74" i="3"/>
  <c r="N74" i="3"/>
  <c r="M74" i="3"/>
  <c r="L74" i="3"/>
  <c r="K74" i="3"/>
  <c r="J74" i="3"/>
  <c r="I74" i="3"/>
  <c r="H74" i="3"/>
  <c r="G74" i="3"/>
  <c r="F74" i="3"/>
  <c r="C74" i="3"/>
  <c r="E74" i="3" s="1"/>
  <c r="B74" i="3"/>
  <c r="O73" i="3"/>
  <c r="N73" i="3"/>
  <c r="M73" i="3"/>
  <c r="S73" i="3" s="1"/>
  <c r="L73" i="3"/>
  <c r="K73" i="3"/>
  <c r="J73" i="3"/>
  <c r="I73" i="3"/>
  <c r="H73" i="3"/>
  <c r="G73" i="3"/>
  <c r="F73" i="3"/>
  <c r="C73" i="3"/>
  <c r="B73" i="3"/>
  <c r="T72" i="3"/>
  <c r="S72" i="3"/>
  <c r="R72" i="3"/>
  <c r="Q72" i="3"/>
  <c r="P72" i="3"/>
  <c r="E72" i="3"/>
  <c r="U72" i="3" s="1"/>
  <c r="S71" i="3"/>
  <c r="R71" i="3"/>
  <c r="Q71" i="3"/>
  <c r="P71" i="3"/>
  <c r="E71" i="3"/>
  <c r="W69" i="3"/>
  <c r="V69" i="3"/>
  <c r="O69" i="3"/>
  <c r="N69" i="3"/>
  <c r="M69" i="3"/>
  <c r="L69" i="3"/>
  <c r="K69" i="3"/>
  <c r="J69" i="3"/>
  <c r="I69" i="3"/>
  <c r="H69" i="3"/>
  <c r="G69" i="3"/>
  <c r="F69" i="3"/>
  <c r="C69" i="3"/>
  <c r="B69" i="3"/>
  <c r="O68" i="3"/>
  <c r="N68" i="3"/>
  <c r="M68" i="3"/>
  <c r="S68" i="3" s="1"/>
  <c r="L68" i="3"/>
  <c r="R68" i="3" s="1"/>
  <c r="K68" i="3"/>
  <c r="J68" i="3"/>
  <c r="I68" i="3"/>
  <c r="H68" i="3"/>
  <c r="G68" i="3"/>
  <c r="F68" i="3"/>
  <c r="C68" i="3"/>
  <c r="B68" i="3"/>
  <c r="U67" i="3"/>
  <c r="T67" i="3"/>
  <c r="S67" i="3"/>
  <c r="R67" i="3"/>
  <c r="Q67" i="3"/>
  <c r="P67" i="3"/>
  <c r="E67" i="3"/>
  <c r="T66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O61" i="3"/>
  <c r="N61" i="3"/>
  <c r="M61" i="3"/>
  <c r="S61" i="3" s="1"/>
  <c r="L61" i="3"/>
  <c r="R61" i="3" s="1"/>
  <c r="K61" i="3"/>
  <c r="J61" i="3"/>
  <c r="I61" i="3"/>
  <c r="H61" i="3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U58" i="3"/>
  <c r="S58" i="3"/>
  <c r="R58" i="3"/>
  <c r="Q58" i="3"/>
  <c r="P58" i="3"/>
  <c r="E58" i="3"/>
  <c r="T58" i="3" s="1"/>
  <c r="U57" i="3"/>
  <c r="T57" i="3"/>
  <c r="S57" i="3"/>
  <c r="R57" i="3"/>
  <c r="Q57" i="3"/>
  <c r="P57" i="3"/>
  <c r="E57" i="3"/>
  <c r="O55" i="3"/>
  <c r="N55" i="3"/>
  <c r="M55" i="3"/>
  <c r="S55" i="3" s="1"/>
  <c r="L55" i="3"/>
  <c r="R55" i="3" s="1"/>
  <c r="K55" i="3"/>
  <c r="J55" i="3"/>
  <c r="I55" i="3"/>
  <c r="H55" i="3"/>
  <c r="G55" i="3"/>
  <c r="F55" i="3"/>
  <c r="C55" i="3"/>
  <c r="B55" i="3"/>
  <c r="S54" i="3"/>
  <c r="R54" i="3"/>
  <c r="Q54" i="3"/>
  <c r="P54" i="3"/>
  <c r="E54" i="3"/>
  <c r="T53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S50" i="3"/>
  <c r="R50" i="3"/>
  <c r="Q50" i="3"/>
  <c r="P50" i="3"/>
  <c r="E50" i="3"/>
  <c r="U49" i="3"/>
  <c r="T49" i="3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T46" i="3" s="1"/>
  <c r="T45" i="3"/>
  <c r="S45" i="3"/>
  <c r="R45" i="3"/>
  <c r="Q45" i="3"/>
  <c r="P45" i="3"/>
  <c r="E45" i="3"/>
  <c r="S44" i="3"/>
  <c r="R44" i="3"/>
  <c r="Q44" i="3"/>
  <c r="P44" i="3"/>
  <c r="E44" i="3"/>
  <c r="U44" i="3" s="1"/>
  <c r="O42" i="3"/>
  <c r="N42" i="3"/>
  <c r="M42" i="3"/>
  <c r="L42" i="3"/>
  <c r="K42" i="3"/>
  <c r="J42" i="3"/>
  <c r="I42" i="3"/>
  <c r="H42" i="3"/>
  <c r="G42" i="3"/>
  <c r="F42" i="3"/>
  <c r="C42" i="3"/>
  <c r="B42" i="3"/>
  <c r="E42" i="3" s="1"/>
  <c r="S41" i="3"/>
  <c r="R41" i="3"/>
  <c r="Q41" i="3"/>
  <c r="P41" i="3"/>
  <c r="E41" i="3"/>
  <c r="U41" i="3" s="1"/>
  <c r="S40" i="3"/>
  <c r="R40" i="3"/>
  <c r="Q40" i="3"/>
  <c r="P40" i="3"/>
  <c r="E40" i="3"/>
  <c r="S39" i="3"/>
  <c r="R39" i="3"/>
  <c r="Q39" i="3"/>
  <c r="P39" i="3"/>
  <c r="E39" i="3"/>
  <c r="S38" i="3"/>
  <c r="R38" i="3"/>
  <c r="Q38" i="3"/>
  <c r="P38" i="3"/>
  <c r="E38" i="3"/>
  <c r="U38" i="3" s="1"/>
  <c r="U37" i="3"/>
  <c r="S37" i="3"/>
  <c r="R37" i="3"/>
  <c r="Q37" i="3"/>
  <c r="P37" i="3"/>
  <c r="E37" i="3"/>
  <c r="S35" i="3"/>
  <c r="O35" i="3"/>
  <c r="N35" i="3"/>
  <c r="M35" i="3"/>
  <c r="L35" i="3"/>
  <c r="R35" i="3" s="1"/>
  <c r="K35" i="3"/>
  <c r="J35" i="3"/>
  <c r="I35" i="3"/>
  <c r="H35" i="3"/>
  <c r="G35" i="3"/>
  <c r="F35" i="3"/>
  <c r="C35" i="3"/>
  <c r="B35" i="3"/>
  <c r="S34" i="3"/>
  <c r="R34" i="3"/>
  <c r="Q34" i="3"/>
  <c r="P34" i="3"/>
  <c r="E34" i="3"/>
  <c r="U34" i="3" s="1"/>
  <c r="O32" i="3"/>
  <c r="N32" i="3"/>
  <c r="M32" i="3"/>
  <c r="S32" i="3" s="1"/>
  <c r="L32" i="3"/>
  <c r="R32" i="3" s="1"/>
  <c r="K32" i="3"/>
  <c r="J32" i="3"/>
  <c r="I32" i="3"/>
  <c r="H32" i="3"/>
  <c r="G32" i="3"/>
  <c r="F32" i="3"/>
  <c r="C32" i="3"/>
  <c r="B32" i="3"/>
  <c r="U31" i="3"/>
  <c r="T31" i="3"/>
  <c r="S31" i="3"/>
  <c r="R31" i="3"/>
  <c r="Q31" i="3"/>
  <c r="P31" i="3"/>
  <c r="E31" i="3"/>
  <c r="S30" i="3"/>
  <c r="R30" i="3"/>
  <c r="Q30" i="3"/>
  <c r="P30" i="3"/>
  <c r="E30" i="3"/>
  <c r="U30" i="3" s="1"/>
  <c r="U29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W26" i="3"/>
  <c r="V26" i="3"/>
  <c r="O26" i="3"/>
  <c r="N26" i="3"/>
  <c r="M26" i="3"/>
  <c r="S26" i="3" s="1"/>
  <c r="L26" i="3"/>
  <c r="K26" i="3"/>
  <c r="J26" i="3"/>
  <c r="I26" i="3"/>
  <c r="H26" i="3"/>
  <c r="G26" i="3"/>
  <c r="F26" i="3"/>
  <c r="C26" i="3"/>
  <c r="B26" i="3"/>
  <c r="E26" i="3" s="1"/>
  <c r="U25" i="3"/>
  <c r="T25" i="3"/>
  <c r="S25" i="3"/>
  <c r="R25" i="3"/>
  <c r="Q25" i="3"/>
  <c r="P25" i="3"/>
  <c r="E25" i="3"/>
  <c r="S24" i="3"/>
  <c r="R24" i="3"/>
  <c r="Q24" i="3"/>
  <c r="P24" i="3"/>
  <c r="E24" i="3"/>
  <c r="U24" i="3" s="1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U19" i="3" s="1"/>
  <c r="S17" i="3"/>
  <c r="O17" i="3"/>
  <c r="N17" i="3"/>
  <c r="M17" i="3"/>
  <c r="L17" i="3"/>
  <c r="R17" i="3" s="1"/>
  <c r="K17" i="3"/>
  <c r="J17" i="3"/>
  <c r="I17" i="3"/>
  <c r="Q17" i="3" s="1"/>
  <c r="H17" i="3"/>
  <c r="G17" i="3"/>
  <c r="F17" i="3"/>
  <c r="C17" i="3"/>
  <c r="B17" i="3"/>
  <c r="E17" i="3" s="1"/>
  <c r="U16" i="3"/>
  <c r="T16" i="3"/>
  <c r="S16" i="3"/>
  <c r="R16" i="3"/>
  <c r="Q16" i="3"/>
  <c r="P16" i="3"/>
  <c r="E16" i="3"/>
  <c r="S15" i="3"/>
  <c r="R15" i="3"/>
  <c r="Q15" i="3"/>
  <c r="P15" i="3"/>
  <c r="E15" i="3"/>
  <c r="U15" i="3" s="1"/>
  <c r="T14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S10" i="3"/>
  <c r="R10" i="3"/>
  <c r="Q10" i="3"/>
  <c r="P10" i="3"/>
  <c r="E10" i="3"/>
  <c r="S9" i="3"/>
  <c r="R9" i="3"/>
  <c r="Q9" i="3"/>
  <c r="P9" i="3"/>
  <c r="E9" i="3"/>
  <c r="U96" i="2"/>
  <c r="T96" i="2"/>
  <c r="S96" i="2"/>
  <c r="R96" i="2"/>
  <c r="Q96" i="2"/>
  <c r="P96" i="2"/>
  <c r="E96" i="2"/>
  <c r="S95" i="2"/>
  <c r="R95" i="2"/>
  <c r="Q95" i="2"/>
  <c r="P95" i="2"/>
  <c r="E95" i="2"/>
  <c r="U95" i="2" s="1"/>
  <c r="T94" i="2"/>
  <c r="S94" i="2"/>
  <c r="R94" i="2"/>
  <c r="Q94" i="2"/>
  <c r="P94" i="2"/>
  <c r="E94" i="2"/>
  <c r="U94" i="2" s="1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S90" i="2"/>
  <c r="R90" i="2"/>
  <c r="Q90" i="2"/>
  <c r="P90" i="2"/>
  <c r="E90" i="2"/>
  <c r="T90" i="2" s="1"/>
  <c r="S89" i="2"/>
  <c r="R89" i="2"/>
  <c r="Q89" i="2"/>
  <c r="P89" i="2"/>
  <c r="E89" i="2"/>
  <c r="T89" i="2" s="1"/>
  <c r="S88" i="2"/>
  <c r="R88" i="2"/>
  <c r="Q88" i="2"/>
  <c r="P88" i="2"/>
  <c r="E88" i="2"/>
  <c r="U88" i="2" s="1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S74" i="2" s="1"/>
  <c r="L74" i="2"/>
  <c r="R74" i="2" s="1"/>
  <c r="K74" i="2"/>
  <c r="J74" i="2"/>
  <c r="I74" i="2"/>
  <c r="H74" i="2"/>
  <c r="G74" i="2"/>
  <c r="F74" i="2"/>
  <c r="C74" i="2"/>
  <c r="B74" i="2"/>
  <c r="O73" i="2"/>
  <c r="S73" i="2" s="1"/>
  <c r="N73" i="2"/>
  <c r="M73" i="2"/>
  <c r="L73" i="2"/>
  <c r="R73" i="2" s="1"/>
  <c r="K73" i="2"/>
  <c r="J73" i="2"/>
  <c r="I73" i="2"/>
  <c r="H73" i="2"/>
  <c r="G73" i="2"/>
  <c r="F73" i="2"/>
  <c r="C73" i="2"/>
  <c r="B73" i="2"/>
  <c r="E73" i="2" s="1"/>
  <c r="S72" i="2"/>
  <c r="R72" i="2"/>
  <c r="Q72" i="2"/>
  <c r="P72" i="2"/>
  <c r="E72" i="2"/>
  <c r="U72" i="2" s="1"/>
  <c r="S71" i="2"/>
  <c r="R71" i="2"/>
  <c r="Q71" i="2"/>
  <c r="P71" i="2"/>
  <c r="E71" i="2"/>
  <c r="U71" i="2" s="1"/>
  <c r="O69" i="2"/>
  <c r="N69" i="2"/>
  <c r="M69" i="2"/>
  <c r="L69" i="2"/>
  <c r="K69" i="2"/>
  <c r="J69" i="2"/>
  <c r="I69" i="2"/>
  <c r="H69" i="2"/>
  <c r="G69" i="2"/>
  <c r="F69" i="2"/>
  <c r="C69" i="2"/>
  <c r="B69" i="2"/>
  <c r="S68" i="2"/>
  <c r="O68" i="2"/>
  <c r="N68" i="2"/>
  <c r="M68" i="2"/>
  <c r="L68" i="2"/>
  <c r="R68" i="2" s="1"/>
  <c r="K68" i="2"/>
  <c r="J68" i="2"/>
  <c r="I68" i="2"/>
  <c r="H68" i="2"/>
  <c r="G68" i="2"/>
  <c r="F68" i="2"/>
  <c r="C68" i="2"/>
  <c r="B68" i="2"/>
  <c r="E68" i="2" s="1"/>
  <c r="S67" i="2"/>
  <c r="R67" i="2"/>
  <c r="Q67" i="2"/>
  <c r="P67" i="2"/>
  <c r="E67" i="2"/>
  <c r="U67" i="2" s="1"/>
  <c r="S66" i="2"/>
  <c r="R66" i="2"/>
  <c r="Q66" i="2"/>
  <c r="P66" i="2"/>
  <c r="E66" i="2"/>
  <c r="U66" i="2" s="1"/>
  <c r="T65" i="2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U63" i="2" s="1"/>
  <c r="O61" i="2"/>
  <c r="N61" i="2"/>
  <c r="M61" i="2"/>
  <c r="S61" i="2" s="1"/>
  <c r="L61" i="2"/>
  <c r="R61" i="2" s="1"/>
  <c r="K61" i="2"/>
  <c r="J61" i="2"/>
  <c r="I61" i="2"/>
  <c r="H61" i="2"/>
  <c r="C61" i="2"/>
  <c r="B61" i="2"/>
  <c r="S60" i="2"/>
  <c r="R60" i="2"/>
  <c r="Q60" i="2"/>
  <c r="P60" i="2"/>
  <c r="E60" i="2"/>
  <c r="T60" i="2" s="1"/>
  <c r="T59" i="2"/>
  <c r="S59" i="2"/>
  <c r="R59" i="2"/>
  <c r="Q59" i="2"/>
  <c r="P59" i="2"/>
  <c r="E59" i="2"/>
  <c r="U59" i="2" s="1"/>
  <c r="S58" i="2"/>
  <c r="R58" i="2"/>
  <c r="Q58" i="2"/>
  <c r="P58" i="2"/>
  <c r="E58" i="2"/>
  <c r="U58" i="2" s="1"/>
  <c r="S57" i="2"/>
  <c r="R57" i="2"/>
  <c r="Q57" i="2"/>
  <c r="P57" i="2"/>
  <c r="E57" i="2"/>
  <c r="T57" i="2" s="1"/>
  <c r="S55" i="2"/>
  <c r="O55" i="2"/>
  <c r="N55" i="2"/>
  <c r="M55" i="2"/>
  <c r="L55" i="2"/>
  <c r="R55" i="2" s="1"/>
  <c r="K55" i="2"/>
  <c r="J55" i="2"/>
  <c r="I55" i="2"/>
  <c r="H55" i="2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S52" i="2"/>
  <c r="R52" i="2"/>
  <c r="Q52" i="2"/>
  <c r="P52" i="2"/>
  <c r="E52" i="2"/>
  <c r="U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U45" i="2" s="1"/>
  <c r="T44" i="2"/>
  <c r="S44" i="2"/>
  <c r="R44" i="2"/>
  <c r="Q44" i="2"/>
  <c r="P44" i="2"/>
  <c r="E44" i="2"/>
  <c r="U44" i="2" s="1"/>
  <c r="O42" i="2"/>
  <c r="N42" i="2"/>
  <c r="M42" i="2"/>
  <c r="S42" i="2" s="1"/>
  <c r="L42" i="2"/>
  <c r="K42" i="2"/>
  <c r="J42" i="2"/>
  <c r="I42" i="2"/>
  <c r="H42" i="2"/>
  <c r="G42" i="2"/>
  <c r="F42" i="2"/>
  <c r="C42" i="2"/>
  <c r="B42" i="2"/>
  <c r="S41" i="2"/>
  <c r="R41" i="2"/>
  <c r="Q41" i="2"/>
  <c r="P41" i="2"/>
  <c r="E41" i="2"/>
  <c r="T41" i="2" s="1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O35" i="2"/>
  <c r="N35" i="2"/>
  <c r="M35" i="2"/>
  <c r="S35" i="2" s="1"/>
  <c r="L35" i="2"/>
  <c r="R35" i="2" s="1"/>
  <c r="K35" i="2"/>
  <c r="J35" i="2"/>
  <c r="I35" i="2"/>
  <c r="Q35" i="2" s="1"/>
  <c r="H35" i="2"/>
  <c r="G35" i="2"/>
  <c r="F35" i="2"/>
  <c r="C35" i="2"/>
  <c r="E35" i="2" s="1"/>
  <c r="B35" i="2"/>
  <c r="S34" i="2"/>
  <c r="R34" i="2"/>
  <c r="Q34" i="2"/>
  <c r="P34" i="2"/>
  <c r="E34" i="2"/>
  <c r="T34" i="2" s="1"/>
  <c r="O32" i="2"/>
  <c r="N32" i="2"/>
  <c r="M32" i="2"/>
  <c r="S32" i="2" s="1"/>
  <c r="L32" i="2"/>
  <c r="R32" i="2" s="1"/>
  <c r="K32" i="2"/>
  <c r="J32" i="2"/>
  <c r="I32" i="2"/>
  <c r="H32" i="2"/>
  <c r="G32" i="2"/>
  <c r="F32" i="2"/>
  <c r="C32" i="2"/>
  <c r="B32" i="2"/>
  <c r="E32" i="2" s="1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O26" i="2"/>
  <c r="N26" i="2"/>
  <c r="M26" i="2"/>
  <c r="S26" i="2" s="1"/>
  <c r="L26" i="2"/>
  <c r="R26" i="2" s="1"/>
  <c r="K26" i="2"/>
  <c r="J26" i="2"/>
  <c r="I26" i="2"/>
  <c r="H26" i="2"/>
  <c r="G26" i="2"/>
  <c r="F26" i="2"/>
  <c r="C26" i="2"/>
  <c r="B26" i="2"/>
  <c r="S25" i="2"/>
  <c r="R25" i="2"/>
  <c r="Q25" i="2"/>
  <c r="P25" i="2"/>
  <c r="E25" i="2"/>
  <c r="U25" i="2" s="1"/>
  <c r="S24" i="2"/>
  <c r="R24" i="2"/>
  <c r="Q24" i="2"/>
  <c r="P24" i="2"/>
  <c r="E24" i="2"/>
  <c r="U24" i="2" s="1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T21" i="2" s="1"/>
  <c r="S20" i="2"/>
  <c r="R20" i="2"/>
  <c r="Q20" i="2"/>
  <c r="P20" i="2"/>
  <c r="E20" i="2"/>
  <c r="T20" i="2" s="1"/>
  <c r="S19" i="2"/>
  <c r="R19" i="2"/>
  <c r="Q19" i="2"/>
  <c r="P19" i="2"/>
  <c r="E19" i="2"/>
  <c r="U19" i="2" s="1"/>
  <c r="O17" i="2"/>
  <c r="S17" i="2" s="1"/>
  <c r="N17" i="2"/>
  <c r="M17" i="2"/>
  <c r="L17" i="2"/>
  <c r="K17" i="2"/>
  <c r="J17" i="2"/>
  <c r="I17" i="2"/>
  <c r="Q17" i="2" s="1"/>
  <c r="H17" i="2"/>
  <c r="G17" i="2"/>
  <c r="F17" i="2"/>
  <c r="C17" i="2"/>
  <c r="B17" i="2"/>
  <c r="E17" i="2" s="1"/>
  <c r="S16" i="2"/>
  <c r="R16" i="2"/>
  <c r="Q16" i="2"/>
  <c r="P16" i="2"/>
  <c r="E16" i="2"/>
  <c r="U16" i="2" s="1"/>
  <c r="U15" i="2"/>
  <c r="S15" i="2"/>
  <c r="R15" i="2"/>
  <c r="Q15" i="2"/>
  <c r="P15" i="2"/>
  <c r="E15" i="2"/>
  <c r="T15" i="2" s="1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T10" i="2" s="1"/>
  <c r="S9" i="2"/>
  <c r="R9" i="2"/>
  <c r="Q9" i="2"/>
  <c r="P9" i="2"/>
  <c r="E9" i="2"/>
  <c r="U9" i="2" s="1"/>
  <c r="S96" i="1"/>
  <c r="R96" i="1"/>
  <c r="Q96" i="1"/>
  <c r="P96" i="1"/>
  <c r="E96" i="1"/>
  <c r="U96" i="1" s="1"/>
  <c r="S95" i="1"/>
  <c r="R95" i="1"/>
  <c r="Q95" i="1"/>
  <c r="P95" i="1"/>
  <c r="E95" i="1"/>
  <c r="U95" i="1" s="1"/>
  <c r="U94" i="1"/>
  <c r="S94" i="1"/>
  <c r="R94" i="1"/>
  <c r="Q94" i="1"/>
  <c r="P94" i="1"/>
  <c r="E94" i="1"/>
  <c r="T94" i="1" s="1"/>
  <c r="S93" i="1"/>
  <c r="R93" i="1"/>
  <c r="Q93" i="1"/>
  <c r="P93" i="1"/>
  <c r="T93" i="1" s="1"/>
  <c r="E93" i="1"/>
  <c r="S92" i="1"/>
  <c r="R92" i="1"/>
  <c r="Q92" i="1"/>
  <c r="P92" i="1"/>
  <c r="E92" i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S89" i="1"/>
  <c r="R89" i="1"/>
  <c r="Q89" i="1"/>
  <c r="P89" i="1"/>
  <c r="E89" i="1"/>
  <c r="T89" i="1" s="1"/>
  <c r="S88" i="1"/>
  <c r="R88" i="1"/>
  <c r="Q88" i="1"/>
  <c r="P88" i="1"/>
  <c r="E88" i="1"/>
  <c r="U88" i="1" s="1"/>
  <c r="W75" i="1"/>
  <c r="V75" i="1"/>
  <c r="O75" i="1"/>
  <c r="N75" i="1"/>
  <c r="M75" i="1"/>
  <c r="S75" i="1" s="1"/>
  <c r="L75" i="1"/>
  <c r="K75" i="1"/>
  <c r="J75" i="1"/>
  <c r="I75" i="1"/>
  <c r="H75" i="1"/>
  <c r="G75" i="1"/>
  <c r="F75" i="1"/>
  <c r="C75" i="1"/>
  <c r="E75" i="1" s="1"/>
  <c r="B75" i="1"/>
  <c r="W74" i="1"/>
  <c r="V74" i="1"/>
  <c r="O74" i="1"/>
  <c r="N74" i="1"/>
  <c r="R74" i="1" s="1"/>
  <c r="M74" i="1"/>
  <c r="S74" i="1" s="1"/>
  <c r="L74" i="1"/>
  <c r="K74" i="1"/>
  <c r="J74" i="1"/>
  <c r="I74" i="1"/>
  <c r="H74" i="1"/>
  <c r="G74" i="1"/>
  <c r="F74" i="1"/>
  <c r="C74" i="1"/>
  <c r="B74" i="1"/>
  <c r="E74" i="1" s="1"/>
  <c r="W73" i="1"/>
  <c r="V73" i="1"/>
  <c r="S73" i="1"/>
  <c r="O73" i="1"/>
  <c r="N73" i="1"/>
  <c r="M73" i="1"/>
  <c r="L73" i="1"/>
  <c r="K73" i="1"/>
  <c r="J73" i="1"/>
  <c r="I73" i="1"/>
  <c r="H73" i="1"/>
  <c r="G73" i="1"/>
  <c r="F73" i="1"/>
  <c r="C73" i="1"/>
  <c r="B73" i="1"/>
  <c r="S72" i="1"/>
  <c r="R72" i="1"/>
  <c r="Q72" i="1"/>
  <c r="P72" i="1"/>
  <c r="E72" i="1"/>
  <c r="U72" i="1" s="1"/>
  <c r="U71" i="1"/>
  <c r="S71" i="1"/>
  <c r="R71" i="1"/>
  <c r="Q71" i="1"/>
  <c r="P71" i="1"/>
  <c r="E71" i="1"/>
  <c r="T71" i="1" s="1"/>
  <c r="W69" i="1"/>
  <c r="V69" i="1"/>
  <c r="O69" i="1"/>
  <c r="N69" i="1"/>
  <c r="M69" i="1"/>
  <c r="S69" i="1" s="1"/>
  <c r="L69" i="1"/>
  <c r="K69" i="1"/>
  <c r="J69" i="1"/>
  <c r="I69" i="1"/>
  <c r="H69" i="1"/>
  <c r="G69" i="1"/>
  <c r="F69" i="1"/>
  <c r="C69" i="1"/>
  <c r="E69" i="1" s="1"/>
  <c r="B69" i="1"/>
  <c r="O68" i="1"/>
  <c r="N68" i="1"/>
  <c r="M68" i="1"/>
  <c r="S68" i="1" s="1"/>
  <c r="L68" i="1"/>
  <c r="R68" i="1" s="1"/>
  <c r="K68" i="1"/>
  <c r="J68" i="1"/>
  <c r="I68" i="1"/>
  <c r="H68" i="1"/>
  <c r="G68" i="1"/>
  <c r="F68" i="1"/>
  <c r="C68" i="1"/>
  <c r="B68" i="1"/>
  <c r="E68" i="1" s="1"/>
  <c r="S67" i="1"/>
  <c r="R67" i="1"/>
  <c r="Q67" i="1"/>
  <c r="P67" i="1"/>
  <c r="E67" i="1"/>
  <c r="T67" i="1" s="1"/>
  <c r="S66" i="1"/>
  <c r="R66" i="1"/>
  <c r="Q66" i="1"/>
  <c r="P66" i="1"/>
  <c r="E66" i="1"/>
  <c r="U66" i="1" s="1"/>
  <c r="S65" i="1"/>
  <c r="R65" i="1"/>
  <c r="Q65" i="1"/>
  <c r="P65" i="1"/>
  <c r="E65" i="1"/>
  <c r="U65" i="1" s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1" i="1"/>
  <c r="O61" i="1"/>
  <c r="N61" i="1"/>
  <c r="M61" i="1"/>
  <c r="L61" i="1"/>
  <c r="R61" i="1" s="1"/>
  <c r="K61" i="1"/>
  <c r="J61" i="1"/>
  <c r="I61" i="1"/>
  <c r="H61" i="1"/>
  <c r="C61" i="1"/>
  <c r="E61" i="1" s="1"/>
  <c r="B61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U50" i="1"/>
  <c r="S50" i="1"/>
  <c r="R50" i="1"/>
  <c r="Q50" i="1"/>
  <c r="P50" i="1"/>
  <c r="E50" i="1"/>
  <c r="T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W42" i="1"/>
  <c r="V42" i="1"/>
  <c r="O42" i="1"/>
  <c r="N42" i="1"/>
  <c r="M42" i="1"/>
  <c r="L42" i="1"/>
  <c r="R42" i="1" s="1"/>
  <c r="K42" i="1"/>
  <c r="J42" i="1"/>
  <c r="I42" i="1"/>
  <c r="H42" i="1"/>
  <c r="G42" i="1"/>
  <c r="F42" i="1"/>
  <c r="C42" i="1"/>
  <c r="B42" i="1"/>
  <c r="S41" i="1"/>
  <c r="R41" i="1"/>
  <c r="Q41" i="1"/>
  <c r="P41" i="1"/>
  <c r="E41" i="1"/>
  <c r="U41" i="1" s="1"/>
  <c r="S40" i="1"/>
  <c r="R40" i="1"/>
  <c r="Q40" i="1"/>
  <c r="P40" i="1"/>
  <c r="E40" i="1"/>
  <c r="U40" i="1" s="1"/>
  <c r="U39" i="1"/>
  <c r="T39" i="1"/>
  <c r="S39" i="1"/>
  <c r="R39" i="1"/>
  <c r="Q39" i="1"/>
  <c r="P39" i="1"/>
  <c r="E39" i="1"/>
  <c r="U38" i="1"/>
  <c r="S38" i="1"/>
  <c r="R38" i="1"/>
  <c r="Q38" i="1"/>
  <c r="P38" i="1"/>
  <c r="E38" i="1"/>
  <c r="T38" i="1" s="1"/>
  <c r="S37" i="1"/>
  <c r="R37" i="1"/>
  <c r="Q37" i="1"/>
  <c r="P37" i="1"/>
  <c r="E37" i="1"/>
  <c r="T37" i="1" s="1"/>
  <c r="O35" i="1"/>
  <c r="N35" i="1"/>
  <c r="M35" i="1"/>
  <c r="S35" i="1" s="1"/>
  <c r="L35" i="1"/>
  <c r="K35" i="1"/>
  <c r="J35" i="1"/>
  <c r="I35" i="1"/>
  <c r="H35" i="1"/>
  <c r="P35" i="1" s="1"/>
  <c r="G35" i="1"/>
  <c r="F35" i="1"/>
  <c r="E35" i="1"/>
  <c r="C35" i="1"/>
  <c r="B35" i="1"/>
  <c r="S34" i="1"/>
  <c r="R34" i="1"/>
  <c r="Q34" i="1"/>
  <c r="P34" i="1"/>
  <c r="E34" i="1"/>
  <c r="T34" i="1" s="1"/>
  <c r="O32" i="1"/>
  <c r="N32" i="1"/>
  <c r="M32" i="1"/>
  <c r="L32" i="1"/>
  <c r="K32" i="1"/>
  <c r="J32" i="1"/>
  <c r="I32" i="1"/>
  <c r="H32" i="1"/>
  <c r="P32" i="1" s="1"/>
  <c r="G32" i="1"/>
  <c r="F32" i="1"/>
  <c r="C32" i="1"/>
  <c r="B32" i="1"/>
  <c r="S31" i="1"/>
  <c r="R31" i="1"/>
  <c r="Q31" i="1"/>
  <c r="U31" i="1" s="1"/>
  <c r="P31" i="1"/>
  <c r="T31" i="1" s="1"/>
  <c r="E31" i="1"/>
  <c r="S30" i="1"/>
  <c r="R30" i="1"/>
  <c r="Q30" i="1"/>
  <c r="P30" i="1"/>
  <c r="E30" i="1"/>
  <c r="S29" i="1"/>
  <c r="R29" i="1"/>
  <c r="Q29" i="1"/>
  <c r="P29" i="1"/>
  <c r="E29" i="1"/>
  <c r="U29" i="1" s="1"/>
  <c r="S28" i="1"/>
  <c r="R28" i="1"/>
  <c r="Q28" i="1"/>
  <c r="P28" i="1"/>
  <c r="E28" i="1"/>
  <c r="T28" i="1" s="1"/>
  <c r="W26" i="1"/>
  <c r="V26" i="1"/>
  <c r="O26" i="1"/>
  <c r="N26" i="1"/>
  <c r="M26" i="1"/>
  <c r="S26" i="1" s="1"/>
  <c r="L26" i="1"/>
  <c r="R26" i="1" s="1"/>
  <c r="K26" i="1"/>
  <c r="J26" i="1"/>
  <c r="I26" i="1"/>
  <c r="H26" i="1"/>
  <c r="P26" i="1" s="1"/>
  <c r="G26" i="1"/>
  <c r="F26" i="1"/>
  <c r="C26" i="1"/>
  <c r="E26" i="1" s="1"/>
  <c r="B26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U20" i="1"/>
  <c r="S20" i="1"/>
  <c r="R20" i="1"/>
  <c r="Q20" i="1"/>
  <c r="P20" i="1"/>
  <c r="E20" i="1"/>
  <c r="T20" i="1" s="1"/>
  <c r="U19" i="1"/>
  <c r="S19" i="1"/>
  <c r="R19" i="1"/>
  <c r="Q19" i="1"/>
  <c r="P19" i="1"/>
  <c r="E19" i="1"/>
  <c r="T19" i="1" s="1"/>
  <c r="W17" i="1"/>
  <c r="V17" i="1"/>
  <c r="O17" i="1"/>
  <c r="N17" i="1"/>
  <c r="M17" i="1"/>
  <c r="S17" i="1" s="1"/>
  <c r="L17" i="1"/>
  <c r="K17" i="1"/>
  <c r="J17" i="1"/>
  <c r="I17" i="1"/>
  <c r="Q17" i="1" s="1"/>
  <c r="H17" i="1"/>
  <c r="G17" i="1"/>
  <c r="F17" i="1"/>
  <c r="C17" i="1"/>
  <c r="B17" i="1"/>
  <c r="E17" i="1" s="1"/>
  <c r="S16" i="1"/>
  <c r="R16" i="1"/>
  <c r="Q16" i="1"/>
  <c r="P16" i="1"/>
  <c r="E16" i="1"/>
  <c r="U15" i="1"/>
  <c r="S15" i="1"/>
  <c r="R15" i="1"/>
  <c r="Q15" i="1"/>
  <c r="P15" i="1"/>
  <c r="E15" i="1"/>
  <c r="T15" i="1" s="1"/>
  <c r="S14" i="1"/>
  <c r="R14" i="1"/>
  <c r="Q14" i="1"/>
  <c r="P14" i="1"/>
  <c r="E14" i="1"/>
  <c r="T14" i="1" s="1"/>
  <c r="U13" i="1"/>
  <c r="T13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T10" i="1" s="1"/>
  <c r="S9" i="1"/>
  <c r="R9" i="1"/>
  <c r="Q9" i="1"/>
  <c r="P9" i="1"/>
  <c r="E9" i="1"/>
  <c r="U9" i="1" s="1"/>
  <c r="T89" i="9" l="1"/>
  <c r="U89" i="9"/>
  <c r="S17" i="10"/>
  <c r="Q17" i="10"/>
  <c r="U14" i="1"/>
  <c r="U16" i="1"/>
  <c r="U37" i="1"/>
  <c r="E73" i="1"/>
  <c r="R73" i="1"/>
  <c r="U93" i="1"/>
  <c r="T95" i="1"/>
  <c r="T13" i="2"/>
  <c r="U14" i="2"/>
  <c r="U41" i="2"/>
  <c r="T45" i="2"/>
  <c r="U46" i="2"/>
  <c r="U49" i="2"/>
  <c r="U57" i="2"/>
  <c r="T66" i="2"/>
  <c r="P73" i="2"/>
  <c r="T88" i="2"/>
  <c r="U89" i="2"/>
  <c r="T92" i="2"/>
  <c r="T12" i="3"/>
  <c r="T19" i="3"/>
  <c r="U37" i="4"/>
  <c r="T37" i="4"/>
  <c r="T31" i="6"/>
  <c r="U31" i="6"/>
  <c r="U46" i="7"/>
  <c r="T46" i="7"/>
  <c r="U49" i="9"/>
  <c r="T49" i="9"/>
  <c r="U15" i="7"/>
  <c r="T15" i="7"/>
  <c r="P17" i="1"/>
  <c r="U64" i="1"/>
  <c r="U67" i="1"/>
  <c r="U92" i="1"/>
  <c r="P17" i="2"/>
  <c r="U21" i="2"/>
  <c r="E42" i="2"/>
  <c r="E61" i="2"/>
  <c r="Q73" i="2"/>
  <c r="E74" i="2"/>
  <c r="T10" i="3"/>
  <c r="P17" i="3"/>
  <c r="U23" i="3"/>
  <c r="U96" i="3"/>
  <c r="T96" i="3"/>
  <c r="T24" i="4"/>
  <c r="U24" i="4"/>
  <c r="Q26" i="5"/>
  <c r="U28" i="5"/>
  <c r="T28" i="5"/>
  <c r="U19" i="6"/>
  <c r="T19" i="6"/>
  <c r="U47" i="6"/>
  <c r="T47" i="6"/>
  <c r="U72" i="6"/>
  <c r="T72" i="6"/>
  <c r="U94" i="6"/>
  <c r="T94" i="6"/>
  <c r="U45" i="8"/>
  <c r="T45" i="8"/>
  <c r="U67" i="8"/>
  <c r="T67" i="8"/>
  <c r="U23" i="11"/>
  <c r="T23" i="11"/>
  <c r="T49" i="11"/>
  <c r="U49" i="11"/>
  <c r="U30" i="1"/>
  <c r="R35" i="1"/>
  <c r="T38" i="2"/>
  <c r="U54" i="3"/>
  <c r="T54" i="3"/>
  <c r="U48" i="4"/>
  <c r="T48" i="4"/>
  <c r="U30" i="6"/>
  <c r="T30" i="6"/>
  <c r="U66" i="7"/>
  <c r="T66" i="7"/>
  <c r="U72" i="9"/>
  <c r="T72" i="9"/>
  <c r="U65" i="10"/>
  <c r="T65" i="10"/>
  <c r="U93" i="10"/>
  <c r="T93" i="10"/>
  <c r="U34" i="1"/>
  <c r="T52" i="1"/>
  <c r="P73" i="1"/>
  <c r="P74" i="1"/>
  <c r="T54" i="2"/>
  <c r="Q68" i="2"/>
  <c r="T95" i="2"/>
  <c r="T15" i="3"/>
  <c r="T24" i="3"/>
  <c r="T30" i="3"/>
  <c r="Q35" i="3"/>
  <c r="T38" i="3"/>
  <c r="P42" i="3"/>
  <c r="U46" i="3"/>
  <c r="U88" i="3"/>
  <c r="T88" i="3"/>
  <c r="U88" i="4"/>
  <c r="T88" i="4"/>
  <c r="U19" i="5"/>
  <c r="T19" i="5"/>
  <c r="T44" i="5"/>
  <c r="U44" i="5"/>
  <c r="U90" i="5"/>
  <c r="T90" i="5"/>
  <c r="U46" i="6"/>
  <c r="T46" i="6"/>
  <c r="U63" i="9"/>
  <c r="T63" i="9"/>
  <c r="S26" i="10"/>
  <c r="Q26" i="10"/>
  <c r="T89" i="10"/>
  <c r="U89" i="10"/>
  <c r="U12" i="8"/>
  <c r="T12" i="8"/>
  <c r="R17" i="1"/>
  <c r="Q32" i="1"/>
  <c r="S42" i="1"/>
  <c r="Q73" i="1"/>
  <c r="Q74" i="1"/>
  <c r="R17" i="2"/>
  <c r="T29" i="2"/>
  <c r="U38" i="2"/>
  <c r="U40" i="2"/>
  <c r="T53" i="2"/>
  <c r="T71" i="2"/>
  <c r="P74" i="2"/>
  <c r="T47" i="3"/>
  <c r="U47" i="3"/>
  <c r="U14" i="7"/>
  <c r="T14" i="7"/>
  <c r="S87" i="8"/>
  <c r="U90" i="8"/>
  <c r="T90" i="8"/>
  <c r="U34" i="10"/>
  <c r="S35" i="11"/>
  <c r="Q35" i="11"/>
  <c r="U10" i="1"/>
  <c r="U23" i="1"/>
  <c r="E32" i="1"/>
  <c r="Q35" i="1"/>
  <c r="U47" i="1"/>
  <c r="U10" i="2"/>
  <c r="T25" i="2"/>
  <c r="P35" i="2"/>
  <c r="U37" i="2"/>
  <c r="Q42" i="2"/>
  <c r="Q74" i="2"/>
  <c r="T23" i="3"/>
  <c r="U29" i="4"/>
  <c r="T29" i="4"/>
  <c r="T38" i="4"/>
  <c r="U71" i="5"/>
  <c r="U54" i="6"/>
  <c r="T54" i="6"/>
  <c r="E73" i="6"/>
  <c r="S17" i="7"/>
  <c r="T23" i="7"/>
  <c r="U23" i="7"/>
  <c r="E26" i="7"/>
  <c r="U29" i="7"/>
  <c r="T29" i="7"/>
  <c r="E17" i="9"/>
  <c r="U12" i="10"/>
  <c r="T12" i="10"/>
  <c r="U12" i="11"/>
  <c r="T12" i="11"/>
  <c r="U12" i="5"/>
  <c r="T12" i="5"/>
  <c r="S73" i="6"/>
  <c r="Q73" i="6"/>
  <c r="E73" i="3"/>
  <c r="P74" i="3"/>
  <c r="T19" i="4"/>
  <c r="T95" i="5"/>
  <c r="T15" i="6"/>
  <c r="R73" i="6"/>
  <c r="S74" i="6"/>
  <c r="T88" i="6"/>
  <c r="T96" i="6"/>
  <c r="P35" i="7"/>
  <c r="U24" i="8"/>
  <c r="T65" i="8"/>
  <c r="T92" i="8"/>
  <c r="T10" i="9"/>
  <c r="S17" i="9"/>
  <c r="T19" i="9"/>
  <c r="P26" i="9"/>
  <c r="E35" i="9"/>
  <c r="T58" i="9"/>
  <c r="S73" i="9"/>
  <c r="T19" i="10"/>
  <c r="U44" i="10"/>
  <c r="U58" i="10"/>
  <c r="T72" i="10"/>
  <c r="Q73" i="10"/>
  <c r="R74" i="10"/>
  <c r="T46" i="11"/>
  <c r="U46" i="11"/>
  <c r="T53" i="11"/>
  <c r="U72" i="11"/>
  <c r="U41" i="13"/>
  <c r="T41" i="13"/>
  <c r="U21" i="14"/>
  <c r="T21" i="14"/>
  <c r="U53" i="14"/>
  <c r="T53" i="14"/>
  <c r="U12" i="15"/>
  <c r="T12" i="15"/>
  <c r="T14" i="25"/>
  <c r="U14" i="25"/>
  <c r="T60" i="3"/>
  <c r="Q74" i="3"/>
  <c r="E68" i="4"/>
  <c r="P74" i="4"/>
  <c r="T71" i="5"/>
  <c r="T10" i="6"/>
  <c r="T21" i="6"/>
  <c r="T37" i="6"/>
  <c r="Q17" i="7"/>
  <c r="E32" i="7"/>
  <c r="Q35" i="7"/>
  <c r="U40" i="7"/>
  <c r="R73" i="7"/>
  <c r="Q74" i="7"/>
  <c r="E17" i="8"/>
  <c r="U38" i="8"/>
  <c r="U10" i="9"/>
  <c r="S42" i="9"/>
  <c r="P73" i="9"/>
  <c r="E74" i="9"/>
  <c r="R74" i="9"/>
  <c r="Q35" i="10"/>
  <c r="U38" i="10"/>
  <c r="U15" i="12"/>
  <c r="T15" i="12"/>
  <c r="T95" i="16"/>
  <c r="U95" i="16"/>
  <c r="T11" i="18"/>
  <c r="U11" i="18"/>
  <c r="T24" i="19"/>
  <c r="U24" i="19"/>
  <c r="T48" i="3"/>
  <c r="T16" i="4"/>
  <c r="Q17" i="4"/>
  <c r="U25" i="4"/>
  <c r="T30" i="4"/>
  <c r="T49" i="4"/>
  <c r="Q74" i="4"/>
  <c r="T92" i="4"/>
  <c r="U29" i="5"/>
  <c r="T40" i="5"/>
  <c r="E42" i="5"/>
  <c r="R42" i="5"/>
  <c r="E68" i="5"/>
  <c r="E73" i="5"/>
  <c r="T94" i="5"/>
  <c r="T14" i="6"/>
  <c r="T20" i="6"/>
  <c r="S35" i="6"/>
  <c r="P73" i="6"/>
  <c r="Q73" i="9"/>
  <c r="P17" i="10"/>
  <c r="P26" i="10"/>
  <c r="P42" i="10"/>
  <c r="T21" i="19"/>
  <c r="U21" i="19"/>
  <c r="P73" i="3"/>
  <c r="S74" i="5"/>
  <c r="P26" i="6"/>
  <c r="T60" i="7"/>
  <c r="T93" i="7"/>
  <c r="T9" i="8"/>
  <c r="T13" i="8"/>
  <c r="R17" i="8"/>
  <c r="T19" i="8"/>
  <c r="T46" i="8"/>
  <c r="T53" i="8"/>
  <c r="T71" i="8"/>
  <c r="P17" i="9"/>
  <c r="T21" i="9"/>
  <c r="Q32" i="9"/>
  <c r="U37" i="9"/>
  <c r="T39" i="9"/>
  <c r="T50" i="9"/>
  <c r="T13" i="10"/>
  <c r="U22" i="10"/>
  <c r="T25" i="10"/>
  <c r="T28" i="10"/>
  <c r="U39" i="10"/>
  <c r="U50" i="10"/>
  <c r="T53" i="10"/>
  <c r="T66" i="10"/>
  <c r="U94" i="10"/>
  <c r="T13" i="11"/>
  <c r="U20" i="11"/>
  <c r="T24" i="11"/>
  <c r="T57" i="11"/>
  <c r="U57" i="11"/>
  <c r="T28" i="16"/>
  <c r="U28" i="16"/>
  <c r="T58" i="22"/>
  <c r="U58" i="22"/>
  <c r="Q73" i="3"/>
  <c r="R74" i="3"/>
  <c r="P73" i="4"/>
  <c r="T10" i="5"/>
  <c r="P17" i="5"/>
  <c r="P74" i="5"/>
  <c r="Q26" i="6"/>
  <c r="Q35" i="6"/>
  <c r="T38" i="6"/>
  <c r="Q74" i="6"/>
  <c r="R17" i="7"/>
  <c r="T31" i="7"/>
  <c r="R73" i="8"/>
  <c r="Q17" i="9"/>
  <c r="E26" i="9"/>
  <c r="Q35" i="9"/>
  <c r="P42" i="9"/>
  <c r="E61" i="9"/>
  <c r="S74" i="9"/>
  <c r="E35" i="10"/>
  <c r="S73" i="10"/>
  <c r="P74" i="10"/>
  <c r="U10" i="11"/>
  <c r="T14" i="12"/>
  <c r="U14" i="12"/>
  <c r="E74" i="12"/>
  <c r="U89" i="15"/>
  <c r="T89" i="15"/>
  <c r="S74" i="3"/>
  <c r="P68" i="4"/>
  <c r="R74" i="4"/>
  <c r="P35" i="5"/>
  <c r="Q74" i="5"/>
  <c r="P17" i="6"/>
  <c r="T53" i="6"/>
  <c r="E55" i="6"/>
  <c r="U58" i="6"/>
  <c r="Q68" i="6"/>
  <c r="S35" i="7"/>
  <c r="E61" i="7"/>
  <c r="T22" i="8"/>
  <c r="P74" i="8"/>
  <c r="U40" i="9"/>
  <c r="Q42" i="9"/>
  <c r="E73" i="9"/>
  <c r="R73" i="9"/>
  <c r="P74" i="9"/>
  <c r="R17" i="11"/>
  <c r="R87" i="11"/>
  <c r="T91" i="11"/>
  <c r="U91" i="11"/>
  <c r="U29" i="13"/>
  <c r="T29" i="13"/>
  <c r="U28" i="14"/>
  <c r="T28" i="14"/>
  <c r="T20" i="16"/>
  <c r="U20" i="16"/>
  <c r="U95" i="17"/>
  <c r="T95" i="17"/>
  <c r="U16" i="18"/>
  <c r="T16" i="18"/>
  <c r="T13" i="19"/>
  <c r="U13" i="19"/>
  <c r="U16" i="19"/>
  <c r="T16" i="19"/>
  <c r="Q87" i="7"/>
  <c r="E26" i="8"/>
  <c r="R87" i="8"/>
  <c r="E32" i="9"/>
  <c r="E42" i="11"/>
  <c r="U52" i="11"/>
  <c r="T52" i="11"/>
  <c r="U38" i="12"/>
  <c r="T38" i="12"/>
  <c r="T25" i="13"/>
  <c r="U25" i="13"/>
  <c r="T48" i="17"/>
  <c r="U48" i="17"/>
  <c r="Q42" i="11"/>
  <c r="Q73" i="11"/>
  <c r="R17" i="12"/>
  <c r="S32" i="12"/>
  <c r="T66" i="12"/>
  <c r="S74" i="12"/>
  <c r="U91" i="12"/>
  <c r="T95" i="12"/>
  <c r="U11" i="13"/>
  <c r="T15" i="13"/>
  <c r="E17" i="13"/>
  <c r="P35" i="13"/>
  <c r="T47" i="13"/>
  <c r="T51" i="13"/>
  <c r="R73" i="13"/>
  <c r="T94" i="13"/>
  <c r="T14" i="14"/>
  <c r="T23" i="14"/>
  <c r="T38" i="14"/>
  <c r="U67" i="14"/>
  <c r="T30" i="15"/>
  <c r="E32" i="15"/>
  <c r="S32" i="15"/>
  <c r="U37" i="15"/>
  <c r="T51" i="15"/>
  <c r="T58" i="15"/>
  <c r="E73" i="15"/>
  <c r="U40" i="16"/>
  <c r="P55" i="16"/>
  <c r="T65" i="16"/>
  <c r="P73" i="16"/>
  <c r="Q74" i="16"/>
  <c r="T10" i="17"/>
  <c r="T12" i="17"/>
  <c r="E17" i="17"/>
  <c r="T24" i="17"/>
  <c r="E32" i="17"/>
  <c r="S32" i="17"/>
  <c r="T38" i="17"/>
  <c r="T50" i="17"/>
  <c r="U53" i="17"/>
  <c r="S55" i="17"/>
  <c r="T60" i="17"/>
  <c r="U66" i="17"/>
  <c r="E68" i="17"/>
  <c r="U88" i="17"/>
  <c r="T13" i="18"/>
  <c r="T19" i="18"/>
  <c r="U25" i="18"/>
  <c r="U29" i="18"/>
  <c r="U38" i="18"/>
  <c r="U53" i="18"/>
  <c r="Q74" i="18"/>
  <c r="R87" i="18"/>
  <c r="T89" i="18"/>
  <c r="T94" i="18"/>
  <c r="T10" i="19"/>
  <c r="U10" i="19"/>
  <c r="Q26" i="20"/>
  <c r="U48" i="20"/>
  <c r="T48" i="20"/>
  <c r="U71" i="20"/>
  <c r="Q87" i="20"/>
  <c r="U13" i="22"/>
  <c r="T13" i="22"/>
  <c r="U89" i="22"/>
  <c r="U51" i="23"/>
  <c r="T51" i="23"/>
  <c r="T91" i="23"/>
  <c r="U91" i="23"/>
  <c r="T19" i="24"/>
  <c r="U19" i="24"/>
  <c r="E35" i="24"/>
  <c r="U94" i="24"/>
  <c r="T11" i="25"/>
  <c r="U11" i="25"/>
  <c r="T39" i="27"/>
  <c r="U39" i="27"/>
  <c r="E74" i="11"/>
  <c r="E17" i="12"/>
  <c r="T52" i="12"/>
  <c r="R73" i="12"/>
  <c r="U31" i="13"/>
  <c r="S73" i="13"/>
  <c r="E35" i="14"/>
  <c r="R35" i="14"/>
  <c r="S73" i="14"/>
  <c r="P17" i="15"/>
  <c r="P74" i="15"/>
  <c r="T95" i="15"/>
  <c r="P68" i="16"/>
  <c r="E75" i="16"/>
  <c r="R75" i="16"/>
  <c r="S17" i="17"/>
  <c r="Q26" i="17"/>
  <c r="P87" i="17"/>
  <c r="U10" i="18"/>
  <c r="E26" i="18"/>
  <c r="U54" i="18"/>
  <c r="P73" i="18"/>
  <c r="P73" i="19"/>
  <c r="U31" i="20"/>
  <c r="T31" i="20"/>
  <c r="Q17" i="21"/>
  <c r="U19" i="21"/>
  <c r="T19" i="21"/>
  <c r="P61" i="21"/>
  <c r="T28" i="23"/>
  <c r="U28" i="23"/>
  <c r="Q73" i="23"/>
  <c r="Q17" i="24"/>
  <c r="T31" i="24"/>
  <c r="U31" i="24"/>
  <c r="U44" i="24"/>
  <c r="T44" i="24"/>
  <c r="U48" i="25"/>
  <c r="T48" i="25"/>
  <c r="T53" i="12"/>
  <c r="T59" i="12"/>
  <c r="T88" i="12"/>
  <c r="T90" i="12"/>
  <c r="U19" i="13"/>
  <c r="T30" i="13"/>
  <c r="E32" i="13"/>
  <c r="U22" i="14"/>
  <c r="T29" i="14"/>
  <c r="E74" i="14"/>
  <c r="T94" i="14"/>
  <c r="U13" i="15"/>
  <c r="U22" i="15"/>
  <c r="T67" i="15"/>
  <c r="T90" i="15"/>
  <c r="E17" i="16"/>
  <c r="T21" i="16"/>
  <c r="T58" i="16"/>
  <c r="U64" i="16"/>
  <c r="U11" i="17"/>
  <c r="T49" i="17"/>
  <c r="U59" i="17"/>
  <c r="T92" i="17"/>
  <c r="T12" i="18"/>
  <c r="U28" i="18"/>
  <c r="T46" i="18"/>
  <c r="T88" i="18"/>
  <c r="E35" i="19"/>
  <c r="E35" i="21"/>
  <c r="U66" i="21"/>
  <c r="T66" i="21"/>
  <c r="U24" i="24"/>
  <c r="T24" i="24"/>
  <c r="U21" i="25"/>
  <c r="T21" i="25"/>
  <c r="Q68" i="12"/>
  <c r="P74" i="12"/>
  <c r="Q74" i="13"/>
  <c r="P17" i="14"/>
  <c r="P32" i="14"/>
  <c r="U14" i="15"/>
  <c r="P32" i="15"/>
  <c r="Q61" i="16"/>
  <c r="P32" i="17"/>
  <c r="S35" i="17"/>
  <c r="P68" i="17"/>
  <c r="U30" i="19"/>
  <c r="T30" i="19"/>
  <c r="U47" i="23"/>
  <c r="T47" i="23"/>
  <c r="T11" i="27"/>
  <c r="U11" i="27"/>
  <c r="E26" i="12"/>
  <c r="S35" i="12"/>
  <c r="Q74" i="12"/>
  <c r="P17" i="13"/>
  <c r="U23" i="13"/>
  <c r="E35" i="13"/>
  <c r="P73" i="13"/>
  <c r="R87" i="13"/>
  <c r="U10" i="14"/>
  <c r="Q17" i="14"/>
  <c r="U34" i="14"/>
  <c r="U71" i="14"/>
  <c r="T14" i="15"/>
  <c r="Q17" i="15"/>
  <c r="U19" i="15"/>
  <c r="T34" i="15"/>
  <c r="T38" i="15"/>
  <c r="T91" i="15"/>
  <c r="E73" i="16"/>
  <c r="R73" i="16"/>
  <c r="E74" i="16"/>
  <c r="S74" i="16"/>
  <c r="P17" i="17"/>
  <c r="T34" i="17"/>
  <c r="S73" i="17"/>
  <c r="E32" i="18"/>
  <c r="T50" i="18"/>
  <c r="U50" i="18"/>
  <c r="P17" i="20"/>
  <c r="T37" i="20"/>
  <c r="U64" i="20"/>
  <c r="T64" i="20"/>
  <c r="U93" i="21"/>
  <c r="T93" i="21"/>
  <c r="P35" i="22"/>
  <c r="P73" i="22"/>
  <c r="U37" i="24"/>
  <c r="T91" i="24"/>
  <c r="U91" i="24"/>
  <c r="P35" i="25"/>
  <c r="U47" i="25"/>
  <c r="T47" i="25"/>
  <c r="U46" i="12"/>
  <c r="P73" i="12"/>
  <c r="R87" i="12"/>
  <c r="U10" i="13"/>
  <c r="Q17" i="13"/>
  <c r="R26" i="13"/>
  <c r="Q73" i="13"/>
  <c r="P35" i="14"/>
  <c r="U10" i="15"/>
  <c r="P35" i="15"/>
  <c r="R35" i="16"/>
  <c r="U96" i="16"/>
  <c r="R17" i="18"/>
  <c r="R73" i="18"/>
  <c r="T49" i="20"/>
  <c r="U49" i="20"/>
  <c r="U13" i="21"/>
  <c r="T13" i="21"/>
  <c r="T53" i="21"/>
  <c r="U53" i="21"/>
  <c r="U30" i="22"/>
  <c r="T30" i="22"/>
  <c r="U58" i="23"/>
  <c r="T58" i="23"/>
  <c r="U92" i="23"/>
  <c r="T92" i="23"/>
  <c r="T20" i="24"/>
  <c r="U20" i="24"/>
  <c r="U20" i="25"/>
  <c r="T20" i="25"/>
  <c r="Q74" i="11"/>
  <c r="T11" i="12"/>
  <c r="Q73" i="12"/>
  <c r="T34" i="13"/>
  <c r="Q35" i="14"/>
  <c r="E73" i="14"/>
  <c r="P74" i="14"/>
  <c r="Q35" i="15"/>
  <c r="P17" i="16"/>
  <c r="E35" i="16"/>
  <c r="P42" i="16"/>
  <c r="E68" i="16"/>
  <c r="T96" i="16"/>
  <c r="E26" i="17"/>
  <c r="P35" i="17"/>
  <c r="T10" i="18"/>
  <c r="T30" i="18"/>
  <c r="T54" i="18"/>
  <c r="E17" i="19"/>
  <c r="U39" i="20"/>
  <c r="T39" i="20"/>
  <c r="T50" i="21"/>
  <c r="U50" i="21"/>
  <c r="U63" i="24"/>
  <c r="T63" i="24"/>
  <c r="P32" i="20"/>
  <c r="U65" i="20"/>
  <c r="Q35" i="21"/>
  <c r="U60" i="21"/>
  <c r="S73" i="21"/>
  <c r="P74" i="21"/>
  <c r="U19" i="22"/>
  <c r="Q42" i="22"/>
  <c r="Q35" i="23"/>
  <c r="Q74" i="23"/>
  <c r="U40" i="24"/>
  <c r="U72" i="24"/>
  <c r="R74" i="24"/>
  <c r="U25" i="25"/>
  <c r="Q35" i="26"/>
  <c r="U49" i="26"/>
  <c r="T49" i="26"/>
  <c r="T91" i="26"/>
  <c r="U91" i="26"/>
  <c r="U10" i="27"/>
  <c r="U19" i="27"/>
  <c r="U38" i="27"/>
  <c r="T60" i="27"/>
  <c r="U60" i="27"/>
  <c r="U95" i="27"/>
  <c r="T13" i="28"/>
  <c r="T53" i="28"/>
  <c r="U53" i="28"/>
  <c r="T89" i="28"/>
  <c r="T98" i="27"/>
  <c r="U98" i="27"/>
  <c r="T98" i="18"/>
  <c r="U98" i="18"/>
  <c r="R115" i="12"/>
  <c r="P17" i="19"/>
  <c r="E32" i="19"/>
  <c r="P35" i="19"/>
  <c r="E55" i="19"/>
  <c r="U10" i="20"/>
  <c r="T11" i="20"/>
  <c r="E17" i="20"/>
  <c r="R17" i="20"/>
  <c r="T34" i="20"/>
  <c r="S42" i="20"/>
  <c r="P73" i="20"/>
  <c r="E74" i="20"/>
  <c r="R74" i="20"/>
  <c r="T22" i="21"/>
  <c r="T37" i="21"/>
  <c r="U39" i="21"/>
  <c r="Q87" i="21"/>
  <c r="U16" i="22"/>
  <c r="P17" i="22"/>
  <c r="T22" i="22"/>
  <c r="E42" i="22"/>
  <c r="T51" i="22"/>
  <c r="E73" i="22"/>
  <c r="R73" i="22"/>
  <c r="P74" i="22"/>
  <c r="T94" i="22"/>
  <c r="U54" i="23"/>
  <c r="T64" i="23"/>
  <c r="S17" i="24"/>
  <c r="E32" i="24"/>
  <c r="U34" i="24"/>
  <c r="P35" i="24"/>
  <c r="T71" i="24"/>
  <c r="E26" i="25"/>
  <c r="U34" i="25"/>
  <c r="T37" i="25"/>
  <c r="U53" i="25"/>
  <c r="R73" i="25"/>
  <c r="T46" i="26"/>
  <c r="U46" i="26"/>
  <c r="T10" i="27"/>
  <c r="U23" i="27"/>
  <c r="Q26" i="27"/>
  <c r="T38" i="27"/>
  <c r="T39" i="28"/>
  <c r="T98" i="1"/>
  <c r="U98" i="1"/>
  <c r="O114" i="17"/>
  <c r="T102" i="14"/>
  <c r="U102" i="14"/>
  <c r="N115" i="14"/>
  <c r="I114" i="13"/>
  <c r="B114" i="7"/>
  <c r="K114" i="7"/>
  <c r="U105" i="5"/>
  <c r="T105" i="5"/>
  <c r="T23" i="22"/>
  <c r="E55" i="26"/>
  <c r="U58" i="27"/>
  <c r="T94" i="27"/>
  <c r="U98" i="20"/>
  <c r="T98" i="20"/>
  <c r="T108" i="12"/>
  <c r="U108" i="12"/>
  <c r="L114" i="6"/>
  <c r="R114" i="6" s="1"/>
  <c r="R97" i="6"/>
  <c r="U104" i="2"/>
  <c r="T104" i="2"/>
  <c r="N115" i="6"/>
  <c r="N114" i="6"/>
  <c r="P73" i="26"/>
  <c r="P17" i="27"/>
  <c r="P73" i="27"/>
  <c r="R74" i="27"/>
  <c r="R73" i="28"/>
  <c r="S74" i="28"/>
  <c r="T108" i="16"/>
  <c r="U108" i="16"/>
  <c r="T103" i="12"/>
  <c r="U103" i="12"/>
  <c r="J114" i="10"/>
  <c r="U109" i="8"/>
  <c r="T109" i="8"/>
  <c r="T108" i="4"/>
  <c r="U108" i="4"/>
  <c r="T100" i="3"/>
  <c r="U100" i="3"/>
  <c r="N115" i="25"/>
  <c r="N114" i="25"/>
  <c r="T66" i="19"/>
  <c r="P42" i="20"/>
  <c r="E68" i="20"/>
  <c r="S74" i="20"/>
  <c r="Q73" i="21"/>
  <c r="U92" i="21"/>
  <c r="E68" i="22"/>
  <c r="S73" i="22"/>
  <c r="U10" i="23"/>
  <c r="E17" i="23"/>
  <c r="T37" i="23"/>
  <c r="U66" i="23"/>
  <c r="E74" i="23"/>
  <c r="P74" i="24"/>
  <c r="R87" i="24"/>
  <c r="T92" i="25"/>
  <c r="U92" i="25"/>
  <c r="T41" i="26"/>
  <c r="U41" i="26"/>
  <c r="T10" i="28"/>
  <c r="P17" i="28"/>
  <c r="T99" i="22"/>
  <c r="U99" i="22"/>
  <c r="U105" i="17"/>
  <c r="T105" i="17"/>
  <c r="M114" i="16"/>
  <c r="S114" i="16" s="1"/>
  <c r="S97" i="16"/>
  <c r="T103" i="16"/>
  <c r="U103" i="16"/>
  <c r="T104" i="8"/>
  <c r="U104" i="8"/>
  <c r="O114" i="3"/>
  <c r="U102" i="2"/>
  <c r="T102" i="2"/>
  <c r="N115" i="4"/>
  <c r="N114" i="4"/>
  <c r="U29" i="28"/>
  <c r="T29" i="28"/>
  <c r="U54" i="28"/>
  <c r="T54" i="28"/>
  <c r="T108" i="17"/>
  <c r="U108" i="17"/>
  <c r="O114" i="28"/>
  <c r="O115" i="28"/>
  <c r="O114" i="20"/>
  <c r="O115" i="20"/>
  <c r="E74" i="18"/>
  <c r="S17" i="19"/>
  <c r="Q32" i="19"/>
  <c r="S35" i="19"/>
  <c r="E61" i="19"/>
  <c r="U71" i="19"/>
  <c r="T72" i="19"/>
  <c r="R74" i="19"/>
  <c r="E87" i="19"/>
  <c r="E115" i="19" s="1"/>
  <c r="U115" i="19" s="1"/>
  <c r="T24" i="20"/>
  <c r="S55" i="20"/>
  <c r="P61" i="20"/>
  <c r="E73" i="20"/>
  <c r="S73" i="20"/>
  <c r="T11" i="21"/>
  <c r="E17" i="21"/>
  <c r="E42" i="21"/>
  <c r="S42" i="21"/>
  <c r="T44" i="21"/>
  <c r="T46" i="21"/>
  <c r="T54" i="21"/>
  <c r="T64" i="21"/>
  <c r="T91" i="21"/>
  <c r="T11" i="22"/>
  <c r="U20" i="22"/>
  <c r="Q35" i="22"/>
  <c r="T46" i="22"/>
  <c r="Q73" i="22"/>
  <c r="T25" i="23"/>
  <c r="T48" i="23"/>
  <c r="P68" i="23"/>
  <c r="T16" i="24"/>
  <c r="T21" i="24"/>
  <c r="T41" i="24"/>
  <c r="P73" i="24"/>
  <c r="S75" i="24"/>
  <c r="T34" i="25"/>
  <c r="U58" i="25"/>
  <c r="U90" i="25"/>
  <c r="T24" i="26"/>
  <c r="U24" i="26"/>
  <c r="U39" i="26"/>
  <c r="T63" i="26"/>
  <c r="U63" i="26"/>
  <c r="T66" i="26"/>
  <c r="U66" i="26"/>
  <c r="U72" i="27"/>
  <c r="T15" i="28"/>
  <c r="U15" i="28"/>
  <c r="P26" i="28"/>
  <c r="T51" i="28"/>
  <c r="U51" i="28"/>
  <c r="P61" i="28"/>
  <c r="T66" i="28"/>
  <c r="U66" i="28"/>
  <c r="T108" i="28"/>
  <c r="U108" i="28"/>
  <c r="C114" i="18"/>
  <c r="L114" i="18"/>
  <c r="G114" i="17"/>
  <c r="O115" i="9"/>
  <c r="J114" i="8"/>
  <c r="G114" i="3"/>
  <c r="E73" i="19"/>
  <c r="T12" i="20"/>
  <c r="T91" i="20"/>
  <c r="U23" i="21"/>
  <c r="P35" i="21"/>
  <c r="T71" i="21"/>
  <c r="R17" i="22"/>
  <c r="U23" i="22"/>
  <c r="U31" i="22"/>
  <c r="U63" i="22"/>
  <c r="P17" i="23"/>
  <c r="P35" i="23"/>
  <c r="U89" i="23"/>
  <c r="R35" i="24"/>
  <c r="U53" i="24"/>
  <c r="T57" i="24"/>
  <c r="T64" i="24"/>
  <c r="U22" i="25"/>
  <c r="T12" i="26"/>
  <c r="U12" i="26"/>
  <c r="U51" i="26"/>
  <c r="T30" i="27"/>
  <c r="T63" i="27"/>
  <c r="U63" i="27"/>
  <c r="E73" i="27"/>
  <c r="P74" i="27"/>
  <c r="T101" i="23"/>
  <c r="U101" i="23"/>
  <c r="T104" i="14"/>
  <c r="U104" i="14"/>
  <c r="U103" i="13"/>
  <c r="T103" i="13"/>
  <c r="M114" i="2"/>
  <c r="S114" i="2" s="1"/>
  <c r="S97" i="2"/>
  <c r="S42" i="25"/>
  <c r="T59" i="25"/>
  <c r="T65" i="25"/>
  <c r="T72" i="25"/>
  <c r="Q73" i="25"/>
  <c r="T91" i="25"/>
  <c r="T11" i="26"/>
  <c r="Q32" i="26"/>
  <c r="U34" i="26"/>
  <c r="S35" i="26"/>
  <c r="T40" i="26"/>
  <c r="R42" i="26"/>
  <c r="T45" i="26"/>
  <c r="Q74" i="26"/>
  <c r="P87" i="26"/>
  <c r="T90" i="26"/>
  <c r="Q35" i="27"/>
  <c r="T49" i="27"/>
  <c r="R73" i="27"/>
  <c r="T14" i="28"/>
  <c r="S35" i="28"/>
  <c r="T50" i="28"/>
  <c r="P73" i="28"/>
  <c r="U88" i="28"/>
  <c r="T90" i="28"/>
  <c r="E82" i="13"/>
  <c r="J114" i="27"/>
  <c r="J114" i="25"/>
  <c r="U99" i="24"/>
  <c r="T104" i="24"/>
  <c r="U106" i="24"/>
  <c r="L114" i="24"/>
  <c r="R114" i="24" s="1"/>
  <c r="D114" i="20"/>
  <c r="J114" i="18"/>
  <c r="U103" i="18"/>
  <c r="N114" i="18"/>
  <c r="T101" i="16"/>
  <c r="F114" i="14"/>
  <c r="D114" i="13"/>
  <c r="C114" i="12"/>
  <c r="G114" i="7"/>
  <c r="H114" i="6"/>
  <c r="B114" i="5"/>
  <c r="U108" i="5"/>
  <c r="L114" i="4"/>
  <c r="R114" i="4" s="1"/>
  <c r="U111" i="4"/>
  <c r="B114" i="3"/>
  <c r="K114" i="3"/>
  <c r="N115" i="2"/>
  <c r="Q32" i="25"/>
  <c r="P87" i="25"/>
  <c r="E26" i="26"/>
  <c r="P35" i="26"/>
  <c r="S17" i="27"/>
  <c r="E32" i="27"/>
  <c r="T34" i="28"/>
  <c r="P35" i="28"/>
  <c r="E68" i="28"/>
  <c r="E82" i="25"/>
  <c r="E82" i="17"/>
  <c r="E82" i="2"/>
  <c r="B114" i="26"/>
  <c r="K114" i="26"/>
  <c r="T111" i="26"/>
  <c r="D114" i="24"/>
  <c r="M114" i="24"/>
  <c r="S114" i="24" s="1"/>
  <c r="C114" i="23"/>
  <c r="L114" i="23"/>
  <c r="J114" i="21"/>
  <c r="G114" i="19"/>
  <c r="C114" i="16"/>
  <c r="D114" i="15"/>
  <c r="U106" i="5"/>
  <c r="T99" i="3"/>
  <c r="J114" i="2"/>
  <c r="E32" i="26"/>
  <c r="Q73" i="26"/>
  <c r="E74" i="26"/>
  <c r="E35" i="27"/>
  <c r="Q73" i="27"/>
  <c r="E74" i="27"/>
  <c r="S74" i="27"/>
  <c r="Q75" i="27"/>
  <c r="Q17" i="28"/>
  <c r="D114" i="26"/>
  <c r="M114" i="26"/>
  <c r="S114" i="26" s="1"/>
  <c r="F114" i="23"/>
  <c r="C114" i="21"/>
  <c r="I114" i="19"/>
  <c r="U111" i="19"/>
  <c r="G114" i="15"/>
  <c r="U100" i="15"/>
  <c r="T105" i="15"/>
  <c r="U105" i="4"/>
  <c r="C114" i="2"/>
  <c r="I114" i="24"/>
  <c r="H114" i="23"/>
  <c r="F114" i="21"/>
  <c r="K114" i="19"/>
  <c r="H114" i="16"/>
  <c r="F114" i="2"/>
  <c r="H114" i="25"/>
  <c r="B114" i="13"/>
  <c r="K114" i="13"/>
  <c r="D114" i="7"/>
  <c r="M114" i="7"/>
  <c r="S114" i="7" s="1"/>
  <c r="F114" i="6"/>
  <c r="I114" i="5"/>
  <c r="I114" i="3"/>
  <c r="E42" i="25"/>
  <c r="P73" i="25"/>
  <c r="T38" i="26"/>
  <c r="E68" i="26"/>
  <c r="P74" i="26"/>
  <c r="E26" i="27"/>
  <c r="Q74" i="27"/>
  <c r="U10" i="28"/>
  <c r="U21" i="28"/>
  <c r="E82" i="20"/>
  <c r="E82" i="4"/>
  <c r="B114" i="24"/>
  <c r="K114" i="24"/>
  <c r="J114" i="16"/>
  <c r="B114" i="15"/>
  <c r="K114" i="15"/>
  <c r="T63" i="28"/>
  <c r="P68" i="28"/>
  <c r="Q68" i="28"/>
  <c r="U64" i="28"/>
  <c r="E61" i="28"/>
  <c r="U58" i="28"/>
  <c r="P55" i="28"/>
  <c r="Q55" i="28"/>
  <c r="E42" i="28"/>
  <c r="R75" i="28"/>
  <c r="Q42" i="28"/>
  <c r="P32" i="28"/>
  <c r="Q32" i="28"/>
  <c r="R32" i="28"/>
  <c r="E32" i="28"/>
  <c r="S32" i="28"/>
  <c r="T25" i="28"/>
  <c r="Q26" i="28"/>
  <c r="Q69" i="28"/>
  <c r="E75" i="28"/>
  <c r="E55" i="28"/>
  <c r="Q61" i="28"/>
  <c r="R69" i="28"/>
  <c r="E69" i="28"/>
  <c r="P75" i="28"/>
  <c r="Q75" i="28"/>
  <c r="U75" i="28" s="1"/>
  <c r="R114" i="28"/>
  <c r="T105" i="28"/>
  <c r="T109" i="28"/>
  <c r="T103" i="28"/>
  <c r="R97" i="28"/>
  <c r="P68" i="27"/>
  <c r="Q68" i="27"/>
  <c r="T50" i="27"/>
  <c r="U52" i="27"/>
  <c r="T47" i="27"/>
  <c r="U44" i="27"/>
  <c r="Q42" i="27"/>
  <c r="Q69" i="27"/>
  <c r="P75" i="27"/>
  <c r="E42" i="27"/>
  <c r="Q32" i="27"/>
  <c r="R69" i="27"/>
  <c r="E75" i="27"/>
  <c r="U24" i="27"/>
  <c r="P26" i="27"/>
  <c r="E55" i="27"/>
  <c r="E69" i="27"/>
  <c r="P55" i="27"/>
  <c r="Q55" i="27"/>
  <c r="P61" i="27"/>
  <c r="Q61" i="27"/>
  <c r="L114" i="27"/>
  <c r="R114" i="27" s="1"/>
  <c r="T103" i="27"/>
  <c r="T106" i="27"/>
  <c r="U108" i="27"/>
  <c r="T65" i="26"/>
  <c r="P68" i="26"/>
  <c r="E61" i="26"/>
  <c r="U57" i="26"/>
  <c r="T52" i="26"/>
  <c r="Q55" i="26"/>
  <c r="T44" i="26"/>
  <c r="E42" i="26"/>
  <c r="P42" i="26"/>
  <c r="Q42" i="26"/>
  <c r="R69" i="26"/>
  <c r="P26" i="26"/>
  <c r="Q26" i="26"/>
  <c r="E75" i="26"/>
  <c r="P75" i="26"/>
  <c r="S69" i="26"/>
  <c r="E69" i="26"/>
  <c r="Q69" i="26"/>
  <c r="P61" i="26"/>
  <c r="U103" i="26"/>
  <c r="T105" i="26"/>
  <c r="U112" i="26"/>
  <c r="T108" i="26"/>
  <c r="P68" i="25"/>
  <c r="E61" i="25"/>
  <c r="E55" i="25"/>
  <c r="U50" i="25"/>
  <c r="R42" i="25"/>
  <c r="U39" i="25"/>
  <c r="P42" i="25"/>
  <c r="U29" i="25"/>
  <c r="T28" i="25"/>
  <c r="P32" i="25"/>
  <c r="Q26" i="25"/>
  <c r="S69" i="25"/>
  <c r="U49" i="25"/>
  <c r="E75" i="25"/>
  <c r="E69" i="25"/>
  <c r="P61" i="25"/>
  <c r="P69" i="25"/>
  <c r="R75" i="25"/>
  <c r="P75" i="25"/>
  <c r="T60" i="25"/>
  <c r="Q75" i="25"/>
  <c r="T108" i="25"/>
  <c r="T110" i="25"/>
  <c r="T102" i="25"/>
  <c r="T104" i="25"/>
  <c r="U107" i="25"/>
  <c r="E68" i="24"/>
  <c r="Q68" i="24"/>
  <c r="T52" i="24"/>
  <c r="T51" i="24"/>
  <c r="R69" i="24"/>
  <c r="U48" i="24"/>
  <c r="E55" i="24"/>
  <c r="Q42" i="24"/>
  <c r="E42" i="24"/>
  <c r="T39" i="24"/>
  <c r="E26" i="24"/>
  <c r="E69" i="24"/>
  <c r="P26" i="24"/>
  <c r="Q69" i="24"/>
  <c r="E75" i="24"/>
  <c r="R75" i="24"/>
  <c r="P55" i="24"/>
  <c r="Q55" i="24"/>
  <c r="S69" i="24"/>
  <c r="P61" i="24"/>
  <c r="Q61" i="24"/>
  <c r="P75" i="24"/>
  <c r="Q75" i="24"/>
  <c r="P69" i="24"/>
  <c r="T110" i="24"/>
  <c r="S97" i="24"/>
  <c r="T109" i="24"/>
  <c r="Q68" i="23"/>
  <c r="U57" i="23"/>
  <c r="E61" i="23"/>
  <c r="E55" i="23"/>
  <c r="R75" i="23"/>
  <c r="T44" i="23"/>
  <c r="T39" i="23"/>
  <c r="P42" i="23"/>
  <c r="U29" i="23"/>
  <c r="R32" i="23"/>
  <c r="Q26" i="23"/>
  <c r="Q75" i="23"/>
  <c r="T49" i="23"/>
  <c r="E69" i="23"/>
  <c r="E75" i="23"/>
  <c r="P69" i="23"/>
  <c r="Q61" i="23"/>
  <c r="R69" i="23"/>
  <c r="U104" i="23"/>
  <c r="T109" i="23"/>
  <c r="T111" i="23"/>
  <c r="U64" i="22"/>
  <c r="T65" i="22"/>
  <c r="P68" i="22"/>
  <c r="P61" i="22"/>
  <c r="T52" i="22"/>
  <c r="E55" i="22"/>
  <c r="U48" i="22"/>
  <c r="T44" i="22"/>
  <c r="T39" i="22"/>
  <c r="P32" i="22"/>
  <c r="T28" i="22"/>
  <c r="S75" i="22"/>
  <c r="E26" i="22"/>
  <c r="S26" i="22"/>
  <c r="Q26" i="22"/>
  <c r="E75" i="22"/>
  <c r="Q69" i="22"/>
  <c r="P55" i="22"/>
  <c r="Q61" i="22"/>
  <c r="P69" i="22"/>
  <c r="R75" i="22"/>
  <c r="P75" i="22"/>
  <c r="T60" i="22"/>
  <c r="Q75" i="22"/>
  <c r="E69" i="22"/>
  <c r="R69" i="22"/>
  <c r="S69" i="22"/>
  <c r="R97" i="22"/>
  <c r="T102" i="22"/>
  <c r="U107" i="22"/>
  <c r="T112" i="22"/>
  <c r="U105" i="22"/>
  <c r="P68" i="21"/>
  <c r="Q68" i="21"/>
  <c r="E68" i="21"/>
  <c r="T57" i="21"/>
  <c r="E61" i="21"/>
  <c r="T52" i="21"/>
  <c r="T48" i="21"/>
  <c r="S55" i="21"/>
  <c r="P42" i="21"/>
  <c r="R42" i="21"/>
  <c r="U28" i="21"/>
  <c r="P32" i="21"/>
  <c r="E26" i="21"/>
  <c r="Q26" i="21"/>
  <c r="Q55" i="21"/>
  <c r="E55" i="21"/>
  <c r="S69" i="21"/>
  <c r="P75" i="21"/>
  <c r="P55" i="21"/>
  <c r="Q61" i="21"/>
  <c r="E69" i="21"/>
  <c r="R69" i="21"/>
  <c r="Q75" i="21"/>
  <c r="U75" i="21" s="1"/>
  <c r="T59" i="21"/>
  <c r="P69" i="21"/>
  <c r="E75" i="21"/>
  <c r="R75" i="21"/>
  <c r="T99" i="21"/>
  <c r="T104" i="21"/>
  <c r="U102" i="21"/>
  <c r="U112" i="21"/>
  <c r="P68" i="20"/>
  <c r="Q68" i="20"/>
  <c r="Q61" i="20"/>
  <c r="T52" i="20"/>
  <c r="T50" i="20"/>
  <c r="E55" i="20"/>
  <c r="R55" i="20"/>
  <c r="Q42" i="20"/>
  <c r="Q32" i="20"/>
  <c r="S75" i="20"/>
  <c r="E69" i="20"/>
  <c r="E26" i="20"/>
  <c r="P55" i="20"/>
  <c r="R69" i="20"/>
  <c r="R75" i="20"/>
  <c r="Q55" i="20"/>
  <c r="S69" i="20"/>
  <c r="Q75" i="20"/>
  <c r="P69" i="20"/>
  <c r="T59" i="20"/>
  <c r="E75" i="20"/>
  <c r="T104" i="20"/>
  <c r="T106" i="20"/>
  <c r="T112" i="20"/>
  <c r="T105" i="20"/>
  <c r="E68" i="19"/>
  <c r="U65" i="19"/>
  <c r="P68" i="19"/>
  <c r="Q68" i="19"/>
  <c r="S69" i="19"/>
  <c r="E69" i="19"/>
  <c r="U39" i="19"/>
  <c r="U28" i="19"/>
  <c r="P32" i="19"/>
  <c r="E26" i="19"/>
  <c r="P26" i="19"/>
  <c r="T49" i="19"/>
  <c r="P69" i="19"/>
  <c r="S75" i="19"/>
  <c r="P55" i="19"/>
  <c r="Q69" i="19"/>
  <c r="P61" i="19"/>
  <c r="P75" i="19"/>
  <c r="Q61" i="19"/>
  <c r="Q75" i="19"/>
  <c r="U104" i="19"/>
  <c r="T109" i="19"/>
  <c r="U112" i="19"/>
  <c r="U103" i="19"/>
  <c r="P68" i="18"/>
  <c r="Q68" i="18"/>
  <c r="T57" i="18"/>
  <c r="T52" i="18"/>
  <c r="T51" i="18"/>
  <c r="E55" i="18"/>
  <c r="U48" i="18"/>
  <c r="U47" i="18"/>
  <c r="E42" i="18"/>
  <c r="P42" i="18"/>
  <c r="P32" i="18"/>
  <c r="E75" i="18"/>
  <c r="P26" i="18"/>
  <c r="Q26" i="18"/>
  <c r="R75" i="18"/>
  <c r="P55" i="18"/>
  <c r="Q55" i="18"/>
  <c r="S69" i="18"/>
  <c r="Q69" i="18"/>
  <c r="U69" i="18" s="1"/>
  <c r="E69" i="18"/>
  <c r="U59" i="18"/>
  <c r="E61" i="18"/>
  <c r="R69" i="18"/>
  <c r="P61" i="18"/>
  <c r="P75" i="18"/>
  <c r="P69" i="18"/>
  <c r="T69" i="18" s="1"/>
  <c r="Q75" i="18"/>
  <c r="E97" i="18"/>
  <c r="U101" i="18"/>
  <c r="R97" i="18"/>
  <c r="T106" i="18"/>
  <c r="U111" i="18"/>
  <c r="U109" i="18"/>
  <c r="T63" i="17"/>
  <c r="T58" i="17"/>
  <c r="U57" i="17"/>
  <c r="E61" i="17"/>
  <c r="T61" i="17" s="1"/>
  <c r="E69" i="17"/>
  <c r="E75" i="17"/>
  <c r="T52" i="17"/>
  <c r="T51" i="17"/>
  <c r="T47" i="17"/>
  <c r="S75" i="17"/>
  <c r="U39" i="17"/>
  <c r="P42" i="17"/>
  <c r="T28" i="17"/>
  <c r="Q75" i="17"/>
  <c r="U25" i="17"/>
  <c r="E55" i="17"/>
  <c r="R69" i="17"/>
  <c r="R75" i="17"/>
  <c r="S69" i="17"/>
  <c r="P55" i="17"/>
  <c r="P61" i="17"/>
  <c r="Q61" i="17"/>
  <c r="P69" i="17"/>
  <c r="T69" i="17" s="1"/>
  <c r="Q69" i="17"/>
  <c r="U69" i="17" s="1"/>
  <c r="R114" i="17"/>
  <c r="T112" i="17"/>
  <c r="T104" i="17"/>
  <c r="T100" i="17"/>
  <c r="T111" i="17"/>
  <c r="Q68" i="16"/>
  <c r="T63" i="16"/>
  <c r="E61" i="16"/>
  <c r="U52" i="16"/>
  <c r="U48" i="16"/>
  <c r="E42" i="16"/>
  <c r="U39" i="16"/>
  <c r="Q42" i="16"/>
  <c r="E32" i="16"/>
  <c r="P32" i="16"/>
  <c r="R69" i="16"/>
  <c r="S75" i="16"/>
  <c r="U29" i="16"/>
  <c r="Q32" i="16"/>
  <c r="E26" i="16"/>
  <c r="U24" i="16"/>
  <c r="E69" i="16"/>
  <c r="Q55" i="16"/>
  <c r="Q69" i="16"/>
  <c r="U69" i="16" s="1"/>
  <c r="S69" i="16"/>
  <c r="U59" i="16"/>
  <c r="P61" i="16"/>
  <c r="P75" i="16"/>
  <c r="U105" i="16"/>
  <c r="U100" i="16"/>
  <c r="U111" i="16"/>
  <c r="T109" i="16"/>
  <c r="Q68" i="15"/>
  <c r="U57" i="15"/>
  <c r="Q61" i="15"/>
  <c r="T47" i="15"/>
  <c r="S55" i="15"/>
  <c r="U39" i="15"/>
  <c r="P42" i="15"/>
  <c r="E75" i="15"/>
  <c r="Q32" i="15"/>
  <c r="T28" i="15"/>
  <c r="T25" i="15"/>
  <c r="E69" i="15"/>
  <c r="Q75" i="15"/>
  <c r="P26" i="15"/>
  <c r="T26" i="15" s="1"/>
  <c r="P55" i="15"/>
  <c r="Q69" i="15"/>
  <c r="U69" i="15" s="1"/>
  <c r="R75" i="15"/>
  <c r="Q55" i="15"/>
  <c r="S75" i="15"/>
  <c r="R55" i="15"/>
  <c r="S69" i="15"/>
  <c r="E55" i="15"/>
  <c r="T49" i="15"/>
  <c r="S61" i="15"/>
  <c r="R69" i="15"/>
  <c r="E61" i="15"/>
  <c r="U59" i="15"/>
  <c r="P69" i="15"/>
  <c r="U108" i="15"/>
  <c r="U99" i="15"/>
  <c r="S75" i="14"/>
  <c r="P68" i="14"/>
  <c r="E68" i="14"/>
  <c r="U58" i="14"/>
  <c r="U50" i="14"/>
  <c r="U47" i="14"/>
  <c r="R42" i="14"/>
  <c r="U39" i="14"/>
  <c r="P42" i="14"/>
  <c r="Q42" i="14"/>
  <c r="Q32" i="14"/>
  <c r="E69" i="14"/>
  <c r="E32" i="14"/>
  <c r="P26" i="14"/>
  <c r="S69" i="14"/>
  <c r="T25" i="14"/>
  <c r="E75" i="14"/>
  <c r="Q75" i="14"/>
  <c r="Q55" i="14"/>
  <c r="R75" i="14"/>
  <c r="T49" i="14"/>
  <c r="E55" i="14"/>
  <c r="E61" i="14"/>
  <c r="P61" i="14"/>
  <c r="R69" i="14"/>
  <c r="Q69" i="14"/>
  <c r="U69" i="14" s="1"/>
  <c r="U107" i="14"/>
  <c r="L114" i="14"/>
  <c r="R114" i="14" s="1"/>
  <c r="M114" i="14"/>
  <c r="S114" i="14" s="1"/>
  <c r="T63" i="13"/>
  <c r="T65" i="13"/>
  <c r="U64" i="13"/>
  <c r="P68" i="13"/>
  <c r="E61" i="13"/>
  <c r="U52" i="13"/>
  <c r="U44" i="13"/>
  <c r="T39" i="13"/>
  <c r="S69" i="13"/>
  <c r="P42" i="13"/>
  <c r="E42" i="13"/>
  <c r="P32" i="13"/>
  <c r="Q75" i="13"/>
  <c r="U75" i="13" s="1"/>
  <c r="E75" i="13"/>
  <c r="R75" i="13"/>
  <c r="P26" i="13"/>
  <c r="S75" i="13"/>
  <c r="E69" i="13"/>
  <c r="Q55" i="13"/>
  <c r="E55" i="13"/>
  <c r="P61" i="13"/>
  <c r="P69" i="13"/>
  <c r="Q61" i="13"/>
  <c r="Q69" i="13"/>
  <c r="U69" i="13" s="1"/>
  <c r="R69" i="13"/>
  <c r="P75" i="13"/>
  <c r="T108" i="13"/>
  <c r="T104" i="13"/>
  <c r="T106" i="13"/>
  <c r="T64" i="12"/>
  <c r="S69" i="12"/>
  <c r="E68" i="12"/>
  <c r="U65" i="12"/>
  <c r="U50" i="12"/>
  <c r="T48" i="12"/>
  <c r="P55" i="12"/>
  <c r="T44" i="12"/>
  <c r="U39" i="12"/>
  <c r="P42" i="12"/>
  <c r="Q42" i="12"/>
  <c r="E42" i="12"/>
  <c r="P32" i="12"/>
  <c r="Q32" i="12"/>
  <c r="U32" i="12" s="1"/>
  <c r="T29" i="12"/>
  <c r="P26" i="12"/>
  <c r="P69" i="12"/>
  <c r="T24" i="12"/>
  <c r="T49" i="12"/>
  <c r="E75" i="12"/>
  <c r="E55" i="12"/>
  <c r="R55" i="12"/>
  <c r="R75" i="12"/>
  <c r="E61" i="12"/>
  <c r="Q69" i="12"/>
  <c r="U69" i="12" s="1"/>
  <c r="P61" i="12"/>
  <c r="Q61" i="12"/>
  <c r="E69" i="12"/>
  <c r="R69" i="12"/>
  <c r="P75" i="12"/>
  <c r="T75" i="12" s="1"/>
  <c r="Q75" i="12"/>
  <c r="T111" i="12"/>
  <c r="U105" i="12"/>
  <c r="E82" i="12"/>
  <c r="E68" i="11"/>
  <c r="T65" i="11"/>
  <c r="T64" i="11"/>
  <c r="P68" i="11"/>
  <c r="P61" i="11"/>
  <c r="T50" i="11"/>
  <c r="E55" i="11"/>
  <c r="Q75" i="11"/>
  <c r="Q55" i="11"/>
  <c r="T39" i="11"/>
  <c r="E32" i="11"/>
  <c r="S69" i="11"/>
  <c r="U29" i="11"/>
  <c r="Q32" i="11"/>
  <c r="T28" i="11"/>
  <c r="E69" i="11"/>
  <c r="P69" i="11"/>
  <c r="T69" i="11" s="1"/>
  <c r="E75" i="11"/>
  <c r="P26" i="11"/>
  <c r="Q26" i="11"/>
  <c r="Q69" i="11"/>
  <c r="Q61" i="11"/>
  <c r="U60" i="11"/>
  <c r="S75" i="11"/>
  <c r="T99" i="11"/>
  <c r="T107" i="11"/>
  <c r="T105" i="11"/>
  <c r="U98" i="11"/>
  <c r="T57" i="10"/>
  <c r="T51" i="10"/>
  <c r="P55" i="10"/>
  <c r="Q42" i="10"/>
  <c r="E42" i="10"/>
  <c r="S42" i="10"/>
  <c r="P32" i="10"/>
  <c r="Q32" i="10"/>
  <c r="E69" i="10"/>
  <c r="R69" i="10"/>
  <c r="E55" i="10"/>
  <c r="P69" i="10"/>
  <c r="T69" i="10" s="1"/>
  <c r="Q55" i="10"/>
  <c r="Q69" i="10"/>
  <c r="U69" i="10" s="1"/>
  <c r="E75" i="10"/>
  <c r="E61" i="10"/>
  <c r="S75" i="10"/>
  <c r="M114" i="10"/>
  <c r="S114" i="10" s="1"/>
  <c r="T102" i="10"/>
  <c r="U107" i="10"/>
  <c r="P68" i="9"/>
  <c r="Q68" i="9"/>
  <c r="P61" i="9"/>
  <c r="U57" i="9"/>
  <c r="U52" i="9"/>
  <c r="E75" i="9"/>
  <c r="T48" i="9"/>
  <c r="Q55" i="9"/>
  <c r="E55" i="9"/>
  <c r="R42" i="9"/>
  <c r="R75" i="9"/>
  <c r="E69" i="9"/>
  <c r="R69" i="9"/>
  <c r="U29" i="9"/>
  <c r="T28" i="9"/>
  <c r="P55" i="9"/>
  <c r="Q75" i="9"/>
  <c r="U75" i="9" s="1"/>
  <c r="T60" i="9"/>
  <c r="S75" i="9"/>
  <c r="P75" i="9"/>
  <c r="T99" i="9"/>
  <c r="T101" i="9"/>
  <c r="T64" i="8"/>
  <c r="P68" i="8"/>
  <c r="Q68" i="8"/>
  <c r="E68" i="8"/>
  <c r="T58" i="8"/>
  <c r="Q55" i="8"/>
  <c r="P42" i="8"/>
  <c r="Q32" i="8"/>
  <c r="P26" i="8"/>
  <c r="T25" i="8"/>
  <c r="P75" i="8"/>
  <c r="T49" i="8"/>
  <c r="R69" i="8"/>
  <c r="P69" i="8"/>
  <c r="T69" i="8" s="1"/>
  <c r="Q69" i="8"/>
  <c r="U69" i="8" s="1"/>
  <c r="R75" i="8"/>
  <c r="E75" i="8"/>
  <c r="U98" i="8"/>
  <c r="T107" i="8"/>
  <c r="T112" i="8"/>
  <c r="T101" i="8"/>
  <c r="T99" i="8"/>
  <c r="U106" i="8"/>
  <c r="P68" i="7"/>
  <c r="T64" i="7"/>
  <c r="S75" i="7"/>
  <c r="U58" i="7"/>
  <c r="U51" i="7"/>
  <c r="T50" i="7"/>
  <c r="T47" i="7"/>
  <c r="U39" i="7"/>
  <c r="P42" i="7"/>
  <c r="Q42" i="7"/>
  <c r="S32" i="7"/>
  <c r="P32" i="7"/>
  <c r="T32" i="7" s="1"/>
  <c r="Q32" i="7"/>
  <c r="Q69" i="7"/>
  <c r="Q26" i="7"/>
  <c r="Q55" i="7"/>
  <c r="E75" i="7"/>
  <c r="P69" i="7"/>
  <c r="T69" i="7" s="1"/>
  <c r="S69" i="7"/>
  <c r="R75" i="7"/>
  <c r="P61" i="7"/>
  <c r="Q75" i="7"/>
  <c r="U75" i="7" s="1"/>
  <c r="U101" i="7"/>
  <c r="T108" i="7"/>
  <c r="T106" i="7"/>
  <c r="U112" i="7"/>
  <c r="R114" i="7"/>
  <c r="T104" i="7"/>
  <c r="P68" i="6"/>
  <c r="P61" i="6"/>
  <c r="S75" i="6"/>
  <c r="R69" i="6"/>
  <c r="P55" i="6"/>
  <c r="E69" i="6"/>
  <c r="E75" i="6"/>
  <c r="P42" i="6"/>
  <c r="Q42" i="6"/>
  <c r="T28" i="6"/>
  <c r="Q32" i="6"/>
  <c r="T25" i="6"/>
  <c r="E26" i="6"/>
  <c r="T26" i="6" s="1"/>
  <c r="Q55" i="6"/>
  <c r="R75" i="6"/>
  <c r="Q61" i="6"/>
  <c r="P69" i="6"/>
  <c r="T69" i="6" s="1"/>
  <c r="Q69" i="6"/>
  <c r="U69" i="6" s="1"/>
  <c r="P75" i="6"/>
  <c r="T75" i="6" s="1"/>
  <c r="T60" i="6"/>
  <c r="Q75" i="6"/>
  <c r="U75" i="6" s="1"/>
  <c r="T59" i="6"/>
  <c r="E61" i="6"/>
  <c r="U61" i="6" s="1"/>
  <c r="T100" i="6"/>
  <c r="T98" i="6"/>
  <c r="T108" i="6"/>
  <c r="T106" i="6"/>
  <c r="E82" i="6"/>
  <c r="P68" i="5"/>
  <c r="T65" i="5"/>
  <c r="P61" i="5"/>
  <c r="T58" i="5"/>
  <c r="T57" i="5"/>
  <c r="T52" i="5"/>
  <c r="E55" i="5"/>
  <c r="T51" i="5"/>
  <c r="R69" i="5"/>
  <c r="P42" i="5"/>
  <c r="T42" i="5" s="1"/>
  <c r="Q42" i="5"/>
  <c r="U42" i="5" s="1"/>
  <c r="Q32" i="5"/>
  <c r="P26" i="5"/>
  <c r="R75" i="5"/>
  <c r="E69" i="5"/>
  <c r="Q75" i="5"/>
  <c r="S69" i="5"/>
  <c r="Q55" i="5"/>
  <c r="Q61" i="5"/>
  <c r="P75" i="5"/>
  <c r="T75" i="5" s="1"/>
  <c r="Q69" i="5"/>
  <c r="U69" i="5" s="1"/>
  <c r="E75" i="5"/>
  <c r="U98" i="5"/>
  <c r="R97" i="5"/>
  <c r="S97" i="5"/>
  <c r="T65" i="4"/>
  <c r="T58" i="4"/>
  <c r="T57" i="4"/>
  <c r="T47" i="4"/>
  <c r="R69" i="4"/>
  <c r="S42" i="4"/>
  <c r="E69" i="4"/>
  <c r="T28" i="4"/>
  <c r="R75" i="4"/>
  <c r="P26" i="4"/>
  <c r="Q26" i="4"/>
  <c r="U26" i="4" s="1"/>
  <c r="P69" i="4"/>
  <c r="T69" i="4" s="1"/>
  <c r="S75" i="4"/>
  <c r="P55" i="4"/>
  <c r="P75" i="4"/>
  <c r="T75" i="4" s="1"/>
  <c r="E61" i="4"/>
  <c r="T61" i="4" s="1"/>
  <c r="S97" i="4"/>
  <c r="T100" i="4"/>
  <c r="T102" i="4"/>
  <c r="E68" i="3"/>
  <c r="T65" i="3"/>
  <c r="P68" i="3"/>
  <c r="Q68" i="3"/>
  <c r="E61" i="3"/>
  <c r="E55" i="3"/>
  <c r="S42" i="3"/>
  <c r="Q32" i="3"/>
  <c r="R69" i="3"/>
  <c r="E32" i="3"/>
  <c r="P26" i="3"/>
  <c r="E75" i="3"/>
  <c r="Q26" i="3"/>
  <c r="E69" i="3"/>
  <c r="S69" i="3"/>
  <c r="R26" i="3"/>
  <c r="P69" i="3"/>
  <c r="T69" i="3" s="1"/>
  <c r="R75" i="3"/>
  <c r="Q69" i="3"/>
  <c r="U69" i="3" s="1"/>
  <c r="S75" i="3"/>
  <c r="P55" i="3"/>
  <c r="Q75" i="3"/>
  <c r="U75" i="3" s="1"/>
  <c r="S97" i="3"/>
  <c r="U110" i="3"/>
  <c r="U108" i="3"/>
  <c r="T64" i="2"/>
  <c r="P68" i="2"/>
  <c r="R75" i="2"/>
  <c r="T52" i="2"/>
  <c r="E69" i="2"/>
  <c r="T48" i="2"/>
  <c r="P55" i="2"/>
  <c r="R42" i="2"/>
  <c r="P42" i="2"/>
  <c r="S69" i="2"/>
  <c r="T28" i="2"/>
  <c r="P32" i="2"/>
  <c r="Q32" i="2"/>
  <c r="T24" i="2"/>
  <c r="E26" i="2"/>
  <c r="T26" i="2" s="1"/>
  <c r="P26" i="2"/>
  <c r="Q26" i="2"/>
  <c r="Q55" i="2"/>
  <c r="R69" i="2"/>
  <c r="E55" i="2"/>
  <c r="P61" i="2"/>
  <c r="P69" i="2"/>
  <c r="T69" i="2" s="1"/>
  <c r="Q61" i="2"/>
  <c r="Q69" i="2"/>
  <c r="U69" i="2" s="1"/>
  <c r="E75" i="2"/>
  <c r="S75" i="2"/>
  <c r="U60" i="2"/>
  <c r="P75" i="2"/>
  <c r="T75" i="2" s="1"/>
  <c r="Q75" i="2"/>
  <c r="U75" i="2" s="1"/>
  <c r="T112" i="2"/>
  <c r="T110" i="2"/>
  <c r="P68" i="1"/>
  <c r="Q68" i="1"/>
  <c r="P61" i="1"/>
  <c r="U44" i="1"/>
  <c r="E55" i="1"/>
  <c r="E42" i="1"/>
  <c r="Q42" i="1"/>
  <c r="P42" i="1"/>
  <c r="T42" i="1" s="1"/>
  <c r="S32" i="1"/>
  <c r="R32" i="1"/>
  <c r="U28" i="1"/>
  <c r="Q26" i="1"/>
  <c r="P55" i="1"/>
  <c r="Q55" i="1"/>
  <c r="R55" i="1"/>
  <c r="S55" i="1"/>
  <c r="R75" i="1"/>
  <c r="Q69" i="1"/>
  <c r="U69" i="1" s="1"/>
  <c r="P75" i="1"/>
  <c r="T75" i="1" s="1"/>
  <c r="Q75" i="1"/>
  <c r="U75" i="1" s="1"/>
  <c r="P69" i="1"/>
  <c r="T69" i="1" s="1"/>
  <c r="Q61" i="1"/>
  <c r="R69" i="1"/>
  <c r="U106" i="1"/>
  <c r="M114" i="1"/>
  <c r="S114" i="1" s="1"/>
  <c r="U112" i="1"/>
  <c r="U61" i="1"/>
  <c r="T61" i="1"/>
  <c r="U26" i="1"/>
  <c r="T26" i="1"/>
  <c r="T9" i="1"/>
  <c r="U32" i="1"/>
  <c r="T32" i="1"/>
  <c r="U35" i="1"/>
  <c r="T35" i="1"/>
  <c r="T41" i="1"/>
  <c r="T54" i="1"/>
  <c r="T57" i="1"/>
  <c r="T66" i="1"/>
  <c r="T16" i="1"/>
  <c r="T21" i="1"/>
  <c r="U22" i="1"/>
  <c r="T40" i="1"/>
  <c r="T45" i="1"/>
  <c r="U46" i="1"/>
  <c r="T53" i="1"/>
  <c r="T65" i="1"/>
  <c r="T72" i="1"/>
  <c r="T88" i="1"/>
  <c r="U89" i="1"/>
  <c r="T96" i="1"/>
  <c r="T16" i="2"/>
  <c r="T19" i="2"/>
  <c r="U20" i="2"/>
  <c r="T30" i="2"/>
  <c r="U31" i="2"/>
  <c r="U34" i="2"/>
  <c r="T47" i="2"/>
  <c r="T58" i="2"/>
  <c r="T67" i="2"/>
  <c r="T72" i="2"/>
  <c r="R87" i="2"/>
  <c r="U90" i="2"/>
  <c r="U17" i="3"/>
  <c r="T17" i="3"/>
  <c r="T20" i="3"/>
  <c r="U26" i="3"/>
  <c r="T26" i="3"/>
  <c r="P32" i="3"/>
  <c r="T34" i="3"/>
  <c r="T59" i="3"/>
  <c r="U17" i="4"/>
  <c r="U9" i="4"/>
  <c r="T9" i="4"/>
  <c r="T15" i="4"/>
  <c r="S73" i="4"/>
  <c r="U26" i="5"/>
  <c r="T26" i="5"/>
  <c r="U37" i="5"/>
  <c r="T37" i="5"/>
  <c r="P32" i="6"/>
  <c r="R74" i="6"/>
  <c r="S87" i="2"/>
  <c r="U91" i="2"/>
  <c r="T91" i="2"/>
  <c r="T42" i="3"/>
  <c r="P87" i="3"/>
  <c r="P35" i="4"/>
  <c r="T35" i="4" s="1"/>
  <c r="U39" i="4"/>
  <c r="T39" i="4"/>
  <c r="R42" i="4"/>
  <c r="T51" i="4"/>
  <c r="U51" i="4"/>
  <c r="Q69" i="4"/>
  <c r="U69" i="4" s="1"/>
  <c r="E32" i="5"/>
  <c r="U61" i="5"/>
  <c r="T61" i="5"/>
  <c r="Q68" i="5"/>
  <c r="U22" i="6"/>
  <c r="T22" i="6"/>
  <c r="U35" i="6"/>
  <c r="U53" i="7"/>
  <c r="T53" i="7"/>
  <c r="T17" i="2"/>
  <c r="U17" i="2"/>
  <c r="U42" i="2"/>
  <c r="T42" i="2"/>
  <c r="U61" i="2"/>
  <c r="T61" i="2"/>
  <c r="E35" i="3"/>
  <c r="U50" i="3"/>
  <c r="T50" i="3"/>
  <c r="T26" i="4"/>
  <c r="U91" i="6"/>
  <c r="T91" i="6"/>
  <c r="U11" i="7"/>
  <c r="T11" i="7"/>
  <c r="U26" i="7"/>
  <c r="T26" i="7"/>
  <c r="T32" i="2"/>
  <c r="U32" i="2"/>
  <c r="U35" i="2"/>
  <c r="T35" i="2"/>
  <c r="T40" i="3"/>
  <c r="U40" i="3"/>
  <c r="Q42" i="3"/>
  <c r="U42" i="3" s="1"/>
  <c r="U61" i="3"/>
  <c r="T61" i="3"/>
  <c r="U61" i="4"/>
  <c r="U35" i="5"/>
  <c r="T35" i="5"/>
  <c r="U91" i="5"/>
  <c r="T91" i="5"/>
  <c r="U11" i="6"/>
  <c r="T11" i="6"/>
  <c r="U39" i="6"/>
  <c r="T39" i="6"/>
  <c r="P17" i="7"/>
  <c r="U87" i="1"/>
  <c r="E87" i="1"/>
  <c r="E115" i="1" s="1"/>
  <c r="T87" i="1"/>
  <c r="T25" i="1"/>
  <c r="T60" i="1"/>
  <c r="U74" i="1"/>
  <c r="T74" i="1"/>
  <c r="U73" i="1"/>
  <c r="T73" i="1"/>
  <c r="P87" i="1"/>
  <c r="T92" i="1"/>
  <c r="T12" i="2"/>
  <c r="T23" i="2"/>
  <c r="T40" i="2"/>
  <c r="T51" i="2"/>
  <c r="T63" i="2"/>
  <c r="U74" i="2"/>
  <c r="T74" i="2"/>
  <c r="U73" i="2"/>
  <c r="T73" i="2"/>
  <c r="U10" i="3"/>
  <c r="U32" i="3"/>
  <c r="T32" i="3"/>
  <c r="Q55" i="3"/>
  <c r="P61" i="3"/>
  <c r="U68" i="3"/>
  <c r="T68" i="3"/>
  <c r="T63" i="3"/>
  <c r="U63" i="3"/>
  <c r="T90" i="3"/>
  <c r="U90" i="3"/>
  <c r="T21" i="4"/>
  <c r="U21" i="4"/>
  <c r="U50" i="4"/>
  <c r="T50" i="4"/>
  <c r="Q73" i="4"/>
  <c r="U31" i="5"/>
  <c r="T31" i="5"/>
  <c r="T32" i="6"/>
  <c r="U32" i="6"/>
  <c r="P74" i="6"/>
  <c r="U19" i="7"/>
  <c r="T19" i="7"/>
  <c r="U25" i="7"/>
  <c r="T25" i="7"/>
  <c r="U55" i="1"/>
  <c r="T55" i="1"/>
  <c r="T12" i="1"/>
  <c r="T30" i="1"/>
  <c r="T11" i="1"/>
  <c r="T24" i="1"/>
  <c r="T29" i="1"/>
  <c r="T48" i="1"/>
  <c r="U49" i="1"/>
  <c r="T59" i="1"/>
  <c r="T68" i="1"/>
  <c r="U68" i="1"/>
  <c r="Q87" i="1"/>
  <c r="T91" i="1"/>
  <c r="T11" i="2"/>
  <c r="T22" i="2"/>
  <c r="T39" i="2"/>
  <c r="U55" i="2"/>
  <c r="T55" i="2"/>
  <c r="T50" i="2"/>
  <c r="U87" i="2"/>
  <c r="E87" i="2"/>
  <c r="E115" i="2" s="1"/>
  <c r="U115" i="2" s="1"/>
  <c r="T87" i="2"/>
  <c r="T9" i="3"/>
  <c r="U11" i="3"/>
  <c r="T11" i="3"/>
  <c r="Q61" i="3"/>
  <c r="T10" i="4"/>
  <c r="U10" i="4"/>
  <c r="U35" i="4"/>
  <c r="P42" i="4"/>
  <c r="T42" i="4" s="1"/>
  <c r="P61" i="4"/>
  <c r="U68" i="4"/>
  <c r="T68" i="4"/>
  <c r="T63" i="4"/>
  <c r="U63" i="4"/>
  <c r="S69" i="4"/>
  <c r="Q17" i="5"/>
  <c r="U20" i="5"/>
  <c r="T20" i="5"/>
  <c r="P32" i="5"/>
  <c r="T38" i="5"/>
  <c r="P55" i="5"/>
  <c r="U59" i="5"/>
  <c r="T59" i="5"/>
  <c r="P35" i="6"/>
  <c r="T35" i="6" s="1"/>
  <c r="U50" i="6"/>
  <c r="T50" i="6"/>
  <c r="P26" i="7"/>
  <c r="U48" i="7"/>
  <c r="T48" i="7"/>
  <c r="U42" i="1"/>
  <c r="R87" i="1"/>
  <c r="P87" i="2"/>
  <c r="U9" i="3"/>
  <c r="U21" i="3"/>
  <c r="T28" i="3"/>
  <c r="P35" i="3"/>
  <c r="T37" i="3"/>
  <c r="U39" i="3"/>
  <c r="T39" i="3"/>
  <c r="R42" i="3"/>
  <c r="R73" i="3"/>
  <c r="P75" i="3"/>
  <c r="T75" i="3" s="1"/>
  <c r="P17" i="4"/>
  <c r="T17" i="4" s="1"/>
  <c r="U23" i="4"/>
  <c r="T40" i="4"/>
  <c r="U40" i="4"/>
  <c r="Q42" i="4"/>
  <c r="Q55" i="4"/>
  <c r="Q61" i="4"/>
  <c r="Q75" i="4"/>
  <c r="U75" i="4" s="1"/>
  <c r="U89" i="4"/>
  <c r="T89" i="4"/>
  <c r="U34" i="5"/>
  <c r="T34" i="5"/>
  <c r="P69" i="5"/>
  <c r="T69" i="5" s="1"/>
  <c r="U21" i="7"/>
  <c r="U17" i="1"/>
  <c r="T17" i="1"/>
  <c r="S87" i="1"/>
  <c r="T9" i="2"/>
  <c r="T37" i="2"/>
  <c r="U68" i="2"/>
  <c r="T68" i="2"/>
  <c r="T51" i="3"/>
  <c r="U51" i="3"/>
  <c r="U89" i="3"/>
  <c r="T89" i="3"/>
  <c r="U20" i="4"/>
  <c r="T20" i="4"/>
  <c r="U32" i="4"/>
  <c r="T32" i="4"/>
  <c r="U75" i="5"/>
  <c r="U17" i="5"/>
  <c r="T17" i="5"/>
  <c r="U9" i="5"/>
  <c r="T9" i="5"/>
  <c r="U48" i="5"/>
  <c r="T48" i="5"/>
  <c r="U26" i="6"/>
  <c r="U55" i="3"/>
  <c r="T55" i="3"/>
  <c r="S87" i="3"/>
  <c r="U55" i="4"/>
  <c r="T55" i="4"/>
  <c r="S87" i="4"/>
  <c r="U90" i="4"/>
  <c r="U10" i="5"/>
  <c r="U21" i="5"/>
  <c r="U38" i="5"/>
  <c r="U49" i="5"/>
  <c r="U60" i="5"/>
  <c r="T68" i="5"/>
  <c r="U68" i="5"/>
  <c r="Q87" i="5"/>
  <c r="U92" i="5"/>
  <c r="U12" i="6"/>
  <c r="U23" i="6"/>
  <c r="U40" i="6"/>
  <c r="U55" i="6"/>
  <c r="T55" i="6"/>
  <c r="U51" i="6"/>
  <c r="Q87" i="6"/>
  <c r="U92" i="6"/>
  <c r="U20" i="7"/>
  <c r="U28" i="7"/>
  <c r="U32" i="7"/>
  <c r="U35" i="7"/>
  <c r="T35" i="7"/>
  <c r="U67" i="7"/>
  <c r="U89" i="7"/>
  <c r="T89" i="7"/>
  <c r="T11" i="8"/>
  <c r="U20" i="8"/>
  <c r="T20" i="8"/>
  <c r="T39" i="8"/>
  <c r="U39" i="8"/>
  <c r="U59" i="8"/>
  <c r="T59" i="8"/>
  <c r="T72" i="8"/>
  <c r="U35" i="11"/>
  <c r="T35" i="11"/>
  <c r="P115" i="25"/>
  <c r="P114" i="25"/>
  <c r="T26" i="26"/>
  <c r="U26" i="26"/>
  <c r="M115" i="19"/>
  <c r="S115" i="19" s="1"/>
  <c r="M114" i="19"/>
  <c r="S114" i="19" s="1"/>
  <c r="U74" i="3"/>
  <c r="T74" i="3"/>
  <c r="U73" i="3"/>
  <c r="T73" i="3"/>
  <c r="U73" i="4"/>
  <c r="T73" i="4"/>
  <c r="U74" i="4"/>
  <c r="T74" i="4"/>
  <c r="R87" i="5"/>
  <c r="R87" i="6"/>
  <c r="U68" i="7"/>
  <c r="T68" i="7"/>
  <c r="T63" i="7"/>
  <c r="E68" i="7"/>
  <c r="U47" i="8"/>
  <c r="T47" i="8"/>
  <c r="U91" i="8"/>
  <c r="T91" i="8"/>
  <c r="U53" i="9"/>
  <c r="T53" i="9"/>
  <c r="S69" i="9"/>
  <c r="U15" i="10"/>
  <c r="T15" i="10"/>
  <c r="U34" i="11"/>
  <c r="T34" i="11"/>
  <c r="T91" i="14"/>
  <c r="U91" i="14"/>
  <c r="U26" i="15"/>
  <c r="S26" i="15"/>
  <c r="Q26" i="15"/>
  <c r="U53" i="15"/>
  <c r="T53" i="15"/>
  <c r="S87" i="5"/>
  <c r="U68" i="6"/>
  <c r="T68" i="6"/>
  <c r="S87" i="6"/>
  <c r="T24" i="7"/>
  <c r="T52" i="7"/>
  <c r="U90" i="7"/>
  <c r="Q26" i="8"/>
  <c r="P32" i="8"/>
  <c r="U66" i="8"/>
  <c r="T66" i="8"/>
  <c r="T95" i="8"/>
  <c r="U95" i="8"/>
  <c r="U61" i="9"/>
  <c r="T61" i="9"/>
  <c r="U90" i="9"/>
  <c r="T90" i="9"/>
  <c r="Q115" i="7"/>
  <c r="Q114" i="7"/>
  <c r="U29" i="8"/>
  <c r="T29" i="8"/>
  <c r="U41" i="8"/>
  <c r="T41" i="8"/>
  <c r="U26" i="9"/>
  <c r="T26" i="9"/>
  <c r="U35" i="10"/>
  <c r="U61" i="10"/>
  <c r="T61" i="10"/>
  <c r="U87" i="3"/>
  <c r="E87" i="3"/>
  <c r="E115" i="3" s="1"/>
  <c r="T115" i="3" s="1"/>
  <c r="T87" i="3"/>
  <c r="U87" i="4"/>
  <c r="E87" i="4"/>
  <c r="E115" i="4" s="1"/>
  <c r="T115" i="4" s="1"/>
  <c r="T87" i="4"/>
  <c r="U95" i="7"/>
  <c r="T95" i="7"/>
  <c r="E69" i="8"/>
  <c r="U35" i="9"/>
  <c r="P69" i="9"/>
  <c r="T69" i="9" s="1"/>
  <c r="U67" i="11"/>
  <c r="T67" i="11"/>
  <c r="U42" i="4"/>
  <c r="P87" i="4"/>
  <c r="U74" i="5"/>
  <c r="T74" i="5"/>
  <c r="T73" i="5"/>
  <c r="U73" i="5"/>
  <c r="T17" i="6"/>
  <c r="U17" i="6"/>
  <c r="U42" i="6"/>
  <c r="T42" i="6"/>
  <c r="U69" i="7"/>
  <c r="U17" i="7"/>
  <c r="T17" i="7"/>
  <c r="T30" i="7"/>
  <c r="T44" i="7"/>
  <c r="U61" i="7"/>
  <c r="T61" i="7"/>
  <c r="U74" i="7"/>
  <c r="T74" i="7"/>
  <c r="U73" i="7"/>
  <c r="T73" i="7"/>
  <c r="U71" i="7"/>
  <c r="P73" i="7"/>
  <c r="T92" i="7"/>
  <c r="U26" i="8"/>
  <c r="T26" i="8"/>
  <c r="T30" i="8"/>
  <c r="U35" i="8"/>
  <c r="T35" i="8"/>
  <c r="Q42" i="8"/>
  <c r="U61" i="8"/>
  <c r="T61" i="8"/>
  <c r="P73" i="8"/>
  <c r="Q75" i="8"/>
  <c r="U75" i="8" s="1"/>
  <c r="T75" i="9"/>
  <c r="U17" i="9"/>
  <c r="T17" i="9"/>
  <c r="U9" i="9"/>
  <c r="T9" i="9"/>
  <c r="U16" i="9"/>
  <c r="T16" i="9"/>
  <c r="P32" i="9"/>
  <c r="T17" i="10"/>
  <c r="U17" i="10"/>
  <c r="T9" i="10"/>
  <c r="U9" i="10"/>
  <c r="U48" i="10"/>
  <c r="T48" i="10"/>
  <c r="U19" i="11"/>
  <c r="T19" i="11"/>
  <c r="Q87" i="2"/>
  <c r="T22" i="3"/>
  <c r="T41" i="3"/>
  <c r="T44" i="3"/>
  <c r="U45" i="3"/>
  <c r="T52" i="3"/>
  <c r="T64" i="3"/>
  <c r="T71" i="3"/>
  <c r="Q87" i="3"/>
  <c r="T91" i="3"/>
  <c r="T11" i="4"/>
  <c r="T22" i="4"/>
  <c r="T41" i="4"/>
  <c r="T44" i="4"/>
  <c r="U45" i="4"/>
  <c r="T52" i="4"/>
  <c r="T64" i="4"/>
  <c r="T71" i="4"/>
  <c r="Q87" i="4"/>
  <c r="T91" i="4"/>
  <c r="T11" i="5"/>
  <c r="T22" i="5"/>
  <c r="T39" i="5"/>
  <c r="T55" i="5"/>
  <c r="U55" i="5"/>
  <c r="T50" i="5"/>
  <c r="U63" i="5"/>
  <c r="U87" i="5"/>
  <c r="E87" i="5"/>
  <c r="E115" i="5" s="1"/>
  <c r="U115" i="5" s="1"/>
  <c r="T87" i="5"/>
  <c r="T93" i="5"/>
  <c r="T13" i="6"/>
  <c r="T24" i="6"/>
  <c r="T41" i="6"/>
  <c r="T44" i="6"/>
  <c r="U45" i="6"/>
  <c r="T52" i="6"/>
  <c r="T64" i="6"/>
  <c r="U87" i="6"/>
  <c r="E87" i="6"/>
  <c r="E115" i="6" s="1"/>
  <c r="T115" i="6" s="1"/>
  <c r="T87" i="6"/>
  <c r="T93" i="6"/>
  <c r="T21" i="7"/>
  <c r="U55" i="7"/>
  <c r="T55" i="7"/>
  <c r="T49" i="7"/>
  <c r="P55" i="7"/>
  <c r="U63" i="7"/>
  <c r="T96" i="7"/>
  <c r="T23" i="8"/>
  <c r="T51" i="8"/>
  <c r="P61" i="8"/>
  <c r="U87" i="8"/>
  <c r="E87" i="8"/>
  <c r="E115" i="8" s="1"/>
  <c r="U115" i="8" s="1"/>
  <c r="T87" i="8"/>
  <c r="U88" i="8"/>
  <c r="T88" i="8"/>
  <c r="T14" i="9"/>
  <c r="Q26" i="9"/>
  <c r="U34" i="9"/>
  <c r="T34" i="9"/>
  <c r="T44" i="9"/>
  <c r="U66" i="9"/>
  <c r="U87" i="9"/>
  <c r="E87" i="9"/>
  <c r="E115" i="9" s="1"/>
  <c r="U115" i="9" s="1"/>
  <c r="T87" i="9"/>
  <c r="U88" i="9"/>
  <c r="T32" i="10"/>
  <c r="U32" i="10"/>
  <c r="T46" i="10"/>
  <c r="U32" i="11"/>
  <c r="T32" i="11"/>
  <c r="T48" i="11"/>
  <c r="U71" i="3"/>
  <c r="R87" i="3"/>
  <c r="U71" i="4"/>
  <c r="R87" i="4"/>
  <c r="P87" i="5"/>
  <c r="T63" i="6"/>
  <c r="U74" i="6"/>
  <c r="T74" i="6"/>
  <c r="U73" i="6"/>
  <c r="T73" i="6"/>
  <c r="P87" i="6"/>
  <c r="U12" i="7"/>
  <c r="U42" i="7"/>
  <c r="T42" i="7"/>
  <c r="T41" i="7"/>
  <c r="Q61" i="7"/>
  <c r="E69" i="7"/>
  <c r="R69" i="7"/>
  <c r="P75" i="7"/>
  <c r="T75" i="7" s="1"/>
  <c r="U88" i="7"/>
  <c r="P17" i="8"/>
  <c r="T17" i="8" s="1"/>
  <c r="U32" i="8"/>
  <c r="T32" i="8"/>
  <c r="P55" i="8"/>
  <c r="Q61" i="8"/>
  <c r="U68" i="8"/>
  <c r="T68" i="8"/>
  <c r="U63" i="8"/>
  <c r="T63" i="8"/>
  <c r="U24" i="9"/>
  <c r="T24" i="9"/>
  <c r="P35" i="9"/>
  <c r="T35" i="9" s="1"/>
  <c r="T94" i="9"/>
  <c r="P35" i="10"/>
  <c r="T35" i="10" s="1"/>
  <c r="U26" i="11"/>
  <c r="T26" i="11"/>
  <c r="U26" i="12"/>
  <c r="T26" i="12"/>
  <c r="U30" i="12"/>
  <c r="T30" i="12"/>
  <c r="Q68" i="7"/>
  <c r="U87" i="7"/>
  <c r="E87" i="7"/>
  <c r="E115" i="7" s="1"/>
  <c r="T13" i="9"/>
  <c r="T20" i="9"/>
  <c r="S35" i="9"/>
  <c r="T40" i="9"/>
  <c r="T65" i="9"/>
  <c r="Q74" i="9"/>
  <c r="T93" i="9"/>
  <c r="T11" i="10"/>
  <c r="T38" i="10"/>
  <c r="T54" i="10"/>
  <c r="T60" i="10"/>
  <c r="P68" i="10"/>
  <c r="S74" i="10"/>
  <c r="P75" i="10"/>
  <c r="T75" i="10" s="1"/>
  <c r="T96" i="10"/>
  <c r="T16" i="11"/>
  <c r="T31" i="11"/>
  <c r="P74" i="11"/>
  <c r="S87" i="11"/>
  <c r="Q55" i="12"/>
  <c r="U72" i="12"/>
  <c r="T72" i="12"/>
  <c r="U24" i="13"/>
  <c r="T24" i="13"/>
  <c r="T35" i="13"/>
  <c r="U72" i="13"/>
  <c r="T72" i="13"/>
  <c r="U24" i="14"/>
  <c r="T24" i="14"/>
  <c r="Q61" i="14"/>
  <c r="U26" i="16"/>
  <c r="T26" i="16"/>
  <c r="P87" i="7"/>
  <c r="T87" i="7" s="1"/>
  <c r="U42" i="8"/>
  <c r="T42" i="8"/>
  <c r="E73" i="8"/>
  <c r="T15" i="9"/>
  <c r="U32" i="9"/>
  <c r="T32" i="9"/>
  <c r="U55" i="9"/>
  <c r="T55" i="9"/>
  <c r="Q68" i="10"/>
  <c r="Q75" i="10"/>
  <c r="U75" i="10" s="1"/>
  <c r="U22" i="11"/>
  <c r="T22" i="11"/>
  <c r="T38" i="11"/>
  <c r="P55" i="11"/>
  <c r="U58" i="11"/>
  <c r="T58" i="11"/>
  <c r="Q68" i="11"/>
  <c r="S17" i="12"/>
  <c r="T35" i="12"/>
  <c r="U61" i="12"/>
  <c r="T61" i="12"/>
  <c r="Q32" i="13"/>
  <c r="P69" i="14"/>
  <c r="T69" i="14" s="1"/>
  <c r="T64" i="15"/>
  <c r="U64" i="15"/>
  <c r="U74" i="15"/>
  <c r="T74" i="15"/>
  <c r="U73" i="15"/>
  <c r="T73" i="15"/>
  <c r="T71" i="15"/>
  <c r="U71" i="15"/>
  <c r="Q73" i="15"/>
  <c r="U22" i="16"/>
  <c r="T22" i="16"/>
  <c r="U40" i="20"/>
  <c r="T40" i="20"/>
  <c r="U68" i="20"/>
  <c r="T68" i="20"/>
  <c r="U63" i="20"/>
  <c r="T63" i="20"/>
  <c r="Q26" i="13"/>
  <c r="U26" i="13" s="1"/>
  <c r="Q26" i="14"/>
  <c r="T34" i="18"/>
  <c r="U34" i="18"/>
  <c r="T25" i="9"/>
  <c r="T37" i="9"/>
  <c r="T47" i="9"/>
  <c r="U54" i="9"/>
  <c r="P87" i="9"/>
  <c r="T16" i="10"/>
  <c r="T24" i="10"/>
  <c r="T29" i="10"/>
  <c r="T41" i="10"/>
  <c r="U52" i="10"/>
  <c r="U64" i="10"/>
  <c r="T64" i="10"/>
  <c r="U74" i="10"/>
  <c r="T74" i="10"/>
  <c r="U73" i="10"/>
  <c r="T73" i="10"/>
  <c r="U71" i="10"/>
  <c r="T71" i="10"/>
  <c r="U87" i="10"/>
  <c r="E87" i="10"/>
  <c r="E115" i="10" s="1"/>
  <c r="T87" i="10"/>
  <c r="U88" i="10"/>
  <c r="U42" i="11"/>
  <c r="T42" i="11"/>
  <c r="U37" i="11"/>
  <c r="T59" i="11"/>
  <c r="U16" i="12"/>
  <c r="T16" i="12"/>
  <c r="Q26" i="12"/>
  <c r="U47" i="12"/>
  <c r="T47" i="12"/>
  <c r="U28" i="13"/>
  <c r="T28" i="13"/>
  <c r="U66" i="13"/>
  <c r="T66" i="13"/>
  <c r="T32" i="14"/>
  <c r="U32" i="14"/>
  <c r="U41" i="14"/>
  <c r="T41" i="14"/>
  <c r="P55" i="14"/>
  <c r="Q73" i="14"/>
  <c r="U20" i="15"/>
  <c r="T20" i="15"/>
  <c r="T48" i="15"/>
  <c r="U48" i="15"/>
  <c r="P35" i="16"/>
  <c r="P74" i="7"/>
  <c r="S87" i="7"/>
  <c r="U91" i="7"/>
  <c r="T10" i="8"/>
  <c r="S75" i="8"/>
  <c r="P87" i="8"/>
  <c r="Q69" i="9"/>
  <c r="U69" i="9" s="1"/>
  <c r="Q87" i="9"/>
  <c r="U42" i="10"/>
  <c r="T42" i="10"/>
  <c r="P61" i="10"/>
  <c r="Q74" i="10"/>
  <c r="R75" i="10"/>
  <c r="P87" i="10"/>
  <c r="U51" i="11"/>
  <c r="T51" i="11"/>
  <c r="U61" i="11"/>
  <c r="T61" i="11"/>
  <c r="U87" i="11"/>
  <c r="E87" i="11"/>
  <c r="E115" i="11" s="1"/>
  <c r="T115" i="11" s="1"/>
  <c r="T87" i="11"/>
  <c r="U88" i="11"/>
  <c r="T88" i="11"/>
  <c r="U96" i="11"/>
  <c r="T96" i="11"/>
  <c r="P17" i="12"/>
  <c r="T17" i="12" s="1"/>
  <c r="U19" i="12"/>
  <c r="T19" i="12"/>
  <c r="T32" i="12"/>
  <c r="U67" i="12"/>
  <c r="T67" i="12"/>
  <c r="U32" i="13"/>
  <c r="T32" i="13"/>
  <c r="U46" i="13"/>
  <c r="T46" i="13"/>
  <c r="U54" i="13"/>
  <c r="T54" i="13"/>
  <c r="U44" i="14"/>
  <c r="T44" i="14"/>
  <c r="U52" i="14"/>
  <c r="T52" i="14"/>
  <c r="Q68" i="14"/>
  <c r="U32" i="15"/>
  <c r="T32" i="15"/>
  <c r="Q73" i="7"/>
  <c r="T75" i="8"/>
  <c r="U17" i="8"/>
  <c r="E55" i="8"/>
  <c r="Q87" i="8"/>
  <c r="U46" i="9"/>
  <c r="U68" i="9"/>
  <c r="T68" i="9"/>
  <c r="T67" i="9"/>
  <c r="R87" i="9"/>
  <c r="U10" i="10"/>
  <c r="T40" i="10"/>
  <c r="Q61" i="10"/>
  <c r="U91" i="10"/>
  <c r="T91" i="10"/>
  <c r="U11" i="11"/>
  <c r="T11" i="11"/>
  <c r="U40" i="11"/>
  <c r="T40" i="11"/>
  <c r="U47" i="11"/>
  <c r="T47" i="11"/>
  <c r="U92" i="11"/>
  <c r="T92" i="11"/>
  <c r="Q17" i="12"/>
  <c r="Q35" i="12"/>
  <c r="U35" i="12" s="1"/>
  <c r="P68" i="12"/>
  <c r="U93" i="12"/>
  <c r="T93" i="12"/>
  <c r="U13" i="13"/>
  <c r="T13" i="13"/>
  <c r="Q35" i="13"/>
  <c r="U35" i="13" s="1"/>
  <c r="P55" i="13"/>
  <c r="U57" i="13"/>
  <c r="T57" i="13"/>
  <c r="Q68" i="13"/>
  <c r="U93" i="13"/>
  <c r="T93" i="13"/>
  <c r="U13" i="14"/>
  <c r="T13" i="14"/>
  <c r="U95" i="14"/>
  <c r="T95" i="14"/>
  <c r="T44" i="15"/>
  <c r="U44" i="15"/>
  <c r="T42" i="9"/>
  <c r="U42" i="9"/>
  <c r="U74" i="9"/>
  <c r="T74" i="9"/>
  <c r="U73" i="9"/>
  <c r="T73" i="9"/>
  <c r="T71" i="9"/>
  <c r="T26" i="10"/>
  <c r="U26" i="10"/>
  <c r="U59" i="10"/>
  <c r="T59" i="10"/>
  <c r="U95" i="10"/>
  <c r="T95" i="10"/>
  <c r="U15" i="11"/>
  <c r="T15" i="11"/>
  <c r="P17" i="11"/>
  <c r="U30" i="11"/>
  <c r="T30" i="11"/>
  <c r="P32" i="11"/>
  <c r="U68" i="11"/>
  <c r="T68" i="11"/>
  <c r="U63" i="11"/>
  <c r="T63" i="11"/>
  <c r="U58" i="12"/>
  <c r="T58" i="12"/>
  <c r="T26" i="13"/>
  <c r="U61" i="13"/>
  <c r="T61" i="13"/>
  <c r="T26" i="14"/>
  <c r="U26" i="14"/>
  <c r="T35" i="14"/>
  <c r="U35" i="14"/>
  <c r="U61" i="14"/>
  <c r="T61" i="14"/>
  <c r="U64" i="14"/>
  <c r="T64" i="14"/>
  <c r="U61" i="15"/>
  <c r="T61" i="15"/>
  <c r="U68" i="10"/>
  <c r="T68" i="10"/>
  <c r="P87" i="11"/>
  <c r="T12" i="12"/>
  <c r="T23" i="12"/>
  <c r="T40" i="12"/>
  <c r="T51" i="12"/>
  <c r="T63" i="12"/>
  <c r="U73" i="12"/>
  <c r="T73" i="12"/>
  <c r="U74" i="12"/>
  <c r="T74" i="12"/>
  <c r="S87" i="12"/>
  <c r="T89" i="12"/>
  <c r="T9" i="13"/>
  <c r="T20" i="13"/>
  <c r="T38" i="13"/>
  <c r="U55" i="13"/>
  <c r="T55" i="13"/>
  <c r="T50" i="13"/>
  <c r="U74" i="13"/>
  <c r="T74" i="13"/>
  <c r="U73" i="13"/>
  <c r="T73" i="13"/>
  <c r="S87" i="13"/>
  <c r="T89" i="13"/>
  <c r="T9" i="14"/>
  <c r="T20" i="14"/>
  <c r="T31" i="14"/>
  <c r="T34" i="14"/>
  <c r="T37" i="14"/>
  <c r="T48" i="14"/>
  <c r="T59" i="14"/>
  <c r="U68" i="14"/>
  <c r="T68" i="14"/>
  <c r="P73" i="14"/>
  <c r="U89" i="14"/>
  <c r="U93" i="14"/>
  <c r="T10" i="15"/>
  <c r="T23" i="15"/>
  <c r="T42" i="15"/>
  <c r="T37" i="15"/>
  <c r="E42" i="15"/>
  <c r="U46" i="15"/>
  <c r="T50" i="15"/>
  <c r="U66" i="15"/>
  <c r="P73" i="15"/>
  <c r="U93" i="15"/>
  <c r="T93" i="15"/>
  <c r="U31" i="16"/>
  <c r="T31" i="16"/>
  <c r="U35" i="16"/>
  <c r="T35" i="16"/>
  <c r="U54" i="16"/>
  <c r="T54" i="16"/>
  <c r="U61" i="16"/>
  <c r="T61" i="16"/>
  <c r="U26" i="17"/>
  <c r="T26" i="17"/>
  <c r="T35" i="17"/>
  <c r="T91" i="17"/>
  <c r="U91" i="17"/>
  <c r="U92" i="18"/>
  <c r="T92" i="18"/>
  <c r="U69" i="11"/>
  <c r="T75" i="11"/>
  <c r="U17" i="11"/>
  <c r="T17" i="11"/>
  <c r="U75" i="11"/>
  <c r="Q87" i="11"/>
  <c r="U55" i="12"/>
  <c r="T55" i="12"/>
  <c r="P75" i="14"/>
  <c r="T75" i="14" s="1"/>
  <c r="T11" i="15"/>
  <c r="U29" i="15"/>
  <c r="U34" i="15"/>
  <c r="U12" i="16"/>
  <c r="T12" i="16"/>
  <c r="U57" i="16"/>
  <c r="T57" i="16"/>
  <c r="P74" i="17"/>
  <c r="T20" i="18"/>
  <c r="U20" i="18"/>
  <c r="U47" i="19"/>
  <c r="T47" i="19"/>
  <c r="T95" i="19"/>
  <c r="U95" i="19"/>
  <c r="U61" i="23"/>
  <c r="T61" i="23"/>
  <c r="T68" i="13"/>
  <c r="U68" i="13"/>
  <c r="U25" i="16"/>
  <c r="T25" i="16"/>
  <c r="U34" i="16"/>
  <c r="T34" i="16"/>
  <c r="U41" i="16"/>
  <c r="T41" i="16"/>
  <c r="U46" i="16"/>
  <c r="T46" i="16"/>
  <c r="U75" i="17"/>
  <c r="U17" i="17"/>
  <c r="T17" i="17"/>
  <c r="U9" i="17"/>
  <c r="T9" i="17"/>
  <c r="U65" i="17"/>
  <c r="T65" i="17"/>
  <c r="T32" i="18"/>
  <c r="U32" i="18"/>
  <c r="U23" i="19"/>
  <c r="T23" i="19"/>
  <c r="U38" i="22"/>
  <c r="T38" i="22"/>
  <c r="U47" i="22"/>
  <c r="T47" i="22"/>
  <c r="U68" i="12"/>
  <c r="T68" i="12"/>
  <c r="T75" i="13"/>
  <c r="T69" i="13"/>
  <c r="U17" i="13"/>
  <c r="T17" i="13"/>
  <c r="U75" i="14"/>
  <c r="T17" i="14"/>
  <c r="U17" i="14"/>
  <c r="U42" i="14"/>
  <c r="T42" i="14"/>
  <c r="U35" i="15"/>
  <c r="T35" i="15"/>
  <c r="P87" i="15"/>
  <c r="U92" i="15"/>
  <c r="T92" i="15"/>
  <c r="P26" i="16"/>
  <c r="P69" i="16"/>
  <c r="T69" i="16" s="1"/>
  <c r="U72" i="17"/>
  <c r="T72" i="17"/>
  <c r="U58" i="18"/>
  <c r="T58" i="18"/>
  <c r="Q87" i="10"/>
  <c r="E87" i="12"/>
  <c r="E115" i="12" s="1"/>
  <c r="U42" i="13"/>
  <c r="T42" i="13"/>
  <c r="U87" i="13"/>
  <c r="E87" i="13"/>
  <c r="E115" i="13" s="1"/>
  <c r="U115" i="13" s="1"/>
  <c r="T87" i="13"/>
  <c r="P68" i="15"/>
  <c r="Q26" i="16"/>
  <c r="U42" i="16"/>
  <c r="T42" i="16"/>
  <c r="U37" i="16"/>
  <c r="T37" i="16"/>
  <c r="R87" i="10"/>
  <c r="U55" i="11"/>
  <c r="T55" i="11"/>
  <c r="U74" i="11"/>
  <c r="T74" i="11"/>
  <c r="U73" i="11"/>
  <c r="T73" i="11"/>
  <c r="P87" i="12"/>
  <c r="P87" i="13"/>
  <c r="U74" i="14"/>
  <c r="T74" i="14"/>
  <c r="U73" i="14"/>
  <c r="T73" i="14"/>
  <c r="P87" i="14"/>
  <c r="T69" i="15"/>
  <c r="U17" i="15"/>
  <c r="T17" i="15"/>
  <c r="U75" i="15"/>
  <c r="T9" i="15"/>
  <c r="Q42" i="15"/>
  <c r="U42" i="15" s="1"/>
  <c r="U55" i="15"/>
  <c r="T55" i="15"/>
  <c r="U45" i="15"/>
  <c r="P61" i="15"/>
  <c r="R87" i="15"/>
  <c r="U94" i="15"/>
  <c r="U66" i="16"/>
  <c r="T66" i="16"/>
  <c r="Q75" i="16"/>
  <c r="U75" i="16" s="1"/>
  <c r="U89" i="16"/>
  <c r="T89" i="16"/>
  <c r="T32" i="17"/>
  <c r="R74" i="17"/>
  <c r="U61" i="18"/>
  <c r="T61" i="18"/>
  <c r="U61" i="19"/>
  <c r="T61" i="19"/>
  <c r="U20" i="20"/>
  <c r="T20" i="20"/>
  <c r="Q115" i="20"/>
  <c r="Q114" i="20"/>
  <c r="U14" i="21"/>
  <c r="T14" i="21"/>
  <c r="U32" i="21"/>
  <c r="T32" i="21"/>
  <c r="R87" i="7"/>
  <c r="U55" i="8"/>
  <c r="T55" i="8"/>
  <c r="U73" i="8"/>
  <c r="T73" i="8"/>
  <c r="U74" i="8"/>
  <c r="T74" i="8"/>
  <c r="S87" i="9"/>
  <c r="U55" i="10"/>
  <c r="T55" i="10"/>
  <c r="U63" i="10"/>
  <c r="S87" i="10"/>
  <c r="T9" i="11"/>
  <c r="T69" i="12"/>
  <c r="U75" i="12"/>
  <c r="U17" i="12"/>
  <c r="U42" i="12"/>
  <c r="T42" i="12"/>
  <c r="T45" i="12"/>
  <c r="U71" i="12"/>
  <c r="Q87" i="12"/>
  <c r="U45" i="13"/>
  <c r="U71" i="13"/>
  <c r="Q87" i="13"/>
  <c r="U55" i="14"/>
  <c r="T55" i="14"/>
  <c r="U63" i="14"/>
  <c r="T90" i="14"/>
  <c r="U11" i="15"/>
  <c r="U24" i="15"/>
  <c r="R26" i="15"/>
  <c r="U52" i="15"/>
  <c r="P75" i="15"/>
  <c r="T75" i="15" s="1"/>
  <c r="S87" i="15"/>
  <c r="T75" i="16"/>
  <c r="U17" i="16"/>
  <c r="T17" i="16"/>
  <c r="U9" i="16"/>
  <c r="U13" i="16"/>
  <c r="T13" i="16"/>
  <c r="U32" i="16"/>
  <c r="T32" i="16"/>
  <c r="Q73" i="16"/>
  <c r="T31" i="17"/>
  <c r="U31" i="17"/>
  <c r="Q73" i="17"/>
  <c r="U96" i="17"/>
  <c r="T96" i="17"/>
  <c r="U24" i="18"/>
  <c r="T24" i="18"/>
  <c r="T35" i="18"/>
  <c r="U12" i="19"/>
  <c r="T12" i="19"/>
  <c r="Q87" i="14"/>
  <c r="E87" i="15"/>
  <c r="E115" i="15" s="1"/>
  <c r="T87" i="15"/>
  <c r="U55" i="16"/>
  <c r="T55" i="16"/>
  <c r="T50" i="16"/>
  <c r="E87" i="16"/>
  <c r="E115" i="16" s="1"/>
  <c r="T93" i="16"/>
  <c r="T13" i="17"/>
  <c r="R17" i="17"/>
  <c r="U29" i="17"/>
  <c r="Q35" i="17"/>
  <c r="U35" i="17" s="1"/>
  <c r="T41" i="17"/>
  <c r="Q55" i="17"/>
  <c r="U89" i="17"/>
  <c r="T93" i="17"/>
  <c r="U22" i="18"/>
  <c r="T38" i="18"/>
  <c r="E68" i="18"/>
  <c r="S87" i="18"/>
  <c r="R42" i="19"/>
  <c r="U50" i="19"/>
  <c r="T58" i="19"/>
  <c r="S87" i="19"/>
  <c r="T92" i="19"/>
  <c r="T10" i="20"/>
  <c r="U30" i="20"/>
  <c r="T30" i="20"/>
  <c r="R35" i="20"/>
  <c r="U94" i="20"/>
  <c r="T94" i="20"/>
  <c r="U26" i="21"/>
  <c r="T26" i="21"/>
  <c r="U61" i="21"/>
  <c r="T61" i="21"/>
  <c r="U25" i="22"/>
  <c r="T25" i="22"/>
  <c r="T95" i="22"/>
  <c r="U95" i="22"/>
  <c r="P73" i="23"/>
  <c r="U47" i="24"/>
  <c r="T47" i="24"/>
  <c r="T30" i="16"/>
  <c r="T49" i="16"/>
  <c r="T60" i="16"/>
  <c r="U73" i="16"/>
  <c r="T73" i="16"/>
  <c r="T74" i="16"/>
  <c r="U74" i="16"/>
  <c r="P87" i="16"/>
  <c r="T92" i="16"/>
  <c r="P26" i="17"/>
  <c r="U42" i="17"/>
  <c r="T42" i="17"/>
  <c r="T37" i="17"/>
  <c r="U55" i="17"/>
  <c r="T55" i="17"/>
  <c r="U74" i="17"/>
  <c r="T74" i="17"/>
  <c r="U73" i="17"/>
  <c r="T73" i="17"/>
  <c r="T71" i="17"/>
  <c r="P75" i="17"/>
  <c r="T75" i="17" s="1"/>
  <c r="T26" i="19"/>
  <c r="U51" i="19"/>
  <c r="T51" i="19"/>
  <c r="R73" i="19"/>
  <c r="S74" i="19"/>
  <c r="Q17" i="20"/>
  <c r="U17" i="20" s="1"/>
  <c r="P26" i="20"/>
  <c r="U34" i="20"/>
  <c r="Q74" i="20"/>
  <c r="U30" i="21"/>
  <c r="T30" i="21"/>
  <c r="Q69" i="21"/>
  <c r="U69" i="21" s="1"/>
  <c r="U29" i="22"/>
  <c r="T29" i="22"/>
  <c r="P61" i="23"/>
  <c r="U44" i="25"/>
  <c r="T44" i="25"/>
  <c r="U61" i="25"/>
  <c r="T61" i="25"/>
  <c r="U64" i="25"/>
  <c r="T64" i="25"/>
  <c r="S87" i="14"/>
  <c r="Q87" i="15"/>
  <c r="U68" i="16"/>
  <c r="T68" i="16"/>
  <c r="Q87" i="16"/>
  <c r="U21" i="17"/>
  <c r="E42" i="17"/>
  <c r="Q74" i="17"/>
  <c r="T21" i="18"/>
  <c r="T41" i="18"/>
  <c r="T64" i="18"/>
  <c r="U93" i="18"/>
  <c r="U11" i="19"/>
  <c r="T11" i="19"/>
  <c r="U22" i="19"/>
  <c r="T22" i="19"/>
  <c r="U35" i="19"/>
  <c r="T35" i="19"/>
  <c r="T69" i="20"/>
  <c r="U75" i="20"/>
  <c r="T17" i="20"/>
  <c r="U9" i="20"/>
  <c r="U19" i="20"/>
  <c r="T19" i="20"/>
  <c r="U25" i="21"/>
  <c r="T25" i="21"/>
  <c r="U47" i="21"/>
  <c r="T47" i="21"/>
  <c r="U53" i="22"/>
  <c r="T53" i="22"/>
  <c r="U13" i="23"/>
  <c r="T13" i="23"/>
  <c r="T32" i="23"/>
  <c r="U93" i="23"/>
  <c r="T93" i="23"/>
  <c r="U112" i="24"/>
  <c r="T112" i="24"/>
  <c r="U98" i="22"/>
  <c r="T98" i="22"/>
  <c r="R87" i="16"/>
  <c r="Q32" i="17"/>
  <c r="U32" i="17" s="1"/>
  <c r="Q35" i="18"/>
  <c r="U35" i="18" s="1"/>
  <c r="U32" i="19"/>
  <c r="T32" i="19"/>
  <c r="U68" i="19"/>
  <c r="T68" i="19"/>
  <c r="U63" i="19"/>
  <c r="T63" i="19"/>
  <c r="U29" i="20"/>
  <c r="T29" i="20"/>
  <c r="U51" i="20"/>
  <c r="T51" i="20"/>
  <c r="P26" i="21"/>
  <c r="Q32" i="21"/>
  <c r="U35" i="21"/>
  <c r="T35" i="21"/>
  <c r="U67" i="21"/>
  <c r="T67" i="21"/>
  <c r="Q115" i="21"/>
  <c r="Q114" i="21"/>
  <c r="T32" i="22"/>
  <c r="U32" i="22"/>
  <c r="Q55" i="22"/>
  <c r="U20" i="23"/>
  <c r="T20" i="23"/>
  <c r="U40" i="23"/>
  <c r="T40" i="23"/>
  <c r="T28" i="24"/>
  <c r="U28" i="24"/>
  <c r="S87" i="16"/>
  <c r="E87" i="17"/>
  <c r="E115" i="17" s="1"/>
  <c r="T87" i="17"/>
  <c r="U40" i="19"/>
  <c r="T40" i="19"/>
  <c r="P42" i="19"/>
  <c r="Q55" i="19"/>
  <c r="P74" i="19"/>
  <c r="U87" i="19"/>
  <c r="T87" i="19"/>
  <c r="U88" i="19"/>
  <c r="T88" i="19"/>
  <c r="P35" i="20"/>
  <c r="T35" i="20" s="1"/>
  <c r="Q35" i="20"/>
  <c r="U35" i="20" s="1"/>
  <c r="P75" i="20"/>
  <c r="T75" i="20" s="1"/>
  <c r="U11" i="24"/>
  <c r="T11" i="24"/>
  <c r="P115" i="17"/>
  <c r="P114" i="17"/>
  <c r="P17" i="18"/>
  <c r="T17" i="18" s="1"/>
  <c r="Q32" i="18"/>
  <c r="U42" i="18"/>
  <c r="T42" i="18"/>
  <c r="T37" i="18"/>
  <c r="P87" i="18"/>
  <c r="T64" i="19"/>
  <c r="Q74" i="19"/>
  <c r="P87" i="19"/>
  <c r="U96" i="19"/>
  <c r="T96" i="19"/>
  <c r="U26" i="20"/>
  <c r="T26" i="20"/>
  <c r="U32" i="20"/>
  <c r="T32" i="20"/>
  <c r="U37" i="20"/>
  <c r="U58" i="21"/>
  <c r="T58" i="21"/>
  <c r="U94" i="21"/>
  <c r="T94" i="21"/>
  <c r="U14" i="22"/>
  <c r="T14" i="22"/>
  <c r="Q42" i="23"/>
  <c r="P74" i="23"/>
  <c r="P87" i="23"/>
  <c r="T88" i="23"/>
  <c r="U95" i="26"/>
  <c r="T95" i="26"/>
  <c r="U15" i="27"/>
  <c r="T15" i="27"/>
  <c r="U32" i="27"/>
  <c r="T32" i="27"/>
  <c r="U57" i="27"/>
  <c r="T57" i="27"/>
  <c r="U66" i="27"/>
  <c r="T66" i="27"/>
  <c r="U87" i="14"/>
  <c r="T87" i="14"/>
  <c r="E87" i="14"/>
  <c r="E115" i="14" s="1"/>
  <c r="U115" i="14" s="1"/>
  <c r="U68" i="15"/>
  <c r="T68" i="15"/>
  <c r="U88" i="15"/>
  <c r="U45" i="16"/>
  <c r="T71" i="16"/>
  <c r="U88" i="16"/>
  <c r="T30" i="17"/>
  <c r="U37" i="17"/>
  <c r="T45" i="17"/>
  <c r="U71" i="17"/>
  <c r="R73" i="17"/>
  <c r="T90" i="17"/>
  <c r="U75" i="18"/>
  <c r="T75" i="18"/>
  <c r="U17" i="18"/>
  <c r="T9" i="18"/>
  <c r="T26" i="18"/>
  <c r="U26" i="18"/>
  <c r="U31" i="18"/>
  <c r="U39" i="18"/>
  <c r="T44" i="18"/>
  <c r="Q61" i="18"/>
  <c r="S75" i="18"/>
  <c r="U91" i="18"/>
  <c r="T15" i="19"/>
  <c r="Q26" i="19"/>
  <c r="U26" i="19" s="1"/>
  <c r="T41" i="19"/>
  <c r="R69" i="19"/>
  <c r="Q73" i="19"/>
  <c r="R75" i="19"/>
  <c r="T89" i="19"/>
  <c r="U16" i="20"/>
  <c r="T16" i="20"/>
  <c r="T23" i="20"/>
  <c r="Q69" i="20"/>
  <c r="U69" i="20" s="1"/>
  <c r="P17" i="21"/>
  <c r="U26" i="22"/>
  <c r="T35" i="22"/>
  <c r="U35" i="22"/>
  <c r="U87" i="22"/>
  <c r="E87" i="22"/>
  <c r="E115" i="22" s="1"/>
  <c r="U115" i="22" s="1"/>
  <c r="T87" i="22"/>
  <c r="U88" i="22"/>
  <c r="T88" i="22"/>
  <c r="U26" i="23"/>
  <c r="T26" i="23"/>
  <c r="Q32" i="23"/>
  <c r="U32" i="23" s="1"/>
  <c r="P55" i="23"/>
  <c r="U65" i="23"/>
  <c r="T65" i="23"/>
  <c r="U26" i="24"/>
  <c r="T26" i="24"/>
  <c r="P32" i="24"/>
  <c r="U93" i="24"/>
  <c r="T93" i="24"/>
  <c r="U13" i="25"/>
  <c r="T13" i="25"/>
  <c r="S87" i="17"/>
  <c r="U68" i="18"/>
  <c r="T68" i="18"/>
  <c r="Q87" i="18"/>
  <c r="T47" i="20"/>
  <c r="T58" i="20"/>
  <c r="T67" i="20"/>
  <c r="T72" i="20"/>
  <c r="R87" i="20"/>
  <c r="T90" i="20"/>
  <c r="T10" i="21"/>
  <c r="T21" i="21"/>
  <c r="T40" i="21"/>
  <c r="T51" i="21"/>
  <c r="T63" i="21"/>
  <c r="R87" i="21"/>
  <c r="T90" i="21"/>
  <c r="T10" i="22"/>
  <c r="T21" i="22"/>
  <c r="T41" i="22"/>
  <c r="T67" i="22"/>
  <c r="P87" i="22"/>
  <c r="T91" i="22"/>
  <c r="T9" i="23"/>
  <c r="T16" i="23"/>
  <c r="T24" i="23"/>
  <c r="T34" i="23"/>
  <c r="T53" i="23"/>
  <c r="Q69" i="23"/>
  <c r="U69" i="23" s="1"/>
  <c r="Q87" i="23"/>
  <c r="U87" i="23" s="1"/>
  <c r="T90" i="23"/>
  <c r="T15" i="24"/>
  <c r="T30" i="24"/>
  <c r="T34" i="24"/>
  <c r="U35" i="24"/>
  <c r="T35" i="24"/>
  <c r="U23" i="25"/>
  <c r="T23" i="25"/>
  <c r="U40" i="25"/>
  <c r="T40" i="25"/>
  <c r="Q42" i="25"/>
  <c r="U42" i="25" s="1"/>
  <c r="U52" i="25"/>
  <c r="T52" i="25"/>
  <c r="S73" i="25"/>
  <c r="U37" i="26"/>
  <c r="U48" i="26"/>
  <c r="T48" i="26"/>
  <c r="P55" i="26"/>
  <c r="P42" i="27"/>
  <c r="T42" i="27" s="1"/>
  <c r="U31" i="28"/>
  <c r="T31" i="28"/>
  <c r="U55" i="19"/>
  <c r="T55" i="19"/>
  <c r="U74" i="19"/>
  <c r="T74" i="19"/>
  <c r="U73" i="19"/>
  <c r="T73" i="19"/>
  <c r="T46" i="20"/>
  <c r="T54" i="20"/>
  <c r="T57" i="20"/>
  <c r="T66" i="20"/>
  <c r="T71" i="20"/>
  <c r="S87" i="20"/>
  <c r="T89" i="20"/>
  <c r="T9" i="21"/>
  <c r="T20" i="21"/>
  <c r="T55" i="21"/>
  <c r="U55" i="21"/>
  <c r="S87" i="21"/>
  <c r="Q32" i="22"/>
  <c r="U42" i="22"/>
  <c r="T42" i="22"/>
  <c r="T37" i="22"/>
  <c r="U55" i="22"/>
  <c r="T55" i="22"/>
  <c r="T49" i="22"/>
  <c r="U59" i="22"/>
  <c r="T66" i="22"/>
  <c r="T72" i="22"/>
  <c r="Q87" i="22"/>
  <c r="T23" i="23"/>
  <c r="T31" i="23"/>
  <c r="U46" i="23"/>
  <c r="T52" i="23"/>
  <c r="T59" i="23"/>
  <c r="U68" i="23"/>
  <c r="T68" i="23"/>
  <c r="T67" i="23"/>
  <c r="R87" i="23"/>
  <c r="T96" i="23"/>
  <c r="U10" i="24"/>
  <c r="T14" i="24"/>
  <c r="T22" i="24"/>
  <c r="U50" i="24"/>
  <c r="T50" i="24"/>
  <c r="U60" i="24"/>
  <c r="T60" i="24"/>
  <c r="U32" i="25"/>
  <c r="T32" i="25"/>
  <c r="P74" i="25"/>
  <c r="U29" i="26"/>
  <c r="T29" i="26"/>
  <c r="Q75" i="26"/>
  <c r="U75" i="26" s="1"/>
  <c r="U35" i="27"/>
  <c r="U61" i="28"/>
  <c r="T61" i="28"/>
  <c r="U42" i="20"/>
  <c r="T42" i="20"/>
  <c r="U61" i="20"/>
  <c r="T61" i="20"/>
  <c r="U74" i="21"/>
  <c r="T74" i="21"/>
  <c r="T73" i="21"/>
  <c r="U73" i="21"/>
  <c r="U61" i="22"/>
  <c r="T61" i="22"/>
  <c r="R87" i="22"/>
  <c r="R17" i="23"/>
  <c r="U42" i="23"/>
  <c r="T42" i="23"/>
  <c r="U74" i="23"/>
  <c r="T74" i="23"/>
  <c r="U73" i="23"/>
  <c r="T73" i="23"/>
  <c r="T71" i="23"/>
  <c r="U32" i="24"/>
  <c r="T32" i="24"/>
  <c r="U92" i="24"/>
  <c r="T92" i="24"/>
  <c r="U12" i="25"/>
  <c r="T12" i="25"/>
  <c r="Q61" i="25"/>
  <c r="U68" i="25"/>
  <c r="T68" i="25"/>
  <c r="U63" i="25"/>
  <c r="T63" i="25"/>
  <c r="U71" i="25"/>
  <c r="U95" i="25"/>
  <c r="T95" i="25"/>
  <c r="U15" i="26"/>
  <c r="T15" i="26"/>
  <c r="T32" i="26"/>
  <c r="U32" i="26"/>
  <c r="Q68" i="26"/>
  <c r="U41" i="28"/>
  <c r="T41" i="28"/>
  <c r="U100" i="26"/>
  <c r="T100" i="26"/>
  <c r="T68" i="21"/>
  <c r="U68" i="21"/>
  <c r="P26" i="22"/>
  <c r="T26" i="22" s="1"/>
  <c r="T34" i="22"/>
  <c r="S87" i="22"/>
  <c r="T69" i="23"/>
  <c r="U75" i="23"/>
  <c r="U17" i="23"/>
  <c r="T17" i="23"/>
  <c r="P75" i="23"/>
  <c r="T75" i="23" s="1"/>
  <c r="U69" i="24"/>
  <c r="T69" i="24"/>
  <c r="U75" i="24"/>
  <c r="T75" i="24"/>
  <c r="U17" i="24"/>
  <c r="T17" i="24"/>
  <c r="T9" i="24"/>
  <c r="P42" i="24"/>
  <c r="T42" i="24" s="1"/>
  <c r="U55" i="24"/>
  <c r="T55" i="24"/>
  <c r="T45" i="24"/>
  <c r="U26" i="25"/>
  <c r="U51" i="25"/>
  <c r="T51" i="25"/>
  <c r="Q69" i="25"/>
  <c r="U69" i="25" s="1"/>
  <c r="U61" i="26"/>
  <c r="T61" i="26"/>
  <c r="P32" i="27"/>
  <c r="P42" i="28"/>
  <c r="U44" i="28"/>
  <c r="T44" i="28"/>
  <c r="U73" i="20"/>
  <c r="T73" i="20"/>
  <c r="U74" i="20"/>
  <c r="T74" i="20"/>
  <c r="T75" i="21"/>
  <c r="T69" i="21"/>
  <c r="U17" i="21"/>
  <c r="T17" i="21"/>
  <c r="U75" i="22"/>
  <c r="U69" i="22"/>
  <c r="T75" i="22"/>
  <c r="T69" i="22"/>
  <c r="T17" i="22"/>
  <c r="U17" i="22"/>
  <c r="U35" i="23"/>
  <c r="T35" i="23"/>
  <c r="U49" i="24"/>
  <c r="T49" i="24"/>
  <c r="T35" i="26"/>
  <c r="U35" i="26"/>
  <c r="P115" i="26"/>
  <c r="P114" i="26"/>
  <c r="U26" i="27"/>
  <c r="T26" i="27"/>
  <c r="U89" i="27"/>
  <c r="T89" i="27"/>
  <c r="U69" i="28"/>
  <c r="T75" i="28"/>
  <c r="U17" i="28"/>
  <c r="T17" i="28"/>
  <c r="U9" i="28"/>
  <c r="T9" i="28"/>
  <c r="U20" i="28"/>
  <c r="T20" i="28"/>
  <c r="U74" i="18"/>
  <c r="T74" i="18"/>
  <c r="U73" i="18"/>
  <c r="T73" i="18"/>
  <c r="U69" i="19"/>
  <c r="T69" i="19"/>
  <c r="U17" i="19"/>
  <c r="T17" i="19"/>
  <c r="U75" i="19"/>
  <c r="T75" i="19"/>
  <c r="Q87" i="19"/>
  <c r="U55" i="20"/>
  <c r="T55" i="20"/>
  <c r="U87" i="20"/>
  <c r="E87" i="20"/>
  <c r="E115" i="20" s="1"/>
  <c r="U115" i="20" s="1"/>
  <c r="T87" i="20"/>
  <c r="U87" i="21"/>
  <c r="T87" i="21"/>
  <c r="E87" i="21"/>
  <c r="E115" i="21" s="1"/>
  <c r="U115" i="21" s="1"/>
  <c r="U74" i="22"/>
  <c r="T74" i="22"/>
  <c r="U73" i="22"/>
  <c r="T73" i="22"/>
  <c r="U55" i="23"/>
  <c r="T55" i="23"/>
  <c r="Q26" i="24"/>
  <c r="Q17" i="25"/>
  <c r="U17" i="25" s="1"/>
  <c r="U24" i="25"/>
  <c r="T24" i="25"/>
  <c r="U41" i="25"/>
  <c r="T41" i="25"/>
  <c r="P55" i="25"/>
  <c r="Q68" i="25"/>
  <c r="R74" i="25"/>
  <c r="U59" i="26"/>
  <c r="T59" i="26"/>
  <c r="Q61" i="26"/>
  <c r="S75" i="26"/>
  <c r="P35" i="27"/>
  <c r="T35" i="27" s="1"/>
  <c r="U37" i="27"/>
  <c r="U46" i="27"/>
  <c r="T46" i="27"/>
  <c r="P69" i="27"/>
  <c r="T69" i="27" s="1"/>
  <c r="U74" i="27"/>
  <c r="T74" i="27"/>
  <c r="U73" i="27"/>
  <c r="T73" i="27"/>
  <c r="U71" i="27"/>
  <c r="T71" i="27"/>
  <c r="U68" i="17"/>
  <c r="T68" i="17"/>
  <c r="Q87" i="17"/>
  <c r="U87" i="17" s="1"/>
  <c r="U55" i="18"/>
  <c r="T55" i="18"/>
  <c r="U63" i="18"/>
  <c r="E87" i="18"/>
  <c r="E115" i="18" s="1"/>
  <c r="U42" i="19"/>
  <c r="T42" i="19"/>
  <c r="T45" i="19"/>
  <c r="T71" i="19"/>
  <c r="R87" i="19"/>
  <c r="P87" i="20"/>
  <c r="U42" i="21"/>
  <c r="T42" i="21"/>
  <c r="T45" i="21"/>
  <c r="P87" i="21"/>
  <c r="U37" i="22"/>
  <c r="T45" i="22"/>
  <c r="T19" i="23"/>
  <c r="P26" i="23"/>
  <c r="Q55" i="23"/>
  <c r="T63" i="23"/>
  <c r="T87" i="23"/>
  <c r="E87" i="23"/>
  <c r="E115" i="23" s="1"/>
  <c r="T10" i="24"/>
  <c r="P17" i="24"/>
  <c r="U25" i="24"/>
  <c r="Q32" i="24"/>
  <c r="E61" i="24"/>
  <c r="P68" i="24"/>
  <c r="P26" i="25"/>
  <c r="T26" i="25" s="1"/>
  <c r="U35" i="25"/>
  <c r="T35" i="25"/>
  <c r="Q55" i="25"/>
  <c r="R69" i="25"/>
  <c r="P32" i="26"/>
  <c r="P69" i="26"/>
  <c r="U29" i="27"/>
  <c r="T29" i="27"/>
  <c r="U54" i="27"/>
  <c r="T54" i="27"/>
  <c r="U32" i="28"/>
  <c r="T32" i="28"/>
  <c r="U35" i="28"/>
  <c r="T35" i="28"/>
  <c r="U59" i="28"/>
  <c r="T59" i="28"/>
  <c r="U111" i="28"/>
  <c r="T111" i="28"/>
  <c r="Q87" i="25"/>
  <c r="Q87" i="26"/>
  <c r="U55" i="27"/>
  <c r="T55" i="27"/>
  <c r="T87" i="27"/>
  <c r="E87" i="27"/>
  <c r="E115" i="27" s="1"/>
  <c r="T115" i="27" s="1"/>
  <c r="U87" i="27"/>
  <c r="L114" i="1"/>
  <c r="R114" i="1" s="1"/>
  <c r="R97" i="1"/>
  <c r="U111" i="27"/>
  <c r="T111" i="27"/>
  <c r="U42" i="24"/>
  <c r="R87" i="25"/>
  <c r="R87" i="26"/>
  <c r="P87" i="27"/>
  <c r="U47" i="28"/>
  <c r="S69" i="28"/>
  <c r="S75" i="28"/>
  <c r="P87" i="28"/>
  <c r="E82" i="26"/>
  <c r="E82" i="21"/>
  <c r="E82" i="18"/>
  <c r="E82" i="14"/>
  <c r="T105" i="1"/>
  <c r="U105" i="1"/>
  <c r="T95" i="24"/>
  <c r="T15" i="25"/>
  <c r="T54" i="25"/>
  <c r="T57" i="25"/>
  <c r="T66" i="25"/>
  <c r="T71" i="25"/>
  <c r="S87" i="25"/>
  <c r="T89" i="25"/>
  <c r="T9" i="26"/>
  <c r="T20" i="26"/>
  <c r="T31" i="26"/>
  <c r="T34" i="26"/>
  <c r="T37" i="26"/>
  <c r="U55" i="26"/>
  <c r="T55" i="26"/>
  <c r="T50" i="26"/>
  <c r="S87" i="26"/>
  <c r="T89" i="26"/>
  <c r="T9" i="27"/>
  <c r="T20" i="27"/>
  <c r="T31" i="27"/>
  <c r="T34" i="27"/>
  <c r="T37" i="27"/>
  <c r="T48" i="27"/>
  <c r="T59" i="27"/>
  <c r="U68" i="27"/>
  <c r="T68" i="27"/>
  <c r="Q87" i="27"/>
  <c r="T91" i="27"/>
  <c r="T11" i="28"/>
  <c r="T22" i="28"/>
  <c r="T46" i="28"/>
  <c r="T52" i="28"/>
  <c r="T60" i="28"/>
  <c r="Q87" i="28"/>
  <c r="U95" i="28"/>
  <c r="T95" i="28"/>
  <c r="U73" i="24"/>
  <c r="T73" i="24"/>
  <c r="U74" i="24"/>
  <c r="T74" i="24"/>
  <c r="U75" i="25"/>
  <c r="T75" i="25"/>
  <c r="T69" i="25"/>
  <c r="T17" i="25"/>
  <c r="T42" i="25"/>
  <c r="U74" i="26"/>
  <c r="T74" i="26"/>
  <c r="U73" i="26"/>
  <c r="T73" i="26"/>
  <c r="R87" i="27"/>
  <c r="U26" i="28"/>
  <c r="T26" i="28"/>
  <c r="U68" i="28"/>
  <c r="T68" i="28"/>
  <c r="P74" i="28"/>
  <c r="T107" i="27"/>
  <c r="U107" i="27"/>
  <c r="T107" i="26"/>
  <c r="U110" i="26"/>
  <c r="T110" i="26"/>
  <c r="L114" i="25"/>
  <c r="R114" i="25" s="1"/>
  <c r="R97" i="25"/>
  <c r="U101" i="25"/>
  <c r="T105" i="25"/>
  <c r="U102" i="24"/>
  <c r="T102" i="24"/>
  <c r="U104" i="22"/>
  <c r="T104" i="22"/>
  <c r="U87" i="24"/>
  <c r="E87" i="24"/>
  <c r="E115" i="24" s="1"/>
  <c r="U115" i="24" s="1"/>
  <c r="T87" i="24"/>
  <c r="U68" i="26"/>
  <c r="T68" i="26"/>
  <c r="S87" i="27"/>
  <c r="U42" i="28"/>
  <c r="T42" i="28"/>
  <c r="U37" i="28"/>
  <c r="P69" i="28"/>
  <c r="T69" i="28" s="1"/>
  <c r="U73" i="28"/>
  <c r="T73" i="28"/>
  <c r="U74" i="28"/>
  <c r="T74" i="28"/>
  <c r="U71" i="28"/>
  <c r="T71" i="28"/>
  <c r="Q73" i="28"/>
  <c r="Q74" i="28"/>
  <c r="S87" i="28"/>
  <c r="U109" i="10"/>
  <c r="T109" i="10"/>
  <c r="P87" i="24"/>
  <c r="U74" i="25"/>
  <c r="T74" i="25"/>
  <c r="U73" i="25"/>
  <c r="T73" i="25"/>
  <c r="T94" i="25"/>
  <c r="U69" i="26"/>
  <c r="T75" i="26"/>
  <c r="T69" i="26"/>
  <c r="T17" i="26"/>
  <c r="U17" i="26"/>
  <c r="T14" i="26"/>
  <c r="T25" i="26"/>
  <c r="T28" i="26"/>
  <c r="U42" i="26"/>
  <c r="T42" i="26"/>
  <c r="T47" i="26"/>
  <c r="T58" i="26"/>
  <c r="T67" i="26"/>
  <c r="T94" i="26"/>
  <c r="U69" i="27"/>
  <c r="T75" i="27"/>
  <c r="U17" i="27"/>
  <c r="T17" i="27"/>
  <c r="U75" i="27"/>
  <c r="T14" i="27"/>
  <c r="T25" i="27"/>
  <c r="T28" i="27"/>
  <c r="U42" i="27"/>
  <c r="T45" i="27"/>
  <c r="T53" i="27"/>
  <c r="U61" i="27"/>
  <c r="T61" i="27"/>
  <c r="T65" i="27"/>
  <c r="T88" i="27"/>
  <c r="T96" i="27"/>
  <c r="T16" i="28"/>
  <c r="T19" i="28"/>
  <c r="T30" i="28"/>
  <c r="R35" i="28"/>
  <c r="T40" i="28"/>
  <c r="T49" i="28"/>
  <c r="T65" i="28"/>
  <c r="T92" i="28"/>
  <c r="U101" i="1"/>
  <c r="T101" i="1"/>
  <c r="U100" i="25"/>
  <c r="T100" i="25"/>
  <c r="U109" i="13"/>
  <c r="T109" i="13"/>
  <c r="U68" i="22"/>
  <c r="T68" i="22"/>
  <c r="S87" i="23"/>
  <c r="T37" i="24"/>
  <c r="U68" i="24"/>
  <c r="T68" i="24"/>
  <c r="Q87" i="24"/>
  <c r="U55" i="25"/>
  <c r="T55" i="25"/>
  <c r="U87" i="25"/>
  <c r="T87" i="25"/>
  <c r="E87" i="25"/>
  <c r="E115" i="25" s="1"/>
  <c r="U115" i="25" s="1"/>
  <c r="U87" i="26"/>
  <c r="E87" i="26"/>
  <c r="E115" i="26" s="1"/>
  <c r="U115" i="26" s="1"/>
  <c r="T87" i="26"/>
  <c r="U45" i="27"/>
  <c r="U88" i="27"/>
  <c r="U34" i="28"/>
  <c r="U55" i="28"/>
  <c r="T55" i="28"/>
  <c r="U109" i="1"/>
  <c r="T109" i="1"/>
  <c r="T98" i="24"/>
  <c r="U98" i="24"/>
  <c r="R97" i="15"/>
  <c r="L114" i="15"/>
  <c r="R114" i="15" s="1"/>
  <c r="T67" i="28"/>
  <c r="T72" i="28"/>
  <c r="T88" i="28"/>
  <c r="T96" i="28"/>
  <c r="E82" i="27"/>
  <c r="E97" i="1"/>
  <c r="E114" i="1" s="1"/>
  <c r="S97" i="28"/>
  <c r="T101" i="28"/>
  <c r="S97" i="27"/>
  <c r="T105" i="27"/>
  <c r="U109" i="25"/>
  <c r="T98" i="23"/>
  <c r="U102" i="23"/>
  <c r="T106" i="23"/>
  <c r="T100" i="21"/>
  <c r="T108" i="21"/>
  <c r="U100" i="20"/>
  <c r="U108" i="20"/>
  <c r="M114" i="20"/>
  <c r="S114" i="20" s="1"/>
  <c r="T99" i="18"/>
  <c r="T107" i="18"/>
  <c r="S97" i="17"/>
  <c r="U105" i="14"/>
  <c r="R97" i="11"/>
  <c r="L114" i="11"/>
  <c r="R114" i="11" s="1"/>
  <c r="U110" i="11"/>
  <c r="U100" i="7"/>
  <c r="T100" i="7"/>
  <c r="E82" i="22"/>
  <c r="E82" i="3"/>
  <c r="T103" i="1"/>
  <c r="T111" i="1"/>
  <c r="T102" i="16"/>
  <c r="T110" i="16"/>
  <c r="U99" i="14"/>
  <c r="T112" i="14"/>
  <c r="U108" i="11"/>
  <c r="T94" i="28"/>
  <c r="E82" i="23"/>
  <c r="E82" i="9"/>
  <c r="L114" i="21"/>
  <c r="R114" i="21" s="1"/>
  <c r="T101" i="13"/>
  <c r="U101" i="13"/>
  <c r="U110" i="13"/>
  <c r="T110" i="13"/>
  <c r="U100" i="12"/>
  <c r="T100" i="12"/>
  <c r="E87" i="28"/>
  <c r="E115" i="28" s="1"/>
  <c r="E82" i="24"/>
  <c r="E82" i="19"/>
  <c r="R114" i="23"/>
  <c r="U111" i="14"/>
  <c r="T111" i="14"/>
  <c r="T99" i="23"/>
  <c r="U103" i="23"/>
  <c r="T107" i="23"/>
  <c r="S97" i="21"/>
  <c r="T101" i="21"/>
  <c r="T107" i="21"/>
  <c r="T109" i="21"/>
  <c r="U99" i="20"/>
  <c r="T101" i="20"/>
  <c r="U107" i="20"/>
  <c r="T109" i="20"/>
  <c r="T98" i="19"/>
  <c r="T102" i="19"/>
  <c r="T106" i="19"/>
  <c r="T110" i="19"/>
  <c r="T100" i="18"/>
  <c r="T108" i="18"/>
  <c r="U98" i="17"/>
  <c r="U106" i="17"/>
  <c r="R115" i="17"/>
  <c r="T98" i="15"/>
  <c r="T102" i="15"/>
  <c r="T106" i="15"/>
  <c r="T110" i="15"/>
  <c r="E97" i="13"/>
  <c r="T97" i="13" s="1"/>
  <c r="U98" i="12"/>
  <c r="T98" i="12"/>
  <c r="U102" i="11"/>
  <c r="U105" i="10"/>
  <c r="U112" i="10"/>
  <c r="U98" i="7"/>
  <c r="E82" i="15"/>
  <c r="E97" i="28"/>
  <c r="E97" i="23"/>
  <c r="U97" i="23" s="1"/>
  <c r="R115" i="23"/>
  <c r="T111" i="22"/>
  <c r="U103" i="21"/>
  <c r="R114" i="18"/>
  <c r="U103" i="14"/>
  <c r="T103" i="14"/>
  <c r="U100" i="11"/>
  <c r="U110" i="10"/>
  <c r="R97" i="9"/>
  <c r="L114" i="9"/>
  <c r="R114" i="9" s="1"/>
  <c r="U103" i="7"/>
  <c r="R87" i="28"/>
  <c r="E82" i="16"/>
  <c r="E82" i="11"/>
  <c r="T100" i="1"/>
  <c r="U104" i="1"/>
  <c r="T108" i="1"/>
  <c r="U110" i="28"/>
  <c r="E97" i="27"/>
  <c r="U97" i="27" s="1"/>
  <c r="T110" i="27"/>
  <c r="T99" i="26"/>
  <c r="T101" i="24"/>
  <c r="T103" i="22"/>
  <c r="T109" i="22"/>
  <c r="L114" i="3"/>
  <c r="R114" i="3" s="1"/>
  <c r="R97" i="3"/>
  <c r="D114" i="12"/>
  <c r="R115" i="7"/>
  <c r="K114" i="5"/>
  <c r="L114" i="2"/>
  <c r="R114" i="2" s="1"/>
  <c r="S97" i="7"/>
  <c r="M114" i="12"/>
  <c r="S114" i="12" s="1"/>
  <c r="T102" i="9"/>
  <c r="T104" i="9"/>
  <c r="T110" i="9"/>
  <c r="T112" i="9"/>
  <c r="T101" i="6"/>
  <c r="T103" i="6"/>
  <c r="T109" i="6"/>
  <c r="T111" i="6"/>
  <c r="T99" i="2"/>
  <c r="T105" i="2"/>
  <c r="T107" i="2"/>
  <c r="M114" i="9"/>
  <c r="S114" i="9" s="1"/>
  <c r="L114" i="10"/>
  <c r="R114" i="10" s="1"/>
  <c r="B114" i="9"/>
  <c r="K114" i="9"/>
  <c r="R97" i="4"/>
  <c r="R115" i="16"/>
  <c r="U115" i="4"/>
  <c r="T115" i="21"/>
  <c r="T115" i="17"/>
  <c r="T115" i="5"/>
  <c r="T115" i="24"/>
  <c r="U115" i="6"/>
  <c r="U115" i="3"/>
  <c r="T115" i="19"/>
  <c r="T115" i="2"/>
  <c r="T97" i="28"/>
  <c r="U97" i="28"/>
  <c r="U97" i="1"/>
  <c r="T97" i="1"/>
  <c r="E114" i="27"/>
  <c r="T97" i="27"/>
  <c r="E97" i="22"/>
  <c r="E114" i="13"/>
  <c r="S97" i="13"/>
  <c r="M114" i="13"/>
  <c r="S114" i="13" s="1"/>
  <c r="T107" i="13"/>
  <c r="U107" i="13"/>
  <c r="T112" i="12"/>
  <c r="U112" i="12"/>
  <c r="U98" i="9"/>
  <c r="E97" i="9"/>
  <c r="T98" i="9"/>
  <c r="U100" i="9"/>
  <c r="T100" i="9"/>
  <c r="U106" i="9"/>
  <c r="T106" i="9"/>
  <c r="U100" i="8"/>
  <c r="T100" i="8"/>
  <c r="E97" i="8"/>
  <c r="U102" i="8"/>
  <c r="T102" i="8"/>
  <c r="U102" i="12"/>
  <c r="T102" i="12"/>
  <c r="U98" i="10"/>
  <c r="T98" i="10"/>
  <c r="E97" i="10"/>
  <c r="U100" i="10"/>
  <c r="T100" i="10"/>
  <c r="U104" i="6"/>
  <c r="T104" i="6"/>
  <c r="U110" i="6"/>
  <c r="T110" i="6"/>
  <c r="U112" i="6"/>
  <c r="T112" i="6"/>
  <c r="T99" i="27"/>
  <c r="L114" i="26"/>
  <c r="R114" i="26" s="1"/>
  <c r="M114" i="25"/>
  <c r="S114" i="25" s="1"/>
  <c r="E97" i="24"/>
  <c r="R97" i="23"/>
  <c r="T106" i="22"/>
  <c r="T103" i="20"/>
  <c r="U105" i="18"/>
  <c r="T105" i="18"/>
  <c r="U99" i="17"/>
  <c r="T99" i="17"/>
  <c r="U107" i="17"/>
  <c r="T107" i="17"/>
  <c r="U99" i="16"/>
  <c r="T99" i="16"/>
  <c r="U107" i="16"/>
  <c r="T107" i="16"/>
  <c r="U101" i="14"/>
  <c r="T101" i="14"/>
  <c r="U109" i="14"/>
  <c r="T109" i="14"/>
  <c r="U102" i="13"/>
  <c r="T102" i="13"/>
  <c r="U101" i="3"/>
  <c r="T101" i="3"/>
  <c r="U109" i="3"/>
  <c r="T109" i="3"/>
  <c r="U102" i="6"/>
  <c r="T102" i="6"/>
  <c r="E97" i="6"/>
  <c r="T102" i="1"/>
  <c r="T110" i="1"/>
  <c r="T99" i="28"/>
  <c r="T107" i="28"/>
  <c r="T104" i="27"/>
  <c r="T112" i="27"/>
  <c r="T101" i="26"/>
  <c r="T109" i="26"/>
  <c r="E97" i="25"/>
  <c r="T98" i="25"/>
  <c r="T106" i="25"/>
  <c r="T103" i="24"/>
  <c r="T111" i="24"/>
  <c r="S97" i="23"/>
  <c r="T100" i="23"/>
  <c r="T108" i="23"/>
  <c r="T101" i="22"/>
  <c r="T110" i="22"/>
  <c r="T98" i="21"/>
  <c r="U111" i="21"/>
  <c r="T100" i="19"/>
  <c r="U97" i="18"/>
  <c r="T97" i="18"/>
  <c r="M114" i="18"/>
  <c r="S114" i="18" s="1"/>
  <c r="S97" i="18"/>
  <c r="U112" i="13"/>
  <c r="T112" i="13"/>
  <c r="U109" i="12"/>
  <c r="T109" i="12"/>
  <c r="U108" i="22"/>
  <c r="T108" i="22"/>
  <c r="T99" i="1"/>
  <c r="T107" i="1"/>
  <c r="U99" i="28"/>
  <c r="T104" i="28"/>
  <c r="T112" i="28"/>
  <c r="T101" i="27"/>
  <c r="T109" i="27"/>
  <c r="E97" i="26"/>
  <c r="T98" i="26"/>
  <c r="T106" i="26"/>
  <c r="T103" i="25"/>
  <c r="T111" i="25"/>
  <c r="T100" i="24"/>
  <c r="T108" i="24"/>
  <c r="U100" i="23"/>
  <c r="T105" i="23"/>
  <c r="U102" i="20"/>
  <c r="T102" i="20"/>
  <c r="T111" i="20"/>
  <c r="T108" i="19"/>
  <c r="U101" i="15"/>
  <c r="E97" i="15"/>
  <c r="T101" i="15"/>
  <c r="U109" i="15"/>
  <c r="T109" i="15"/>
  <c r="L114" i="13"/>
  <c r="R114" i="13" s="1"/>
  <c r="U107" i="12"/>
  <c r="T107" i="12"/>
  <c r="U99" i="1"/>
  <c r="T115" i="25"/>
  <c r="T110" i="23"/>
  <c r="U100" i="22"/>
  <c r="T100" i="22"/>
  <c r="E97" i="21"/>
  <c r="T106" i="21"/>
  <c r="L114" i="19"/>
  <c r="R114" i="19" s="1"/>
  <c r="R97" i="19"/>
  <c r="U99" i="19"/>
  <c r="T99" i="19"/>
  <c r="U102" i="17"/>
  <c r="T102" i="17"/>
  <c r="U110" i="17"/>
  <c r="T110" i="17"/>
  <c r="U115" i="27"/>
  <c r="U110" i="20"/>
  <c r="T110" i="20"/>
  <c r="E97" i="19"/>
  <c r="U105" i="19"/>
  <c r="T105" i="19"/>
  <c r="U107" i="19"/>
  <c r="T107" i="19"/>
  <c r="L114" i="12"/>
  <c r="R114" i="12" s="1"/>
  <c r="R97" i="12"/>
  <c r="U101" i="11"/>
  <c r="T101" i="11"/>
  <c r="U103" i="11"/>
  <c r="T103" i="11"/>
  <c r="U109" i="11"/>
  <c r="T109" i="11"/>
  <c r="U111" i="11"/>
  <c r="T111" i="11"/>
  <c r="M114" i="22"/>
  <c r="S114" i="22" s="1"/>
  <c r="U105" i="21"/>
  <c r="T105" i="21"/>
  <c r="U102" i="18"/>
  <c r="T102" i="18"/>
  <c r="U110" i="18"/>
  <c r="T110" i="18"/>
  <c r="U104" i="16"/>
  <c r="T104" i="16"/>
  <c r="U112" i="16"/>
  <c r="T112" i="16"/>
  <c r="U104" i="15"/>
  <c r="T104" i="15"/>
  <c r="U112" i="15"/>
  <c r="T112" i="15"/>
  <c r="U98" i="14"/>
  <c r="T98" i="14"/>
  <c r="E97" i="14"/>
  <c r="U106" i="14"/>
  <c r="T106" i="14"/>
  <c r="E97" i="12"/>
  <c r="U110" i="7"/>
  <c r="T110" i="7"/>
  <c r="E97" i="7"/>
  <c r="U107" i="5"/>
  <c r="T107" i="5"/>
  <c r="U109" i="5"/>
  <c r="T109" i="5"/>
  <c r="E97" i="20"/>
  <c r="U106" i="10"/>
  <c r="T106" i="10"/>
  <c r="U108" i="10"/>
  <c r="T108" i="10"/>
  <c r="U108" i="9"/>
  <c r="T108" i="9"/>
  <c r="U108" i="8"/>
  <c r="T108" i="8"/>
  <c r="U110" i="8"/>
  <c r="T110" i="8"/>
  <c r="U98" i="2"/>
  <c r="T98" i="2"/>
  <c r="E97" i="2"/>
  <c r="U106" i="2"/>
  <c r="T106" i="2"/>
  <c r="U115" i="11"/>
  <c r="U99" i="7"/>
  <c r="T99" i="7"/>
  <c r="M114" i="6"/>
  <c r="S114" i="6" s="1"/>
  <c r="S97" i="6"/>
  <c r="U104" i="4"/>
  <c r="T104" i="4"/>
  <c r="U112" i="4"/>
  <c r="T112" i="4"/>
  <c r="U104" i="3"/>
  <c r="T104" i="3"/>
  <c r="U112" i="3"/>
  <c r="T112" i="3"/>
  <c r="T115" i="20"/>
  <c r="L114" i="16"/>
  <c r="R114" i="16" s="1"/>
  <c r="M114" i="15"/>
  <c r="S114" i="15" s="1"/>
  <c r="T115" i="14"/>
  <c r="T115" i="13"/>
  <c r="U106" i="11"/>
  <c r="T106" i="11"/>
  <c r="R97" i="7"/>
  <c r="U105" i="7"/>
  <c r="T105" i="7"/>
  <c r="U107" i="7"/>
  <c r="T107" i="7"/>
  <c r="U103" i="10"/>
  <c r="T103" i="10"/>
  <c r="U105" i="8"/>
  <c r="T105" i="8"/>
  <c r="T102" i="5"/>
  <c r="U101" i="2"/>
  <c r="T101" i="2"/>
  <c r="U109" i="2"/>
  <c r="T109" i="2"/>
  <c r="T115" i="22"/>
  <c r="T104" i="18"/>
  <c r="T112" i="18"/>
  <c r="T101" i="17"/>
  <c r="T109" i="17"/>
  <c r="E97" i="16"/>
  <c r="T98" i="16"/>
  <c r="T106" i="16"/>
  <c r="T103" i="15"/>
  <c r="T111" i="15"/>
  <c r="T100" i="14"/>
  <c r="T108" i="14"/>
  <c r="U99" i="13"/>
  <c r="T111" i="13"/>
  <c r="T99" i="12"/>
  <c r="U104" i="12"/>
  <c r="E97" i="11"/>
  <c r="T104" i="11"/>
  <c r="U111" i="10"/>
  <c r="T111" i="10"/>
  <c r="U103" i="9"/>
  <c r="T103" i="9"/>
  <c r="U105" i="9"/>
  <c r="T105" i="9"/>
  <c r="R97" i="8"/>
  <c r="T105" i="6"/>
  <c r="T110" i="5"/>
  <c r="U99" i="4"/>
  <c r="T99" i="4"/>
  <c r="U107" i="4"/>
  <c r="T107" i="4"/>
  <c r="E97" i="17"/>
  <c r="T106" i="12"/>
  <c r="T112" i="11"/>
  <c r="T101" i="10"/>
  <c r="U111" i="9"/>
  <c r="T111" i="9"/>
  <c r="T103" i="8"/>
  <c r="M114" i="8"/>
  <c r="S114" i="8" s="1"/>
  <c r="U102" i="7"/>
  <c r="T102" i="7"/>
  <c r="E97" i="5"/>
  <c r="U99" i="5"/>
  <c r="T99" i="5"/>
  <c r="U101" i="5"/>
  <c r="T101" i="5"/>
  <c r="M114" i="11"/>
  <c r="S114" i="11" s="1"/>
  <c r="T115" i="8"/>
  <c r="T115" i="9"/>
  <c r="T99" i="6"/>
  <c r="T107" i="6"/>
  <c r="T104" i="5"/>
  <c r="T112" i="5"/>
  <c r="T101" i="4"/>
  <c r="T109" i="4"/>
  <c r="E97" i="3"/>
  <c r="T98" i="3"/>
  <c r="T106" i="3"/>
  <c r="T103" i="2"/>
  <c r="T111" i="2"/>
  <c r="E97" i="4"/>
  <c r="T98" i="4"/>
  <c r="T106" i="4"/>
  <c r="T103" i="3"/>
  <c r="T111" i="3"/>
  <c r="T100" i="2"/>
  <c r="T108" i="2"/>
  <c r="E114" i="18" l="1"/>
  <c r="U26" i="2"/>
  <c r="U97" i="13"/>
  <c r="T97" i="23"/>
  <c r="U61" i="17"/>
  <c r="T61" i="6"/>
  <c r="Q115" i="26"/>
  <c r="Q114" i="26"/>
  <c r="P115" i="20"/>
  <c r="P114" i="20"/>
  <c r="P115" i="7"/>
  <c r="T115" i="7" s="1"/>
  <c r="P114" i="7"/>
  <c r="Q115" i="25"/>
  <c r="Q114" i="25"/>
  <c r="T87" i="18"/>
  <c r="P115" i="18"/>
  <c r="T115" i="18" s="1"/>
  <c r="P114" i="18"/>
  <c r="U87" i="16"/>
  <c r="Q115" i="16"/>
  <c r="U115" i="16" s="1"/>
  <c r="Q114" i="16"/>
  <c r="P114" i="13"/>
  <c r="P115" i="13"/>
  <c r="Q115" i="11"/>
  <c r="Q114" i="11"/>
  <c r="P115" i="5"/>
  <c r="P114" i="5"/>
  <c r="P115" i="1"/>
  <c r="T115" i="1" s="1"/>
  <c r="P114" i="1"/>
  <c r="T114" i="1" s="1"/>
  <c r="U35" i="3"/>
  <c r="T35" i="3"/>
  <c r="E114" i="28"/>
  <c r="U114" i="28" s="1"/>
  <c r="P115" i="24"/>
  <c r="P114" i="24"/>
  <c r="P115" i="27"/>
  <c r="P114" i="27"/>
  <c r="Q115" i="17"/>
  <c r="U115" i="17" s="1"/>
  <c r="Q114" i="17"/>
  <c r="U87" i="12"/>
  <c r="Q115" i="12"/>
  <c r="U115" i="12" s="1"/>
  <c r="Q114" i="12"/>
  <c r="T87" i="12"/>
  <c r="P115" i="12"/>
  <c r="T115" i="12" s="1"/>
  <c r="P114" i="12"/>
  <c r="Q115" i="19"/>
  <c r="Q114" i="19"/>
  <c r="Q115" i="22"/>
  <c r="Q114" i="22"/>
  <c r="T87" i="16"/>
  <c r="P115" i="16"/>
  <c r="T115" i="16" s="1"/>
  <c r="P114" i="16"/>
  <c r="U115" i="7"/>
  <c r="P115" i="6"/>
  <c r="P114" i="6"/>
  <c r="Q115" i="27"/>
  <c r="Q114" i="27"/>
  <c r="P115" i="21"/>
  <c r="P114" i="21"/>
  <c r="Q114" i="15"/>
  <c r="Q115" i="15"/>
  <c r="U115" i="15" s="1"/>
  <c r="U87" i="15"/>
  <c r="P115" i="14"/>
  <c r="P114" i="14"/>
  <c r="Q115" i="4"/>
  <c r="Q114" i="4"/>
  <c r="P115" i="2"/>
  <c r="P114" i="2"/>
  <c r="E114" i="23"/>
  <c r="U87" i="28"/>
  <c r="Q115" i="28"/>
  <c r="U115" i="28" s="1"/>
  <c r="Q114" i="28"/>
  <c r="Q115" i="23"/>
  <c r="U115" i="23" s="1"/>
  <c r="Q114" i="23"/>
  <c r="P115" i="22"/>
  <c r="P114" i="22"/>
  <c r="Q114" i="14"/>
  <c r="Q115" i="14"/>
  <c r="Q115" i="9"/>
  <c r="Q114" i="9"/>
  <c r="P115" i="4"/>
  <c r="P114" i="4"/>
  <c r="U32" i="5"/>
  <c r="T32" i="5"/>
  <c r="P115" i="3"/>
  <c r="P114" i="3"/>
  <c r="T87" i="28"/>
  <c r="P115" i="28"/>
  <c r="T115" i="28" s="1"/>
  <c r="P114" i="28"/>
  <c r="U61" i="24"/>
  <c r="T61" i="24"/>
  <c r="U115" i="18"/>
  <c r="P115" i="23"/>
  <c r="T115" i="23" s="1"/>
  <c r="P114" i="23"/>
  <c r="P115" i="19"/>
  <c r="P114" i="19"/>
  <c r="Q114" i="10"/>
  <c r="Q115" i="10"/>
  <c r="P115" i="9"/>
  <c r="P114" i="9"/>
  <c r="Q115" i="3"/>
  <c r="Q114" i="3"/>
  <c r="Q115" i="2"/>
  <c r="Q114" i="2"/>
  <c r="Q115" i="6"/>
  <c r="Q114" i="6"/>
  <c r="Q115" i="5"/>
  <c r="Q114" i="5"/>
  <c r="T115" i="26"/>
  <c r="Q115" i="24"/>
  <c r="Q114" i="24"/>
  <c r="U87" i="18"/>
  <c r="Q115" i="18"/>
  <c r="Q114" i="18"/>
  <c r="U114" i="18" s="1"/>
  <c r="Q115" i="13"/>
  <c r="Q114" i="13"/>
  <c r="P115" i="15"/>
  <c r="T115" i="15" s="1"/>
  <c r="P114" i="15"/>
  <c r="P115" i="11"/>
  <c r="P114" i="11"/>
  <c r="Q115" i="8"/>
  <c r="Q114" i="8"/>
  <c r="P115" i="10"/>
  <c r="P114" i="10"/>
  <c r="P115" i="8"/>
  <c r="P114" i="8"/>
  <c r="U115" i="10"/>
  <c r="T115" i="10"/>
  <c r="Q115" i="1"/>
  <c r="U115" i="1" s="1"/>
  <c r="Q114" i="1"/>
  <c r="E114" i="16"/>
  <c r="U97" i="16"/>
  <c r="T97" i="16"/>
  <c r="U97" i="20"/>
  <c r="E114" i="20"/>
  <c r="T97" i="20"/>
  <c r="U97" i="21"/>
  <c r="T97" i="21"/>
  <c r="E114" i="21"/>
  <c r="E114" i="4"/>
  <c r="U97" i="4"/>
  <c r="T97" i="4"/>
  <c r="T97" i="10"/>
  <c r="E114" i="10"/>
  <c r="U97" i="10"/>
  <c r="U114" i="1"/>
  <c r="U97" i="25"/>
  <c r="T97" i="25"/>
  <c r="E114" i="25"/>
  <c r="U97" i="8"/>
  <c r="T97" i="8"/>
  <c r="E114" i="8"/>
  <c r="U97" i="19"/>
  <c r="T97" i="19"/>
  <c r="E114" i="19"/>
  <c r="T97" i="26"/>
  <c r="E114" i="26"/>
  <c r="U97" i="26"/>
  <c r="E114" i="6"/>
  <c r="U97" i="6"/>
  <c r="T97" i="6"/>
  <c r="T97" i="22"/>
  <c r="E114" i="22"/>
  <c r="U97" i="22"/>
  <c r="U97" i="9"/>
  <c r="T97" i="9"/>
  <c r="E114" i="9"/>
  <c r="E114" i="5"/>
  <c r="T97" i="5"/>
  <c r="U97" i="5"/>
  <c r="E114" i="15"/>
  <c r="U97" i="15"/>
  <c r="T97" i="15"/>
  <c r="U114" i="13"/>
  <c r="T114" i="13"/>
  <c r="T97" i="2"/>
  <c r="E114" i="2"/>
  <c r="U97" i="2"/>
  <c r="T97" i="14"/>
  <c r="E114" i="14"/>
  <c r="U97" i="14"/>
  <c r="E114" i="11"/>
  <c r="U97" i="11"/>
  <c r="T97" i="11"/>
  <c r="U97" i="7"/>
  <c r="T97" i="7"/>
  <c r="E114" i="7"/>
  <c r="U97" i="24"/>
  <c r="T97" i="24"/>
  <c r="E114" i="24"/>
  <c r="U114" i="27"/>
  <c r="T114" i="27"/>
  <c r="U97" i="12"/>
  <c r="T97" i="12"/>
  <c r="E114" i="12"/>
  <c r="E114" i="3"/>
  <c r="U97" i="3"/>
  <c r="T97" i="3"/>
  <c r="E114" i="17"/>
  <c r="U97" i="17"/>
  <c r="T97" i="17"/>
  <c r="U114" i="23"/>
  <c r="T114" i="23" l="1"/>
  <c r="T114" i="18"/>
  <c r="T114" i="28"/>
  <c r="U114" i="11"/>
  <c r="T114" i="11"/>
  <c r="U114" i="5"/>
  <c r="T114" i="5"/>
  <c r="U114" i="8"/>
  <c r="T114" i="8"/>
  <c r="T114" i="12"/>
  <c r="U114" i="12"/>
  <c r="U114" i="20"/>
  <c r="T114" i="20"/>
  <c r="T114" i="14"/>
  <c r="U114" i="14"/>
  <c r="T114" i="7"/>
  <c r="U114" i="7"/>
  <c r="U114" i="26"/>
  <c r="T114" i="26"/>
  <c r="T114" i="25"/>
  <c r="U114" i="25"/>
  <c r="T114" i="9"/>
  <c r="U114" i="9"/>
  <c r="U114" i="3"/>
  <c r="T114" i="3"/>
  <c r="U114" i="10"/>
  <c r="T114" i="10"/>
  <c r="U114" i="17"/>
  <c r="T114" i="17"/>
  <c r="U114" i="2"/>
  <c r="T114" i="2"/>
  <c r="U114" i="15"/>
  <c r="T114" i="15"/>
  <c r="T114" i="22"/>
  <c r="U114" i="22"/>
  <c r="T114" i="19"/>
  <c r="U114" i="19"/>
  <c r="U114" i="4"/>
  <c r="T114" i="4"/>
  <c r="U114" i="6"/>
  <c r="T114" i="6"/>
  <c r="T114" i="24"/>
  <c r="U114" i="24"/>
  <c r="U114" i="21"/>
  <c r="T114" i="21"/>
  <c r="U114" i="16"/>
  <c r="T114" i="16"/>
</calcChain>
</file>

<file path=xl/sharedStrings.xml><?xml version="1.0" encoding="utf-8"?>
<sst xmlns="http://schemas.openxmlformats.org/spreadsheetml/2006/main" count="9570" uniqueCount="154">
  <si>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</si>
  <si>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</si>
  <si>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</si>
  <si>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</si>
  <si>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AGGREGRATED INFORMATION FOR LIMPOPO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</si>
  <si>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</si>
  <si>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</si>
  <si>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</si>
  <si>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</si>
  <si>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</si>
  <si>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</si>
  <si>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</si>
  <si>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</si>
  <si>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</si>
  <si>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</si>
  <si>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</si>
  <si>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</si>
  <si>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</si>
  <si>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</si>
  <si>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</si>
  <si>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</si>
  <si>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</si>
  <si>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</si>
  <si>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</si>
  <si>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</si>
  <si>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</si>
  <si>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</si>
  <si>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</si>
  <si>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</si>
  <si>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</si>
  <si>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</si>
  <si>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</si>
  <si>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</si>
  <si>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</si>
  <si>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</si>
  <si>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</si>
  <si>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</si>
  <si>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</si>
  <si>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</si>
  <si>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</si>
  <si>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 xml:space="preserve"> 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</si>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</sst>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activeCell="A11" sqref="A1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62600000</v>
      </c>
      <c r="C10" s="108"/>
      <c r="D10" s="108"/>
      <c r="E10" s="108">
        <f t="shared" ref="E10:E17" si="0">$B10      +$C10      +$D10</f>
        <v>62600000</v>
      </c>
      <c r="F10" s="109">
        <v>62600000</v>
      </c>
      <c r="G10" s="110">
        <v>62600000</v>
      </c>
      <c r="H10" s="109">
        <v>13586000</v>
      </c>
      <c r="I10" s="110">
        <v>6184511</v>
      </c>
      <c r="J10" s="109">
        <v>12144000</v>
      </c>
      <c r="K10" s="110">
        <v>12328353</v>
      </c>
      <c r="L10" s="109">
        <v>8186000</v>
      </c>
      <c r="M10" s="110">
        <v>11482189</v>
      </c>
      <c r="N10" s="109"/>
      <c r="O10" s="110">
        <v>17593926</v>
      </c>
      <c r="P10" s="109">
        <f t="shared" ref="P10:P17" si="1">$H10      +$J10      +$L10      +$N10</f>
        <v>33916000</v>
      </c>
      <c r="Q10" s="110">
        <f t="shared" ref="Q10:Q17" si="2">$I10      +$K10      +$M10      +$O10</f>
        <v>47588979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53.227977696587288</v>
      </c>
      <c r="T10" s="54">
        <f t="shared" ref="T10:T16" si="5">IF(($E10      =0),0,(($P10      /$E10      )*100))</f>
        <v>54.178913738019176</v>
      </c>
      <c r="U10" s="56">
        <f t="shared" ref="U10:U16" si="6">IF(($E10      =0),0,(($Q10      /$E10      )*100))</f>
        <v>76.020733226837052</v>
      </c>
      <c r="V10" s="109">
        <v>753000</v>
      </c>
      <c r="W10" s="110">
        <v>0</v>
      </c>
    </row>
    <row r="11" spans="1:23" ht="13" customHeight="1" x14ac:dyDescent="0.3">
      <c r="A11" s="53" t="s">
        <v>38</v>
      </c>
      <c r="B11" s="108">
        <v>19800000</v>
      </c>
      <c r="C11" s="108">
        <v>-1500000</v>
      </c>
      <c r="D11" s="108"/>
      <c r="E11" s="108">
        <f t="shared" si="0"/>
        <v>18300000</v>
      </c>
      <c r="F11" s="109">
        <v>18300000</v>
      </c>
      <c r="G11" s="110">
        <v>18300000</v>
      </c>
      <c r="H11" s="109">
        <v>3137000</v>
      </c>
      <c r="I11" s="110">
        <v>3257711</v>
      </c>
      <c r="J11" s="109">
        <v>7769000</v>
      </c>
      <c r="K11" s="110">
        <v>6502410</v>
      </c>
      <c r="L11" s="109">
        <v>2968000</v>
      </c>
      <c r="M11" s="110">
        <v>2252368</v>
      </c>
      <c r="N11" s="109">
        <v>2802000</v>
      </c>
      <c r="O11" s="110">
        <v>8959201</v>
      </c>
      <c r="P11" s="109">
        <f t="shared" si="1"/>
        <v>16676000</v>
      </c>
      <c r="Q11" s="110">
        <f t="shared" si="2"/>
        <v>20971690</v>
      </c>
      <c r="R11" s="54">
        <f t="shared" si="3"/>
        <v>-5.5929919137466308</v>
      </c>
      <c r="S11" s="55">
        <f t="shared" si="4"/>
        <v>297.76808230271433</v>
      </c>
      <c r="T11" s="54">
        <f t="shared" si="5"/>
        <v>91.125683060109282</v>
      </c>
      <c r="U11" s="56">
        <f t="shared" si="6"/>
        <v>114.59939890710382</v>
      </c>
      <c r="V11" s="109">
        <v>2515000</v>
      </c>
      <c r="W11" s="110">
        <v>2515000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61409000</v>
      </c>
      <c r="C14" s="108">
        <v>47718000</v>
      </c>
      <c r="D14" s="108"/>
      <c r="E14" s="108">
        <f t="shared" si="0"/>
        <v>109127000</v>
      </c>
      <c r="F14" s="109">
        <v>109127000</v>
      </c>
      <c r="G14" s="110">
        <v>109127000</v>
      </c>
      <c r="H14" s="109">
        <v>14947000</v>
      </c>
      <c r="I14" s="110">
        <v>15562685</v>
      </c>
      <c r="J14" s="109">
        <v>8077000</v>
      </c>
      <c r="K14" s="110">
        <v>31033032</v>
      </c>
      <c r="L14" s="109">
        <v>44651000</v>
      </c>
      <c r="M14" s="110">
        <v>-32949157</v>
      </c>
      <c r="N14" s="109">
        <v>20161000</v>
      </c>
      <c r="O14" s="110">
        <v>67528562</v>
      </c>
      <c r="P14" s="109">
        <f t="shared" si="1"/>
        <v>87836000</v>
      </c>
      <c r="Q14" s="110">
        <f t="shared" si="2"/>
        <v>81175122</v>
      </c>
      <c r="R14" s="54">
        <f t="shared" si="3"/>
        <v>-54.847595798526349</v>
      </c>
      <c r="S14" s="55">
        <f t="shared" si="4"/>
        <v>-304.94776846642844</v>
      </c>
      <c r="T14" s="54">
        <f t="shared" si="5"/>
        <v>80.48970465604296</v>
      </c>
      <c r="U14" s="56">
        <f t="shared" si="6"/>
        <v>74.385919158411767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5300000</v>
      </c>
      <c r="C15" s="108">
        <v>9674000</v>
      </c>
      <c r="D15" s="108"/>
      <c r="E15" s="108">
        <f t="shared" si="0"/>
        <v>14974000</v>
      </c>
      <c r="F15" s="109">
        <v>14974000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100255000</v>
      </c>
      <c r="D16" s="108"/>
      <c r="E16" s="108">
        <f t="shared" si="0"/>
        <v>100255000</v>
      </c>
      <c r="F16" s="109">
        <v>144865000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149109000</v>
      </c>
      <c r="C17" s="111">
        <f>SUM(C9:C16)</f>
        <v>156147000</v>
      </c>
      <c r="D17" s="111"/>
      <c r="E17" s="111">
        <f t="shared" si="0"/>
        <v>305256000</v>
      </c>
      <c r="F17" s="112">
        <f t="shared" ref="F17:O17" si="7">SUM(F9:F16)</f>
        <v>349866000</v>
      </c>
      <c r="G17" s="113">
        <f t="shared" si="7"/>
        <v>190027000</v>
      </c>
      <c r="H17" s="112">
        <f t="shared" si="7"/>
        <v>31670000</v>
      </c>
      <c r="I17" s="113">
        <f t="shared" si="7"/>
        <v>25004907</v>
      </c>
      <c r="J17" s="112">
        <f t="shared" si="7"/>
        <v>27990000</v>
      </c>
      <c r="K17" s="113">
        <f t="shared" si="7"/>
        <v>49863795</v>
      </c>
      <c r="L17" s="112">
        <f t="shared" si="7"/>
        <v>55805000</v>
      </c>
      <c r="M17" s="113">
        <f t="shared" si="7"/>
        <v>-19214600</v>
      </c>
      <c r="N17" s="112">
        <f t="shared" si="7"/>
        <v>22963000</v>
      </c>
      <c r="O17" s="113">
        <f t="shared" si="7"/>
        <v>94081689</v>
      </c>
      <c r="P17" s="112">
        <f t="shared" si="1"/>
        <v>138428000</v>
      </c>
      <c r="Q17" s="113">
        <f t="shared" si="2"/>
        <v>149735791</v>
      </c>
      <c r="R17" s="58">
        <f t="shared" si="3"/>
        <v>-58.851357405250425</v>
      </c>
      <c r="S17" s="59">
        <f t="shared" si="4"/>
        <v>-589.63646914325568</v>
      </c>
      <c r="T17" s="58">
        <f>IF((SUM($E9:$E14))=0,0,(P17/(SUM($E9:$E14))*100))</f>
        <v>72.846490235598111</v>
      </c>
      <c r="U17" s="60">
        <f>IF((SUM($E9:$E14))=0,0,(Q17/(SUM($E9:$E14))*100))</f>
        <v>78.797113568071907</v>
      </c>
      <c r="V17" s="112">
        <f>SUM(V9:V16)</f>
        <v>3268000</v>
      </c>
      <c r="W17" s="113">
        <f>SUM(W9:W16)</f>
        <v>2515000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413544000</v>
      </c>
      <c r="C19" s="108">
        <v>522000</v>
      </c>
      <c r="D19" s="108"/>
      <c r="E19" s="108">
        <f t="shared" ref="E19:E26" si="8">$B19      +$C19      +$D19</f>
        <v>414066000</v>
      </c>
      <c r="F19" s="109">
        <v>414066000</v>
      </c>
      <c r="G19" s="110">
        <v>414066000</v>
      </c>
      <c r="H19" s="109">
        <v>118443000</v>
      </c>
      <c r="I19" s="110">
        <v>122370245</v>
      </c>
      <c r="J19" s="109">
        <v>129684000</v>
      </c>
      <c r="K19" s="110">
        <v>137738753</v>
      </c>
      <c r="L19" s="109">
        <v>42737000</v>
      </c>
      <c r="M19" s="110">
        <v>33948760</v>
      </c>
      <c r="N19" s="109">
        <v>63709000</v>
      </c>
      <c r="O19" s="110">
        <v>106934416</v>
      </c>
      <c r="P19" s="109">
        <f t="shared" ref="P19:P26" si="9">$H19      +$J19      +$L19      +$N19</f>
        <v>354573000</v>
      </c>
      <c r="Q19" s="110">
        <f t="shared" ref="Q19:Q26" si="10">$I19      +$K19      +$M19      +$O19</f>
        <v>400992174</v>
      </c>
      <c r="R19" s="54">
        <f t="shared" ref="R19:R26" si="11">IF(($L19      =0),0,((($N19      -$L19      )/$L19      )*100))</f>
        <v>49.072232491751876</v>
      </c>
      <c r="S19" s="55">
        <f t="shared" ref="S19:S26" si="12">IF(($M19      =0),0,((($O19      -$M19      )/$M19      )*100))</f>
        <v>214.98769321766096</v>
      </c>
      <c r="T19" s="54">
        <f t="shared" ref="T19:T25" si="13">IF(($E19      =0),0,(($P19      /$E19      )*100))</f>
        <v>85.632000695541294</v>
      </c>
      <c r="U19" s="56">
        <f t="shared" ref="U19:U25" si="14">IF(($E19      =0),0,(($Q19      /$E19      )*100))</f>
        <v>96.842574372201526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20143000</v>
      </c>
      <c r="C21" s="108"/>
      <c r="D21" s="108"/>
      <c r="E21" s="108">
        <f t="shared" si="8"/>
        <v>20143000</v>
      </c>
      <c r="F21" s="109">
        <v>20143000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37024000</v>
      </c>
      <c r="W22" s="110">
        <v>13863000</v>
      </c>
    </row>
    <row r="23" spans="1:23" ht="13" customHeight="1" x14ac:dyDescent="0.3">
      <c r="A23" s="53" t="s">
        <v>50</v>
      </c>
      <c r="B23" s="108">
        <v>44745000</v>
      </c>
      <c r="C23" s="108">
        <v>87605000</v>
      </c>
      <c r="D23" s="108"/>
      <c r="E23" s="108">
        <f t="shared" si="8"/>
        <v>132350000</v>
      </c>
      <c r="F23" s="109">
        <v>132350000</v>
      </c>
      <c r="G23" s="110">
        <v>132350000</v>
      </c>
      <c r="H23" s="109"/>
      <c r="I23" s="110">
        <v>4405923</v>
      </c>
      <c r="J23" s="109">
        <v>9721000</v>
      </c>
      <c r="K23" s="110">
        <v>2006513</v>
      </c>
      <c r="L23" s="109">
        <v>6851000</v>
      </c>
      <c r="M23" s="110">
        <v>8942241</v>
      </c>
      <c r="N23" s="109">
        <v>17625000</v>
      </c>
      <c r="O23" s="110">
        <v>14031872</v>
      </c>
      <c r="P23" s="109">
        <f t="shared" si="9"/>
        <v>34197000</v>
      </c>
      <c r="Q23" s="110">
        <f t="shared" si="10"/>
        <v>29386549</v>
      </c>
      <c r="R23" s="54">
        <f t="shared" si="11"/>
        <v>157.26171361844987</v>
      </c>
      <c r="S23" s="55">
        <f t="shared" si="12"/>
        <v>56.916728144544528</v>
      </c>
      <c r="T23" s="54">
        <f t="shared" si="13"/>
        <v>25.838307517944841</v>
      </c>
      <c r="U23" s="56">
        <f t="shared" si="14"/>
        <v>22.203663770306008</v>
      </c>
      <c r="V23" s="109">
        <v>68807000</v>
      </c>
      <c r="W23" s="110">
        <v>20703000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478432000</v>
      </c>
      <c r="C26" s="111">
        <f>SUM(C19:C25)</f>
        <v>88127000</v>
      </c>
      <c r="D26" s="111"/>
      <c r="E26" s="111">
        <f t="shared" si="8"/>
        <v>566559000</v>
      </c>
      <c r="F26" s="112">
        <f t="shared" ref="F26:O26" si="15">SUM(F19:F25)</f>
        <v>566559000</v>
      </c>
      <c r="G26" s="113">
        <f t="shared" si="15"/>
        <v>546416000</v>
      </c>
      <c r="H26" s="112">
        <f t="shared" si="15"/>
        <v>118443000</v>
      </c>
      <c r="I26" s="113">
        <f t="shared" si="15"/>
        <v>126776168</v>
      </c>
      <c r="J26" s="112">
        <f t="shared" si="15"/>
        <v>139405000</v>
      </c>
      <c r="K26" s="113">
        <f t="shared" si="15"/>
        <v>139745266</v>
      </c>
      <c r="L26" s="112">
        <f t="shared" si="15"/>
        <v>49588000</v>
      </c>
      <c r="M26" s="113">
        <f t="shared" si="15"/>
        <v>42891001</v>
      </c>
      <c r="N26" s="112">
        <f t="shared" si="15"/>
        <v>81334000</v>
      </c>
      <c r="O26" s="113">
        <f t="shared" si="15"/>
        <v>120966288</v>
      </c>
      <c r="P26" s="112">
        <f t="shared" si="9"/>
        <v>388770000</v>
      </c>
      <c r="Q26" s="113">
        <f t="shared" si="10"/>
        <v>430378723</v>
      </c>
      <c r="R26" s="58">
        <f t="shared" si="11"/>
        <v>64.019520851818996</v>
      </c>
      <c r="S26" s="59">
        <f t="shared" si="12"/>
        <v>182.03186024965936</v>
      </c>
      <c r="T26" s="58">
        <f>IF(($E26-$E21-$E25)   =0,0,($P26   /($E26-$E21-$E25)   )*100)</f>
        <v>71.149087874439985</v>
      </c>
      <c r="U26" s="60">
        <f>IF(($E26-$E21-$E25)   =0,0,($Q26   /($E26-$E21-$E25)   )*100)</f>
        <v>78.763931327047516</v>
      </c>
      <c r="V26" s="112">
        <f>SUM(V19:V25)</f>
        <v>105831000</v>
      </c>
      <c r="W26" s="113">
        <f>SUM(W19:W25)</f>
        <v>34566000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267249000</v>
      </c>
      <c r="C30" s="108">
        <v>-100000000</v>
      </c>
      <c r="D30" s="108"/>
      <c r="E30" s="108">
        <f>$B30      +$C30      +$D30</f>
        <v>167249000</v>
      </c>
      <c r="F30" s="109">
        <v>167249000</v>
      </c>
      <c r="G30" s="110">
        <v>167249000</v>
      </c>
      <c r="H30" s="109">
        <v>26889000</v>
      </c>
      <c r="I30" s="110">
        <v>10338430</v>
      </c>
      <c r="J30" s="109">
        <v>40922000</v>
      </c>
      <c r="K30" s="110">
        <v>45602874</v>
      </c>
      <c r="L30" s="109">
        <v>46513000</v>
      </c>
      <c r="M30" s="110">
        <v>47034128</v>
      </c>
      <c r="N30" s="109">
        <v>49924000</v>
      </c>
      <c r="O30" s="110">
        <v>66457927</v>
      </c>
      <c r="P30" s="109">
        <f>$H30      +$J30      +$L30      +$N30</f>
        <v>164248000</v>
      </c>
      <c r="Q30" s="110">
        <f>$I30      +$K30      +$M30      +$O30</f>
        <v>169433359</v>
      </c>
      <c r="R30" s="54">
        <f>IF(($L30      =0),0,((($N30      -$L30      )/$L30      )*100))</f>
        <v>7.33343366370692</v>
      </c>
      <c r="S30" s="55">
        <f>IF(($M30      =0),0,((($O30      -$M30      )/$M30      )*100))</f>
        <v>41.297244843148789</v>
      </c>
      <c r="T30" s="54">
        <f>IF(($E30      =0),0,(($P30      /$E30      )*100))</f>
        <v>98.205669391147339</v>
      </c>
      <c r="U30" s="56">
        <f>IF(($E30      =0),0,(($Q30      /$E30      )*100))</f>
        <v>101.30605205412289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12682000</v>
      </c>
      <c r="C31" s="108">
        <v>1238000</v>
      </c>
      <c r="D31" s="108"/>
      <c r="E31" s="108">
        <f>$B31      +$C31      +$D31</f>
        <v>13920000</v>
      </c>
      <c r="F31" s="109">
        <v>13920000</v>
      </c>
      <c r="G31" s="110">
        <v>13920000</v>
      </c>
      <c r="H31" s="109">
        <v>1240000</v>
      </c>
      <c r="I31" s="110">
        <v>1173430</v>
      </c>
      <c r="J31" s="109">
        <v>5070000</v>
      </c>
      <c r="K31" s="110">
        <v>1664355</v>
      </c>
      <c r="L31" s="109">
        <v>3240000</v>
      </c>
      <c r="M31" s="110">
        <v>3470751</v>
      </c>
      <c r="N31" s="109">
        <v>3751000</v>
      </c>
      <c r="O31" s="110">
        <v>3486010</v>
      </c>
      <c r="P31" s="109">
        <f>$H31      +$J31      +$L31      +$N31</f>
        <v>13301000</v>
      </c>
      <c r="Q31" s="110">
        <f>$I31      +$K31      +$M31      +$O31</f>
        <v>9794546</v>
      </c>
      <c r="R31" s="54">
        <f>IF(($L31      =0),0,((($N31      -$L31      )/$L31      )*100))</f>
        <v>15.771604938271604</v>
      </c>
      <c r="S31" s="55">
        <f>IF(($M31      =0),0,((($O31      -$M31      )/$M31      )*100))</f>
        <v>0.43964548306692125</v>
      </c>
      <c r="T31" s="54">
        <f>IF(($E31      =0),0,(($P31      /$E31      )*100))</f>
        <v>95.553160919540232</v>
      </c>
      <c r="U31" s="56">
        <f>IF(($E31      =0),0,(($Q31      /$E31      )*100))</f>
        <v>70.363117816091957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279931000</v>
      </c>
      <c r="C32" s="111">
        <f>SUM(C28:C31)</f>
        <v>-98762000</v>
      </c>
      <c r="D32" s="111"/>
      <c r="E32" s="111">
        <f>$B32      +$C32      +$D32</f>
        <v>181169000</v>
      </c>
      <c r="F32" s="112">
        <f t="shared" ref="F32:O32" si="16">SUM(F28:F31)</f>
        <v>181169000</v>
      </c>
      <c r="G32" s="113">
        <f t="shared" si="16"/>
        <v>181169000</v>
      </c>
      <c r="H32" s="112">
        <f t="shared" si="16"/>
        <v>28129000</v>
      </c>
      <c r="I32" s="113">
        <f t="shared" si="16"/>
        <v>11511860</v>
      </c>
      <c r="J32" s="112">
        <f t="shared" si="16"/>
        <v>45992000</v>
      </c>
      <c r="K32" s="113">
        <f t="shared" si="16"/>
        <v>47267229</v>
      </c>
      <c r="L32" s="112">
        <f t="shared" si="16"/>
        <v>49753000</v>
      </c>
      <c r="M32" s="113">
        <f t="shared" si="16"/>
        <v>50504879</v>
      </c>
      <c r="N32" s="112">
        <f t="shared" si="16"/>
        <v>53675000</v>
      </c>
      <c r="O32" s="113">
        <f t="shared" si="16"/>
        <v>69943937</v>
      </c>
      <c r="P32" s="112">
        <f>$H32      +$J32      +$L32      +$N32</f>
        <v>177549000</v>
      </c>
      <c r="Q32" s="113">
        <f>$I32      +$K32      +$M32      +$O32</f>
        <v>179227905</v>
      </c>
      <c r="R32" s="58">
        <f>IF(($L32      =0),0,((($N32      -$L32      )/$L32      )*100))</f>
        <v>7.8829417321568549</v>
      </c>
      <c r="S32" s="59">
        <f>IF(($M32      =0),0,((($O32      -$M32      )/$M32      )*100))</f>
        <v>38.489465542527093</v>
      </c>
      <c r="T32" s="58">
        <f>IF($E32   =0,0,($P32   /$E32   )*100)</f>
        <v>98.001865661343828</v>
      </c>
      <c r="U32" s="60">
        <f>IF($E32   =0,0,($Q32   /$E32   )*100)</f>
        <v>98.928572217101163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77059000</v>
      </c>
      <c r="C34" s="108">
        <v>492000</v>
      </c>
      <c r="D34" s="108"/>
      <c r="E34" s="108">
        <f>$B34      +$C34      +$D34</f>
        <v>77551000</v>
      </c>
      <c r="F34" s="109">
        <v>77551000</v>
      </c>
      <c r="G34" s="110">
        <v>77551000</v>
      </c>
      <c r="H34" s="109">
        <v>13121000</v>
      </c>
      <c r="I34" s="110">
        <v>16803032</v>
      </c>
      <c r="J34" s="109">
        <v>26659000</v>
      </c>
      <c r="K34" s="110">
        <v>22087274</v>
      </c>
      <c r="L34" s="109">
        <v>16124000</v>
      </c>
      <c r="M34" s="110">
        <v>27008881</v>
      </c>
      <c r="N34" s="109">
        <v>11307000</v>
      </c>
      <c r="O34" s="110">
        <v>17425468</v>
      </c>
      <c r="P34" s="109">
        <f>$H34      +$J34      +$L34      +$N34</f>
        <v>67211000</v>
      </c>
      <c r="Q34" s="110">
        <f>$I34      +$K34      +$M34      +$O34</f>
        <v>83324655</v>
      </c>
      <c r="R34" s="54">
        <f>IF(($L34      =0),0,((($N34      -$L34      )/$L34      )*100))</f>
        <v>-29.874720912924836</v>
      </c>
      <c r="S34" s="55">
        <f>IF(($M34      =0),0,((($O34      -$M34      )/$M34      )*100))</f>
        <v>-35.482451124132098</v>
      </c>
      <c r="T34" s="54">
        <f>IF(($E34      =0),0,(($P34      /$E34      )*100))</f>
        <v>86.666838596536479</v>
      </c>
      <c r="U34" s="56">
        <f>IF(($E34      =0),0,(($Q34      /$E34      )*100))</f>
        <v>107.4449781434153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77059000</v>
      </c>
      <c r="C35" s="111">
        <f>C34</f>
        <v>492000</v>
      </c>
      <c r="D35" s="111"/>
      <c r="E35" s="111">
        <f>$B35      +$C35      +$D35</f>
        <v>77551000</v>
      </c>
      <c r="F35" s="112">
        <f t="shared" ref="F35:O35" si="17">F34</f>
        <v>77551000</v>
      </c>
      <c r="G35" s="113">
        <f t="shared" si="17"/>
        <v>77551000</v>
      </c>
      <c r="H35" s="112">
        <f t="shared" si="17"/>
        <v>13121000</v>
      </c>
      <c r="I35" s="113">
        <f t="shared" si="17"/>
        <v>16803032</v>
      </c>
      <c r="J35" s="112">
        <f t="shared" si="17"/>
        <v>26659000</v>
      </c>
      <c r="K35" s="113">
        <f t="shared" si="17"/>
        <v>22087274</v>
      </c>
      <c r="L35" s="112">
        <f t="shared" si="17"/>
        <v>16124000</v>
      </c>
      <c r="M35" s="113">
        <f t="shared" si="17"/>
        <v>27008881</v>
      </c>
      <c r="N35" s="112">
        <f t="shared" si="17"/>
        <v>11307000</v>
      </c>
      <c r="O35" s="113">
        <f t="shared" si="17"/>
        <v>17425468</v>
      </c>
      <c r="P35" s="112">
        <f>$H35      +$J35      +$L35      +$N35</f>
        <v>67211000</v>
      </c>
      <c r="Q35" s="113">
        <f>$I35      +$K35      +$M35      +$O35</f>
        <v>83324655</v>
      </c>
      <c r="R35" s="58">
        <f>IF(($L35      =0),0,((($N35      -$L35      )/$L35      )*100))</f>
        <v>-29.874720912924836</v>
      </c>
      <c r="S35" s="59">
        <f>IF(($M35      =0),0,((($O35      -$M35      )/$M35      )*100))</f>
        <v>-35.482451124132098</v>
      </c>
      <c r="T35" s="58">
        <f>IF($E35   =0,0,($P35   /$E35   )*100)</f>
        <v>86.666838596536479</v>
      </c>
      <c r="U35" s="60">
        <f>IF($E35   =0,0,($Q35   /$E35   )*100)</f>
        <v>107.4449781434153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248755000</v>
      </c>
      <c r="C37" s="108">
        <v>13571000</v>
      </c>
      <c r="D37" s="108"/>
      <c r="E37" s="108">
        <f t="shared" ref="E37:E42" si="18">$B37      +$C37      +$D37</f>
        <v>262326000</v>
      </c>
      <c r="F37" s="109">
        <v>262326000</v>
      </c>
      <c r="G37" s="110">
        <v>262326000</v>
      </c>
      <c r="H37" s="109">
        <v>32635000</v>
      </c>
      <c r="I37" s="110">
        <v>23953649</v>
      </c>
      <c r="J37" s="109">
        <v>79639000</v>
      </c>
      <c r="K37" s="110">
        <v>66875843</v>
      </c>
      <c r="L37" s="109">
        <v>54822000</v>
      </c>
      <c r="M37" s="110">
        <v>61039790</v>
      </c>
      <c r="N37" s="109">
        <v>40152000</v>
      </c>
      <c r="O37" s="110">
        <v>80032354</v>
      </c>
      <c r="P37" s="109">
        <f t="shared" ref="P37:P42" si="19">$H37      +$J37      +$L37      +$N37</f>
        <v>207248000</v>
      </c>
      <c r="Q37" s="110">
        <f t="shared" ref="Q37:Q42" si="20">$I37      +$K37      +$M37      +$O37</f>
        <v>231901636</v>
      </c>
      <c r="R37" s="54">
        <f t="shared" ref="R37:R42" si="21">IF(($L37      =0),0,((($N37      -$L37      )/$L37      )*100))</f>
        <v>-26.759330195906756</v>
      </c>
      <c r="S37" s="55">
        <f t="shared" ref="S37:S42" si="22">IF(($M37      =0),0,((($O37      -$M37      )/$M37      )*100))</f>
        <v>31.115054622566689</v>
      </c>
      <c r="T37" s="54">
        <f t="shared" ref="T37:T41" si="23">IF(($E37      =0),0,(($P37      /$E37      )*100))</f>
        <v>79.003987404984628</v>
      </c>
      <c r="U37" s="56">
        <f t="shared" ref="U37:U41" si="24">IF(($E37      =0),0,(($Q37      /$E37      )*100))</f>
        <v>88.402078330016849</v>
      </c>
      <c r="V37" s="109">
        <v>25220000</v>
      </c>
      <c r="W37" s="110">
        <v>1790000</v>
      </c>
    </row>
    <row r="38" spans="1:23" ht="13" customHeight="1" x14ac:dyDescent="0.3">
      <c r="A38" s="53" t="s">
        <v>62</v>
      </c>
      <c r="B38" s="108">
        <v>262911000</v>
      </c>
      <c r="C38" s="108"/>
      <c r="D38" s="108"/>
      <c r="E38" s="108">
        <f t="shared" si="18"/>
        <v>262911000</v>
      </c>
      <c r="F38" s="109">
        <v>262911000</v>
      </c>
      <c r="G38" s="110">
        <v>0</v>
      </c>
      <c r="H38" s="109"/>
      <c r="I38" s="110"/>
      <c r="J38" s="109"/>
      <c r="K38" s="110"/>
      <c r="L38" s="109"/>
      <c r="M38" s="110"/>
      <c r="N38" s="109">
        <v>24898000</v>
      </c>
      <c r="O38" s="110"/>
      <c r="P38" s="109">
        <f t="shared" si="19"/>
        <v>24898000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9.4701248711541162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31000000</v>
      </c>
      <c r="C40" s="108">
        <v>-1800000</v>
      </c>
      <c r="D40" s="108"/>
      <c r="E40" s="108">
        <f t="shared" si="18"/>
        <v>29200000</v>
      </c>
      <c r="F40" s="109">
        <v>29200000</v>
      </c>
      <c r="G40" s="110">
        <v>29200000</v>
      </c>
      <c r="H40" s="109">
        <v>675000</v>
      </c>
      <c r="I40" s="110">
        <v>817744</v>
      </c>
      <c r="J40" s="109">
        <v>6535000</v>
      </c>
      <c r="K40" s="110">
        <v>1198971</v>
      </c>
      <c r="L40" s="109">
        <v>11569000</v>
      </c>
      <c r="M40" s="110">
        <v>4783602</v>
      </c>
      <c r="N40" s="109">
        <v>4030000</v>
      </c>
      <c r="O40" s="110">
        <v>10644046</v>
      </c>
      <c r="P40" s="109">
        <f t="shared" si="19"/>
        <v>22809000</v>
      </c>
      <c r="Q40" s="110">
        <f t="shared" si="20"/>
        <v>17444363</v>
      </c>
      <c r="R40" s="54">
        <f t="shared" si="21"/>
        <v>-65.165528567724081</v>
      </c>
      <c r="S40" s="55">
        <f t="shared" si="22"/>
        <v>122.51111191942807</v>
      </c>
      <c r="T40" s="54">
        <f t="shared" si="23"/>
        <v>78.113013698630141</v>
      </c>
      <c r="U40" s="56">
        <f t="shared" si="24"/>
        <v>59.740969178082196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542666000</v>
      </c>
      <c r="C42" s="111">
        <f>SUM(C37:C41)</f>
        <v>11771000</v>
      </c>
      <c r="D42" s="111"/>
      <c r="E42" s="111">
        <f t="shared" si="18"/>
        <v>554437000</v>
      </c>
      <c r="F42" s="112">
        <f t="shared" ref="F42:O42" si="25">SUM(F37:F41)</f>
        <v>554437000</v>
      </c>
      <c r="G42" s="113">
        <f t="shared" si="25"/>
        <v>291526000</v>
      </c>
      <c r="H42" s="112">
        <f t="shared" si="25"/>
        <v>33310000</v>
      </c>
      <c r="I42" s="113">
        <f t="shared" si="25"/>
        <v>24771393</v>
      </c>
      <c r="J42" s="112">
        <f t="shared" si="25"/>
        <v>86174000</v>
      </c>
      <c r="K42" s="113">
        <f t="shared" si="25"/>
        <v>68074814</v>
      </c>
      <c r="L42" s="112">
        <f t="shared" si="25"/>
        <v>66391000</v>
      </c>
      <c r="M42" s="113">
        <f t="shared" si="25"/>
        <v>65823392</v>
      </c>
      <c r="N42" s="112">
        <f t="shared" si="25"/>
        <v>69080000</v>
      </c>
      <c r="O42" s="113">
        <f t="shared" si="25"/>
        <v>90676400</v>
      </c>
      <c r="P42" s="112">
        <f t="shared" si="19"/>
        <v>254955000</v>
      </c>
      <c r="Q42" s="113">
        <f t="shared" si="20"/>
        <v>249345999</v>
      </c>
      <c r="R42" s="58">
        <f t="shared" si="21"/>
        <v>4.0502477745477545</v>
      </c>
      <c r="S42" s="59">
        <f t="shared" si="22"/>
        <v>37.757106166756039</v>
      </c>
      <c r="T42" s="58">
        <f>IF((+$E37+$E40) =0,0,(P42   /(+$E37+$E40) )*100)</f>
        <v>87.455321309248575</v>
      </c>
      <c r="U42" s="60">
        <f>IF((+$E37+$E40) =0,0,(Q42   /(+$E37+$E40) )*100)</f>
        <v>85.531307327648307</v>
      </c>
      <c r="V42" s="112">
        <f>SUM(V37:V41)</f>
        <v>25220000</v>
      </c>
      <c r="W42" s="113">
        <f>SUM(W37:W41)</f>
        <v>1790000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126013000</v>
      </c>
      <c r="C45" s="108"/>
      <c r="D45" s="108"/>
      <c r="E45" s="108">
        <f t="shared" si="26"/>
        <v>126013000</v>
      </c>
      <c r="F45" s="109">
        <v>126013000</v>
      </c>
      <c r="G45" s="110">
        <v>126013000</v>
      </c>
      <c r="H45" s="109"/>
      <c r="I45" s="110"/>
      <c r="J45" s="109">
        <v>56897000</v>
      </c>
      <c r="K45" s="110">
        <v>64486282</v>
      </c>
      <c r="L45" s="109">
        <v>37911000</v>
      </c>
      <c r="M45" s="110">
        <v>30796549</v>
      </c>
      <c r="N45" s="109">
        <v>31205000</v>
      </c>
      <c r="O45" s="110">
        <v>29630340</v>
      </c>
      <c r="P45" s="109">
        <f t="shared" si="27"/>
        <v>126013000</v>
      </c>
      <c r="Q45" s="110">
        <f t="shared" si="28"/>
        <v>124913171</v>
      </c>
      <c r="R45" s="54">
        <f t="shared" si="29"/>
        <v>-17.688797446651368</v>
      </c>
      <c r="S45" s="55">
        <f t="shared" si="30"/>
        <v>-3.7868171527920222</v>
      </c>
      <c r="T45" s="54">
        <f t="shared" si="31"/>
        <v>100</v>
      </c>
      <c r="U45" s="56">
        <f t="shared" si="32"/>
        <v>99.127209891042995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752661000</v>
      </c>
      <c r="C46" s="108"/>
      <c r="D46" s="108"/>
      <c r="E46" s="108">
        <f t="shared" si="26"/>
        <v>752661000</v>
      </c>
      <c r="F46" s="109">
        <v>752661000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483713000</v>
      </c>
      <c r="C53" s="108"/>
      <c r="D53" s="108"/>
      <c r="E53" s="108">
        <f t="shared" si="26"/>
        <v>483713000</v>
      </c>
      <c r="F53" s="109">
        <v>483713000</v>
      </c>
      <c r="G53" s="110">
        <v>483713000</v>
      </c>
      <c r="H53" s="109">
        <v>92546000</v>
      </c>
      <c r="I53" s="110">
        <v>97400352</v>
      </c>
      <c r="J53" s="109">
        <v>55133000</v>
      </c>
      <c r="K53" s="110">
        <v>64314198</v>
      </c>
      <c r="L53" s="109">
        <v>46731000</v>
      </c>
      <c r="M53" s="110">
        <v>116358692</v>
      </c>
      <c r="N53" s="109">
        <v>137124000</v>
      </c>
      <c r="O53" s="110">
        <v>197711094</v>
      </c>
      <c r="P53" s="109">
        <f t="shared" si="27"/>
        <v>331534000</v>
      </c>
      <c r="Q53" s="110">
        <f t="shared" si="28"/>
        <v>475784336</v>
      </c>
      <c r="R53" s="54">
        <f t="shared" si="29"/>
        <v>193.43262502407396</v>
      </c>
      <c r="S53" s="55">
        <f t="shared" si="30"/>
        <v>69.915191208921456</v>
      </c>
      <c r="T53" s="54">
        <f t="shared" si="31"/>
        <v>68.539402496935168</v>
      </c>
      <c r="U53" s="56">
        <f t="shared" si="32"/>
        <v>98.360874320103036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429973000</v>
      </c>
      <c r="C54" s="108"/>
      <c r="D54" s="108"/>
      <c r="E54" s="108">
        <f t="shared" si="26"/>
        <v>429973000</v>
      </c>
      <c r="F54" s="109">
        <v>429973000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1792360000</v>
      </c>
      <c r="C55" s="111">
        <f>SUM(C44:C54)</f>
        <v>0</v>
      </c>
      <c r="D55" s="111"/>
      <c r="E55" s="111">
        <f t="shared" si="26"/>
        <v>1792360000</v>
      </c>
      <c r="F55" s="112">
        <f t="shared" ref="F55:O55" si="33">SUM(F44:F54)</f>
        <v>1792360000</v>
      </c>
      <c r="G55" s="113">
        <f t="shared" si="33"/>
        <v>609726000</v>
      </c>
      <c r="H55" s="112">
        <f t="shared" si="33"/>
        <v>92546000</v>
      </c>
      <c r="I55" s="113">
        <f t="shared" si="33"/>
        <v>97400352</v>
      </c>
      <c r="J55" s="112">
        <f t="shared" si="33"/>
        <v>112030000</v>
      </c>
      <c r="K55" s="113">
        <f t="shared" si="33"/>
        <v>128800480</v>
      </c>
      <c r="L55" s="112">
        <f t="shared" si="33"/>
        <v>84642000</v>
      </c>
      <c r="M55" s="113">
        <f t="shared" si="33"/>
        <v>147155241</v>
      </c>
      <c r="N55" s="112">
        <f t="shared" si="33"/>
        <v>168329000</v>
      </c>
      <c r="O55" s="113">
        <f t="shared" si="33"/>
        <v>227341434</v>
      </c>
      <c r="P55" s="112">
        <f t="shared" si="27"/>
        <v>457547000</v>
      </c>
      <c r="Q55" s="113">
        <f t="shared" si="28"/>
        <v>600697507</v>
      </c>
      <c r="R55" s="58">
        <f t="shared" si="29"/>
        <v>98.871718532170789</v>
      </c>
      <c r="S55" s="59">
        <f t="shared" si="30"/>
        <v>54.490884901612169</v>
      </c>
      <c r="T55" s="58">
        <f>IF((+$E45+$E47+$E49+$E50+$E53) =0,0,(P55   /(+$E45+$E47+$E49+$E50+$E53) )*100)</f>
        <v>75.041412044098493</v>
      </c>
      <c r="U55" s="60">
        <f>IF((+$E45+$E47+$E49+$E50+$E53) =0,0,(Q55   /(+$E45+$E47+$E49+$E50+$E53) )*100)</f>
        <v>98.519254058380326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3319557000</v>
      </c>
      <c r="C69" s="120">
        <f>SUM(C9:C16,C19:C25,C28:C31,C34,C37:C41,C44:C54,C57:C60,C63:C67)</f>
        <v>157775000</v>
      </c>
      <c r="D69" s="120"/>
      <c r="E69" s="120">
        <f t="shared" si="35"/>
        <v>3477332000</v>
      </c>
      <c r="F69" s="121">
        <f t="shared" ref="F69:O69" si="43">SUM(F9:F16,F19:F25,F28:F31,F34,F37:F41,F44:F54,F57:F60,F63:F67)</f>
        <v>3521942000</v>
      </c>
      <c r="G69" s="122">
        <f t="shared" si="43"/>
        <v>1896415000</v>
      </c>
      <c r="H69" s="121">
        <f t="shared" si="43"/>
        <v>317219000</v>
      </c>
      <c r="I69" s="122">
        <f t="shared" si="43"/>
        <v>302267712</v>
      </c>
      <c r="J69" s="121">
        <f t="shared" si="43"/>
        <v>438250000</v>
      </c>
      <c r="K69" s="122">
        <f t="shared" si="43"/>
        <v>455838858</v>
      </c>
      <c r="L69" s="121">
        <f t="shared" si="43"/>
        <v>322303000</v>
      </c>
      <c r="M69" s="122">
        <f t="shared" si="43"/>
        <v>314168794</v>
      </c>
      <c r="N69" s="121">
        <f t="shared" si="43"/>
        <v>406688000</v>
      </c>
      <c r="O69" s="122">
        <f t="shared" si="43"/>
        <v>620435216</v>
      </c>
      <c r="P69" s="121">
        <f t="shared" si="36"/>
        <v>1484460000</v>
      </c>
      <c r="Q69" s="122">
        <f t="shared" si="37"/>
        <v>1692710580</v>
      </c>
      <c r="R69" s="67">
        <f t="shared" si="38"/>
        <v>26.181884748202776</v>
      </c>
      <c r="S69" s="68">
        <f t="shared" si="39"/>
        <v>97.484673159486363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78.277170345098511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89.258447122597104</v>
      </c>
      <c r="V69" s="121">
        <f>SUM(V9:V16,V19:V25,V28:V31,V34,V37:V41,V44:V54,V57:V60,V63:V67)</f>
        <v>134319000</v>
      </c>
      <c r="W69" s="122">
        <f>SUM(W9:W16,W19:W25,W28:W31,W34,W37:W41,W44:W54,W57:W60,W63:W67)</f>
        <v>38871000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3420656000</v>
      </c>
      <c r="C71" s="108">
        <v>-23288000</v>
      </c>
      <c r="D71" s="108"/>
      <c r="E71" s="108">
        <f>$B71      +$C71      +$D71</f>
        <v>3397368000</v>
      </c>
      <c r="F71" s="109">
        <v>3397368000</v>
      </c>
      <c r="G71" s="110">
        <v>3397368000</v>
      </c>
      <c r="H71" s="109">
        <v>709944000</v>
      </c>
      <c r="I71" s="110">
        <v>627529268</v>
      </c>
      <c r="J71" s="109">
        <v>1021516000</v>
      </c>
      <c r="K71" s="110">
        <v>896427203</v>
      </c>
      <c r="L71" s="109">
        <v>548929000</v>
      </c>
      <c r="M71" s="110">
        <v>735096244</v>
      </c>
      <c r="N71" s="109">
        <v>835670000</v>
      </c>
      <c r="O71" s="110">
        <v>840888808</v>
      </c>
      <c r="P71" s="109">
        <f>$H71      +$J71      +$L71      +$N71</f>
        <v>3116059000</v>
      </c>
      <c r="Q71" s="110">
        <f>$I71      +$K71      +$M71      +$O71</f>
        <v>3099941523</v>
      </c>
      <c r="R71" s="54">
        <f>IF(($L71      =0),0,((($N71      -$L71      )/$L71      )*100))</f>
        <v>52.236445879157415</v>
      </c>
      <c r="S71" s="55">
        <f>IF(($M71      =0),0,((($O71      -$M71      )/$M71      )*100))</f>
        <v>14.391661617577247</v>
      </c>
      <c r="T71" s="54">
        <f>IF(($E71      =0),0,(($P71      /$E71      )*100))</f>
        <v>91.719796030338784</v>
      </c>
      <c r="U71" s="56">
        <f>IF(($E71      =0),0,(($Q71      /$E71      )*100))</f>
        <v>91.245385339474566</v>
      </c>
      <c r="V71" s="109">
        <v>139069000</v>
      </c>
      <c r="W71" s="110">
        <v>18437000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3420656000</v>
      </c>
      <c r="C73" s="117">
        <f>SUM(C71:C72)</f>
        <v>-23288000</v>
      </c>
      <c r="D73" s="117"/>
      <c r="E73" s="117">
        <f>$B73      +$C73      +$D73</f>
        <v>3397368000</v>
      </c>
      <c r="F73" s="118">
        <f t="shared" ref="F73:O73" si="44">SUM(F71:F72)</f>
        <v>3397368000</v>
      </c>
      <c r="G73" s="119">
        <f t="shared" si="44"/>
        <v>3397368000</v>
      </c>
      <c r="H73" s="118">
        <f t="shared" si="44"/>
        <v>709944000</v>
      </c>
      <c r="I73" s="119">
        <f t="shared" si="44"/>
        <v>627529268</v>
      </c>
      <c r="J73" s="118">
        <f t="shared" si="44"/>
        <v>1021516000</v>
      </c>
      <c r="K73" s="119">
        <f t="shared" si="44"/>
        <v>896427203</v>
      </c>
      <c r="L73" s="118">
        <f t="shared" si="44"/>
        <v>548929000</v>
      </c>
      <c r="M73" s="119">
        <f t="shared" si="44"/>
        <v>735096244</v>
      </c>
      <c r="N73" s="118">
        <f t="shared" si="44"/>
        <v>835670000</v>
      </c>
      <c r="O73" s="119">
        <f t="shared" si="44"/>
        <v>840888808</v>
      </c>
      <c r="P73" s="118">
        <f>$H73      +$J73      +$L73      +$N73</f>
        <v>3116059000</v>
      </c>
      <c r="Q73" s="119">
        <f>$I73      +$K73      +$M73      +$O73</f>
        <v>3099941523</v>
      </c>
      <c r="R73" s="63">
        <f>IF(($L73      =0),0,((($N73      -$L73      )/$L73      )*100))</f>
        <v>52.236445879157415</v>
      </c>
      <c r="S73" s="64">
        <f>IF(($M73      =0),0,((($O73      -$M73      )/$M73      )*100))</f>
        <v>14.391661617577247</v>
      </c>
      <c r="T73" s="63">
        <f>IF(($E71      =0),0,(($P71      /$E71      )*100))</f>
        <v>91.719796030338784</v>
      </c>
      <c r="U73" s="65">
        <f>IF($E71   =0,0,($Q71   /$E71 )*100)</f>
        <v>91.245385339474566</v>
      </c>
      <c r="V73" s="118">
        <f>SUM(V71:V72)</f>
        <v>139069000</v>
      </c>
      <c r="W73" s="119">
        <f>SUM(W71:W72)</f>
        <v>18437000</v>
      </c>
    </row>
    <row r="74" spans="1:23" ht="13" customHeight="1" x14ac:dyDescent="0.3">
      <c r="A74" s="66" t="s">
        <v>89</v>
      </c>
      <c r="B74" s="120">
        <f>SUM(B71:B72)</f>
        <v>3420656000</v>
      </c>
      <c r="C74" s="120">
        <f>SUM(C71:C72)</f>
        <v>-23288000</v>
      </c>
      <c r="D74" s="120"/>
      <c r="E74" s="120">
        <f>$B74      +$C74      +$D74</f>
        <v>3397368000</v>
      </c>
      <c r="F74" s="121">
        <f t="shared" ref="F74:O74" si="45">SUM(F71:F72)</f>
        <v>3397368000</v>
      </c>
      <c r="G74" s="122">
        <f t="shared" si="45"/>
        <v>3397368000</v>
      </c>
      <c r="H74" s="121">
        <f t="shared" si="45"/>
        <v>709944000</v>
      </c>
      <c r="I74" s="122">
        <f t="shared" si="45"/>
        <v>627529268</v>
      </c>
      <c r="J74" s="121">
        <f t="shared" si="45"/>
        <v>1021516000</v>
      </c>
      <c r="K74" s="122">
        <f t="shared" si="45"/>
        <v>896427203</v>
      </c>
      <c r="L74" s="121">
        <f t="shared" si="45"/>
        <v>548929000</v>
      </c>
      <c r="M74" s="122">
        <f t="shared" si="45"/>
        <v>735096244</v>
      </c>
      <c r="N74" s="121">
        <f t="shared" si="45"/>
        <v>835670000</v>
      </c>
      <c r="O74" s="122">
        <f t="shared" si="45"/>
        <v>840888808</v>
      </c>
      <c r="P74" s="121">
        <f>$H74      +$J74      +$L74      +$N74</f>
        <v>3116059000</v>
      </c>
      <c r="Q74" s="122">
        <f>$I74      +$K74      +$M74      +$O74</f>
        <v>3099941523</v>
      </c>
      <c r="R74" s="67">
        <f>IF(($L74      =0),0,((($N74      -$L74      )/$L74      )*100))</f>
        <v>52.236445879157415</v>
      </c>
      <c r="S74" s="68">
        <f>IF(($M74      =0),0,((($O74      -$M74      )/$M74      )*100))</f>
        <v>14.391661617577247</v>
      </c>
      <c r="T74" s="67">
        <f>IF(($E71      =0),0,(($P71      /$E71      )*100))</f>
        <v>91.719796030338784</v>
      </c>
      <c r="U74" s="71">
        <f>IF($E71   =0,0,($Q71   /$E71 )*100)</f>
        <v>91.245385339474566</v>
      </c>
      <c r="V74" s="121">
        <f>SUM(V71:V72)</f>
        <v>139069000</v>
      </c>
      <c r="W74" s="122">
        <f>SUM(W71:W72)</f>
        <v>18437000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6740213000</v>
      </c>
      <c r="C75" s="120">
        <f>SUM(C9:C16,C19:C25,C28:C31,C34,C37:C41,C44:C54,C57:C60,C63:C67,C71:C72)</f>
        <v>134487000</v>
      </c>
      <c r="D75" s="120"/>
      <c r="E75" s="120">
        <f>$B75      +$C75      +$D75</f>
        <v>6874700000</v>
      </c>
      <c r="F75" s="121">
        <f t="shared" ref="F75:O75" si="46">SUM(F9:F16,F19:F25,F28:F31,F34,F37:F41,F44:F54,F57:F60,F63:F67,F71:F72)</f>
        <v>6919310000</v>
      </c>
      <c r="G75" s="122">
        <f t="shared" si="46"/>
        <v>5293783000</v>
      </c>
      <c r="H75" s="121">
        <f t="shared" si="46"/>
        <v>1027163000</v>
      </c>
      <c r="I75" s="122">
        <f t="shared" si="46"/>
        <v>929796980</v>
      </c>
      <c r="J75" s="121">
        <f t="shared" si="46"/>
        <v>1459766000</v>
      </c>
      <c r="K75" s="122">
        <f t="shared" si="46"/>
        <v>1352266061</v>
      </c>
      <c r="L75" s="121">
        <f t="shared" si="46"/>
        <v>871232000</v>
      </c>
      <c r="M75" s="122">
        <f t="shared" si="46"/>
        <v>1049265038</v>
      </c>
      <c r="N75" s="121">
        <f t="shared" si="46"/>
        <v>1242358000</v>
      </c>
      <c r="O75" s="122">
        <f t="shared" si="46"/>
        <v>1461324024</v>
      </c>
      <c r="P75" s="121">
        <f>$H75      +$J75      +$L75      +$N75</f>
        <v>4600519000</v>
      </c>
      <c r="Q75" s="122">
        <f>$I75      +$K75      +$M75      +$O75</f>
        <v>4792652103</v>
      </c>
      <c r="R75" s="67">
        <f>IF(($L75      =0),0,((($N75      -$L75      )/$L75      )*100))</f>
        <v>42.597838463233671</v>
      </c>
      <c r="S75" s="68">
        <f>IF(($M75      =0),0,((($O75      -$M75      )/$M75      )*100))</f>
        <v>39.271201372097941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86.904185532349928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90.533595785849172</v>
      </c>
      <c r="V75" s="121">
        <f>SUM(V9:V16,V19:V25,V28:V31,V34,V37:V41,V44:V54,V57:V60,V63:V67,V71:V72)</f>
        <v>273388000</v>
      </c>
      <c r="W75" s="122">
        <f>SUM(W9:W16,W19:W25,W28:W31,W34,W37:W41,W44:W54,W57:W60,W63:W67,W71:W72)</f>
        <v>57308000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164058000</v>
      </c>
      <c r="C87" s="128">
        <f t="shared" si="48"/>
        <v>62887000</v>
      </c>
      <c r="D87" s="128">
        <f t="shared" si="48"/>
        <v>0</v>
      </c>
      <c r="E87" s="128">
        <f t="shared" si="48"/>
        <v>226945000</v>
      </c>
      <c r="F87" s="128">
        <f t="shared" si="48"/>
        <v>0</v>
      </c>
      <c r="G87" s="128">
        <f t="shared" si="48"/>
        <v>0</v>
      </c>
      <c r="H87" s="128">
        <f t="shared" si="48"/>
        <v>913000</v>
      </c>
      <c r="I87" s="128">
        <f t="shared" si="48"/>
        <v>0</v>
      </c>
      <c r="J87" s="128">
        <f t="shared" si="48"/>
        <v>334000</v>
      </c>
      <c r="K87" s="128">
        <f t="shared" si="48"/>
        <v>0</v>
      </c>
      <c r="L87" s="128">
        <f t="shared" si="48"/>
        <v>19578000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20825000</v>
      </c>
      <c r="Q87" s="129">
        <f t="shared" si="48"/>
        <v>0</v>
      </c>
      <c r="R87" s="94">
        <f t="shared" si="48"/>
        <v>-600</v>
      </c>
      <c r="S87" s="94">
        <f t="shared" si="48"/>
        <v>0</v>
      </c>
      <c r="T87" s="95">
        <f>IF(SUM($E88:$E96) =0,0,(P87   /SUM($E88:$E96) )*100)</f>
        <v>9.1762321267267399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504000</v>
      </c>
      <c r="C88" s="130">
        <v>1225000</v>
      </c>
      <c r="D88" s="130"/>
      <c r="E88" s="130">
        <f t="shared" ref="E88:E96" si="49">$B88      +$C88      +$D88</f>
        <v>1729000</v>
      </c>
      <c r="F88" s="130">
        <v>0</v>
      </c>
      <c r="G88" s="130">
        <v>0</v>
      </c>
      <c r="H88" s="130">
        <v>434000</v>
      </c>
      <c r="I88" s="130"/>
      <c r="J88" s="130">
        <v>80000</v>
      </c>
      <c r="K88" s="130"/>
      <c r="L88" s="130">
        <v>210000</v>
      </c>
      <c r="M88" s="130"/>
      <c r="N88" s="130"/>
      <c r="O88" s="130"/>
      <c r="P88" s="130">
        <f t="shared" ref="P88:P96" si="50">$H88      +$J88      +$L88      +$N88</f>
        <v>724000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-100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41.873915558126086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161074000</v>
      </c>
      <c r="C91" s="108">
        <v>14000000</v>
      </c>
      <c r="D91" s="108"/>
      <c r="E91" s="108">
        <f t="shared" si="49"/>
        <v>175074000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972000</v>
      </c>
      <c r="C92" s="108"/>
      <c r="D92" s="108"/>
      <c r="E92" s="108">
        <f t="shared" si="49"/>
        <v>972000</v>
      </c>
      <c r="F92" s="108">
        <v>0</v>
      </c>
      <c r="G92" s="108">
        <v>0</v>
      </c>
      <c r="H92" s="108">
        <v>175000</v>
      </c>
      <c r="I92" s="108"/>
      <c r="J92" s="108">
        <v>74000</v>
      </c>
      <c r="K92" s="108"/>
      <c r="L92" s="108">
        <v>643000</v>
      </c>
      <c r="M92" s="108"/>
      <c r="N92" s="108"/>
      <c r="O92" s="108"/>
      <c r="P92" s="108">
        <f t="shared" si="50"/>
        <v>892000</v>
      </c>
      <c r="Q92" s="108">
        <f t="shared" si="51"/>
        <v>0</v>
      </c>
      <c r="R92" s="98">
        <f t="shared" si="52"/>
        <v>-100</v>
      </c>
      <c r="S92" s="98">
        <f t="shared" si="53"/>
        <v>0</v>
      </c>
      <c r="T92" s="98">
        <f t="shared" si="54"/>
        <v>91.769547325102891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421000</v>
      </c>
      <c r="C93" s="108">
        <v>212000</v>
      </c>
      <c r="D93" s="108"/>
      <c r="E93" s="108">
        <f t="shared" si="49"/>
        <v>633000</v>
      </c>
      <c r="F93" s="108">
        <v>0</v>
      </c>
      <c r="G93" s="108">
        <v>0</v>
      </c>
      <c r="H93" s="108">
        <v>268000</v>
      </c>
      <c r="I93" s="108"/>
      <c r="J93" s="108">
        <v>167000</v>
      </c>
      <c r="K93" s="108"/>
      <c r="L93" s="108">
        <v>222000</v>
      </c>
      <c r="M93" s="108"/>
      <c r="N93" s="108"/>
      <c r="O93" s="108"/>
      <c r="P93" s="108">
        <f t="shared" si="50"/>
        <v>657000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103.7914691943128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420000</v>
      </c>
      <c r="C94" s="108">
        <v>47650000</v>
      </c>
      <c r="D94" s="108"/>
      <c r="E94" s="108">
        <f t="shared" si="49"/>
        <v>48070000</v>
      </c>
      <c r="F94" s="108">
        <v>0</v>
      </c>
      <c r="G94" s="108">
        <v>0</v>
      </c>
      <c r="H94" s="108">
        <v>23000</v>
      </c>
      <c r="I94" s="108"/>
      <c r="J94" s="108">
        <v>9000</v>
      </c>
      <c r="K94" s="108"/>
      <c r="L94" s="108">
        <v>18490000</v>
      </c>
      <c r="M94" s="108"/>
      <c r="N94" s="108"/>
      <c r="O94" s="108"/>
      <c r="P94" s="108">
        <f t="shared" si="50"/>
        <v>18522000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38.531308508425212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>
        <v>49000</v>
      </c>
      <c r="C95" s="108"/>
      <c r="D95" s="108"/>
      <c r="E95" s="108">
        <f t="shared" si="49"/>
        <v>49000</v>
      </c>
      <c r="F95" s="108">
        <v>0</v>
      </c>
      <c r="G95" s="108">
        <v>0</v>
      </c>
      <c r="H95" s="108">
        <v>13000</v>
      </c>
      <c r="I95" s="108"/>
      <c r="J95" s="108">
        <v>4000</v>
      </c>
      <c r="K95" s="108"/>
      <c r="L95" s="108">
        <v>9000</v>
      </c>
      <c r="M95" s="108"/>
      <c r="N95" s="108"/>
      <c r="O95" s="108"/>
      <c r="P95" s="108">
        <f t="shared" si="50"/>
        <v>26000</v>
      </c>
      <c r="Q95" s="108">
        <f t="shared" si="51"/>
        <v>0</v>
      </c>
      <c r="R95" s="98">
        <f t="shared" si="52"/>
        <v>-100</v>
      </c>
      <c r="S95" s="98">
        <f t="shared" si="53"/>
        <v>0</v>
      </c>
      <c r="T95" s="98">
        <f t="shared" si="54"/>
        <v>53.061224489795919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618000</v>
      </c>
      <c r="C96" s="131">
        <v>-200000</v>
      </c>
      <c r="D96" s="131"/>
      <c r="E96" s="131">
        <f t="shared" si="49"/>
        <v>418000</v>
      </c>
      <c r="F96" s="131">
        <v>0</v>
      </c>
      <c r="G96" s="131">
        <v>0</v>
      </c>
      <c r="H96" s="131"/>
      <c r="I96" s="131"/>
      <c r="J96" s="131"/>
      <c r="K96" s="131"/>
      <c r="L96" s="131">
        <v>4000</v>
      </c>
      <c r="M96" s="131"/>
      <c r="N96" s="131"/>
      <c r="O96" s="131"/>
      <c r="P96" s="131">
        <f t="shared" si="50"/>
        <v>4000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0.9569377990430622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164058000</v>
      </c>
      <c r="C114" s="137">
        <f t="shared" si="62"/>
        <v>62887000</v>
      </c>
      <c r="D114" s="137">
        <f t="shared" si="62"/>
        <v>0</v>
      </c>
      <c r="E114" s="137">
        <f t="shared" si="62"/>
        <v>226945000</v>
      </c>
      <c r="F114" s="137">
        <f t="shared" si="62"/>
        <v>0</v>
      </c>
      <c r="G114" s="137">
        <f t="shared" si="62"/>
        <v>0</v>
      </c>
      <c r="H114" s="137">
        <f t="shared" si="62"/>
        <v>913000</v>
      </c>
      <c r="I114" s="137">
        <f t="shared" si="62"/>
        <v>0</v>
      </c>
      <c r="J114" s="137">
        <f t="shared" si="62"/>
        <v>334000</v>
      </c>
      <c r="K114" s="137">
        <f t="shared" si="62"/>
        <v>0</v>
      </c>
      <c r="L114" s="137">
        <f t="shared" si="62"/>
        <v>19578000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20825000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9.1762321267267397E-2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164058000</v>
      </c>
      <c r="C115" s="139">
        <f t="shared" ref="C115:Q115" si="63">C87</f>
        <v>62887000</v>
      </c>
      <c r="D115" s="139">
        <f t="shared" si="63"/>
        <v>0</v>
      </c>
      <c r="E115" s="139">
        <f t="shared" si="63"/>
        <v>226945000</v>
      </c>
      <c r="F115" s="139">
        <f t="shared" si="63"/>
        <v>0</v>
      </c>
      <c r="G115" s="139">
        <f t="shared" si="63"/>
        <v>0</v>
      </c>
      <c r="H115" s="139">
        <f t="shared" si="63"/>
        <v>913000</v>
      </c>
      <c r="I115" s="139">
        <f t="shared" si="63"/>
        <v>0</v>
      </c>
      <c r="J115" s="139">
        <f t="shared" si="63"/>
        <v>334000</v>
      </c>
      <c r="K115" s="139">
        <f t="shared" si="63"/>
        <v>0</v>
      </c>
      <c r="L115" s="139">
        <f t="shared" si="63"/>
        <v>19578000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20825000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9.1762321267267397E-2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 t="s">
        <v>40</v>
      </c>
      <c r="G124" s="36" t="s">
        <v>40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40</v>
      </c>
      <c r="G126" s="36" t="s">
        <v>40</v>
      </c>
      <c r="W126" s="36"/>
    </row>
  </sheetData>
  <sheetProtection algorithmName="SHA-512" hashValue="EbaNb7oboIMFMIoQ84K2j1HLGktwIka0Qzp0QPOXSi3ESer5NDhNbFyO51SWnlxokHSKhTLNM07QnLjh9LKB/g==" saltValue="nrEy+7t2SklMm4w5uQYJe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617000</v>
      </c>
      <c r="I10" s="110">
        <v>616703</v>
      </c>
      <c r="J10" s="109">
        <v>438000</v>
      </c>
      <c r="K10" s="110">
        <v>437253</v>
      </c>
      <c r="L10" s="109">
        <v>361000</v>
      </c>
      <c r="M10" s="110">
        <v>429414</v>
      </c>
      <c r="N10" s="109"/>
      <c r="O10" s="110">
        <v>416632</v>
      </c>
      <c r="P10" s="109">
        <f t="shared" ref="P10:P17" si="1">$H10      +$J10      +$L10      +$N10</f>
        <v>1416000</v>
      </c>
      <c r="Q10" s="110">
        <f t="shared" ref="Q10:Q17" si="2">$I10      +$K10      +$M10      +$O10</f>
        <v>1900002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-2.976614642279944</v>
      </c>
      <c r="T10" s="54">
        <f t="shared" ref="T10:T16" si="5">IF(($E10      =0),0,(($P10      /$E10      )*100))</f>
        <v>74.526315789473685</v>
      </c>
      <c r="U10" s="56">
        <f t="shared" ref="U10:U16" si="6">IF(($E10      =0),0,(($Q10      /$E10      )*100))</f>
        <v>100.00010526315791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1900000</v>
      </c>
      <c r="C17" s="111">
        <f>SUM(C9:C16)</f>
        <v>0</v>
      </c>
      <c r="D17" s="111"/>
      <c r="E17" s="111">
        <f t="shared" si="0"/>
        <v>1900000</v>
      </c>
      <c r="F17" s="112">
        <f t="shared" ref="F17:O17" si="7">SUM(F9:F16)</f>
        <v>1900000</v>
      </c>
      <c r="G17" s="113">
        <f t="shared" si="7"/>
        <v>1900000</v>
      </c>
      <c r="H17" s="112">
        <f t="shared" si="7"/>
        <v>617000</v>
      </c>
      <c r="I17" s="113">
        <f t="shared" si="7"/>
        <v>616703</v>
      </c>
      <c r="J17" s="112">
        <f t="shared" si="7"/>
        <v>438000</v>
      </c>
      <c r="K17" s="113">
        <f t="shared" si="7"/>
        <v>437253</v>
      </c>
      <c r="L17" s="112">
        <f t="shared" si="7"/>
        <v>361000</v>
      </c>
      <c r="M17" s="113">
        <f t="shared" si="7"/>
        <v>429414</v>
      </c>
      <c r="N17" s="112">
        <f t="shared" si="7"/>
        <v>0</v>
      </c>
      <c r="O17" s="113">
        <f t="shared" si="7"/>
        <v>416632</v>
      </c>
      <c r="P17" s="112">
        <f t="shared" si="1"/>
        <v>1416000</v>
      </c>
      <c r="Q17" s="113">
        <f t="shared" si="2"/>
        <v>1900002</v>
      </c>
      <c r="R17" s="58">
        <f t="shared" si="3"/>
        <v>-100</v>
      </c>
      <c r="S17" s="59">
        <f t="shared" si="4"/>
        <v>-2.976614642279944</v>
      </c>
      <c r="T17" s="58">
        <f>IF((SUM($E9:$E14))=0,0,(P17/(SUM($E9:$E14))*100))</f>
        <v>74.526315789473685</v>
      </c>
      <c r="U17" s="60">
        <f>IF((SUM($E9:$E14))=0,0,(Q17/(SUM($E9:$E14))*100))</f>
        <v>100.00010526315791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6006000</v>
      </c>
      <c r="C23" s="108"/>
      <c r="D23" s="108"/>
      <c r="E23" s="108">
        <f t="shared" si="8"/>
        <v>6006000</v>
      </c>
      <c r="F23" s="109">
        <v>6006000</v>
      </c>
      <c r="G23" s="110">
        <v>6006000</v>
      </c>
      <c r="H23" s="109"/>
      <c r="I23" s="110"/>
      <c r="J23" s="109">
        <v>4265000</v>
      </c>
      <c r="K23" s="110"/>
      <c r="L23" s="109">
        <v>978000</v>
      </c>
      <c r="M23" s="110"/>
      <c r="N23" s="109">
        <v>763000</v>
      </c>
      <c r="O23" s="110"/>
      <c r="P23" s="109">
        <f t="shared" si="9"/>
        <v>6006000</v>
      </c>
      <c r="Q23" s="110">
        <f t="shared" si="10"/>
        <v>0</v>
      </c>
      <c r="R23" s="54">
        <f t="shared" si="11"/>
        <v>-21.983640081799592</v>
      </c>
      <c r="S23" s="55">
        <f t="shared" si="12"/>
        <v>0</v>
      </c>
      <c r="T23" s="54">
        <f t="shared" si="13"/>
        <v>100</v>
      </c>
      <c r="U23" s="56">
        <f t="shared" si="14"/>
        <v>0</v>
      </c>
      <c r="V23" s="109">
        <v>4558000</v>
      </c>
      <c r="W23" s="110">
        <v>4558000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6006000</v>
      </c>
      <c r="C26" s="111">
        <f>SUM(C19:C25)</f>
        <v>0</v>
      </c>
      <c r="D26" s="111"/>
      <c r="E26" s="111">
        <f t="shared" si="8"/>
        <v>6006000</v>
      </c>
      <c r="F26" s="112">
        <f t="shared" ref="F26:O26" si="15">SUM(F19:F25)</f>
        <v>6006000</v>
      </c>
      <c r="G26" s="113">
        <f t="shared" si="15"/>
        <v>6006000</v>
      </c>
      <c r="H26" s="112">
        <f t="shared" si="15"/>
        <v>0</v>
      </c>
      <c r="I26" s="113">
        <f t="shared" si="15"/>
        <v>0</v>
      </c>
      <c r="J26" s="112">
        <f t="shared" si="15"/>
        <v>4265000</v>
      </c>
      <c r="K26" s="113">
        <f t="shared" si="15"/>
        <v>0</v>
      </c>
      <c r="L26" s="112">
        <f t="shared" si="15"/>
        <v>978000</v>
      </c>
      <c r="M26" s="113">
        <f t="shared" si="15"/>
        <v>0</v>
      </c>
      <c r="N26" s="112">
        <f t="shared" si="15"/>
        <v>763000</v>
      </c>
      <c r="O26" s="113">
        <f t="shared" si="15"/>
        <v>0</v>
      </c>
      <c r="P26" s="112">
        <f t="shared" si="9"/>
        <v>6006000</v>
      </c>
      <c r="Q26" s="113">
        <f t="shared" si="10"/>
        <v>0</v>
      </c>
      <c r="R26" s="58">
        <f t="shared" si="11"/>
        <v>-21.983640081799592</v>
      </c>
      <c r="S26" s="59">
        <f t="shared" si="12"/>
        <v>0</v>
      </c>
      <c r="T26" s="58">
        <f>IF(($E26-$E21-$E25)   =0,0,($P26   /($E26-$E21-$E25)   )*100)</f>
        <v>100</v>
      </c>
      <c r="U26" s="60">
        <f>IF(($E26-$E21-$E25)   =0,0,($Q26   /($E26-$E21-$E25)   )*100)</f>
        <v>0</v>
      </c>
      <c r="V26" s="112">
        <f>SUM(V19:V25)</f>
        <v>4558000</v>
      </c>
      <c r="W26" s="113">
        <f>SUM(W19:W25)</f>
        <v>4558000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2560000</v>
      </c>
      <c r="C34" s="108"/>
      <c r="D34" s="108"/>
      <c r="E34" s="108">
        <f>$B34      +$C34      +$D34</f>
        <v>2560000</v>
      </c>
      <c r="F34" s="109">
        <v>2560000</v>
      </c>
      <c r="G34" s="110">
        <v>2560000</v>
      </c>
      <c r="H34" s="109">
        <v>639000</v>
      </c>
      <c r="I34" s="110">
        <v>639999</v>
      </c>
      <c r="J34" s="109">
        <v>639000</v>
      </c>
      <c r="K34" s="110">
        <v>640000</v>
      </c>
      <c r="L34" s="109">
        <v>639000</v>
      </c>
      <c r="M34" s="110">
        <v>639999</v>
      </c>
      <c r="N34" s="109">
        <v>639000</v>
      </c>
      <c r="O34" s="110">
        <v>639999</v>
      </c>
      <c r="P34" s="109">
        <f>$H34      +$J34      +$L34      +$N34</f>
        <v>2556000</v>
      </c>
      <c r="Q34" s="110">
        <f>$I34      +$K34      +$M34      +$O34</f>
        <v>2559997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99.84375</v>
      </c>
      <c r="U34" s="56">
        <f>IF(($E34      =0),0,(($Q34      /$E34      )*100))</f>
        <v>99.99988281249999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2560000</v>
      </c>
      <c r="C35" s="111">
        <f>C34</f>
        <v>0</v>
      </c>
      <c r="D35" s="111"/>
      <c r="E35" s="111">
        <f>$B35      +$C35      +$D35</f>
        <v>2560000</v>
      </c>
      <c r="F35" s="112">
        <f t="shared" ref="F35:O35" si="17">F34</f>
        <v>2560000</v>
      </c>
      <c r="G35" s="113">
        <f t="shared" si="17"/>
        <v>2560000</v>
      </c>
      <c r="H35" s="112">
        <f t="shared" si="17"/>
        <v>639000</v>
      </c>
      <c r="I35" s="113">
        <f t="shared" si="17"/>
        <v>639999</v>
      </c>
      <c r="J35" s="112">
        <f t="shared" si="17"/>
        <v>639000</v>
      </c>
      <c r="K35" s="113">
        <f t="shared" si="17"/>
        <v>640000</v>
      </c>
      <c r="L35" s="112">
        <f t="shared" si="17"/>
        <v>639000</v>
      </c>
      <c r="M35" s="113">
        <f t="shared" si="17"/>
        <v>639999</v>
      </c>
      <c r="N35" s="112">
        <f t="shared" si="17"/>
        <v>639000</v>
      </c>
      <c r="O35" s="113">
        <f t="shared" si="17"/>
        <v>639999</v>
      </c>
      <c r="P35" s="112">
        <f>$H35      +$J35      +$L35      +$N35</f>
        <v>2556000</v>
      </c>
      <c r="Q35" s="113">
        <f>$I35      +$K35      +$M35      +$O35</f>
        <v>2559997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99.84375</v>
      </c>
      <c r="U35" s="60">
        <f>IF($E35   =0,0,($Q35   /$E35   )*100)</f>
        <v>99.99988281249999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12506000</v>
      </c>
      <c r="C37" s="108">
        <v>9089000</v>
      </c>
      <c r="D37" s="108"/>
      <c r="E37" s="108">
        <f t="shared" ref="E37:E42" si="18">$B37      +$C37      +$D37</f>
        <v>21595000</v>
      </c>
      <c r="F37" s="109">
        <v>21595000</v>
      </c>
      <c r="G37" s="110">
        <v>21595000</v>
      </c>
      <c r="H37" s="109">
        <v>1005000</v>
      </c>
      <c r="I37" s="110">
        <v>568549</v>
      </c>
      <c r="J37" s="109">
        <v>11501000</v>
      </c>
      <c r="K37" s="110">
        <v>7245560</v>
      </c>
      <c r="L37" s="109"/>
      <c r="M37" s="110">
        <v>421491</v>
      </c>
      <c r="N37" s="109">
        <v>8377000</v>
      </c>
      <c r="O37" s="110">
        <v>8814899</v>
      </c>
      <c r="P37" s="109">
        <f t="shared" ref="P37:P42" si="19">$H37      +$J37      +$L37      +$N37</f>
        <v>20883000</v>
      </c>
      <c r="Q37" s="110">
        <f t="shared" ref="Q37:Q42" si="20">$I37      +$K37      +$M37      +$O37</f>
        <v>17050499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1991.361144128819</v>
      </c>
      <c r="T37" s="54">
        <f t="shared" ref="T37:T41" si="23">IF(($E37      =0),0,(($P37      /$E37      )*100))</f>
        <v>96.702940495485066</v>
      </c>
      <c r="U37" s="56">
        <f t="shared" ref="U37:U41" si="24">IF(($E37      =0),0,(($Q37      /$E37      )*100))</f>
        <v>78.95577216948368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19550000</v>
      </c>
      <c r="C38" s="108">
        <v>-7252000</v>
      </c>
      <c r="D38" s="108"/>
      <c r="E38" s="108">
        <f t="shared" si="18"/>
        <v>12298000</v>
      </c>
      <c r="F38" s="109">
        <v>19550000</v>
      </c>
      <c r="G38" s="110">
        <v>0</v>
      </c>
      <c r="H38" s="109"/>
      <c r="I38" s="110"/>
      <c r="J38" s="109"/>
      <c r="K38" s="110"/>
      <c r="L38" s="109"/>
      <c r="M38" s="110"/>
      <c r="N38" s="109">
        <v>2138000</v>
      </c>
      <c r="O38" s="110"/>
      <c r="P38" s="109">
        <f t="shared" si="19"/>
        <v>2138000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17.384940640754596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32056000</v>
      </c>
      <c r="C42" s="111">
        <f>SUM(C37:C41)</f>
        <v>1837000</v>
      </c>
      <c r="D42" s="111"/>
      <c r="E42" s="111">
        <f t="shared" si="18"/>
        <v>33893000</v>
      </c>
      <c r="F42" s="112">
        <f t="shared" ref="F42:O42" si="25">SUM(F37:F41)</f>
        <v>41145000</v>
      </c>
      <c r="G42" s="113">
        <f t="shared" si="25"/>
        <v>21595000</v>
      </c>
      <c r="H42" s="112">
        <f t="shared" si="25"/>
        <v>1005000</v>
      </c>
      <c r="I42" s="113">
        <f t="shared" si="25"/>
        <v>568549</v>
      </c>
      <c r="J42" s="112">
        <f t="shared" si="25"/>
        <v>11501000</v>
      </c>
      <c r="K42" s="113">
        <f t="shared" si="25"/>
        <v>7245560</v>
      </c>
      <c r="L42" s="112">
        <f t="shared" si="25"/>
        <v>0</v>
      </c>
      <c r="M42" s="113">
        <f t="shared" si="25"/>
        <v>421491</v>
      </c>
      <c r="N42" s="112">
        <f t="shared" si="25"/>
        <v>10515000</v>
      </c>
      <c r="O42" s="113">
        <f t="shared" si="25"/>
        <v>8814899</v>
      </c>
      <c r="P42" s="112">
        <f t="shared" si="19"/>
        <v>23021000</v>
      </c>
      <c r="Q42" s="113">
        <f t="shared" si="20"/>
        <v>17050499</v>
      </c>
      <c r="R42" s="58">
        <f t="shared" si="21"/>
        <v>0</v>
      </c>
      <c r="S42" s="59">
        <f t="shared" si="22"/>
        <v>1991.361144128819</v>
      </c>
      <c r="T42" s="58">
        <f>IF((+$E37+$E40) =0,0,(P42   /(+$E37+$E40) )*100)</f>
        <v>106.60338041213244</v>
      </c>
      <c r="U42" s="60">
        <f>IF((+$E37+$E40) =0,0,(Q42   /(+$E37+$E40) )*100)</f>
        <v>78.95577216948368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42522000</v>
      </c>
      <c r="C69" s="120">
        <f>SUM(C9:C16,C19:C25,C28:C31,C34,C37:C41,C44:C54,C57:C60,C63:C67)</f>
        <v>1837000</v>
      </c>
      <c r="D69" s="120"/>
      <c r="E69" s="120">
        <f t="shared" si="35"/>
        <v>44359000</v>
      </c>
      <c r="F69" s="121">
        <f t="shared" ref="F69:O69" si="43">SUM(F9:F16,F19:F25,F28:F31,F34,F37:F41,F44:F54,F57:F60,F63:F67)</f>
        <v>51611000</v>
      </c>
      <c r="G69" s="122">
        <f t="shared" si="43"/>
        <v>32061000</v>
      </c>
      <c r="H69" s="121">
        <f t="shared" si="43"/>
        <v>2261000</v>
      </c>
      <c r="I69" s="122">
        <f t="shared" si="43"/>
        <v>1825251</v>
      </c>
      <c r="J69" s="121">
        <f t="shared" si="43"/>
        <v>16843000</v>
      </c>
      <c r="K69" s="122">
        <f t="shared" si="43"/>
        <v>8322813</v>
      </c>
      <c r="L69" s="121">
        <f t="shared" si="43"/>
        <v>1978000</v>
      </c>
      <c r="M69" s="122">
        <f t="shared" si="43"/>
        <v>1490904</v>
      </c>
      <c r="N69" s="121">
        <f t="shared" si="43"/>
        <v>11917000</v>
      </c>
      <c r="O69" s="122">
        <f t="shared" si="43"/>
        <v>9871530</v>
      </c>
      <c r="P69" s="121">
        <f t="shared" si="36"/>
        <v>32999000</v>
      </c>
      <c r="Q69" s="122">
        <f t="shared" si="37"/>
        <v>21510498</v>
      </c>
      <c r="R69" s="67">
        <f t="shared" si="38"/>
        <v>502.47724974721945</v>
      </c>
      <c r="S69" s="68">
        <f t="shared" si="39"/>
        <v>562.11707796075405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102.92567293596582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67.092411340881441</v>
      </c>
      <c r="V69" s="121">
        <f>SUM(V9:V16,V19:V25,V28:V31,V34,V37:V41,V44:V54,V57:V60,V63:V67)</f>
        <v>4558000</v>
      </c>
      <c r="W69" s="122">
        <f>SUM(W9:W16,W19:W25,W28:W31,W34,W37:W41,W44:W54,W57:W60,W63:W67)</f>
        <v>4558000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105490000</v>
      </c>
      <c r="C71" s="108">
        <v>20000000</v>
      </c>
      <c r="D71" s="108"/>
      <c r="E71" s="108">
        <f>$B71      +$C71      +$D71</f>
        <v>125490000</v>
      </c>
      <c r="F71" s="109">
        <v>125490000</v>
      </c>
      <c r="G71" s="110">
        <v>125490000</v>
      </c>
      <c r="H71" s="109">
        <v>41401000</v>
      </c>
      <c r="I71" s="110">
        <v>41401428</v>
      </c>
      <c r="J71" s="109">
        <v>43622000</v>
      </c>
      <c r="K71" s="110">
        <v>43622134</v>
      </c>
      <c r="L71" s="109">
        <v>16085000</v>
      </c>
      <c r="M71" s="110">
        <v>16084885</v>
      </c>
      <c r="N71" s="109">
        <v>24381000</v>
      </c>
      <c r="O71" s="110">
        <v>24381554</v>
      </c>
      <c r="P71" s="109">
        <f>$H71      +$J71      +$L71      +$N71</f>
        <v>125489000</v>
      </c>
      <c r="Q71" s="110">
        <f>$I71      +$K71      +$M71      +$O71</f>
        <v>125490001</v>
      </c>
      <c r="R71" s="54">
        <f>IF(($L71      =0),0,((($N71      -$L71      )/$L71      )*100))</f>
        <v>51.57600248678893</v>
      </c>
      <c r="S71" s="55">
        <f>IF(($M71      =0),0,((($O71      -$M71      )/$M71      )*100))</f>
        <v>51.580530417220885</v>
      </c>
      <c r="T71" s="54">
        <f>IF(($E71      =0),0,(($P71      /$E71      )*100))</f>
        <v>99.999203123754882</v>
      </c>
      <c r="U71" s="56">
        <f>IF(($E71      =0),0,(($Q71      /$E71      )*100))</f>
        <v>100.00000079687625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105490000</v>
      </c>
      <c r="C73" s="117">
        <f>SUM(C71:C72)</f>
        <v>20000000</v>
      </c>
      <c r="D73" s="117"/>
      <c r="E73" s="117">
        <f>$B73      +$C73      +$D73</f>
        <v>125490000</v>
      </c>
      <c r="F73" s="118">
        <f t="shared" ref="F73:O73" si="44">SUM(F71:F72)</f>
        <v>125490000</v>
      </c>
      <c r="G73" s="119">
        <f t="shared" si="44"/>
        <v>125490000</v>
      </c>
      <c r="H73" s="118">
        <f t="shared" si="44"/>
        <v>41401000</v>
      </c>
      <c r="I73" s="119">
        <f t="shared" si="44"/>
        <v>41401428</v>
      </c>
      <c r="J73" s="118">
        <f t="shared" si="44"/>
        <v>43622000</v>
      </c>
      <c r="K73" s="119">
        <f t="shared" si="44"/>
        <v>43622134</v>
      </c>
      <c r="L73" s="118">
        <f t="shared" si="44"/>
        <v>16085000</v>
      </c>
      <c r="M73" s="119">
        <f t="shared" si="44"/>
        <v>16084885</v>
      </c>
      <c r="N73" s="118">
        <f t="shared" si="44"/>
        <v>24381000</v>
      </c>
      <c r="O73" s="119">
        <f t="shared" si="44"/>
        <v>24381554</v>
      </c>
      <c r="P73" s="118">
        <f>$H73      +$J73      +$L73      +$N73</f>
        <v>125489000</v>
      </c>
      <c r="Q73" s="119">
        <f>$I73      +$K73      +$M73      +$O73</f>
        <v>125490001</v>
      </c>
      <c r="R73" s="63">
        <f>IF(($L73      =0),0,((($N73      -$L73      )/$L73      )*100))</f>
        <v>51.57600248678893</v>
      </c>
      <c r="S73" s="64">
        <f>IF(($M73      =0),0,((($O73      -$M73      )/$M73      )*100))</f>
        <v>51.580530417220885</v>
      </c>
      <c r="T73" s="63">
        <f>IF(($E71      =0),0,(($P71      /$E71      )*100))</f>
        <v>99.999203123754882</v>
      </c>
      <c r="U73" s="65">
        <f>IF($E71   =0,0,($Q71   /$E71 )*100)</f>
        <v>100.00000079687625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105490000</v>
      </c>
      <c r="C74" s="120">
        <f>SUM(C71:C72)</f>
        <v>20000000</v>
      </c>
      <c r="D74" s="120"/>
      <c r="E74" s="120">
        <f>$B74      +$C74      +$D74</f>
        <v>125490000</v>
      </c>
      <c r="F74" s="121">
        <f t="shared" ref="F74:O74" si="45">SUM(F71:F72)</f>
        <v>125490000</v>
      </c>
      <c r="G74" s="122">
        <f t="shared" si="45"/>
        <v>125490000</v>
      </c>
      <c r="H74" s="121">
        <f t="shared" si="45"/>
        <v>41401000</v>
      </c>
      <c r="I74" s="122">
        <f t="shared" si="45"/>
        <v>41401428</v>
      </c>
      <c r="J74" s="121">
        <f t="shared" si="45"/>
        <v>43622000</v>
      </c>
      <c r="K74" s="122">
        <f t="shared" si="45"/>
        <v>43622134</v>
      </c>
      <c r="L74" s="121">
        <f t="shared" si="45"/>
        <v>16085000</v>
      </c>
      <c r="M74" s="122">
        <f t="shared" si="45"/>
        <v>16084885</v>
      </c>
      <c r="N74" s="121">
        <f t="shared" si="45"/>
        <v>24381000</v>
      </c>
      <c r="O74" s="122">
        <f t="shared" si="45"/>
        <v>24381554</v>
      </c>
      <c r="P74" s="121">
        <f>$H74      +$J74      +$L74      +$N74</f>
        <v>125489000</v>
      </c>
      <c r="Q74" s="122">
        <f>$I74      +$K74      +$M74      +$O74</f>
        <v>125490001</v>
      </c>
      <c r="R74" s="67">
        <f>IF(($L74      =0),0,((($N74      -$L74      )/$L74      )*100))</f>
        <v>51.57600248678893</v>
      </c>
      <c r="S74" s="68">
        <f>IF(($M74      =0),0,((($O74      -$M74      )/$M74      )*100))</f>
        <v>51.580530417220885</v>
      </c>
      <c r="T74" s="67">
        <f>IF(($E71      =0),0,(($P71      /$E71      )*100))</f>
        <v>99.999203123754882</v>
      </c>
      <c r="U74" s="71">
        <f>IF($E71   =0,0,($Q71   /$E71 )*100)</f>
        <v>100.00000079687625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148012000</v>
      </c>
      <c r="C75" s="120">
        <f>SUM(C9:C16,C19:C25,C28:C31,C34,C37:C41,C44:C54,C57:C60,C63:C67,C71:C72)</f>
        <v>21837000</v>
      </c>
      <c r="D75" s="120"/>
      <c r="E75" s="120">
        <f>$B75      +$C75      +$D75</f>
        <v>169849000</v>
      </c>
      <c r="F75" s="121">
        <f t="shared" ref="F75:O75" si="46">SUM(F9:F16,F19:F25,F28:F31,F34,F37:F41,F44:F54,F57:F60,F63:F67,F71:F72)</f>
        <v>177101000</v>
      </c>
      <c r="G75" s="122">
        <f t="shared" si="46"/>
        <v>157551000</v>
      </c>
      <c r="H75" s="121">
        <f t="shared" si="46"/>
        <v>43662000</v>
      </c>
      <c r="I75" s="122">
        <f t="shared" si="46"/>
        <v>43226679</v>
      </c>
      <c r="J75" s="121">
        <f t="shared" si="46"/>
        <v>60465000</v>
      </c>
      <c r="K75" s="122">
        <f t="shared" si="46"/>
        <v>51944947</v>
      </c>
      <c r="L75" s="121">
        <f t="shared" si="46"/>
        <v>18063000</v>
      </c>
      <c r="M75" s="122">
        <f t="shared" si="46"/>
        <v>17575789</v>
      </c>
      <c r="N75" s="121">
        <f t="shared" si="46"/>
        <v>36298000</v>
      </c>
      <c r="O75" s="122">
        <f t="shared" si="46"/>
        <v>34253084</v>
      </c>
      <c r="P75" s="121">
        <f>$H75      +$J75      +$L75      +$N75</f>
        <v>158488000</v>
      </c>
      <c r="Q75" s="122">
        <f>$I75      +$K75      +$M75      +$O75</f>
        <v>147000499</v>
      </c>
      <c r="R75" s="67">
        <f>IF(($L75      =0),0,((($N75      -$L75      )/$L75      )*100))</f>
        <v>100.95222277584011</v>
      </c>
      <c r="S75" s="68">
        <f>IF(($M75      =0),0,((($O75      -$M75      )/$M75      )*100))</f>
        <v>94.88788810562076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100.59472805631194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93.303437617025594</v>
      </c>
      <c r="V75" s="121">
        <f>SUM(V9:V16,V19:V25,V28:V31,V34,V37:V41,V44:V54,V57:V60,V63:V67,V71:V72)</f>
        <v>4558000</v>
      </c>
      <c r="W75" s="122">
        <f>SUM(W9:W16,W19:W25,W28:W31,W34,W37:W41,W44:W54,W57:W60,W63:W67,W71:W72)</f>
        <v>4558000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kXag3v4O1Hm8EU4RJM+gErzY4Ffp8eQxN9a2AVgnkXwRfKTGg2Sxj/2CuSPXkFc1wqxKIiWpzY1nRBUstiWNg==" saltValue="3JgR+ky0lnZeQ79oje/8h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292000</v>
      </c>
      <c r="I10" s="110">
        <v>274000</v>
      </c>
      <c r="J10" s="109">
        <v>140000</v>
      </c>
      <c r="K10" s="110">
        <v>58333</v>
      </c>
      <c r="L10" s="109">
        <v>373000</v>
      </c>
      <c r="M10" s="110">
        <v>58333</v>
      </c>
      <c r="N10" s="109"/>
      <c r="O10" s="110">
        <v>981465</v>
      </c>
      <c r="P10" s="109">
        <f t="shared" ref="P10:P17" si="1">$H10      +$J10      +$L10      +$N10</f>
        <v>805000</v>
      </c>
      <c r="Q10" s="110">
        <f t="shared" ref="Q10:Q17" si="2">$I10      +$K10      +$M10      +$O10</f>
        <v>1372131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1582.5210429773883</v>
      </c>
      <c r="T10" s="54">
        <f t="shared" ref="T10:T16" si="5">IF(($E10      =0),0,(($P10      /$E10      )*100))</f>
        <v>32.200000000000003</v>
      </c>
      <c r="U10" s="56">
        <f t="shared" ref="U10:U16" si="6">IF(($E10      =0),0,(($Q10      /$E10      )*100))</f>
        <v>54.885240000000003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>
        <v>-2000000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4500000</v>
      </c>
      <c r="C17" s="111">
        <f>SUM(C9:C16)</f>
        <v>-2000000</v>
      </c>
      <c r="D17" s="111"/>
      <c r="E17" s="111">
        <f t="shared" si="0"/>
        <v>2500000</v>
      </c>
      <c r="F17" s="112">
        <f t="shared" ref="F17:O17" si="7">SUM(F9:F16)</f>
        <v>2500000</v>
      </c>
      <c r="G17" s="113">
        <f t="shared" si="7"/>
        <v>2500000</v>
      </c>
      <c r="H17" s="112">
        <f t="shared" si="7"/>
        <v>292000</v>
      </c>
      <c r="I17" s="113">
        <f t="shared" si="7"/>
        <v>274000</v>
      </c>
      <c r="J17" s="112">
        <f t="shared" si="7"/>
        <v>140000</v>
      </c>
      <c r="K17" s="113">
        <f t="shared" si="7"/>
        <v>58333</v>
      </c>
      <c r="L17" s="112">
        <f t="shared" si="7"/>
        <v>373000</v>
      </c>
      <c r="M17" s="113">
        <f t="shared" si="7"/>
        <v>58333</v>
      </c>
      <c r="N17" s="112">
        <f t="shared" si="7"/>
        <v>0</v>
      </c>
      <c r="O17" s="113">
        <f t="shared" si="7"/>
        <v>981465</v>
      </c>
      <c r="P17" s="112">
        <f t="shared" si="1"/>
        <v>805000</v>
      </c>
      <c r="Q17" s="113">
        <f t="shared" si="2"/>
        <v>1372131</v>
      </c>
      <c r="R17" s="58">
        <f t="shared" si="3"/>
        <v>-100</v>
      </c>
      <c r="S17" s="59">
        <f t="shared" si="4"/>
        <v>1582.5210429773883</v>
      </c>
      <c r="T17" s="58">
        <f>IF((SUM($E9:$E14))=0,0,(P17/(SUM($E9:$E14))*100))</f>
        <v>32.200000000000003</v>
      </c>
      <c r="U17" s="60">
        <f>IF((SUM($E9:$E14))=0,0,(Q17/(SUM($E9:$E14))*100))</f>
        <v>54.885240000000003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>
        <v>1934000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1934000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1725000</v>
      </c>
      <c r="C34" s="108"/>
      <c r="D34" s="108"/>
      <c r="E34" s="108">
        <f>$B34      +$C34      +$D34</f>
        <v>1725000</v>
      </c>
      <c r="F34" s="109">
        <v>1725000</v>
      </c>
      <c r="G34" s="110">
        <v>1725000</v>
      </c>
      <c r="H34" s="109">
        <v>351000</v>
      </c>
      <c r="I34" s="110"/>
      <c r="J34" s="109">
        <v>388000</v>
      </c>
      <c r="K34" s="110">
        <v>432000</v>
      </c>
      <c r="L34" s="109">
        <v>362000</v>
      </c>
      <c r="M34" s="110">
        <v>743738</v>
      </c>
      <c r="N34" s="109">
        <v>347000</v>
      </c>
      <c r="O34" s="110">
        <v>518635</v>
      </c>
      <c r="P34" s="109">
        <f>$H34      +$J34      +$L34      +$N34</f>
        <v>1448000</v>
      </c>
      <c r="Q34" s="110">
        <f>$I34      +$K34      +$M34      +$O34</f>
        <v>1694373</v>
      </c>
      <c r="R34" s="54">
        <f>IF(($L34      =0),0,((($N34      -$L34      )/$L34      )*100))</f>
        <v>-4.1436464088397784</v>
      </c>
      <c r="S34" s="55">
        <f>IF(($M34      =0),0,((($O34      -$M34      )/$M34      )*100))</f>
        <v>-30.266437912275556</v>
      </c>
      <c r="T34" s="54">
        <f>IF(($E34      =0),0,(($P34      /$E34      )*100))</f>
        <v>83.94202898550725</v>
      </c>
      <c r="U34" s="56">
        <f>IF(($E34      =0),0,(($Q34      /$E34      )*100))</f>
        <v>98.224521739130438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1725000</v>
      </c>
      <c r="C35" s="111">
        <f>C34</f>
        <v>0</v>
      </c>
      <c r="D35" s="111"/>
      <c r="E35" s="111">
        <f>$B35      +$C35      +$D35</f>
        <v>1725000</v>
      </c>
      <c r="F35" s="112">
        <f t="shared" ref="F35:O35" si="17">F34</f>
        <v>1725000</v>
      </c>
      <c r="G35" s="113">
        <f t="shared" si="17"/>
        <v>1725000</v>
      </c>
      <c r="H35" s="112">
        <f t="shared" si="17"/>
        <v>351000</v>
      </c>
      <c r="I35" s="113">
        <f t="shared" si="17"/>
        <v>0</v>
      </c>
      <c r="J35" s="112">
        <f t="shared" si="17"/>
        <v>388000</v>
      </c>
      <c r="K35" s="113">
        <f t="shared" si="17"/>
        <v>432000</v>
      </c>
      <c r="L35" s="112">
        <f t="shared" si="17"/>
        <v>362000</v>
      </c>
      <c r="M35" s="113">
        <f t="shared" si="17"/>
        <v>743738</v>
      </c>
      <c r="N35" s="112">
        <f t="shared" si="17"/>
        <v>347000</v>
      </c>
      <c r="O35" s="113">
        <f t="shared" si="17"/>
        <v>518635</v>
      </c>
      <c r="P35" s="112">
        <f>$H35      +$J35      +$L35      +$N35</f>
        <v>1448000</v>
      </c>
      <c r="Q35" s="113">
        <f>$I35      +$K35      +$M35      +$O35</f>
        <v>1694373</v>
      </c>
      <c r="R35" s="58">
        <f>IF(($L35      =0),0,((($N35      -$L35      )/$L35      )*100))</f>
        <v>-4.1436464088397784</v>
      </c>
      <c r="S35" s="59">
        <f>IF(($M35      =0),0,((($O35      -$M35      )/$M35      )*100))</f>
        <v>-30.266437912275556</v>
      </c>
      <c r="T35" s="58">
        <f>IF($E35   =0,0,($P35   /$E35   )*100)</f>
        <v>83.94202898550725</v>
      </c>
      <c r="U35" s="60">
        <f>IF($E35   =0,0,($Q35   /$E35   )*100)</f>
        <v>98.224521739130438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19105000</v>
      </c>
      <c r="C37" s="108"/>
      <c r="D37" s="108"/>
      <c r="E37" s="108">
        <f t="shared" ref="E37:E42" si="18">$B37      +$C37      +$D37</f>
        <v>19105000</v>
      </c>
      <c r="F37" s="109">
        <v>19105000</v>
      </c>
      <c r="G37" s="110">
        <v>19105000</v>
      </c>
      <c r="H37" s="109">
        <v>7198000</v>
      </c>
      <c r="I37" s="110">
        <v>2897934</v>
      </c>
      <c r="J37" s="109">
        <v>2041000</v>
      </c>
      <c r="K37" s="110">
        <v>4042540</v>
      </c>
      <c r="L37" s="109">
        <v>2483000</v>
      </c>
      <c r="M37" s="110"/>
      <c r="N37" s="109">
        <v>7383000</v>
      </c>
      <c r="O37" s="110">
        <v>1391767</v>
      </c>
      <c r="P37" s="109">
        <f t="shared" ref="P37:P42" si="19">$H37      +$J37      +$L37      +$N37</f>
        <v>19105000</v>
      </c>
      <c r="Q37" s="110">
        <f t="shared" ref="Q37:Q42" si="20">$I37      +$K37      +$M37      +$O37</f>
        <v>8332241</v>
      </c>
      <c r="R37" s="54">
        <f t="shared" ref="R37:R42" si="21">IF(($L37      =0),0,((($N37      -$L37      )/$L37      )*100))</f>
        <v>197.3419250906162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43.612881444647996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11719000</v>
      </c>
      <c r="C38" s="108">
        <v>888000</v>
      </c>
      <c r="D38" s="108"/>
      <c r="E38" s="108">
        <f t="shared" si="18"/>
        <v>12607000</v>
      </c>
      <c r="F38" s="109">
        <v>11719000</v>
      </c>
      <c r="G38" s="110">
        <v>0</v>
      </c>
      <c r="H38" s="109"/>
      <c r="I38" s="110"/>
      <c r="J38" s="109"/>
      <c r="K38" s="110"/>
      <c r="L38" s="109"/>
      <c r="M38" s="110"/>
      <c r="N38" s="109">
        <v>477000</v>
      </c>
      <c r="O38" s="110"/>
      <c r="P38" s="109">
        <f t="shared" si="19"/>
        <v>477000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3.7836122788926785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30824000</v>
      </c>
      <c r="C42" s="111">
        <f>SUM(C37:C41)</f>
        <v>888000</v>
      </c>
      <c r="D42" s="111"/>
      <c r="E42" s="111">
        <f t="shared" si="18"/>
        <v>31712000</v>
      </c>
      <c r="F42" s="112">
        <f t="shared" ref="F42:O42" si="25">SUM(F37:F41)</f>
        <v>30824000</v>
      </c>
      <c r="G42" s="113">
        <f t="shared" si="25"/>
        <v>19105000</v>
      </c>
      <c r="H42" s="112">
        <f t="shared" si="25"/>
        <v>7198000</v>
      </c>
      <c r="I42" s="113">
        <f t="shared" si="25"/>
        <v>2897934</v>
      </c>
      <c r="J42" s="112">
        <f t="shared" si="25"/>
        <v>2041000</v>
      </c>
      <c r="K42" s="113">
        <f t="shared" si="25"/>
        <v>4042540</v>
      </c>
      <c r="L42" s="112">
        <f t="shared" si="25"/>
        <v>2483000</v>
      </c>
      <c r="M42" s="113">
        <f t="shared" si="25"/>
        <v>0</v>
      </c>
      <c r="N42" s="112">
        <f t="shared" si="25"/>
        <v>7860000</v>
      </c>
      <c r="O42" s="113">
        <f t="shared" si="25"/>
        <v>1391767</v>
      </c>
      <c r="P42" s="112">
        <f t="shared" si="19"/>
        <v>19582000</v>
      </c>
      <c r="Q42" s="113">
        <f t="shared" si="20"/>
        <v>8332241</v>
      </c>
      <c r="R42" s="58">
        <f t="shared" si="21"/>
        <v>216.55255739025372</v>
      </c>
      <c r="S42" s="59">
        <f t="shared" si="22"/>
        <v>0</v>
      </c>
      <c r="T42" s="58">
        <f>IF((+$E37+$E40) =0,0,(P42   /(+$E37+$E40) )*100)</f>
        <v>102.49672860507721</v>
      </c>
      <c r="U42" s="60">
        <f>IF((+$E37+$E40) =0,0,(Q42   /(+$E37+$E40) )*100)</f>
        <v>43.612881444647996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37049000</v>
      </c>
      <c r="C69" s="120">
        <f>SUM(C9:C16,C19:C25,C28:C31,C34,C37:C41,C44:C54,C57:C60,C63:C67)</f>
        <v>-1112000</v>
      </c>
      <c r="D69" s="120"/>
      <c r="E69" s="120">
        <f t="shared" si="35"/>
        <v>35937000</v>
      </c>
      <c r="F69" s="121">
        <f t="shared" ref="F69:O69" si="43">SUM(F9:F16,F19:F25,F28:F31,F34,F37:F41,F44:F54,F57:F60,F63:F67)</f>
        <v>35049000</v>
      </c>
      <c r="G69" s="122">
        <f t="shared" si="43"/>
        <v>23330000</v>
      </c>
      <c r="H69" s="121">
        <f t="shared" si="43"/>
        <v>7841000</v>
      </c>
      <c r="I69" s="122">
        <f t="shared" si="43"/>
        <v>3171934</v>
      </c>
      <c r="J69" s="121">
        <f t="shared" si="43"/>
        <v>2569000</v>
      </c>
      <c r="K69" s="122">
        <f t="shared" si="43"/>
        <v>4532873</v>
      </c>
      <c r="L69" s="121">
        <f t="shared" si="43"/>
        <v>3218000</v>
      </c>
      <c r="M69" s="122">
        <f t="shared" si="43"/>
        <v>802071</v>
      </c>
      <c r="N69" s="121">
        <f t="shared" si="43"/>
        <v>8207000</v>
      </c>
      <c r="O69" s="122">
        <f t="shared" si="43"/>
        <v>2891867</v>
      </c>
      <c r="P69" s="121">
        <f t="shared" si="36"/>
        <v>21835000</v>
      </c>
      <c r="Q69" s="122">
        <f t="shared" si="37"/>
        <v>11398745</v>
      </c>
      <c r="R69" s="67">
        <f t="shared" si="38"/>
        <v>155.03418272218769</v>
      </c>
      <c r="S69" s="68">
        <f t="shared" si="39"/>
        <v>260.55000118443382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93.591941705957993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48.858744106300897</v>
      </c>
      <c r="V69" s="121">
        <f>SUM(V9:V16,V19:V25,V28:V31,V34,V37:V41,V44:V54,V57:V60,V63:V67)</f>
        <v>1934000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96519000</v>
      </c>
      <c r="C71" s="108">
        <v>20000000</v>
      </c>
      <c r="D71" s="108"/>
      <c r="E71" s="108">
        <f>$B71      +$C71      +$D71</f>
        <v>116519000</v>
      </c>
      <c r="F71" s="109">
        <v>116519000</v>
      </c>
      <c r="G71" s="110">
        <v>116519000</v>
      </c>
      <c r="H71" s="109">
        <v>71608000</v>
      </c>
      <c r="I71" s="110">
        <v>30278014</v>
      </c>
      <c r="J71" s="109">
        <v>9316000</v>
      </c>
      <c r="K71" s="110">
        <v>39896102</v>
      </c>
      <c r="L71" s="109">
        <v>8549000</v>
      </c>
      <c r="M71" s="110"/>
      <c r="N71" s="109">
        <v>27047000</v>
      </c>
      <c r="O71" s="110"/>
      <c r="P71" s="109">
        <f>$H71      +$J71      +$L71      +$N71</f>
        <v>116520000</v>
      </c>
      <c r="Q71" s="110">
        <f>$I71      +$K71      +$M71      +$O71</f>
        <v>70174116</v>
      </c>
      <c r="R71" s="54">
        <f>IF(($L71      =0),0,((($N71      -$L71      )/$L71      )*100))</f>
        <v>216.3761843490467</v>
      </c>
      <c r="S71" s="55">
        <f>IF(($M71      =0),0,((($O71      -$M71      )/$M71      )*100))</f>
        <v>0</v>
      </c>
      <c r="T71" s="54">
        <f>IF(($E71      =0),0,(($P71      /$E71      )*100))</f>
        <v>100.00085822913</v>
      </c>
      <c r="U71" s="56">
        <f>IF(($E71      =0),0,(($Q71      /$E71      )*100))</f>
        <v>60.225470524120524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96519000</v>
      </c>
      <c r="C73" s="117">
        <f>SUM(C71:C72)</f>
        <v>20000000</v>
      </c>
      <c r="D73" s="117"/>
      <c r="E73" s="117">
        <f>$B73      +$C73      +$D73</f>
        <v>116519000</v>
      </c>
      <c r="F73" s="118">
        <f t="shared" ref="F73:O73" si="44">SUM(F71:F72)</f>
        <v>116519000</v>
      </c>
      <c r="G73" s="119">
        <f t="shared" si="44"/>
        <v>116519000</v>
      </c>
      <c r="H73" s="118">
        <f t="shared" si="44"/>
        <v>71608000</v>
      </c>
      <c r="I73" s="119">
        <f t="shared" si="44"/>
        <v>30278014</v>
      </c>
      <c r="J73" s="118">
        <f t="shared" si="44"/>
        <v>9316000</v>
      </c>
      <c r="K73" s="119">
        <f t="shared" si="44"/>
        <v>39896102</v>
      </c>
      <c r="L73" s="118">
        <f t="shared" si="44"/>
        <v>8549000</v>
      </c>
      <c r="M73" s="119">
        <f t="shared" si="44"/>
        <v>0</v>
      </c>
      <c r="N73" s="118">
        <f t="shared" si="44"/>
        <v>27047000</v>
      </c>
      <c r="O73" s="119">
        <f t="shared" si="44"/>
        <v>0</v>
      </c>
      <c r="P73" s="118">
        <f>$H73      +$J73      +$L73      +$N73</f>
        <v>116520000</v>
      </c>
      <c r="Q73" s="119">
        <f>$I73      +$K73      +$M73      +$O73</f>
        <v>70174116</v>
      </c>
      <c r="R73" s="63">
        <f>IF(($L73      =0),0,((($N73      -$L73      )/$L73      )*100))</f>
        <v>216.3761843490467</v>
      </c>
      <c r="S73" s="64">
        <f>IF(($M73      =0),0,((($O73      -$M73      )/$M73      )*100))</f>
        <v>0</v>
      </c>
      <c r="T73" s="63">
        <f>IF(($E71      =0),0,(($P71      /$E71      )*100))</f>
        <v>100.00085822913</v>
      </c>
      <c r="U73" s="65">
        <f>IF($E71   =0,0,($Q71   /$E71 )*100)</f>
        <v>60.225470524120524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96519000</v>
      </c>
      <c r="C74" s="120">
        <f>SUM(C71:C72)</f>
        <v>20000000</v>
      </c>
      <c r="D74" s="120"/>
      <c r="E74" s="120">
        <f>$B74      +$C74      +$D74</f>
        <v>116519000</v>
      </c>
      <c r="F74" s="121">
        <f t="shared" ref="F74:O74" si="45">SUM(F71:F72)</f>
        <v>116519000</v>
      </c>
      <c r="G74" s="122">
        <f t="shared" si="45"/>
        <v>116519000</v>
      </c>
      <c r="H74" s="121">
        <f t="shared" si="45"/>
        <v>71608000</v>
      </c>
      <c r="I74" s="122">
        <f t="shared" si="45"/>
        <v>30278014</v>
      </c>
      <c r="J74" s="121">
        <f t="shared" si="45"/>
        <v>9316000</v>
      </c>
      <c r="K74" s="122">
        <f t="shared" si="45"/>
        <v>39896102</v>
      </c>
      <c r="L74" s="121">
        <f t="shared" si="45"/>
        <v>8549000</v>
      </c>
      <c r="M74" s="122">
        <f t="shared" si="45"/>
        <v>0</v>
      </c>
      <c r="N74" s="121">
        <f t="shared" si="45"/>
        <v>27047000</v>
      </c>
      <c r="O74" s="122">
        <f t="shared" si="45"/>
        <v>0</v>
      </c>
      <c r="P74" s="121">
        <f>$H74      +$J74      +$L74      +$N74</f>
        <v>116520000</v>
      </c>
      <c r="Q74" s="122">
        <f>$I74      +$K74      +$M74      +$O74</f>
        <v>70174116</v>
      </c>
      <c r="R74" s="67">
        <f>IF(($L74      =0),0,((($N74      -$L74      )/$L74      )*100))</f>
        <v>216.3761843490467</v>
      </c>
      <c r="S74" s="68">
        <f>IF(($M74      =0),0,((($O74      -$M74      )/$M74      )*100))</f>
        <v>0</v>
      </c>
      <c r="T74" s="67">
        <f>IF(($E71      =0),0,(($P71      /$E71      )*100))</f>
        <v>100.00085822913</v>
      </c>
      <c r="U74" s="71">
        <f>IF($E71   =0,0,($Q71   /$E71 )*100)</f>
        <v>60.225470524120524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133568000</v>
      </c>
      <c r="C75" s="120">
        <f>SUM(C9:C16,C19:C25,C28:C31,C34,C37:C41,C44:C54,C57:C60,C63:C67,C71:C72)</f>
        <v>18888000</v>
      </c>
      <c r="D75" s="120"/>
      <c r="E75" s="120">
        <f>$B75      +$C75      +$D75</f>
        <v>152456000</v>
      </c>
      <c r="F75" s="121">
        <f t="shared" ref="F75:O75" si="46">SUM(F9:F16,F19:F25,F28:F31,F34,F37:F41,F44:F54,F57:F60,F63:F67,F71:F72)</f>
        <v>151568000</v>
      </c>
      <c r="G75" s="122">
        <f t="shared" si="46"/>
        <v>139849000</v>
      </c>
      <c r="H75" s="121">
        <f t="shared" si="46"/>
        <v>79449000</v>
      </c>
      <c r="I75" s="122">
        <f t="shared" si="46"/>
        <v>33449948</v>
      </c>
      <c r="J75" s="121">
        <f t="shared" si="46"/>
        <v>11885000</v>
      </c>
      <c r="K75" s="122">
        <f t="shared" si="46"/>
        <v>44428975</v>
      </c>
      <c r="L75" s="121">
        <f t="shared" si="46"/>
        <v>11767000</v>
      </c>
      <c r="M75" s="122">
        <f t="shared" si="46"/>
        <v>802071</v>
      </c>
      <c r="N75" s="121">
        <f t="shared" si="46"/>
        <v>35254000</v>
      </c>
      <c r="O75" s="122">
        <f t="shared" si="46"/>
        <v>2891867</v>
      </c>
      <c r="P75" s="121">
        <f>$H75      +$J75      +$L75      +$N75</f>
        <v>138355000</v>
      </c>
      <c r="Q75" s="122">
        <f>$I75      +$K75      +$M75      +$O75</f>
        <v>81572861</v>
      </c>
      <c r="R75" s="67">
        <f>IF(($L75      =0),0,((($N75      -$L75      )/$L75      )*100))</f>
        <v>199.60057788731197</v>
      </c>
      <c r="S75" s="68">
        <f>IF(($M75      =0),0,((($O75      -$M75      )/$M75      )*100))</f>
        <v>260.55000118443382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98.931704910296105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58.329241539088585</v>
      </c>
      <c r="V75" s="121">
        <f>SUM(V9:V16,V19:V25,V28:V31,V34,V37:V41,V44:V54,V57:V60,V63:V67,V71:V72)</f>
        <v>1934000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zhQS5AHiObwdYahD/OBFGg4kqVmvAnQqulpSTsAgOCouFW+YM1v4fLFLjbbANBLPGH0TpeZYkxClO9kLheL8Q==" saltValue="Dkp3QF8EsL0h0ayaMnSMN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153000</v>
      </c>
      <c r="I10" s="110">
        <v>86779</v>
      </c>
      <c r="J10" s="109">
        <v>1681000</v>
      </c>
      <c r="K10" s="110">
        <v>1418598</v>
      </c>
      <c r="L10" s="109">
        <v>289000</v>
      </c>
      <c r="M10" s="110">
        <v>270447</v>
      </c>
      <c r="N10" s="109"/>
      <c r="O10" s="110">
        <v>643479</v>
      </c>
      <c r="P10" s="109">
        <f t="shared" ref="P10:P17" si="1">$H10      +$J10      +$L10      +$N10</f>
        <v>2123000</v>
      </c>
      <c r="Q10" s="110">
        <f t="shared" ref="Q10:Q17" si="2">$I10      +$K10      +$M10      +$O10</f>
        <v>2419303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137.93164649635602</v>
      </c>
      <c r="T10" s="54">
        <f t="shared" ref="T10:T16" si="5">IF(($E10      =0),0,(($P10      /$E10      )*100))</f>
        <v>70.766666666666666</v>
      </c>
      <c r="U10" s="56">
        <f t="shared" ref="U10:U16" si="6">IF(($E10      =0),0,(($Q10      /$E10      )*100))</f>
        <v>80.643433333333334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4800000</v>
      </c>
      <c r="C11" s="108"/>
      <c r="D11" s="108"/>
      <c r="E11" s="108">
        <f t="shared" si="0"/>
        <v>4800000</v>
      </c>
      <c r="F11" s="109">
        <v>4800000</v>
      </c>
      <c r="G11" s="110">
        <v>4800000</v>
      </c>
      <c r="H11" s="109">
        <v>1288000</v>
      </c>
      <c r="I11" s="110">
        <v>633100</v>
      </c>
      <c r="J11" s="109">
        <v>1212000</v>
      </c>
      <c r="K11" s="110">
        <v>463446</v>
      </c>
      <c r="L11" s="109">
        <v>1361000</v>
      </c>
      <c r="M11" s="110">
        <v>681291</v>
      </c>
      <c r="N11" s="109">
        <v>753000</v>
      </c>
      <c r="O11" s="110">
        <v>3081879</v>
      </c>
      <c r="P11" s="109">
        <f t="shared" si="1"/>
        <v>4614000</v>
      </c>
      <c r="Q11" s="110">
        <f t="shared" si="2"/>
        <v>4859716</v>
      </c>
      <c r="R11" s="54">
        <f t="shared" si="3"/>
        <v>-44.673034533431299</v>
      </c>
      <c r="S11" s="55">
        <f t="shared" si="4"/>
        <v>352.35868373426331</v>
      </c>
      <c r="T11" s="54">
        <f t="shared" si="5"/>
        <v>96.125</v>
      </c>
      <c r="U11" s="56">
        <f t="shared" si="6"/>
        <v>101.24408333333332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7800000</v>
      </c>
      <c r="C17" s="111">
        <f>SUM(C9:C16)</f>
        <v>0</v>
      </c>
      <c r="D17" s="111"/>
      <c r="E17" s="111">
        <f t="shared" si="0"/>
        <v>7800000</v>
      </c>
      <c r="F17" s="112">
        <f t="shared" ref="F17:O17" si="7">SUM(F9:F16)</f>
        <v>7800000</v>
      </c>
      <c r="G17" s="113">
        <f t="shared" si="7"/>
        <v>7800000</v>
      </c>
      <c r="H17" s="112">
        <f t="shared" si="7"/>
        <v>1441000</v>
      </c>
      <c r="I17" s="113">
        <f t="shared" si="7"/>
        <v>719879</v>
      </c>
      <c r="J17" s="112">
        <f t="shared" si="7"/>
        <v>2893000</v>
      </c>
      <c r="K17" s="113">
        <f t="shared" si="7"/>
        <v>1882044</v>
      </c>
      <c r="L17" s="112">
        <f t="shared" si="7"/>
        <v>1650000</v>
      </c>
      <c r="M17" s="113">
        <f t="shared" si="7"/>
        <v>951738</v>
      </c>
      <c r="N17" s="112">
        <f t="shared" si="7"/>
        <v>753000</v>
      </c>
      <c r="O17" s="113">
        <f t="shared" si="7"/>
        <v>3725358</v>
      </c>
      <c r="P17" s="112">
        <f t="shared" si="1"/>
        <v>6737000</v>
      </c>
      <c r="Q17" s="113">
        <f t="shared" si="2"/>
        <v>7279019</v>
      </c>
      <c r="R17" s="58">
        <f t="shared" si="3"/>
        <v>-54.36363636363636</v>
      </c>
      <c r="S17" s="59">
        <f t="shared" si="4"/>
        <v>291.42684226121054</v>
      </c>
      <c r="T17" s="58">
        <f>IF((SUM($E9:$E14))=0,0,(P17/(SUM($E9:$E14))*100))</f>
        <v>86.371794871794876</v>
      </c>
      <c r="U17" s="60">
        <f>IF((SUM($E9:$E14))=0,0,(Q17/(SUM($E9:$E14))*100))</f>
        <v>93.320756410256408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2498000</v>
      </c>
      <c r="C21" s="108"/>
      <c r="D21" s="108"/>
      <c r="E21" s="108">
        <f t="shared" si="8"/>
        <v>2498000</v>
      </c>
      <c r="F21" s="109">
        <v>2498000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2498000</v>
      </c>
      <c r="C26" s="111">
        <f>SUM(C19:C25)</f>
        <v>0</v>
      </c>
      <c r="D26" s="111"/>
      <c r="E26" s="111">
        <f t="shared" si="8"/>
        <v>2498000</v>
      </c>
      <c r="F26" s="112">
        <f t="shared" ref="F26:O26" si="15">SUM(F19:F25)</f>
        <v>2498000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2524000</v>
      </c>
      <c r="C31" s="108">
        <v>619000</v>
      </c>
      <c r="D31" s="108"/>
      <c r="E31" s="108">
        <f>$B31      +$C31      +$D31</f>
        <v>3143000</v>
      </c>
      <c r="F31" s="109">
        <v>3143000</v>
      </c>
      <c r="G31" s="110">
        <v>3143000</v>
      </c>
      <c r="H31" s="109">
        <v>719000</v>
      </c>
      <c r="I31" s="110">
        <v>651594</v>
      </c>
      <c r="J31" s="109">
        <v>828000</v>
      </c>
      <c r="K31" s="110">
        <v>386613</v>
      </c>
      <c r="L31" s="109">
        <v>536000</v>
      </c>
      <c r="M31" s="110">
        <v>426804</v>
      </c>
      <c r="N31" s="109">
        <v>694000</v>
      </c>
      <c r="O31" s="110">
        <v>517312</v>
      </c>
      <c r="P31" s="109">
        <f>$H31      +$J31      +$L31      +$N31</f>
        <v>2777000</v>
      </c>
      <c r="Q31" s="110">
        <f>$I31      +$K31      +$M31      +$O31</f>
        <v>1982323</v>
      </c>
      <c r="R31" s="54">
        <f>IF(($L31      =0),0,((($N31      -$L31      )/$L31      )*100))</f>
        <v>29.477611940298509</v>
      </c>
      <c r="S31" s="55">
        <f>IF(($M31      =0),0,((($O31      -$M31      )/$M31      )*100))</f>
        <v>21.205986822991349</v>
      </c>
      <c r="T31" s="54">
        <f>IF(($E31      =0),0,(($P31      /$E31      )*100))</f>
        <v>88.355074769328667</v>
      </c>
      <c r="U31" s="56">
        <f>IF(($E31      =0),0,(($Q31      /$E31      )*100))</f>
        <v>63.071046770601335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2524000</v>
      </c>
      <c r="C32" s="111">
        <f>SUM(C28:C31)</f>
        <v>619000</v>
      </c>
      <c r="D32" s="111"/>
      <c r="E32" s="111">
        <f>$B32      +$C32      +$D32</f>
        <v>3143000</v>
      </c>
      <c r="F32" s="112">
        <f t="shared" ref="F32:O32" si="16">SUM(F28:F31)</f>
        <v>3143000</v>
      </c>
      <c r="G32" s="113">
        <f t="shared" si="16"/>
        <v>3143000</v>
      </c>
      <c r="H32" s="112">
        <f t="shared" si="16"/>
        <v>719000</v>
      </c>
      <c r="I32" s="113">
        <f t="shared" si="16"/>
        <v>651594</v>
      </c>
      <c r="J32" s="112">
        <f t="shared" si="16"/>
        <v>828000</v>
      </c>
      <c r="K32" s="113">
        <f t="shared" si="16"/>
        <v>386613</v>
      </c>
      <c r="L32" s="112">
        <f t="shared" si="16"/>
        <v>536000</v>
      </c>
      <c r="M32" s="113">
        <f t="shared" si="16"/>
        <v>426804</v>
      </c>
      <c r="N32" s="112">
        <f t="shared" si="16"/>
        <v>694000</v>
      </c>
      <c r="O32" s="113">
        <f t="shared" si="16"/>
        <v>517312</v>
      </c>
      <c r="P32" s="112">
        <f>$H32      +$J32      +$L32      +$N32</f>
        <v>2777000</v>
      </c>
      <c r="Q32" s="113">
        <f>$I32      +$K32      +$M32      +$O32</f>
        <v>1982323</v>
      </c>
      <c r="R32" s="58">
        <f>IF(($L32      =0),0,((($N32      -$L32      )/$L32      )*100))</f>
        <v>29.477611940298509</v>
      </c>
      <c r="S32" s="59">
        <f>IF(($M32      =0),0,((($O32      -$M32      )/$M32      )*100))</f>
        <v>21.205986822991349</v>
      </c>
      <c r="T32" s="58">
        <f>IF($E32   =0,0,($P32   /$E32   )*100)</f>
        <v>88.355074769328667</v>
      </c>
      <c r="U32" s="60">
        <f>IF($E32   =0,0,($Q32   /$E32   )*100)</f>
        <v>63.071046770601335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5114000</v>
      </c>
      <c r="C34" s="108"/>
      <c r="D34" s="108"/>
      <c r="E34" s="108">
        <f>$B34      +$C34      +$D34</f>
        <v>5114000</v>
      </c>
      <c r="F34" s="109">
        <v>5114000</v>
      </c>
      <c r="G34" s="110">
        <v>5114000</v>
      </c>
      <c r="H34" s="109">
        <v>1278000</v>
      </c>
      <c r="I34" s="110">
        <v>2363599</v>
      </c>
      <c r="J34" s="109">
        <v>1243000</v>
      </c>
      <c r="K34" s="110">
        <v>1554170</v>
      </c>
      <c r="L34" s="109">
        <v>1316000</v>
      </c>
      <c r="M34" s="110">
        <v>1366647</v>
      </c>
      <c r="N34" s="109">
        <v>1186000</v>
      </c>
      <c r="O34" s="110">
        <v>-170415</v>
      </c>
      <c r="P34" s="109">
        <f>$H34      +$J34      +$L34      +$N34</f>
        <v>5023000</v>
      </c>
      <c r="Q34" s="110">
        <f>$I34      +$K34      +$M34      +$O34</f>
        <v>5114001</v>
      </c>
      <c r="R34" s="54">
        <f>IF(($L34      =0),0,((($N34      -$L34      )/$L34      )*100))</f>
        <v>-9.8784194528875382</v>
      </c>
      <c r="S34" s="55">
        <f>IF(($M34      =0),0,((($O34      -$M34      )/$M34      )*100))</f>
        <v>-112.46956968405155</v>
      </c>
      <c r="T34" s="54">
        <f>IF(($E34      =0),0,(($P34      /$E34      )*100))</f>
        <v>98.220570981619076</v>
      </c>
      <c r="U34" s="56">
        <f>IF(($E34      =0),0,(($Q34      /$E34      )*100))</f>
        <v>100.00001955416505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5114000</v>
      </c>
      <c r="C35" s="111">
        <f>C34</f>
        <v>0</v>
      </c>
      <c r="D35" s="111"/>
      <c r="E35" s="111">
        <f>$B35      +$C35      +$D35</f>
        <v>5114000</v>
      </c>
      <c r="F35" s="112">
        <f t="shared" ref="F35:O35" si="17">F34</f>
        <v>5114000</v>
      </c>
      <c r="G35" s="113">
        <f t="shared" si="17"/>
        <v>5114000</v>
      </c>
      <c r="H35" s="112">
        <f t="shared" si="17"/>
        <v>1278000</v>
      </c>
      <c r="I35" s="113">
        <f t="shared" si="17"/>
        <v>2363599</v>
      </c>
      <c r="J35" s="112">
        <f t="shared" si="17"/>
        <v>1243000</v>
      </c>
      <c r="K35" s="113">
        <f t="shared" si="17"/>
        <v>1554170</v>
      </c>
      <c r="L35" s="112">
        <f t="shared" si="17"/>
        <v>1316000</v>
      </c>
      <c r="M35" s="113">
        <f t="shared" si="17"/>
        <v>1366647</v>
      </c>
      <c r="N35" s="112">
        <f t="shared" si="17"/>
        <v>1186000</v>
      </c>
      <c r="O35" s="113">
        <f t="shared" si="17"/>
        <v>-170415</v>
      </c>
      <c r="P35" s="112">
        <f>$H35      +$J35      +$L35      +$N35</f>
        <v>5023000</v>
      </c>
      <c r="Q35" s="113">
        <f>$I35      +$K35      +$M35      +$O35</f>
        <v>5114001</v>
      </c>
      <c r="R35" s="58">
        <f>IF(($L35      =0),0,((($N35      -$L35      )/$L35      )*100))</f>
        <v>-9.8784194528875382</v>
      </c>
      <c r="S35" s="59">
        <f>IF(($M35      =0),0,((($O35      -$M35      )/$M35      )*100))</f>
        <v>-112.46956968405155</v>
      </c>
      <c r="T35" s="58">
        <f>IF($E35   =0,0,($P35   /$E35   )*100)</f>
        <v>98.220570981619076</v>
      </c>
      <c r="U35" s="60">
        <f>IF($E35   =0,0,($Q35   /$E35   )*100)</f>
        <v>100.00001955416505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147254000</v>
      </c>
      <c r="C46" s="108"/>
      <c r="D46" s="108"/>
      <c r="E46" s="108">
        <f t="shared" si="26"/>
        <v>147254000</v>
      </c>
      <c r="F46" s="109">
        <v>147254000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78605000</v>
      </c>
      <c r="C53" s="108">
        <v>20000000</v>
      </c>
      <c r="D53" s="108"/>
      <c r="E53" s="108">
        <f t="shared" si="26"/>
        <v>98605000</v>
      </c>
      <c r="F53" s="109">
        <v>98605000</v>
      </c>
      <c r="G53" s="110">
        <v>98605000</v>
      </c>
      <c r="H53" s="109">
        <v>29649000</v>
      </c>
      <c r="I53" s="110">
        <v>30622353</v>
      </c>
      <c r="J53" s="109">
        <v>18010000</v>
      </c>
      <c r="K53" s="110">
        <v>10148962</v>
      </c>
      <c r="L53" s="109">
        <v>4671000</v>
      </c>
      <c r="M53" s="110">
        <v>29864336</v>
      </c>
      <c r="N53" s="109">
        <v>41428000</v>
      </c>
      <c r="O53" s="110">
        <v>29280045</v>
      </c>
      <c r="P53" s="109">
        <f t="shared" si="27"/>
        <v>93758000</v>
      </c>
      <c r="Q53" s="110">
        <f t="shared" si="28"/>
        <v>99915696</v>
      </c>
      <c r="R53" s="54">
        <f t="shared" si="29"/>
        <v>786.91928923142791</v>
      </c>
      <c r="S53" s="55">
        <f t="shared" si="30"/>
        <v>-1.9564841488523301</v>
      </c>
      <c r="T53" s="54">
        <f t="shared" si="31"/>
        <v>95.084427767354597</v>
      </c>
      <c r="U53" s="56">
        <f t="shared" si="32"/>
        <v>101.32923888240961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225859000</v>
      </c>
      <c r="C55" s="111">
        <f>SUM(C44:C54)</f>
        <v>20000000</v>
      </c>
      <c r="D55" s="111"/>
      <c r="E55" s="111">
        <f t="shared" si="26"/>
        <v>245859000</v>
      </c>
      <c r="F55" s="112">
        <f t="shared" ref="F55:O55" si="33">SUM(F44:F54)</f>
        <v>245859000</v>
      </c>
      <c r="G55" s="113">
        <f t="shared" si="33"/>
        <v>98605000</v>
      </c>
      <c r="H55" s="112">
        <f t="shared" si="33"/>
        <v>29649000</v>
      </c>
      <c r="I55" s="113">
        <f t="shared" si="33"/>
        <v>30622353</v>
      </c>
      <c r="J55" s="112">
        <f t="shared" si="33"/>
        <v>18010000</v>
      </c>
      <c r="K55" s="113">
        <f t="shared" si="33"/>
        <v>10148962</v>
      </c>
      <c r="L55" s="112">
        <f t="shared" si="33"/>
        <v>4671000</v>
      </c>
      <c r="M55" s="113">
        <f t="shared" si="33"/>
        <v>29864336</v>
      </c>
      <c r="N55" s="112">
        <f t="shared" si="33"/>
        <v>41428000</v>
      </c>
      <c r="O55" s="113">
        <f t="shared" si="33"/>
        <v>29280045</v>
      </c>
      <c r="P55" s="112">
        <f t="shared" si="27"/>
        <v>93758000</v>
      </c>
      <c r="Q55" s="113">
        <f t="shared" si="28"/>
        <v>99915696</v>
      </c>
      <c r="R55" s="58">
        <f t="shared" si="29"/>
        <v>786.91928923142791</v>
      </c>
      <c r="S55" s="59">
        <f t="shared" si="30"/>
        <v>-1.9564841488523301</v>
      </c>
      <c r="T55" s="58">
        <f>IF((+$E45+$E47+$E49+$E50+$E53) =0,0,(P55   /(+$E45+$E47+$E49+$E50+$E53) )*100)</f>
        <v>95.084427767354597</v>
      </c>
      <c r="U55" s="60">
        <f>IF((+$E45+$E47+$E49+$E50+$E53) =0,0,(Q55   /(+$E45+$E47+$E49+$E50+$E53) )*100)</f>
        <v>101.32923888240961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243795000</v>
      </c>
      <c r="C69" s="120">
        <f>SUM(C9:C16,C19:C25,C28:C31,C34,C37:C41,C44:C54,C57:C60,C63:C67)</f>
        <v>20619000</v>
      </c>
      <c r="D69" s="120"/>
      <c r="E69" s="120">
        <f t="shared" si="35"/>
        <v>264414000</v>
      </c>
      <c r="F69" s="121">
        <f t="shared" ref="F69:O69" si="43">SUM(F9:F16,F19:F25,F28:F31,F34,F37:F41,F44:F54,F57:F60,F63:F67)</f>
        <v>264414000</v>
      </c>
      <c r="G69" s="122">
        <f t="shared" si="43"/>
        <v>114662000</v>
      </c>
      <c r="H69" s="121">
        <f t="shared" si="43"/>
        <v>33087000</v>
      </c>
      <c r="I69" s="122">
        <f t="shared" si="43"/>
        <v>34357425</v>
      </c>
      <c r="J69" s="121">
        <f t="shared" si="43"/>
        <v>22974000</v>
      </c>
      <c r="K69" s="122">
        <f t="shared" si="43"/>
        <v>13971789</v>
      </c>
      <c r="L69" s="121">
        <f t="shared" si="43"/>
        <v>8173000</v>
      </c>
      <c r="M69" s="122">
        <f t="shared" si="43"/>
        <v>32609525</v>
      </c>
      <c r="N69" s="121">
        <f t="shared" si="43"/>
        <v>44061000</v>
      </c>
      <c r="O69" s="122">
        <f t="shared" si="43"/>
        <v>33352300</v>
      </c>
      <c r="P69" s="121">
        <f t="shared" si="36"/>
        <v>108295000</v>
      </c>
      <c r="Q69" s="122">
        <f t="shared" si="37"/>
        <v>114291039</v>
      </c>
      <c r="R69" s="67">
        <f t="shared" si="38"/>
        <v>439.10436804111094</v>
      </c>
      <c r="S69" s="68">
        <f t="shared" si="39"/>
        <v>2.2777854016579511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94.44715773316355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99.676474333257744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588488000</v>
      </c>
      <c r="C71" s="108">
        <v>-34984000</v>
      </c>
      <c r="D71" s="108"/>
      <c r="E71" s="108">
        <f>$B71      +$C71      +$D71</f>
        <v>553504000</v>
      </c>
      <c r="F71" s="109">
        <v>553504000</v>
      </c>
      <c r="G71" s="110">
        <v>553504000</v>
      </c>
      <c r="H71" s="109">
        <v>43520000</v>
      </c>
      <c r="I71" s="110">
        <v>64754774</v>
      </c>
      <c r="J71" s="109">
        <v>206350000</v>
      </c>
      <c r="K71" s="110">
        <v>113632629</v>
      </c>
      <c r="L71" s="109">
        <v>104300000</v>
      </c>
      <c r="M71" s="110">
        <v>217948636</v>
      </c>
      <c r="N71" s="109">
        <v>199334000</v>
      </c>
      <c r="O71" s="110">
        <v>208687766</v>
      </c>
      <c r="P71" s="109">
        <f>$H71      +$J71      +$L71      +$N71</f>
        <v>553504000</v>
      </c>
      <c r="Q71" s="110">
        <f>$I71      +$K71      +$M71      +$O71</f>
        <v>605023805</v>
      </c>
      <c r="R71" s="54">
        <f>IF(($L71      =0),0,((($N71      -$L71      )/$L71      )*100))</f>
        <v>91.116011505273249</v>
      </c>
      <c r="S71" s="55">
        <f>IF(($M71      =0),0,((($O71      -$M71      )/$M71      )*100))</f>
        <v>-4.2491066564876316</v>
      </c>
      <c r="T71" s="54">
        <f>IF(($E71      =0),0,(($P71      /$E71      )*100))</f>
        <v>100</v>
      </c>
      <c r="U71" s="56">
        <f>IF(($E71      =0),0,(($Q71      /$E71      )*100))</f>
        <v>109.30793725067932</v>
      </c>
      <c r="V71" s="109">
        <v>53488000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588488000</v>
      </c>
      <c r="C73" s="117">
        <f>SUM(C71:C72)</f>
        <v>-34984000</v>
      </c>
      <c r="D73" s="117"/>
      <c r="E73" s="117">
        <f>$B73      +$C73      +$D73</f>
        <v>553504000</v>
      </c>
      <c r="F73" s="118">
        <f t="shared" ref="F73:O73" si="44">SUM(F71:F72)</f>
        <v>553504000</v>
      </c>
      <c r="G73" s="119">
        <f t="shared" si="44"/>
        <v>553504000</v>
      </c>
      <c r="H73" s="118">
        <f t="shared" si="44"/>
        <v>43520000</v>
      </c>
      <c r="I73" s="119">
        <f t="shared" si="44"/>
        <v>64754774</v>
      </c>
      <c r="J73" s="118">
        <f t="shared" si="44"/>
        <v>206350000</v>
      </c>
      <c r="K73" s="119">
        <f t="shared" si="44"/>
        <v>113632629</v>
      </c>
      <c r="L73" s="118">
        <f t="shared" si="44"/>
        <v>104300000</v>
      </c>
      <c r="M73" s="119">
        <f t="shared" si="44"/>
        <v>217948636</v>
      </c>
      <c r="N73" s="118">
        <f t="shared" si="44"/>
        <v>199334000</v>
      </c>
      <c r="O73" s="119">
        <f t="shared" si="44"/>
        <v>208687766</v>
      </c>
      <c r="P73" s="118">
        <f>$H73      +$J73      +$L73      +$N73</f>
        <v>553504000</v>
      </c>
      <c r="Q73" s="119">
        <f>$I73      +$K73      +$M73      +$O73</f>
        <v>605023805</v>
      </c>
      <c r="R73" s="63">
        <f>IF(($L73      =0),0,((($N73      -$L73      )/$L73      )*100))</f>
        <v>91.116011505273249</v>
      </c>
      <c r="S73" s="64">
        <f>IF(($M73      =0),0,((($O73      -$M73      )/$M73      )*100))</f>
        <v>-4.2491066564876316</v>
      </c>
      <c r="T73" s="63">
        <f>IF(($E71      =0),0,(($P71      /$E71      )*100))</f>
        <v>100</v>
      </c>
      <c r="U73" s="65">
        <f>IF($E71   =0,0,($Q71   /$E71 )*100)</f>
        <v>109.30793725067932</v>
      </c>
      <c r="V73" s="118">
        <f>SUM(V71:V72)</f>
        <v>53488000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588488000</v>
      </c>
      <c r="C74" s="120">
        <f>SUM(C71:C72)</f>
        <v>-34984000</v>
      </c>
      <c r="D74" s="120"/>
      <c r="E74" s="120">
        <f>$B74      +$C74      +$D74</f>
        <v>553504000</v>
      </c>
      <c r="F74" s="121">
        <f t="shared" ref="F74:O74" si="45">SUM(F71:F72)</f>
        <v>553504000</v>
      </c>
      <c r="G74" s="122">
        <f t="shared" si="45"/>
        <v>553504000</v>
      </c>
      <c r="H74" s="121">
        <f t="shared" si="45"/>
        <v>43520000</v>
      </c>
      <c r="I74" s="122">
        <f t="shared" si="45"/>
        <v>64754774</v>
      </c>
      <c r="J74" s="121">
        <f t="shared" si="45"/>
        <v>206350000</v>
      </c>
      <c r="K74" s="122">
        <f t="shared" si="45"/>
        <v>113632629</v>
      </c>
      <c r="L74" s="121">
        <f t="shared" si="45"/>
        <v>104300000</v>
      </c>
      <c r="M74" s="122">
        <f t="shared" si="45"/>
        <v>217948636</v>
      </c>
      <c r="N74" s="121">
        <f t="shared" si="45"/>
        <v>199334000</v>
      </c>
      <c r="O74" s="122">
        <f t="shared" si="45"/>
        <v>208687766</v>
      </c>
      <c r="P74" s="121">
        <f>$H74      +$J74      +$L74      +$N74</f>
        <v>553504000</v>
      </c>
      <c r="Q74" s="122">
        <f>$I74      +$K74      +$M74      +$O74</f>
        <v>605023805</v>
      </c>
      <c r="R74" s="67">
        <f>IF(($L74      =0),0,((($N74      -$L74      )/$L74      )*100))</f>
        <v>91.116011505273249</v>
      </c>
      <c r="S74" s="68">
        <f>IF(($M74      =0),0,((($O74      -$M74      )/$M74      )*100))</f>
        <v>-4.2491066564876316</v>
      </c>
      <c r="T74" s="67">
        <f>IF(($E71      =0),0,(($P71      /$E71      )*100))</f>
        <v>100</v>
      </c>
      <c r="U74" s="71">
        <f>IF($E71   =0,0,($Q71   /$E71 )*100)</f>
        <v>109.30793725067932</v>
      </c>
      <c r="V74" s="121">
        <f>SUM(V71:V72)</f>
        <v>53488000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832283000</v>
      </c>
      <c r="C75" s="120">
        <f>SUM(C9:C16,C19:C25,C28:C31,C34,C37:C41,C44:C54,C57:C60,C63:C67,C71:C72)</f>
        <v>-14365000</v>
      </c>
      <c r="D75" s="120"/>
      <c r="E75" s="120">
        <f>$B75      +$C75      +$D75</f>
        <v>817918000</v>
      </c>
      <c r="F75" s="121">
        <f t="shared" ref="F75:O75" si="46">SUM(F9:F16,F19:F25,F28:F31,F34,F37:F41,F44:F54,F57:F60,F63:F67,F71:F72)</f>
        <v>817918000</v>
      </c>
      <c r="G75" s="122">
        <f t="shared" si="46"/>
        <v>668166000</v>
      </c>
      <c r="H75" s="121">
        <f t="shared" si="46"/>
        <v>76607000</v>
      </c>
      <c r="I75" s="122">
        <f t="shared" si="46"/>
        <v>99112199</v>
      </c>
      <c r="J75" s="121">
        <f t="shared" si="46"/>
        <v>229324000</v>
      </c>
      <c r="K75" s="122">
        <f t="shared" si="46"/>
        <v>127604418</v>
      </c>
      <c r="L75" s="121">
        <f t="shared" si="46"/>
        <v>112473000</v>
      </c>
      <c r="M75" s="122">
        <f t="shared" si="46"/>
        <v>250558161</v>
      </c>
      <c r="N75" s="121">
        <f t="shared" si="46"/>
        <v>243395000</v>
      </c>
      <c r="O75" s="122">
        <f t="shared" si="46"/>
        <v>242040066</v>
      </c>
      <c r="P75" s="121">
        <f>$H75      +$J75      +$L75      +$N75</f>
        <v>661799000</v>
      </c>
      <c r="Q75" s="122">
        <f>$I75      +$K75      +$M75      +$O75</f>
        <v>719314844</v>
      </c>
      <c r="R75" s="67">
        <f>IF(($L75      =0),0,((($N75      -$L75      )/$L75      )*100))</f>
        <v>116.40304784259334</v>
      </c>
      <c r="S75" s="68">
        <f>IF(($M75      =0),0,((($O75      -$M75      )/$M75      )*100))</f>
        <v>-3.3996477967444849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99.047093087645891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107.65511025703194</v>
      </c>
      <c r="V75" s="121">
        <f>SUM(V9:V16,V19:V25,V28:V31,V34,V37:V41,V44:V54,V57:V60,V63:V67,V71:V72)</f>
        <v>53488000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15755000</v>
      </c>
      <c r="C87" s="128">
        <f t="shared" si="48"/>
        <v>51000</v>
      </c>
      <c r="D87" s="128">
        <f t="shared" si="48"/>
        <v>0</v>
      </c>
      <c r="E87" s="128">
        <f t="shared" si="48"/>
        <v>15806000</v>
      </c>
      <c r="F87" s="128">
        <f t="shared" si="48"/>
        <v>0</v>
      </c>
      <c r="G87" s="128">
        <f t="shared" si="48"/>
        <v>0</v>
      </c>
      <c r="H87" s="128">
        <f t="shared" si="48"/>
        <v>89000</v>
      </c>
      <c r="I87" s="128">
        <f t="shared" si="48"/>
        <v>0</v>
      </c>
      <c r="J87" s="128">
        <f t="shared" si="48"/>
        <v>13000</v>
      </c>
      <c r="K87" s="128">
        <f t="shared" si="48"/>
        <v>0</v>
      </c>
      <c r="L87" s="128">
        <f t="shared" si="48"/>
        <v>48000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150000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0.94900670631405792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86000</v>
      </c>
      <c r="C88" s="130">
        <v>51000</v>
      </c>
      <c r="D88" s="130"/>
      <c r="E88" s="130">
        <f t="shared" ref="E88:E96" si="49">$B88      +$C88      +$D88</f>
        <v>137000</v>
      </c>
      <c r="F88" s="130">
        <v>0</v>
      </c>
      <c r="G88" s="130">
        <v>0</v>
      </c>
      <c r="H88" s="130">
        <v>89000</v>
      </c>
      <c r="I88" s="130"/>
      <c r="J88" s="130">
        <v>13000</v>
      </c>
      <c r="K88" s="130"/>
      <c r="L88" s="130">
        <v>48000</v>
      </c>
      <c r="M88" s="130"/>
      <c r="N88" s="130"/>
      <c r="O88" s="130"/>
      <c r="P88" s="130">
        <f t="shared" ref="P88:P96" si="50">$H88      +$J88      +$L88      +$N88</f>
        <v>150000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-100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109.48905109489051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15669000</v>
      </c>
      <c r="C91" s="108"/>
      <c r="D91" s="108"/>
      <c r="E91" s="108">
        <f t="shared" si="49"/>
        <v>15669000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15755000</v>
      </c>
      <c r="C114" s="137">
        <f t="shared" si="62"/>
        <v>51000</v>
      </c>
      <c r="D114" s="137">
        <f t="shared" si="62"/>
        <v>0</v>
      </c>
      <c r="E114" s="137">
        <f t="shared" si="62"/>
        <v>15806000</v>
      </c>
      <c r="F114" s="137">
        <f t="shared" si="62"/>
        <v>0</v>
      </c>
      <c r="G114" s="137">
        <f t="shared" si="62"/>
        <v>0</v>
      </c>
      <c r="H114" s="137">
        <f t="shared" si="62"/>
        <v>89000</v>
      </c>
      <c r="I114" s="137">
        <f t="shared" si="62"/>
        <v>0</v>
      </c>
      <c r="J114" s="137">
        <f t="shared" si="62"/>
        <v>13000</v>
      </c>
      <c r="K114" s="137">
        <f t="shared" si="62"/>
        <v>0</v>
      </c>
      <c r="L114" s="137">
        <f t="shared" si="62"/>
        <v>48000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150000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9.4900670631405792E-3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15755000</v>
      </c>
      <c r="C115" s="139">
        <f t="shared" ref="C115:Q115" si="63">C87</f>
        <v>51000</v>
      </c>
      <c r="D115" s="139">
        <f t="shared" si="63"/>
        <v>0</v>
      </c>
      <c r="E115" s="139">
        <f t="shared" si="63"/>
        <v>15806000</v>
      </c>
      <c r="F115" s="139">
        <f t="shared" si="63"/>
        <v>0</v>
      </c>
      <c r="G115" s="139">
        <f t="shared" si="63"/>
        <v>0</v>
      </c>
      <c r="H115" s="139">
        <f t="shared" si="63"/>
        <v>89000</v>
      </c>
      <c r="I115" s="139">
        <f t="shared" si="63"/>
        <v>0</v>
      </c>
      <c r="J115" s="139">
        <f t="shared" si="63"/>
        <v>13000</v>
      </c>
      <c r="K115" s="139">
        <f t="shared" si="63"/>
        <v>0</v>
      </c>
      <c r="L115" s="139">
        <f t="shared" si="63"/>
        <v>48000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150000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9.4900670631405792E-3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zeIxkxQFiKukzvEsma8namChJ50EaFhLlc6Md2WjMoCUQW47oyaCsf5cUUN0xBwa7UzUH1WIioRBtAFMKHYfA==" saltValue="pKDesysJt/LTuysMN3UL7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/>
      <c r="I10" s="110">
        <v>112500</v>
      </c>
      <c r="J10" s="109"/>
      <c r="K10" s="110"/>
      <c r="L10" s="109"/>
      <c r="M10" s="110">
        <v>1850388</v>
      </c>
      <c r="N10" s="109"/>
      <c r="O10" s="110">
        <v>430890</v>
      </c>
      <c r="P10" s="109">
        <f t="shared" ref="P10:P17" si="1">$H10      +$J10      +$L10      +$N10</f>
        <v>0</v>
      </c>
      <c r="Q10" s="110">
        <f t="shared" ref="Q10:Q17" si="2">$I10      +$K10      +$M10      +$O10</f>
        <v>2393778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-76.713532513181022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99.740750000000006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0</v>
      </c>
      <c r="I17" s="113">
        <f t="shared" si="7"/>
        <v>112500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1850388</v>
      </c>
      <c r="N17" s="112">
        <f t="shared" si="7"/>
        <v>0</v>
      </c>
      <c r="O17" s="113">
        <f t="shared" si="7"/>
        <v>430890</v>
      </c>
      <c r="P17" s="112">
        <f t="shared" si="1"/>
        <v>0</v>
      </c>
      <c r="Q17" s="113">
        <f t="shared" si="2"/>
        <v>2393778</v>
      </c>
      <c r="R17" s="58">
        <f t="shared" si="3"/>
        <v>0</v>
      </c>
      <c r="S17" s="59">
        <f t="shared" si="4"/>
        <v>-76.713532513181022</v>
      </c>
      <c r="T17" s="58">
        <f>IF((SUM($E9:$E14))=0,0,(P17/(SUM($E9:$E14))*100))</f>
        <v>0</v>
      </c>
      <c r="U17" s="60">
        <f>IF((SUM($E9:$E14))=0,0,(Q17/(SUM($E9:$E14))*100))</f>
        <v>99.740750000000006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15716000</v>
      </c>
      <c r="C23" s="108"/>
      <c r="D23" s="108"/>
      <c r="E23" s="108">
        <f t="shared" si="8"/>
        <v>15716000</v>
      </c>
      <c r="F23" s="109">
        <v>15716000</v>
      </c>
      <c r="G23" s="110">
        <v>15716000</v>
      </c>
      <c r="H23" s="109"/>
      <c r="I23" s="110"/>
      <c r="J23" s="109">
        <v>2030000</v>
      </c>
      <c r="K23" s="110"/>
      <c r="L23" s="109">
        <v>1466000</v>
      </c>
      <c r="M23" s="110"/>
      <c r="N23" s="109">
        <v>3851000</v>
      </c>
      <c r="O23" s="110"/>
      <c r="P23" s="109">
        <f t="shared" si="9"/>
        <v>7347000</v>
      </c>
      <c r="Q23" s="110">
        <f t="shared" si="10"/>
        <v>0</v>
      </c>
      <c r="R23" s="54">
        <f t="shared" si="11"/>
        <v>162.68758526603003</v>
      </c>
      <c r="S23" s="55">
        <f t="shared" si="12"/>
        <v>0</v>
      </c>
      <c r="T23" s="54">
        <f t="shared" si="13"/>
        <v>46.748536523288372</v>
      </c>
      <c r="U23" s="56">
        <f t="shared" si="14"/>
        <v>0</v>
      </c>
      <c r="V23" s="109">
        <v>42705000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15716000</v>
      </c>
      <c r="C26" s="111">
        <f>SUM(C19:C25)</f>
        <v>0</v>
      </c>
      <c r="D26" s="111"/>
      <c r="E26" s="111">
        <f t="shared" si="8"/>
        <v>15716000</v>
      </c>
      <c r="F26" s="112">
        <f t="shared" ref="F26:O26" si="15">SUM(F19:F25)</f>
        <v>15716000</v>
      </c>
      <c r="G26" s="113">
        <f t="shared" si="15"/>
        <v>15716000</v>
      </c>
      <c r="H26" s="112">
        <f t="shared" si="15"/>
        <v>0</v>
      </c>
      <c r="I26" s="113">
        <f t="shared" si="15"/>
        <v>0</v>
      </c>
      <c r="J26" s="112">
        <f t="shared" si="15"/>
        <v>2030000</v>
      </c>
      <c r="K26" s="113">
        <f t="shared" si="15"/>
        <v>0</v>
      </c>
      <c r="L26" s="112">
        <f t="shared" si="15"/>
        <v>1466000</v>
      </c>
      <c r="M26" s="113">
        <f t="shared" si="15"/>
        <v>0</v>
      </c>
      <c r="N26" s="112">
        <f t="shared" si="15"/>
        <v>3851000</v>
      </c>
      <c r="O26" s="113">
        <f t="shared" si="15"/>
        <v>0</v>
      </c>
      <c r="P26" s="112">
        <f t="shared" si="9"/>
        <v>7347000</v>
      </c>
      <c r="Q26" s="113">
        <f t="shared" si="10"/>
        <v>0</v>
      </c>
      <c r="R26" s="58">
        <f t="shared" si="11"/>
        <v>162.68758526603003</v>
      </c>
      <c r="S26" s="59">
        <f t="shared" si="12"/>
        <v>0</v>
      </c>
      <c r="T26" s="58">
        <f>IF(($E26-$E21-$E25)   =0,0,($P26   /($E26-$E21-$E25)   )*100)</f>
        <v>46.748536523288372</v>
      </c>
      <c r="U26" s="60">
        <f>IF(($E26-$E21-$E25)   =0,0,($Q26   /($E26-$E21-$E25)   )*100)</f>
        <v>0</v>
      </c>
      <c r="V26" s="112">
        <f>SUM(V19:V25)</f>
        <v>42705000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2005000</v>
      </c>
      <c r="C34" s="108"/>
      <c r="D34" s="108"/>
      <c r="E34" s="108">
        <f>$B34      +$C34      +$D34</f>
        <v>2005000</v>
      </c>
      <c r="F34" s="109">
        <v>2005000</v>
      </c>
      <c r="G34" s="110">
        <v>2005000</v>
      </c>
      <c r="H34" s="109">
        <v>501000</v>
      </c>
      <c r="I34" s="110">
        <v>1148683</v>
      </c>
      <c r="J34" s="109">
        <v>902000</v>
      </c>
      <c r="K34" s="110"/>
      <c r="L34" s="109"/>
      <c r="M34" s="110">
        <v>1449248</v>
      </c>
      <c r="N34" s="109"/>
      <c r="O34" s="110">
        <v>-592931</v>
      </c>
      <c r="P34" s="109">
        <f>$H34      +$J34      +$L34      +$N34</f>
        <v>1403000</v>
      </c>
      <c r="Q34" s="110">
        <f>$I34      +$K34      +$M34      +$O34</f>
        <v>2005000</v>
      </c>
      <c r="R34" s="54">
        <f>IF(($L34      =0),0,((($N34      -$L34      )/$L34      )*100))</f>
        <v>0</v>
      </c>
      <c r="S34" s="55">
        <f>IF(($M34      =0),0,((($O34      -$M34      )/$M34      )*100))</f>
        <v>-140.91301143765594</v>
      </c>
      <c r="T34" s="54">
        <f>IF(($E34      =0),0,(($P34      /$E34      )*100))</f>
        <v>69.975062344139644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2005000</v>
      </c>
      <c r="C35" s="111">
        <f>C34</f>
        <v>0</v>
      </c>
      <c r="D35" s="111"/>
      <c r="E35" s="111">
        <f>$B35      +$C35      +$D35</f>
        <v>2005000</v>
      </c>
      <c r="F35" s="112">
        <f t="shared" ref="F35:O35" si="17">F34</f>
        <v>2005000</v>
      </c>
      <c r="G35" s="113">
        <f t="shared" si="17"/>
        <v>2005000</v>
      </c>
      <c r="H35" s="112">
        <f t="shared" si="17"/>
        <v>501000</v>
      </c>
      <c r="I35" s="113">
        <f t="shared" si="17"/>
        <v>1148683</v>
      </c>
      <c r="J35" s="112">
        <f t="shared" si="17"/>
        <v>902000</v>
      </c>
      <c r="K35" s="113">
        <f t="shared" si="17"/>
        <v>0</v>
      </c>
      <c r="L35" s="112">
        <f t="shared" si="17"/>
        <v>0</v>
      </c>
      <c r="M35" s="113">
        <f t="shared" si="17"/>
        <v>1449248</v>
      </c>
      <c r="N35" s="112">
        <f t="shared" si="17"/>
        <v>0</v>
      </c>
      <c r="O35" s="113">
        <f t="shared" si="17"/>
        <v>-592931</v>
      </c>
      <c r="P35" s="112">
        <f>$H35      +$J35      +$L35      +$N35</f>
        <v>1403000</v>
      </c>
      <c r="Q35" s="113">
        <f>$I35      +$K35      +$M35      +$O35</f>
        <v>2005000</v>
      </c>
      <c r="R35" s="58">
        <f>IF(($L35      =0),0,((($N35      -$L35      )/$L35      )*100))</f>
        <v>0</v>
      </c>
      <c r="S35" s="59">
        <f>IF(($M35      =0),0,((($O35      -$M35      )/$M35      )*100))</f>
        <v>-140.91301143765594</v>
      </c>
      <c r="T35" s="58">
        <f>IF($E35   =0,0,($P35   /$E35   )*100)</f>
        <v>69.975062344139644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>
        <v>15353000</v>
      </c>
      <c r="W37" s="110" t="s">
        <v>36</v>
      </c>
    </row>
    <row r="38" spans="1:23" ht="13" customHeight="1" x14ac:dyDescent="0.3">
      <c r="A38" s="53" t="s">
        <v>62</v>
      </c>
      <c r="B38" s="108">
        <v>4304000</v>
      </c>
      <c r="C38" s="108">
        <v>1039000</v>
      </c>
      <c r="D38" s="108"/>
      <c r="E38" s="108">
        <f t="shared" si="18"/>
        <v>5343000</v>
      </c>
      <c r="F38" s="109">
        <v>4304000</v>
      </c>
      <c r="G38" s="110">
        <v>0</v>
      </c>
      <c r="H38" s="109"/>
      <c r="I38" s="110"/>
      <c r="J38" s="109"/>
      <c r="K38" s="110"/>
      <c r="L38" s="109"/>
      <c r="M38" s="110"/>
      <c r="N38" s="109">
        <v>249000</v>
      </c>
      <c r="O38" s="110"/>
      <c r="P38" s="109">
        <f t="shared" si="19"/>
        <v>249000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4.660303200449186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4304000</v>
      </c>
      <c r="C42" s="111">
        <f>SUM(C37:C41)</f>
        <v>1039000</v>
      </c>
      <c r="D42" s="111"/>
      <c r="E42" s="111">
        <f t="shared" si="18"/>
        <v>5343000</v>
      </c>
      <c r="F42" s="112">
        <f t="shared" ref="F42:O42" si="25">SUM(F37:F41)</f>
        <v>4304000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249000</v>
      </c>
      <c r="O42" s="113">
        <f t="shared" si="25"/>
        <v>0</v>
      </c>
      <c r="P42" s="112">
        <f t="shared" si="19"/>
        <v>249000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>
        <f>SUM(V37:V41)</f>
        <v>15353000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24425000</v>
      </c>
      <c r="C69" s="120">
        <f>SUM(C9:C16,C19:C25,C28:C31,C34,C37:C41,C44:C54,C57:C60,C63:C67)</f>
        <v>1039000</v>
      </c>
      <c r="D69" s="120"/>
      <c r="E69" s="120">
        <f t="shared" si="35"/>
        <v>25464000</v>
      </c>
      <c r="F69" s="121">
        <f t="shared" ref="F69:O69" si="43">SUM(F9:F16,F19:F25,F28:F31,F34,F37:F41,F44:F54,F57:F60,F63:F67)</f>
        <v>24425000</v>
      </c>
      <c r="G69" s="122">
        <f t="shared" si="43"/>
        <v>20121000</v>
      </c>
      <c r="H69" s="121">
        <f t="shared" si="43"/>
        <v>501000</v>
      </c>
      <c r="I69" s="122">
        <f t="shared" si="43"/>
        <v>1261183</v>
      </c>
      <c r="J69" s="121">
        <f t="shared" si="43"/>
        <v>2932000</v>
      </c>
      <c r="K69" s="122">
        <f t="shared" si="43"/>
        <v>0</v>
      </c>
      <c r="L69" s="121">
        <f t="shared" si="43"/>
        <v>1466000</v>
      </c>
      <c r="M69" s="122">
        <f t="shared" si="43"/>
        <v>3299636</v>
      </c>
      <c r="N69" s="121">
        <f t="shared" si="43"/>
        <v>4100000</v>
      </c>
      <c r="O69" s="122">
        <f t="shared" si="43"/>
        <v>-162041</v>
      </c>
      <c r="P69" s="121">
        <f t="shared" si="36"/>
        <v>8999000</v>
      </c>
      <c r="Q69" s="122">
        <f t="shared" si="37"/>
        <v>4398778</v>
      </c>
      <c r="R69" s="67">
        <f t="shared" si="38"/>
        <v>179.67257844474761</v>
      </c>
      <c r="S69" s="68">
        <f t="shared" si="39"/>
        <v>-104.91087501772923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44.724417275483326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21.861627155707968</v>
      </c>
      <c r="V69" s="121">
        <f>SUM(V9:V16,V19:V25,V28:V31,V34,V37:V41,V44:V54,V57:V60,V63:V67)</f>
        <v>58058000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51769000</v>
      </c>
      <c r="C71" s="108"/>
      <c r="D71" s="108"/>
      <c r="E71" s="108">
        <f>$B71      +$C71      +$D71</f>
        <v>51769000</v>
      </c>
      <c r="F71" s="109">
        <v>51769000</v>
      </c>
      <c r="G71" s="110">
        <v>51769000</v>
      </c>
      <c r="H71" s="109">
        <v>10711000</v>
      </c>
      <c r="I71" s="110">
        <v>8387682</v>
      </c>
      <c r="J71" s="109">
        <v>19809000</v>
      </c>
      <c r="K71" s="110"/>
      <c r="L71" s="109">
        <v>5810000</v>
      </c>
      <c r="M71" s="110">
        <v>32784337</v>
      </c>
      <c r="N71" s="109">
        <v>15438000</v>
      </c>
      <c r="O71" s="110">
        <v>11279544</v>
      </c>
      <c r="P71" s="109">
        <f>$H71      +$J71      +$L71      +$N71</f>
        <v>51768000</v>
      </c>
      <c r="Q71" s="110">
        <f>$I71      +$K71      +$M71      +$O71</f>
        <v>52451563</v>
      </c>
      <c r="R71" s="54">
        <f>IF(($L71      =0),0,((($N71      -$L71      )/$L71      )*100))</f>
        <v>165.71428571428572</v>
      </c>
      <c r="S71" s="55">
        <f>IF(($M71      =0),0,((($O71      -$M71      )/$M71      )*100))</f>
        <v>-65.594716769779424</v>
      </c>
      <c r="T71" s="54">
        <f>IF(($E71      =0),0,(($P71      /$E71      )*100))</f>
        <v>99.998068342057991</v>
      </c>
      <c r="U71" s="56">
        <f>IF(($E71      =0),0,(($Q71      /$E71      )*100))</f>
        <v>101.31847823987327</v>
      </c>
      <c r="V71" s="109">
        <v>625000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51769000</v>
      </c>
      <c r="C73" s="117">
        <f>SUM(C71:C72)</f>
        <v>0</v>
      </c>
      <c r="D73" s="117"/>
      <c r="E73" s="117">
        <f>$B73      +$C73      +$D73</f>
        <v>51769000</v>
      </c>
      <c r="F73" s="118">
        <f t="shared" ref="F73:O73" si="44">SUM(F71:F72)</f>
        <v>51769000</v>
      </c>
      <c r="G73" s="119">
        <f t="shared" si="44"/>
        <v>51769000</v>
      </c>
      <c r="H73" s="118">
        <f t="shared" si="44"/>
        <v>10711000</v>
      </c>
      <c r="I73" s="119">
        <f t="shared" si="44"/>
        <v>8387682</v>
      </c>
      <c r="J73" s="118">
        <f t="shared" si="44"/>
        <v>19809000</v>
      </c>
      <c r="K73" s="119">
        <f t="shared" si="44"/>
        <v>0</v>
      </c>
      <c r="L73" s="118">
        <f t="shared" si="44"/>
        <v>5810000</v>
      </c>
      <c r="M73" s="119">
        <f t="shared" si="44"/>
        <v>32784337</v>
      </c>
      <c r="N73" s="118">
        <f t="shared" si="44"/>
        <v>15438000</v>
      </c>
      <c r="O73" s="119">
        <f t="shared" si="44"/>
        <v>11279544</v>
      </c>
      <c r="P73" s="118">
        <f>$H73      +$J73      +$L73      +$N73</f>
        <v>51768000</v>
      </c>
      <c r="Q73" s="119">
        <f>$I73      +$K73      +$M73      +$O73</f>
        <v>52451563</v>
      </c>
      <c r="R73" s="63">
        <f>IF(($L73      =0),0,((($N73      -$L73      )/$L73      )*100))</f>
        <v>165.71428571428572</v>
      </c>
      <c r="S73" s="64">
        <f>IF(($M73      =0),0,((($O73      -$M73      )/$M73      )*100))</f>
        <v>-65.594716769779424</v>
      </c>
      <c r="T73" s="63">
        <f>IF(($E71      =0),0,(($P71      /$E71      )*100))</f>
        <v>99.998068342057991</v>
      </c>
      <c r="U73" s="65">
        <f>IF($E71   =0,0,($Q71   /$E71 )*100)</f>
        <v>101.31847823987327</v>
      </c>
      <c r="V73" s="118">
        <f>SUM(V71:V72)</f>
        <v>625000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51769000</v>
      </c>
      <c r="C74" s="120">
        <f>SUM(C71:C72)</f>
        <v>0</v>
      </c>
      <c r="D74" s="120"/>
      <c r="E74" s="120">
        <f>$B74      +$C74      +$D74</f>
        <v>51769000</v>
      </c>
      <c r="F74" s="121">
        <f t="shared" ref="F74:O74" si="45">SUM(F71:F72)</f>
        <v>51769000</v>
      </c>
      <c r="G74" s="122">
        <f t="shared" si="45"/>
        <v>51769000</v>
      </c>
      <c r="H74" s="121">
        <f t="shared" si="45"/>
        <v>10711000</v>
      </c>
      <c r="I74" s="122">
        <f t="shared" si="45"/>
        <v>8387682</v>
      </c>
      <c r="J74" s="121">
        <f t="shared" si="45"/>
        <v>19809000</v>
      </c>
      <c r="K74" s="122">
        <f t="shared" si="45"/>
        <v>0</v>
      </c>
      <c r="L74" s="121">
        <f t="shared" si="45"/>
        <v>5810000</v>
      </c>
      <c r="M74" s="122">
        <f t="shared" si="45"/>
        <v>32784337</v>
      </c>
      <c r="N74" s="121">
        <f t="shared" si="45"/>
        <v>15438000</v>
      </c>
      <c r="O74" s="122">
        <f t="shared" si="45"/>
        <v>11279544</v>
      </c>
      <c r="P74" s="121">
        <f>$H74      +$J74      +$L74      +$N74</f>
        <v>51768000</v>
      </c>
      <c r="Q74" s="122">
        <f>$I74      +$K74      +$M74      +$O74</f>
        <v>52451563</v>
      </c>
      <c r="R74" s="67">
        <f>IF(($L74      =0),0,((($N74      -$L74      )/$L74      )*100))</f>
        <v>165.71428571428572</v>
      </c>
      <c r="S74" s="68">
        <f>IF(($M74      =0),0,((($O74      -$M74      )/$M74      )*100))</f>
        <v>-65.594716769779424</v>
      </c>
      <c r="T74" s="67">
        <f>IF(($E71      =0),0,(($P71      /$E71      )*100))</f>
        <v>99.998068342057991</v>
      </c>
      <c r="U74" s="71">
        <f>IF($E71   =0,0,($Q71   /$E71 )*100)</f>
        <v>101.31847823987327</v>
      </c>
      <c r="V74" s="121">
        <f>SUM(V71:V72)</f>
        <v>625000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76194000</v>
      </c>
      <c r="C75" s="120">
        <f>SUM(C9:C16,C19:C25,C28:C31,C34,C37:C41,C44:C54,C57:C60,C63:C67,C71:C72)</f>
        <v>1039000</v>
      </c>
      <c r="D75" s="120"/>
      <c r="E75" s="120">
        <f>$B75      +$C75      +$D75</f>
        <v>77233000</v>
      </c>
      <c r="F75" s="121">
        <f t="shared" ref="F75:O75" si="46">SUM(F9:F16,F19:F25,F28:F31,F34,F37:F41,F44:F54,F57:F60,F63:F67,F71:F72)</f>
        <v>76194000</v>
      </c>
      <c r="G75" s="122">
        <f t="shared" si="46"/>
        <v>71890000</v>
      </c>
      <c r="H75" s="121">
        <f t="shared" si="46"/>
        <v>11212000</v>
      </c>
      <c r="I75" s="122">
        <f t="shared" si="46"/>
        <v>9648865</v>
      </c>
      <c r="J75" s="121">
        <f t="shared" si="46"/>
        <v>22741000</v>
      </c>
      <c r="K75" s="122">
        <f t="shared" si="46"/>
        <v>0</v>
      </c>
      <c r="L75" s="121">
        <f t="shared" si="46"/>
        <v>7276000</v>
      </c>
      <c r="M75" s="122">
        <f t="shared" si="46"/>
        <v>36083973</v>
      </c>
      <c r="N75" s="121">
        <f t="shared" si="46"/>
        <v>19538000</v>
      </c>
      <c r="O75" s="122">
        <f t="shared" si="46"/>
        <v>11117503</v>
      </c>
      <c r="P75" s="121">
        <f>$H75      +$J75      +$L75      +$N75</f>
        <v>60767000</v>
      </c>
      <c r="Q75" s="122">
        <f>$I75      +$K75      +$M75      +$O75</f>
        <v>56850341</v>
      </c>
      <c r="R75" s="67">
        <f>IF(($L75      =0),0,((($N75      -$L75      )/$L75      )*100))</f>
        <v>168.52666300164927</v>
      </c>
      <c r="S75" s="68">
        <f>IF(($M75      =0),0,((($O75      -$M75      )/$M75      )*100))</f>
        <v>-69.189914314590581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84.527750730282378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79.079623035192654</v>
      </c>
      <c r="V75" s="121">
        <f>SUM(V9:V16,V19:V25,V28:V31,V34,V37:V41,V44:V54,V57:V60,V63:V67,V71:V72)</f>
        <v>58683000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4IB25uOuaiEkmc1/+sO+EtfdPk9y6WAeaxoY/h/y5qSiP2CuR7/PIKqBWDWGj19WVxi/5RPPYmOEB53xjRTTg==" saltValue="nMT4ul7jgAwSQPTwtsRba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2200000</v>
      </c>
      <c r="C10" s="108"/>
      <c r="D10" s="108"/>
      <c r="E10" s="108">
        <f t="shared" ref="E10:E17" si="0">$B10      +$C10      +$D10</f>
        <v>2200000</v>
      </c>
      <c r="F10" s="109">
        <v>2200000</v>
      </c>
      <c r="G10" s="110">
        <v>2200000</v>
      </c>
      <c r="H10" s="109">
        <v>661000</v>
      </c>
      <c r="I10" s="110"/>
      <c r="J10" s="109">
        <v>703000</v>
      </c>
      <c r="K10" s="110">
        <v>1152024</v>
      </c>
      <c r="L10" s="109">
        <v>303000</v>
      </c>
      <c r="M10" s="110">
        <v>302550</v>
      </c>
      <c r="N10" s="109"/>
      <c r="O10" s="110">
        <v>684068</v>
      </c>
      <c r="P10" s="109">
        <f t="shared" ref="P10:P17" si="1">$H10      +$J10      +$L10      +$N10</f>
        <v>1667000</v>
      </c>
      <c r="Q10" s="110">
        <f t="shared" ref="Q10:Q17" si="2">$I10      +$K10      +$M10      +$O10</f>
        <v>2138642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126.10080978350686</v>
      </c>
      <c r="T10" s="54">
        <f t="shared" ref="T10:T16" si="5">IF(($E10      =0),0,(($P10      /$E10      )*100))</f>
        <v>75.772727272727266</v>
      </c>
      <c r="U10" s="56">
        <f t="shared" ref="U10:U16" si="6">IF(($E10      =0),0,(($Q10      /$E10      )*100))</f>
        <v>97.210999999999999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2200000</v>
      </c>
      <c r="C17" s="111">
        <f>SUM(C9:C16)</f>
        <v>0</v>
      </c>
      <c r="D17" s="111"/>
      <c r="E17" s="111">
        <f t="shared" si="0"/>
        <v>2200000</v>
      </c>
      <c r="F17" s="112">
        <f t="shared" ref="F17:O17" si="7">SUM(F9:F16)</f>
        <v>2200000</v>
      </c>
      <c r="G17" s="113">
        <f t="shared" si="7"/>
        <v>2200000</v>
      </c>
      <c r="H17" s="112">
        <f t="shared" si="7"/>
        <v>661000</v>
      </c>
      <c r="I17" s="113">
        <f t="shared" si="7"/>
        <v>0</v>
      </c>
      <c r="J17" s="112">
        <f t="shared" si="7"/>
        <v>703000</v>
      </c>
      <c r="K17" s="113">
        <f t="shared" si="7"/>
        <v>1152024</v>
      </c>
      <c r="L17" s="112">
        <f t="shared" si="7"/>
        <v>303000</v>
      </c>
      <c r="M17" s="113">
        <f t="shared" si="7"/>
        <v>302550</v>
      </c>
      <c r="N17" s="112">
        <f t="shared" si="7"/>
        <v>0</v>
      </c>
      <c r="O17" s="113">
        <f t="shared" si="7"/>
        <v>684068</v>
      </c>
      <c r="P17" s="112">
        <f t="shared" si="1"/>
        <v>1667000</v>
      </c>
      <c r="Q17" s="113">
        <f t="shared" si="2"/>
        <v>2138642</v>
      </c>
      <c r="R17" s="58">
        <f t="shared" si="3"/>
        <v>-100</v>
      </c>
      <c r="S17" s="59">
        <f t="shared" si="4"/>
        <v>126.10080978350686</v>
      </c>
      <c r="T17" s="58">
        <f>IF((SUM($E9:$E14))=0,0,(P17/(SUM($E9:$E14))*100))</f>
        <v>75.772727272727266</v>
      </c>
      <c r="U17" s="60">
        <f>IF((SUM($E9:$E14))=0,0,(Q17/(SUM($E9:$E14))*100))</f>
        <v>97.210999999999999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1386000</v>
      </c>
      <c r="C34" s="108"/>
      <c r="D34" s="108"/>
      <c r="E34" s="108">
        <f>$B34      +$C34      +$D34</f>
        <v>1386000</v>
      </c>
      <c r="F34" s="109">
        <v>1386000</v>
      </c>
      <c r="G34" s="110">
        <v>1386000</v>
      </c>
      <c r="H34" s="109">
        <v>347000</v>
      </c>
      <c r="I34" s="110"/>
      <c r="J34" s="109">
        <v>339000</v>
      </c>
      <c r="K34" s="110">
        <v>839822</v>
      </c>
      <c r="L34" s="109">
        <v>320000</v>
      </c>
      <c r="M34" s="110">
        <v>320630</v>
      </c>
      <c r="N34" s="109">
        <v>282000</v>
      </c>
      <c r="O34" s="110">
        <v>224562</v>
      </c>
      <c r="P34" s="109">
        <f>$H34      +$J34      +$L34      +$N34</f>
        <v>1288000</v>
      </c>
      <c r="Q34" s="110">
        <f>$I34      +$K34      +$M34      +$O34</f>
        <v>1385014</v>
      </c>
      <c r="R34" s="54">
        <f>IF(($L34      =0),0,((($N34      -$L34      )/$L34      )*100))</f>
        <v>-11.875</v>
      </c>
      <c r="S34" s="55">
        <f>IF(($M34      =0),0,((($O34      -$M34      )/$M34      )*100))</f>
        <v>-29.962261797086988</v>
      </c>
      <c r="T34" s="54">
        <f>IF(($E34      =0),0,(($P34      /$E34      )*100))</f>
        <v>92.929292929292927</v>
      </c>
      <c r="U34" s="56">
        <f>IF(($E34      =0),0,(($Q34      /$E34      )*100))</f>
        <v>99.928860028860029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1386000</v>
      </c>
      <c r="C35" s="111">
        <f>C34</f>
        <v>0</v>
      </c>
      <c r="D35" s="111"/>
      <c r="E35" s="111">
        <f>$B35      +$C35      +$D35</f>
        <v>1386000</v>
      </c>
      <c r="F35" s="112">
        <f t="shared" ref="F35:O35" si="17">F34</f>
        <v>1386000</v>
      </c>
      <c r="G35" s="113">
        <f t="shared" si="17"/>
        <v>1386000</v>
      </c>
      <c r="H35" s="112">
        <f t="shared" si="17"/>
        <v>347000</v>
      </c>
      <c r="I35" s="113">
        <f t="shared" si="17"/>
        <v>0</v>
      </c>
      <c r="J35" s="112">
        <f t="shared" si="17"/>
        <v>339000</v>
      </c>
      <c r="K35" s="113">
        <f t="shared" si="17"/>
        <v>839822</v>
      </c>
      <c r="L35" s="112">
        <f t="shared" si="17"/>
        <v>320000</v>
      </c>
      <c r="M35" s="113">
        <f t="shared" si="17"/>
        <v>320630</v>
      </c>
      <c r="N35" s="112">
        <f t="shared" si="17"/>
        <v>282000</v>
      </c>
      <c r="O35" s="113">
        <f t="shared" si="17"/>
        <v>224562</v>
      </c>
      <c r="P35" s="112">
        <f>$H35      +$J35      +$L35      +$N35</f>
        <v>1288000</v>
      </c>
      <c r="Q35" s="113">
        <f>$I35      +$K35      +$M35      +$O35</f>
        <v>1385014</v>
      </c>
      <c r="R35" s="58">
        <f>IF(($L35      =0),0,((($N35      -$L35      )/$L35      )*100))</f>
        <v>-11.875</v>
      </c>
      <c r="S35" s="59">
        <f>IF(($M35      =0),0,((($O35      -$M35      )/$M35      )*100))</f>
        <v>-29.962261797086988</v>
      </c>
      <c r="T35" s="58">
        <f>IF($E35   =0,0,($P35   /$E35   )*100)</f>
        <v>92.929292929292927</v>
      </c>
      <c r="U35" s="60">
        <f>IF($E35   =0,0,($Q35   /$E35   )*100)</f>
        <v>99.928860028860029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21930000</v>
      </c>
      <c r="C37" s="108">
        <v>-1256000</v>
      </c>
      <c r="D37" s="108"/>
      <c r="E37" s="108">
        <f t="shared" ref="E37:E42" si="18">$B37      +$C37      +$D37</f>
        <v>20674000</v>
      </c>
      <c r="F37" s="109">
        <v>20674000</v>
      </c>
      <c r="G37" s="110">
        <v>20674000</v>
      </c>
      <c r="H37" s="109">
        <v>8000000</v>
      </c>
      <c r="I37" s="110"/>
      <c r="J37" s="109">
        <v>7516000</v>
      </c>
      <c r="K37" s="110"/>
      <c r="L37" s="109">
        <v>1925000</v>
      </c>
      <c r="M37" s="110">
        <v>17687288</v>
      </c>
      <c r="N37" s="109">
        <v>1529000</v>
      </c>
      <c r="O37" s="110">
        <v>1740639</v>
      </c>
      <c r="P37" s="109">
        <f t="shared" ref="P37:P42" si="19">$H37      +$J37      +$L37      +$N37</f>
        <v>18970000</v>
      </c>
      <c r="Q37" s="110">
        <f t="shared" ref="Q37:Q42" si="20">$I37      +$K37      +$M37      +$O37</f>
        <v>19427927</v>
      </c>
      <c r="R37" s="54">
        <f t="shared" ref="R37:R42" si="21">IF(($L37      =0),0,((($N37      -$L37      )/$L37      )*100))</f>
        <v>-20.571428571428569</v>
      </c>
      <c r="S37" s="55">
        <f t="shared" ref="S37:S42" si="22">IF(($M37      =0),0,((($O37      -$M37      )/$M37      )*100))</f>
        <v>-90.158813493623214</v>
      </c>
      <c r="T37" s="54">
        <f t="shared" ref="T37:T41" si="23">IF(($E37      =0),0,(($P37      /$E37      )*100))</f>
        <v>91.75776337428654</v>
      </c>
      <c r="U37" s="56">
        <f t="shared" ref="U37:U41" si="24">IF(($E37      =0),0,(($Q37      /$E37      )*100))</f>
        <v>93.972753216600552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4218000</v>
      </c>
      <c r="C38" s="108">
        <v>5922000</v>
      </c>
      <c r="D38" s="108"/>
      <c r="E38" s="108">
        <f t="shared" si="18"/>
        <v>10140000</v>
      </c>
      <c r="F38" s="109">
        <v>4218000</v>
      </c>
      <c r="G38" s="110">
        <v>0</v>
      </c>
      <c r="H38" s="109"/>
      <c r="I38" s="110"/>
      <c r="J38" s="109"/>
      <c r="K38" s="110"/>
      <c r="L38" s="109"/>
      <c r="M38" s="110"/>
      <c r="N38" s="109">
        <v>164000</v>
      </c>
      <c r="O38" s="110"/>
      <c r="P38" s="109">
        <f t="shared" si="19"/>
        <v>164000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1.6173570019723866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26148000</v>
      </c>
      <c r="C42" s="111">
        <f>SUM(C37:C41)</f>
        <v>4666000</v>
      </c>
      <c r="D42" s="111"/>
      <c r="E42" s="111">
        <f t="shared" si="18"/>
        <v>30814000</v>
      </c>
      <c r="F42" s="112">
        <f t="shared" ref="F42:O42" si="25">SUM(F37:F41)</f>
        <v>24892000</v>
      </c>
      <c r="G42" s="113">
        <f t="shared" si="25"/>
        <v>20674000</v>
      </c>
      <c r="H42" s="112">
        <f t="shared" si="25"/>
        <v>8000000</v>
      </c>
      <c r="I42" s="113">
        <f t="shared" si="25"/>
        <v>0</v>
      </c>
      <c r="J42" s="112">
        <f t="shared" si="25"/>
        <v>7516000</v>
      </c>
      <c r="K42" s="113">
        <f t="shared" si="25"/>
        <v>0</v>
      </c>
      <c r="L42" s="112">
        <f t="shared" si="25"/>
        <v>1925000</v>
      </c>
      <c r="M42" s="113">
        <f t="shared" si="25"/>
        <v>17687288</v>
      </c>
      <c r="N42" s="112">
        <f t="shared" si="25"/>
        <v>1693000</v>
      </c>
      <c r="O42" s="113">
        <f t="shared" si="25"/>
        <v>1740639</v>
      </c>
      <c r="P42" s="112">
        <f t="shared" si="19"/>
        <v>19134000</v>
      </c>
      <c r="Q42" s="113">
        <f t="shared" si="20"/>
        <v>19427927</v>
      </c>
      <c r="R42" s="58">
        <f t="shared" si="21"/>
        <v>-12.051948051948052</v>
      </c>
      <c r="S42" s="59">
        <f t="shared" si="22"/>
        <v>-90.158813493623214</v>
      </c>
      <c r="T42" s="58">
        <f>IF((+$E37+$E40) =0,0,(P42   /(+$E37+$E40) )*100)</f>
        <v>92.551030279578214</v>
      </c>
      <c r="U42" s="60">
        <f>IF((+$E37+$E40) =0,0,(Q42   /(+$E37+$E40) )*100)</f>
        <v>93.972753216600552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29734000</v>
      </c>
      <c r="C69" s="120">
        <f>SUM(C9:C16,C19:C25,C28:C31,C34,C37:C41,C44:C54,C57:C60,C63:C67)</f>
        <v>4666000</v>
      </c>
      <c r="D69" s="120"/>
      <c r="E69" s="120">
        <f t="shared" si="35"/>
        <v>34400000</v>
      </c>
      <c r="F69" s="121">
        <f t="shared" ref="F69:O69" si="43">SUM(F9:F16,F19:F25,F28:F31,F34,F37:F41,F44:F54,F57:F60,F63:F67)</f>
        <v>28478000</v>
      </c>
      <c r="G69" s="122">
        <f t="shared" si="43"/>
        <v>24260000</v>
      </c>
      <c r="H69" s="121">
        <f t="shared" si="43"/>
        <v>9008000</v>
      </c>
      <c r="I69" s="122">
        <f t="shared" si="43"/>
        <v>0</v>
      </c>
      <c r="J69" s="121">
        <f t="shared" si="43"/>
        <v>8558000</v>
      </c>
      <c r="K69" s="122">
        <f t="shared" si="43"/>
        <v>1991846</v>
      </c>
      <c r="L69" s="121">
        <f t="shared" si="43"/>
        <v>2548000</v>
      </c>
      <c r="M69" s="122">
        <f t="shared" si="43"/>
        <v>18310468</v>
      </c>
      <c r="N69" s="121">
        <f t="shared" si="43"/>
        <v>1975000</v>
      </c>
      <c r="O69" s="122">
        <f t="shared" si="43"/>
        <v>2649269</v>
      </c>
      <c r="P69" s="121">
        <f t="shared" si="36"/>
        <v>22089000</v>
      </c>
      <c r="Q69" s="122">
        <f t="shared" si="37"/>
        <v>22951583</v>
      </c>
      <c r="R69" s="67">
        <f t="shared" si="38"/>
        <v>-22.488226059654632</v>
      </c>
      <c r="S69" s="68">
        <f t="shared" si="39"/>
        <v>-85.531396575991394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91.051112943116237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94.60669002473206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40820000</v>
      </c>
      <c r="C71" s="108"/>
      <c r="D71" s="108"/>
      <c r="E71" s="108">
        <f>$B71      +$C71      +$D71</f>
        <v>40820000</v>
      </c>
      <c r="F71" s="109">
        <v>40820000</v>
      </c>
      <c r="G71" s="110">
        <v>40820000</v>
      </c>
      <c r="H71" s="109">
        <v>4387000</v>
      </c>
      <c r="I71" s="110"/>
      <c r="J71" s="109">
        <v>12360000</v>
      </c>
      <c r="K71" s="110">
        <v>19688889</v>
      </c>
      <c r="L71" s="109">
        <v>11481000</v>
      </c>
      <c r="M71" s="110">
        <v>8538853</v>
      </c>
      <c r="N71" s="109">
        <v>11266000</v>
      </c>
      <c r="O71" s="110">
        <v>11244671</v>
      </c>
      <c r="P71" s="109">
        <f>$H71      +$J71      +$L71      +$N71</f>
        <v>39494000</v>
      </c>
      <c r="Q71" s="110">
        <f>$I71      +$K71      +$M71      +$O71</f>
        <v>39472413</v>
      </c>
      <c r="R71" s="54">
        <f>IF(($L71      =0),0,((($N71      -$L71      )/$L71      )*100))</f>
        <v>-1.8726591760299627</v>
      </c>
      <c r="S71" s="55">
        <f>IF(($M71      =0),0,((($O71      -$M71      )/$M71      )*100))</f>
        <v>31.688307551377214</v>
      </c>
      <c r="T71" s="54">
        <f>IF(($E71      =0),0,(($P71      /$E71      )*100))</f>
        <v>96.751592356687894</v>
      </c>
      <c r="U71" s="56">
        <f>IF(($E71      =0),0,(($Q71      /$E71      )*100))</f>
        <v>96.698708966193053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40820000</v>
      </c>
      <c r="C73" s="117">
        <f>SUM(C71:C72)</f>
        <v>0</v>
      </c>
      <c r="D73" s="117"/>
      <c r="E73" s="117">
        <f>$B73      +$C73      +$D73</f>
        <v>40820000</v>
      </c>
      <c r="F73" s="118">
        <f t="shared" ref="F73:O73" si="44">SUM(F71:F72)</f>
        <v>40820000</v>
      </c>
      <c r="G73" s="119">
        <f t="shared" si="44"/>
        <v>40820000</v>
      </c>
      <c r="H73" s="118">
        <f t="shared" si="44"/>
        <v>4387000</v>
      </c>
      <c r="I73" s="119">
        <f t="shared" si="44"/>
        <v>0</v>
      </c>
      <c r="J73" s="118">
        <f t="shared" si="44"/>
        <v>12360000</v>
      </c>
      <c r="K73" s="119">
        <f t="shared" si="44"/>
        <v>19688889</v>
      </c>
      <c r="L73" s="118">
        <f t="shared" si="44"/>
        <v>11481000</v>
      </c>
      <c r="M73" s="119">
        <f t="shared" si="44"/>
        <v>8538853</v>
      </c>
      <c r="N73" s="118">
        <f t="shared" si="44"/>
        <v>11266000</v>
      </c>
      <c r="O73" s="119">
        <f t="shared" si="44"/>
        <v>11244671</v>
      </c>
      <c r="P73" s="118">
        <f>$H73      +$J73      +$L73      +$N73</f>
        <v>39494000</v>
      </c>
      <c r="Q73" s="119">
        <f>$I73      +$K73      +$M73      +$O73</f>
        <v>39472413</v>
      </c>
      <c r="R73" s="63">
        <f>IF(($L73      =0),0,((($N73      -$L73      )/$L73      )*100))</f>
        <v>-1.8726591760299627</v>
      </c>
      <c r="S73" s="64">
        <f>IF(($M73      =0),0,((($O73      -$M73      )/$M73      )*100))</f>
        <v>31.688307551377214</v>
      </c>
      <c r="T73" s="63">
        <f>IF(($E71      =0),0,(($P71      /$E71      )*100))</f>
        <v>96.751592356687894</v>
      </c>
      <c r="U73" s="65">
        <f>IF($E71   =0,0,($Q71   /$E71 )*100)</f>
        <v>96.698708966193053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40820000</v>
      </c>
      <c r="C74" s="120">
        <f>SUM(C71:C72)</f>
        <v>0</v>
      </c>
      <c r="D74" s="120"/>
      <c r="E74" s="120">
        <f>$B74      +$C74      +$D74</f>
        <v>40820000</v>
      </c>
      <c r="F74" s="121">
        <f t="shared" ref="F74:O74" si="45">SUM(F71:F72)</f>
        <v>40820000</v>
      </c>
      <c r="G74" s="122">
        <f t="shared" si="45"/>
        <v>40820000</v>
      </c>
      <c r="H74" s="121">
        <f t="shared" si="45"/>
        <v>4387000</v>
      </c>
      <c r="I74" s="122">
        <f t="shared" si="45"/>
        <v>0</v>
      </c>
      <c r="J74" s="121">
        <f t="shared" si="45"/>
        <v>12360000</v>
      </c>
      <c r="K74" s="122">
        <f t="shared" si="45"/>
        <v>19688889</v>
      </c>
      <c r="L74" s="121">
        <f t="shared" si="45"/>
        <v>11481000</v>
      </c>
      <c r="M74" s="122">
        <f t="shared" si="45"/>
        <v>8538853</v>
      </c>
      <c r="N74" s="121">
        <f t="shared" si="45"/>
        <v>11266000</v>
      </c>
      <c r="O74" s="122">
        <f t="shared" si="45"/>
        <v>11244671</v>
      </c>
      <c r="P74" s="121">
        <f>$H74      +$J74      +$L74      +$N74</f>
        <v>39494000</v>
      </c>
      <c r="Q74" s="122">
        <f>$I74      +$K74      +$M74      +$O74</f>
        <v>39472413</v>
      </c>
      <c r="R74" s="67">
        <f>IF(($L74      =0),0,((($N74      -$L74      )/$L74      )*100))</f>
        <v>-1.8726591760299627</v>
      </c>
      <c r="S74" s="68">
        <f>IF(($M74      =0),0,((($O74      -$M74      )/$M74      )*100))</f>
        <v>31.688307551377214</v>
      </c>
      <c r="T74" s="67">
        <f>IF(($E71      =0),0,(($P71      /$E71      )*100))</f>
        <v>96.751592356687894</v>
      </c>
      <c r="U74" s="71">
        <f>IF($E71   =0,0,($Q71   /$E71 )*100)</f>
        <v>96.698708966193053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70554000</v>
      </c>
      <c r="C75" s="120">
        <f>SUM(C9:C16,C19:C25,C28:C31,C34,C37:C41,C44:C54,C57:C60,C63:C67,C71:C72)</f>
        <v>4666000</v>
      </c>
      <c r="D75" s="120"/>
      <c r="E75" s="120">
        <f>$B75      +$C75      +$D75</f>
        <v>75220000</v>
      </c>
      <c r="F75" s="121">
        <f t="shared" ref="F75:O75" si="46">SUM(F9:F16,F19:F25,F28:F31,F34,F37:F41,F44:F54,F57:F60,F63:F67,F71:F72)</f>
        <v>69298000</v>
      </c>
      <c r="G75" s="122">
        <f t="shared" si="46"/>
        <v>65080000</v>
      </c>
      <c r="H75" s="121">
        <f t="shared" si="46"/>
        <v>13395000</v>
      </c>
      <c r="I75" s="122">
        <f t="shared" si="46"/>
        <v>0</v>
      </c>
      <c r="J75" s="121">
        <f t="shared" si="46"/>
        <v>20918000</v>
      </c>
      <c r="K75" s="122">
        <f t="shared" si="46"/>
        <v>21680735</v>
      </c>
      <c r="L75" s="121">
        <f t="shared" si="46"/>
        <v>14029000</v>
      </c>
      <c r="M75" s="122">
        <f t="shared" si="46"/>
        <v>26849321</v>
      </c>
      <c r="N75" s="121">
        <f t="shared" si="46"/>
        <v>13241000</v>
      </c>
      <c r="O75" s="122">
        <f t="shared" si="46"/>
        <v>13893940</v>
      </c>
      <c r="P75" s="121">
        <f>$H75      +$J75      +$L75      +$N75</f>
        <v>61583000</v>
      </c>
      <c r="Q75" s="122">
        <f>$I75      +$K75      +$M75      +$O75</f>
        <v>62423996</v>
      </c>
      <c r="R75" s="67">
        <f>IF(($L75      =0),0,((($N75      -$L75      )/$L75      )*100))</f>
        <v>-5.6169363461401378</v>
      </c>
      <c r="S75" s="68">
        <f>IF(($M75      =0),0,((($O75      -$M75      )/$M75      )*100))</f>
        <v>-48.252173676943265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94.626613398893667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95.918862937922555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6ZX7PgTyMq2/XA7SShi4C0SWWfNAf+ElHaIYTfGxBdh932/1eAMZOENr4dnCGsQMcf4y0nejFhs0XJZoYzavg==" saltValue="0Y2na0gKMkQZ6SdwIxr+Z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323000</v>
      </c>
      <c r="I10" s="110">
        <v>565883</v>
      </c>
      <c r="J10" s="109">
        <v>477000</v>
      </c>
      <c r="K10" s="110">
        <v>476386</v>
      </c>
      <c r="L10" s="109">
        <v>526000</v>
      </c>
      <c r="M10" s="110">
        <v>526003</v>
      </c>
      <c r="N10" s="109"/>
      <c r="O10" s="110">
        <v>831949</v>
      </c>
      <c r="P10" s="109">
        <f t="shared" ref="P10:P17" si="1">$H10      +$J10      +$L10      +$N10</f>
        <v>1326000</v>
      </c>
      <c r="Q10" s="110">
        <f t="shared" ref="Q10:Q17" si="2">$I10      +$K10      +$M10      +$O10</f>
        <v>2400221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58.164307047678435</v>
      </c>
      <c r="T10" s="54">
        <f t="shared" ref="T10:T16" si="5">IF(($E10      =0),0,(($P10      /$E10      )*100))</f>
        <v>55.25</v>
      </c>
      <c r="U10" s="56">
        <f t="shared" ref="U10:U16" si="6">IF(($E10      =0),0,(($Q10      /$E10      )*100))</f>
        <v>100.00920833333333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8000000</v>
      </c>
      <c r="C11" s="108"/>
      <c r="D11" s="108"/>
      <c r="E11" s="108">
        <f t="shared" si="0"/>
        <v>8000000</v>
      </c>
      <c r="F11" s="109">
        <v>8000000</v>
      </c>
      <c r="G11" s="110">
        <v>8000000</v>
      </c>
      <c r="H11" s="109">
        <v>509000</v>
      </c>
      <c r="I11" s="110">
        <v>1098892</v>
      </c>
      <c r="J11" s="109">
        <v>3991000</v>
      </c>
      <c r="K11" s="110">
        <v>4046550</v>
      </c>
      <c r="L11" s="109">
        <v>510000</v>
      </c>
      <c r="M11" s="110">
        <v>511078</v>
      </c>
      <c r="N11" s="109">
        <v>1552000</v>
      </c>
      <c r="O11" s="110">
        <v>4955454</v>
      </c>
      <c r="P11" s="109">
        <f t="shared" si="1"/>
        <v>6562000</v>
      </c>
      <c r="Q11" s="110">
        <f t="shared" si="2"/>
        <v>10611974</v>
      </c>
      <c r="R11" s="54">
        <f t="shared" si="3"/>
        <v>204.31372549019608</v>
      </c>
      <c r="S11" s="55">
        <f t="shared" si="4"/>
        <v>869.60816157220609</v>
      </c>
      <c r="T11" s="54">
        <f t="shared" si="5"/>
        <v>82.025000000000006</v>
      </c>
      <c r="U11" s="56">
        <f t="shared" si="6"/>
        <v>132.649675</v>
      </c>
      <c r="V11" s="109">
        <v>2515000</v>
      </c>
      <c r="W11" s="110">
        <v>2515000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44984000</v>
      </c>
      <c r="C14" s="108"/>
      <c r="D14" s="108"/>
      <c r="E14" s="108">
        <f t="shared" si="0"/>
        <v>44984000</v>
      </c>
      <c r="F14" s="109">
        <v>44984000</v>
      </c>
      <c r="G14" s="110">
        <v>44984000</v>
      </c>
      <c r="H14" s="109">
        <v>9947000</v>
      </c>
      <c r="I14" s="110">
        <v>11377130</v>
      </c>
      <c r="J14" s="109">
        <v>8077000</v>
      </c>
      <c r="K14" s="110">
        <v>12914864</v>
      </c>
      <c r="L14" s="109">
        <v>7471000</v>
      </c>
      <c r="M14" s="110">
        <v>3075719</v>
      </c>
      <c r="N14" s="109">
        <v>19489000</v>
      </c>
      <c r="O14" s="110">
        <v>16627150</v>
      </c>
      <c r="P14" s="109">
        <f t="shared" si="1"/>
        <v>44984000</v>
      </c>
      <c r="Q14" s="110">
        <f t="shared" si="2"/>
        <v>43994863</v>
      </c>
      <c r="R14" s="54">
        <f t="shared" si="3"/>
        <v>160.86199973229822</v>
      </c>
      <c r="S14" s="55">
        <f t="shared" si="4"/>
        <v>440.59392291688545</v>
      </c>
      <c r="T14" s="54">
        <f t="shared" si="5"/>
        <v>100</v>
      </c>
      <c r="U14" s="56">
        <f t="shared" si="6"/>
        <v>97.801135959452239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>
        <v>-1000000</v>
      </c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56384000</v>
      </c>
      <c r="C17" s="111">
        <f>SUM(C9:C16)</f>
        <v>-1000000</v>
      </c>
      <c r="D17" s="111"/>
      <c r="E17" s="111">
        <f t="shared" si="0"/>
        <v>55384000</v>
      </c>
      <c r="F17" s="112">
        <f t="shared" ref="F17:O17" si="7">SUM(F9:F16)</f>
        <v>55384000</v>
      </c>
      <c r="G17" s="113">
        <f t="shared" si="7"/>
        <v>55384000</v>
      </c>
      <c r="H17" s="112">
        <f t="shared" si="7"/>
        <v>10779000</v>
      </c>
      <c r="I17" s="113">
        <f t="shared" si="7"/>
        <v>13041905</v>
      </c>
      <c r="J17" s="112">
        <f t="shared" si="7"/>
        <v>12545000</v>
      </c>
      <c r="K17" s="113">
        <f t="shared" si="7"/>
        <v>17437800</v>
      </c>
      <c r="L17" s="112">
        <f t="shared" si="7"/>
        <v>8507000</v>
      </c>
      <c r="M17" s="113">
        <f t="shared" si="7"/>
        <v>4112800</v>
      </c>
      <c r="N17" s="112">
        <f t="shared" si="7"/>
        <v>21041000</v>
      </c>
      <c r="O17" s="113">
        <f t="shared" si="7"/>
        <v>22414553</v>
      </c>
      <c r="P17" s="112">
        <f t="shared" si="1"/>
        <v>52872000</v>
      </c>
      <c r="Q17" s="113">
        <f t="shared" si="2"/>
        <v>57007058</v>
      </c>
      <c r="R17" s="58">
        <f t="shared" si="3"/>
        <v>147.33748677559657</v>
      </c>
      <c r="S17" s="59">
        <f t="shared" si="4"/>
        <v>444.99496693250336</v>
      </c>
      <c r="T17" s="58">
        <f>IF((SUM($E9:$E14))=0,0,(P17/(SUM($E9:$E14))*100))</f>
        <v>95.464394048822768</v>
      </c>
      <c r="U17" s="60">
        <f>IF((SUM($E9:$E14))=0,0,(Q17/(SUM($E9:$E14))*100))</f>
        <v>102.93055395059945</v>
      </c>
      <c r="V17" s="112">
        <f>SUM(V9:V16)</f>
        <v>2515000</v>
      </c>
      <c r="W17" s="113">
        <f>SUM(W9:W16)</f>
        <v>2515000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>
        <v>413544000</v>
      </c>
      <c r="C19" s="108">
        <v>522000</v>
      </c>
      <c r="D19" s="108"/>
      <c r="E19" s="108">
        <f t="shared" ref="E19:E26" si="8">$B19      +$C19      +$D19</f>
        <v>414066000</v>
      </c>
      <c r="F19" s="109">
        <v>414066000</v>
      </c>
      <c r="G19" s="110">
        <v>414066000</v>
      </c>
      <c r="H19" s="109">
        <v>118443000</v>
      </c>
      <c r="I19" s="110">
        <v>122370245</v>
      </c>
      <c r="J19" s="109">
        <v>129684000</v>
      </c>
      <c r="K19" s="110">
        <v>137738753</v>
      </c>
      <c r="L19" s="109">
        <v>42737000</v>
      </c>
      <c r="M19" s="110">
        <v>33948760</v>
      </c>
      <c r="N19" s="109">
        <v>63709000</v>
      </c>
      <c r="O19" s="110">
        <v>106934416</v>
      </c>
      <c r="P19" s="109">
        <f t="shared" ref="P19:P26" si="9">$H19      +$J19      +$L19      +$N19</f>
        <v>354573000</v>
      </c>
      <c r="Q19" s="110">
        <f t="shared" ref="Q19:Q26" si="10">$I19      +$K19      +$M19      +$O19</f>
        <v>400992174</v>
      </c>
      <c r="R19" s="54">
        <f t="shared" ref="R19:R26" si="11">IF(($L19      =0),0,((($N19      -$L19      )/$L19      )*100))</f>
        <v>49.072232491751876</v>
      </c>
      <c r="S19" s="55">
        <f t="shared" ref="S19:S26" si="12">IF(($M19      =0),0,((($O19      -$M19      )/$M19      )*100))</f>
        <v>214.98769321766096</v>
      </c>
      <c r="T19" s="54">
        <f t="shared" ref="T19:T25" si="13">IF(($E19      =0),0,(($P19      /$E19      )*100))</f>
        <v>85.632000695541294</v>
      </c>
      <c r="U19" s="56">
        <f t="shared" ref="U19:U25" si="14">IF(($E19      =0),0,(($Q19      /$E19      )*100))</f>
        <v>96.842574372201526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4765000</v>
      </c>
      <c r="C23" s="108"/>
      <c r="D23" s="108"/>
      <c r="E23" s="108">
        <f t="shared" si="8"/>
        <v>4765000</v>
      </c>
      <c r="F23" s="109">
        <v>4765000</v>
      </c>
      <c r="G23" s="110">
        <v>4765000</v>
      </c>
      <c r="H23" s="109"/>
      <c r="I23" s="110"/>
      <c r="J23" s="109">
        <v>331000</v>
      </c>
      <c r="K23" s="110"/>
      <c r="L23" s="109">
        <v>2926000</v>
      </c>
      <c r="M23" s="110">
        <v>8132989</v>
      </c>
      <c r="N23" s="109">
        <v>1079000</v>
      </c>
      <c r="O23" s="110">
        <v>1445415</v>
      </c>
      <c r="P23" s="109">
        <f t="shared" si="9"/>
        <v>4336000</v>
      </c>
      <c r="Q23" s="110">
        <f t="shared" si="10"/>
        <v>9578404</v>
      </c>
      <c r="R23" s="54">
        <f t="shared" si="11"/>
        <v>-63.123718386876284</v>
      </c>
      <c r="S23" s="55">
        <f t="shared" si="12"/>
        <v>-82.227751691290862</v>
      </c>
      <c r="T23" s="54">
        <f t="shared" si="13"/>
        <v>90.996852046169991</v>
      </c>
      <c r="U23" s="56">
        <f t="shared" si="14"/>
        <v>201.01582371458551</v>
      </c>
      <c r="V23" s="109">
        <v>6251000</v>
      </c>
      <c r="W23" s="110">
        <v>6251000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418309000</v>
      </c>
      <c r="C26" s="111">
        <f>SUM(C19:C25)</f>
        <v>522000</v>
      </c>
      <c r="D26" s="111"/>
      <c r="E26" s="111">
        <f t="shared" si="8"/>
        <v>418831000</v>
      </c>
      <c r="F26" s="112">
        <f t="shared" ref="F26:O26" si="15">SUM(F19:F25)</f>
        <v>418831000</v>
      </c>
      <c r="G26" s="113">
        <f t="shared" si="15"/>
        <v>418831000</v>
      </c>
      <c r="H26" s="112">
        <f t="shared" si="15"/>
        <v>118443000</v>
      </c>
      <c r="I26" s="113">
        <f t="shared" si="15"/>
        <v>122370245</v>
      </c>
      <c r="J26" s="112">
        <f t="shared" si="15"/>
        <v>130015000</v>
      </c>
      <c r="K26" s="113">
        <f t="shared" si="15"/>
        <v>137738753</v>
      </c>
      <c r="L26" s="112">
        <f t="shared" si="15"/>
        <v>45663000</v>
      </c>
      <c r="M26" s="113">
        <f t="shared" si="15"/>
        <v>42081749</v>
      </c>
      <c r="N26" s="112">
        <f t="shared" si="15"/>
        <v>64788000</v>
      </c>
      <c r="O26" s="113">
        <f t="shared" si="15"/>
        <v>108379831</v>
      </c>
      <c r="P26" s="112">
        <f t="shared" si="9"/>
        <v>358909000</v>
      </c>
      <c r="Q26" s="113">
        <f t="shared" si="10"/>
        <v>410570578</v>
      </c>
      <c r="R26" s="58">
        <f t="shared" si="11"/>
        <v>41.882924906379344</v>
      </c>
      <c r="S26" s="59">
        <f t="shared" si="12"/>
        <v>157.54592804590891</v>
      </c>
      <c r="T26" s="58">
        <f>IF(($E26-$E21-$E25)   =0,0,($P26   /($E26-$E21-$E25)   )*100)</f>
        <v>85.693036093316877</v>
      </c>
      <c r="U26" s="60">
        <f>IF(($E26-$E21-$E25)   =0,0,($Q26   /($E26-$E21-$E25)   )*100)</f>
        <v>98.027743409633004</v>
      </c>
      <c r="V26" s="112">
        <f>SUM(V19:V25)</f>
        <v>6251000</v>
      </c>
      <c r="W26" s="113">
        <f>SUM(W19:W25)</f>
        <v>6251000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267249000</v>
      </c>
      <c r="C30" s="108">
        <v>-100000000</v>
      </c>
      <c r="D30" s="108"/>
      <c r="E30" s="108">
        <f>$B30      +$C30      +$D30</f>
        <v>167249000</v>
      </c>
      <c r="F30" s="109">
        <v>167249000</v>
      </c>
      <c r="G30" s="110">
        <v>167249000</v>
      </c>
      <c r="H30" s="109">
        <v>26889000</v>
      </c>
      <c r="I30" s="110">
        <v>10338430</v>
      </c>
      <c r="J30" s="109">
        <v>40922000</v>
      </c>
      <c r="K30" s="110">
        <v>45602874</v>
      </c>
      <c r="L30" s="109">
        <v>46513000</v>
      </c>
      <c r="M30" s="110">
        <v>47034128</v>
      </c>
      <c r="N30" s="109">
        <v>49924000</v>
      </c>
      <c r="O30" s="110">
        <v>66457927</v>
      </c>
      <c r="P30" s="109">
        <f>$H30      +$J30      +$L30      +$N30</f>
        <v>164248000</v>
      </c>
      <c r="Q30" s="110">
        <f>$I30      +$K30      +$M30      +$O30</f>
        <v>169433359</v>
      </c>
      <c r="R30" s="54">
        <f>IF(($L30      =0),0,((($N30      -$L30      )/$L30      )*100))</f>
        <v>7.33343366370692</v>
      </c>
      <c r="S30" s="55">
        <f>IF(($M30      =0),0,((($O30      -$M30      )/$M30      )*100))</f>
        <v>41.297244843148789</v>
      </c>
      <c r="T30" s="54">
        <f>IF(($E30      =0),0,(($P30      /$E30      )*100))</f>
        <v>98.205669391147339</v>
      </c>
      <c r="U30" s="56">
        <f>IF(($E30      =0),0,(($Q30      /$E30      )*100))</f>
        <v>101.30605205412289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267249000</v>
      </c>
      <c r="C32" s="111">
        <f>SUM(C28:C31)</f>
        <v>-100000000</v>
      </c>
      <c r="D32" s="111"/>
      <c r="E32" s="111">
        <f>$B32      +$C32      +$D32</f>
        <v>167249000</v>
      </c>
      <c r="F32" s="112">
        <f t="shared" ref="F32:O32" si="16">SUM(F28:F31)</f>
        <v>167249000</v>
      </c>
      <c r="G32" s="113">
        <f t="shared" si="16"/>
        <v>167249000</v>
      </c>
      <c r="H32" s="112">
        <f t="shared" si="16"/>
        <v>26889000</v>
      </c>
      <c r="I32" s="113">
        <f t="shared" si="16"/>
        <v>10338430</v>
      </c>
      <c r="J32" s="112">
        <f t="shared" si="16"/>
        <v>40922000</v>
      </c>
      <c r="K32" s="113">
        <f t="shared" si="16"/>
        <v>45602874</v>
      </c>
      <c r="L32" s="112">
        <f t="shared" si="16"/>
        <v>46513000</v>
      </c>
      <c r="M32" s="113">
        <f t="shared" si="16"/>
        <v>47034128</v>
      </c>
      <c r="N32" s="112">
        <f t="shared" si="16"/>
        <v>49924000</v>
      </c>
      <c r="O32" s="113">
        <f t="shared" si="16"/>
        <v>66457927</v>
      </c>
      <c r="P32" s="112">
        <f>$H32      +$J32      +$L32      +$N32</f>
        <v>164248000</v>
      </c>
      <c r="Q32" s="113">
        <f>$I32      +$K32      +$M32      +$O32</f>
        <v>169433359</v>
      </c>
      <c r="R32" s="58">
        <f>IF(($L32      =0),0,((($N32      -$L32      )/$L32      )*100))</f>
        <v>7.33343366370692</v>
      </c>
      <c r="S32" s="59">
        <f>IF(($M32      =0),0,((($O32      -$M32      )/$M32      )*100))</f>
        <v>41.297244843148789</v>
      </c>
      <c r="T32" s="58">
        <f>IF($E32   =0,0,($P32   /$E32   )*100)</f>
        <v>98.205669391147339</v>
      </c>
      <c r="U32" s="60">
        <f>IF($E32   =0,0,($Q32   /$E32   )*100)</f>
        <v>101.30605205412289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6117000</v>
      </c>
      <c r="C34" s="108"/>
      <c r="D34" s="108"/>
      <c r="E34" s="108">
        <f>$B34      +$C34      +$D34</f>
        <v>6117000</v>
      </c>
      <c r="F34" s="109">
        <v>6117000</v>
      </c>
      <c r="G34" s="110">
        <v>6117000</v>
      </c>
      <c r="H34" s="109">
        <v>416000</v>
      </c>
      <c r="I34" s="110">
        <v>842996</v>
      </c>
      <c r="J34" s="109">
        <v>1343000</v>
      </c>
      <c r="K34" s="110">
        <v>1342140</v>
      </c>
      <c r="L34" s="109">
        <v>1394000</v>
      </c>
      <c r="M34" s="110">
        <v>1394362</v>
      </c>
      <c r="N34" s="109">
        <v>2537000</v>
      </c>
      <c r="O34" s="110">
        <v>2552324</v>
      </c>
      <c r="P34" s="109">
        <f>$H34      +$J34      +$L34      +$N34</f>
        <v>5690000</v>
      </c>
      <c r="Q34" s="110">
        <f>$I34      +$K34      +$M34      +$O34</f>
        <v>6131822</v>
      </c>
      <c r="R34" s="54">
        <f>IF(($L34      =0),0,((($N34      -$L34      )/$L34      )*100))</f>
        <v>81.994261119081784</v>
      </c>
      <c r="S34" s="55">
        <f>IF(($M34      =0),0,((($O34      -$M34      )/$M34      )*100))</f>
        <v>83.046009572836894</v>
      </c>
      <c r="T34" s="54">
        <f>IF(($E34      =0),0,(($P34      /$E34      )*100))</f>
        <v>93.0194539807095</v>
      </c>
      <c r="U34" s="56">
        <f>IF(($E34      =0),0,(($Q34      /$E34      )*100))</f>
        <v>100.24230832107241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6117000</v>
      </c>
      <c r="C35" s="111">
        <f>C34</f>
        <v>0</v>
      </c>
      <c r="D35" s="111"/>
      <c r="E35" s="111">
        <f>$B35      +$C35      +$D35</f>
        <v>6117000</v>
      </c>
      <c r="F35" s="112">
        <f t="shared" ref="F35:O35" si="17">F34</f>
        <v>6117000</v>
      </c>
      <c r="G35" s="113">
        <f t="shared" si="17"/>
        <v>6117000</v>
      </c>
      <c r="H35" s="112">
        <f t="shared" si="17"/>
        <v>416000</v>
      </c>
      <c r="I35" s="113">
        <f t="shared" si="17"/>
        <v>842996</v>
      </c>
      <c r="J35" s="112">
        <f t="shared" si="17"/>
        <v>1343000</v>
      </c>
      <c r="K35" s="113">
        <f t="shared" si="17"/>
        <v>1342140</v>
      </c>
      <c r="L35" s="112">
        <f t="shared" si="17"/>
        <v>1394000</v>
      </c>
      <c r="M35" s="113">
        <f t="shared" si="17"/>
        <v>1394362</v>
      </c>
      <c r="N35" s="112">
        <f t="shared" si="17"/>
        <v>2537000</v>
      </c>
      <c r="O35" s="113">
        <f t="shared" si="17"/>
        <v>2552324</v>
      </c>
      <c r="P35" s="112">
        <f>$H35      +$J35      +$L35      +$N35</f>
        <v>5690000</v>
      </c>
      <c r="Q35" s="113">
        <f>$I35      +$K35      +$M35      +$O35</f>
        <v>6131822</v>
      </c>
      <c r="R35" s="58">
        <f>IF(($L35      =0),0,((($N35      -$L35      )/$L35      )*100))</f>
        <v>81.994261119081784</v>
      </c>
      <c r="S35" s="59">
        <f>IF(($M35      =0),0,((($O35      -$M35      )/$M35      )*100))</f>
        <v>83.046009572836894</v>
      </c>
      <c r="T35" s="58">
        <f>IF($E35   =0,0,($P35   /$E35   )*100)</f>
        <v>93.0194539807095</v>
      </c>
      <c r="U35" s="60">
        <f>IF($E35   =0,0,($Q35   /$E35   )*100)</f>
        <v>100.24230832107241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12573000</v>
      </c>
      <c r="C37" s="108">
        <v>-5029000</v>
      </c>
      <c r="D37" s="108"/>
      <c r="E37" s="108">
        <f t="shared" ref="E37:E42" si="18">$B37      +$C37      +$D37</f>
        <v>7544000</v>
      </c>
      <c r="F37" s="109">
        <v>7544000</v>
      </c>
      <c r="G37" s="110">
        <v>7544000</v>
      </c>
      <c r="H37" s="109"/>
      <c r="I37" s="110"/>
      <c r="J37" s="109"/>
      <c r="K37" s="110"/>
      <c r="L37" s="109"/>
      <c r="M37" s="110">
        <v>4188931</v>
      </c>
      <c r="N37" s="109"/>
      <c r="O37" s="110">
        <v>3256669</v>
      </c>
      <c r="P37" s="109">
        <f t="shared" ref="P37:P42" si="19">$H37      +$J37      +$L37      +$N37</f>
        <v>0</v>
      </c>
      <c r="Q37" s="110">
        <f t="shared" ref="Q37:Q42" si="20">$I37      +$K37      +$M37      +$O37</f>
        <v>7445600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-22.255367777602448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98.695652173913047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41312000</v>
      </c>
      <c r="C38" s="108">
        <v>3122000</v>
      </c>
      <c r="D38" s="108"/>
      <c r="E38" s="108">
        <f t="shared" si="18"/>
        <v>44434000</v>
      </c>
      <c r="F38" s="109">
        <v>41312000</v>
      </c>
      <c r="G38" s="110">
        <v>0</v>
      </c>
      <c r="H38" s="109"/>
      <c r="I38" s="110"/>
      <c r="J38" s="109"/>
      <c r="K38" s="110"/>
      <c r="L38" s="109"/>
      <c r="M38" s="110"/>
      <c r="N38" s="109">
        <v>6554000</v>
      </c>
      <c r="O38" s="110"/>
      <c r="P38" s="109">
        <f t="shared" si="19"/>
        <v>6554000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14.749966242066886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53885000</v>
      </c>
      <c r="C42" s="111">
        <f>SUM(C37:C41)</f>
        <v>-1907000</v>
      </c>
      <c r="D42" s="111"/>
      <c r="E42" s="111">
        <f t="shared" si="18"/>
        <v>51978000</v>
      </c>
      <c r="F42" s="112">
        <f t="shared" ref="F42:O42" si="25">SUM(F37:F41)</f>
        <v>48856000</v>
      </c>
      <c r="G42" s="113">
        <f t="shared" si="25"/>
        <v>7544000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4188931</v>
      </c>
      <c r="N42" s="112">
        <f t="shared" si="25"/>
        <v>6554000</v>
      </c>
      <c r="O42" s="113">
        <f t="shared" si="25"/>
        <v>3256669</v>
      </c>
      <c r="P42" s="112">
        <f t="shared" si="19"/>
        <v>6554000</v>
      </c>
      <c r="Q42" s="113">
        <f t="shared" si="20"/>
        <v>7445600</v>
      </c>
      <c r="R42" s="58">
        <f t="shared" si="21"/>
        <v>0</v>
      </c>
      <c r="S42" s="59">
        <f t="shared" si="22"/>
        <v>-22.255367777602448</v>
      </c>
      <c r="T42" s="58">
        <f>IF((+$E37+$E40) =0,0,(P42   /(+$E37+$E40) )*100)</f>
        <v>86.876988335100748</v>
      </c>
      <c r="U42" s="60">
        <f>IF((+$E37+$E40) =0,0,(Q42   /(+$E37+$E40) )*100)</f>
        <v>98.695652173913047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126013000</v>
      </c>
      <c r="C45" s="108"/>
      <c r="D45" s="108"/>
      <c r="E45" s="108">
        <f t="shared" si="26"/>
        <v>126013000</v>
      </c>
      <c r="F45" s="109">
        <v>126013000</v>
      </c>
      <c r="G45" s="110">
        <v>126013000</v>
      </c>
      <c r="H45" s="109"/>
      <c r="I45" s="110"/>
      <c r="J45" s="109">
        <v>56897000</v>
      </c>
      <c r="K45" s="110">
        <v>64486282</v>
      </c>
      <c r="L45" s="109">
        <v>37911000</v>
      </c>
      <c r="M45" s="110">
        <v>30796549</v>
      </c>
      <c r="N45" s="109">
        <v>31205000</v>
      </c>
      <c r="O45" s="110">
        <v>29630340</v>
      </c>
      <c r="P45" s="109">
        <f t="shared" si="27"/>
        <v>126013000</v>
      </c>
      <c r="Q45" s="110">
        <f t="shared" si="28"/>
        <v>124913171</v>
      </c>
      <c r="R45" s="54">
        <f t="shared" si="29"/>
        <v>-17.688797446651368</v>
      </c>
      <c r="S45" s="55">
        <f t="shared" si="30"/>
        <v>-3.7868171527920222</v>
      </c>
      <c r="T45" s="54">
        <f t="shared" si="31"/>
        <v>100</v>
      </c>
      <c r="U45" s="56">
        <f t="shared" si="32"/>
        <v>99.127209891042995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76000000</v>
      </c>
      <c r="C53" s="108">
        <v>20000000</v>
      </c>
      <c r="D53" s="108"/>
      <c r="E53" s="108">
        <f t="shared" si="26"/>
        <v>96000000</v>
      </c>
      <c r="F53" s="109">
        <v>96000000</v>
      </c>
      <c r="G53" s="110">
        <v>96000000</v>
      </c>
      <c r="H53" s="109">
        <v>12991000</v>
      </c>
      <c r="I53" s="110">
        <v>13013130</v>
      </c>
      <c r="J53" s="109">
        <v>14016000</v>
      </c>
      <c r="K53" s="110">
        <v>15228681</v>
      </c>
      <c r="L53" s="109">
        <v>2168000</v>
      </c>
      <c r="M53" s="110">
        <v>1436016</v>
      </c>
      <c r="N53" s="109">
        <v>18690000</v>
      </c>
      <c r="O53" s="110">
        <v>62850065</v>
      </c>
      <c r="P53" s="109">
        <f t="shared" si="27"/>
        <v>47865000</v>
      </c>
      <c r="Q53" s="110">
        <f t="shared" si="28"/>
        <v>92527892</v>
      </c>
      <c r="R53" s="54">
        <f t="shared" si="29"/>
        <v>762.08487084870842</v>
      </c>
      <c r="S53" s="55">
        <f t="shared" si="30"/>
        <v>4276.6967081146731</v>
      </c>
      <c r="T53" s="54">
        <f t="shared" si="31"/>
        <v>49.859375</v>
      </c>
      <c r="U53" s="56">
        <f t="shared" si="32"/>
        <v>96.38322083333334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202013000</v>
      </c>
      <c r="C55" s="111">
        <f>SUM(C44:C54)</f>
        <v>20000000</v>
      </c>
      <c r="D55" s="111"/>
      <c r="E55" s="111">
        <f t="shared" si="26"/>
        <v>222013000</v>
      </c>
      <c r="F55" s="112">
        <f t="shared" ref="F55:O55" si="33">SUM(F44:F54)</f>
        <v>222013000</v>
      </c>
      <c r="G55" s="113">
        <f t="shared" si="33"/>
        <v>222013000</v>
      </c>
      <c r="H55" s="112">
        <f t="shared" si="33"/>
        <v>12991000</v>
      </c>
      <c r="I55" s="113">
        <f t="shared" si="33"/>
        <v>13013130</v>
      </c>
      <c r="J55" s="112">
        <f t="shared" si="33"/>
        <v>70913000</v>
      </c>
      <c r="K55" s="113">
        <f t="shared" si="33"/>
        <v>79714963</v>
      </c>
      <c r="L55" s="112">
        <f t="shared" si="33"/>
        <v>40079000</v>
      </c>
      <c r="M55" s="113">
        <f t="shared" si="33"/>
        <v>32232565</v>
      </c>
      <c r="N55" s="112">
        <f t="shared" si="33"/>
        <v>49895000</v>
      </c>
      <c r="O55" s="113">
        <f t="shared" si="33"/>
        <v>92480405</v>
      </c>
      <c r="P55" s="112">
        <f t="shared" si="27"/>
        <v>173878000</v>
      </c>
      <c r="Q55" s="113">
        <f t="shared" si="28"/>
        <v>217441063</v>
      </c>
      <c r="R55" s="58">
        <f t="shared" si="29"/>
        <v>24.491629032660494</v>
      </c>
      <c r="S55" s="59">
        <f t="shared" si="30"/>
        <v>186.91605834037719</v>
      </c>
      <c r="T55" s="58">
        <f>IF((+$E45+$E47+$E49+$E50+$E53) =0,0,(P55   /(+$E45+$E47+$E49+$E50+$E53) )*100)</f>
        <v>78.318837185209873</v>
      </c>
      <c r="U55" s="60">
        <f>IF((+$E45+$E47+$E49+$E50+$E53) =0,0,(Q55   /(+$E45+$E47+$E49+$E50+$E53) )*100)</f>
        <v>97.940689509172884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1003957000</v>
      </c>
      <c r="C69" s="120">
        <f>SUM(C9:C16,C19:C25,C28:C31,C34,C37:C41,C44:C54,C57:C60,C63:C67)</f>
        <v>-82385000</v>
      </c>
      <c r="D69" s="120"/>
      <c r="E69" s="120">
        <f t="shared" si="35"/>
        <v>921572000</v>
      </c>
      <c r="F69" s="121">
        <f t="shared" ref="F69:O69" si="43">SUM(F9:F16,F19:F25,F28:F31,F34,F37:F41,F44:F54,F57:F60,F63:F67)</f>
        <v>918450000</v>
      </c>
      <c r="G69" s="122">
        <f t="shared" si="43"/>
        <v>877138000</v>
      </c>
      <c r="H69" s="121">
        <f t="shared" si="43"/>
        <v>169518000</v>
      </c>
      <c r="I69" s="122">
        <f t="shared" si="43"/>
        <v>159606706</v>
      </c>
      <c r="J69" s="121">
        <f t="shared" si="43"/>
        <v>255738000</v>
      </c>
      <c r="K69" s="122">
        <f t="shared" si="43"/>
        <v>281836530</v>
      </c>
      <c r="L69" s="121">
        <f t="shared" si="43"/>
        <v>142156000</v>
      </c>
      <c r="M69" s="122">
        <f t="shared" si="43"/>
        <v>131044535</v>
      </c>
      <c r="N69" s="121">
        <f t="shared" si="43"/>
        <v>194739000</v>
      </c>
      <c r="O69" s="122">
        <f t="shared" si="43"/>
        <v>295541709</v>
      </c>
      <c r="P69" s="121">
        <f t="shared" si="36"/>
        <v>762151000</v>
      </c>
      <c r="Q69" s="122">
        <f t="shared" si="37"/>
        <v>868029480</v>
      </c>
      <c r="R69" s="67">
        <f t="shared" si="38"/>
        <v>36.989645178536257</v>
      </c>
      <c r="S69" s="68">
        <f t="shared" si="39"/>
        <v>125.52768720954293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86.890660306588018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98.961563630808385</v>
      </c>
      <c r="V69" s="121">
        <f>SUM(V9:V16,V19:V25,V28:V31,V34,V37:V41,V44:V54,V57:V60,V63:V67)</f>
        <v>8766000</v>
      </c>
      <c r="W69" s="122">
        <f>SUM(W9:W16,W19:W25,W28:W31,W34,W37:W41,W44:W54,W57:W60,W63:W67)</f>
        <v>8766000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1003957000</v>
      </c>
      <c r="C75" s="120">
        <f>SUM(C9:C16,C19:C25,C28:C31,C34,C37:C41,C44:C54,C57:C60,C63:C67,C71:C72)</f>
        <v>-82385000</v>
      </c>
      <c r="D75" s="120"/>
      <c r="E75" s="120">
        <f>$B75      +$C75      +$D75</f>
        <v>921572000</v>
      </c>
      <c r="F75" s="121">
        <f t="shared" ref="F75:O75" si="46">SUM(F9:F16,F19:F25,F28:F31,F34,F37:F41,F44:F54,F57:F60,F63:F67,F71:F72)</f>
        <v>918450000</v>
      </c>
      <c r="G75" s="122">
        <f t="shared" si="46"/>
        <v>877138000</v>
      </c>
      <c r="H75" s="121">
        <f t="shared" si="46"/>
        <v>169518000</v>
      </c>
      <c r="I75" s="122">
        <f t="shared" si="46"/>
        <v>159606706</v>
      </c>
      <c r="J75" s="121">
        <f t="shared" si="46"/>
        <v>255738000</v>
      </c>
      <c r="K75" s="122">
        <f t="shared" si="46"/>
        <v>281836530</v>
      </c>
      <c r="L75" s="121">
        <f t="shared" si="46"/>
        <v>142156000</v>
      </c>
      <c r="M75" s="122">
        <f t="shared" si="46"/>
        <v>131044535</v>
      </c>
      <c r="N75" s="121">
        <f t="shared" si="46"/>
        <v>194739000</v>
      </c>
      <c r="O75" s="122">
        <f t="shared" si="46"/>
        <v>295541709</v>
      </c>
      <c r="P75" s="121">
        <f>$H75      +$J75      +$L75      +$N75</f>
        <v>762151000</v>
      </c>
      <c r="Q75" s="122">
        <f>$I75      +$K75      +$M75      +$O75</f>
        <v>868029480</v>
      </c>
      <c r="R75" s="67">
        <f>IF(($L75      =0),0,((($N75      -$L75      )/$L75      )*100))</f>
        <v>36.989645178536257</v>
      </c>
      <c r="S75" s="68">
        <f>IF(($M75      =0),0,((($O75      -$M75      )/$M75      )*100))</f>
        <v>125.52768720954293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86.890660306588018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98.961563630808385</v>
      </c>
      <c r="V75" s="121">
        <f>SUM(V9:V16,V19:V25,V28:V31,V34,V37:V41,V44:V54,V57:V60,V63:V67,V71:V72)</f>
        <v>8766000</v>
      </c>
      <c r="W75" s="122">
        <f>SUM(W9:W16,W19:W25,W28:W31,W34,W37:W41,W44:W54,W57:W60,W63:W67,W71:W72)</f>
        <v>8766000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3931000</v>
      </c>
      <c r="C87" s="128">
        <f t="shared" si="48"/>
        <v>-338000</v>
      </c>
      <c r="D87" s="128">
        <f t="shared" si="48"/>
        <v>0</v>
      </c>
      <c r="E87" s="128">
        <f t="shared" si="48"/>
        <v>3593000</v>
      </c>
      <c r="F87" s="128">
        <f t="shared" si="48"/>
        <v>0</v>
      </c>
      <c r="G87" s="128">
        <f t="shared" si="48"/>
        <v>0</v>
      </c>
      <c r="H87" s="128">
        <f t="shared" si="48"/>
        <v>479000</v>
      </c>
      <c r="I87" s="128">
        <f t="shared" si="48"/>
        <v>0</v>
      </c>
      <c r="J87" s="128">
        <f t="shared" si="48"/>
        <v>254000</v>
      </c>
      <c r="K87" s="128">
        <f t="shared" si="48"/>
        <v>0</v>
      </c>
      <c r="L87" s="128">
        <f t="shared" si="48"/>
        <v>914000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1647000</v>
      </c>
      <c r="Q87" s="129">
        <f t="shared" si="48"/>
        <v>0</v>
      </c>
      <c r="R87" s="94">
        <f t="shared" si="48"/>
        <v>-400</v>
      </c>
      <c r="S87" s="94">
        <f t="shared" si="48"/>
        <v>0</v>
      </c>
      <c r="T87" s="95">
        <f>IF(SUM($E88:$E96) =0,0,(P87   /SUM($E88:$E96) )*100)</f>
        <v>45.83913164486502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1547000</v>
      </c>
      <c r="C91" s="108"/>
      <c r="D91" s="108"/>
      <c r="E91" s="108">
        <f t="shared" si="49"/>
        <v>1547000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>
        <v>972000</v>
      </c>
      <c r="C92" s="108"/>
      <c r="D92" s="108"/>
      <c r="E92" s="108">
        <f t="shared" si="49"/>
        <v>972000</v>
      </c>
      <c r="F92" s="108">
        <v>0</v>
      </c>
      <c r="G92" s="108">
        <v>0</v>
      </c>
      <c r="H92" s="108">
        <v>175000</v>
      </c>
      <c r="I92" s="108"/>
      <c r="J92" s="108">
        <v>74000</v>
      </c>
      <c r="K92" s="108"/>
      <c r="L92" s="108">
        <v>643000</v>
      </c>
      <c r="M92" s="108"/>
      <c r="N92" s="108"/>
      <c r="O92" s="108"/>
      <c r="P92" s="108">
        <f t="shared" si="50"/>
        <v>892000</v>
      </c>
      <c r="Q92" s="108">
        <f t="shared" si="51"/>
        <v>0</v>
      </c>
      <c r="R92" s="98">
        <f t="shared" si="52"/>
        <v>-100</v>
      </c>
      <c r="S92" s="98">
        <f t="shared" si="53"/>
        <v>0</v>
      </c>
      <c r="T92" s="98">
        <f t="shared" si="54"/>
        <v>91.769547325102891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>
        <v>421000</v>
      </c>
      <c r="C93" s="108">
        <v>212000</v>
      </c>
      <c r="D93" s="108"/>
      <c r="E93" s="108">
        <f t="shared" si="49"/>
        <v>633000</v>
      </c>
      <c r="F93" s="108">
        <v>0</v>
      </c>
      <c r="G93" s="108">
        <v>0</v>
      </c>
      <c r="H93" s="108">
        <v>268000</v>
      </c>
      <c r="I93" s="108"/>
      <c r="J93" s="108">
        <v>167000</v>
      </c>
      <c r="K93" s="108"/>
      <c r="L93" s="108">
        <v>222000</v>
      </c>
      <c r="M93" s="108"/>
      <c r="N93" s="108"/>
      <c r="O93" s="108"/>
      <c r="P93" s="108">
        <f t="shared" si="50"/>
        <v>657000</v>
      </c>
      <c r="Q93" s="108">
        <f t="shared" si="51"/>
        <v>0</v>
      </c>
      <c r="R93" s="98">
        <f t="shared" si="52"/>
        <v>-100</v>
      </c>
      <c r="S93" s="98">
        <f t="shared" si="53"/>
        <v>0</v>
      </c>
      <c r="T93" s="98">
        <f t="shared" si="54"/>
        <v>103.7914691943128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>
        <v>420000</v>
      </c>
      <c r="C94" s="108">
        <v>-350000</v>
      </c>
      <c r="D94" s="108"/>
      <c r="E94" s="108">
        <f t="shared" si="49"/>
        <v>70000</v>
      </c>
      <c r="F94" s="108">
        <v>0</v>
      </c>
      <c r="G94" s="108">
        <v>0</v>
      </c>
      <c r="H94" s="108">
        <v>23000</v>
      </c>
      <c r="I94" s="108"/>
      <c r="J94" s="108">
        <v>9000</v>
      </c>
      <c r="K94" s="108"/>
      <c r="L94" s="108">
        <v>40000</v>
      </c>
      <c r="M94" s="108"/>
      <c r="N94" s="108"/>
      <c r="O94" s="108"/>
      <c r="P94" s="108">
        <f t="shared" si="50"/>
        <v>72000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102.85714285714285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>
        <v>49000</v>
      </c>
      <c r="C95" s="108"/>
      <c r="D95" s="108"/>
      <c r="E95" s="108">
        <f t="shared" si="49"/>
        <v>49000</v>
      </c>
      <c r="F95" s="108">
        <v>0</v>
      </c>
      <c r="G95" s="108">
        <v>0</v>
      </c>
      <c r="H95" s="108">
        <v>13000</v>
      </c>
      <c r="I95" s="108"/>
      <c r="J95" s="108">
        <v>4000</v>
      </c>
      <c r="K95" s="108"/>
      <c r="L95" s="108">
        <v>9000</v>
      </c>
      <c r="M95" s="108"/>
      <c r="N95" s="108"/>
      <c r="O95" s="108"/>
      <c r="P95" s="108">
        <f t="shared" si="50"/>
        <v>26000</v>
      </c>
      <c r="Q95" s="108">
        <f t="shared" si="51"/>
        <v>0</v>
      </c>
      <c r="R95" s="98">
        <f t="shared" si="52"/>
        <v>-100</v>
      </c>
      <c r="S95" s="98">
        <f t="shared" si="53"/>
        <v>0</v>
      </c>
      <c r="T95" s="98">
        <f t="shared" si="54"/>
        <v>53.061224489795919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522000</v>
      </c>
      <c r="C96" s="131">
        <v>-200000</v>
      </c>
      <c r="D96" s="131"/>
      <c r="E96" s="131">
        <f t="shared" si="49"/>
        <v>322000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3931000</v>
      </c>
      <c r="C114" s="137">
        <f t="shared" si="62"/>
        <v>-338000</v>
      </c>
      <c r="D114" s="137">
        <f t="shared" si="62"/>
        <v>0</v>
      </c>
      <c r="E114" s="137">
        <f t="shared" si="62"/>
        <v>3593000</v>
      </c>
      <c r="F114" s="137">
        <f t="shared" si="62"/>
        <v>0</v>
      </c>
      <c r="G114" s="137">
        <f t="shared" si="62"/>
        <v>0</v>
      </c>
      <c r="H114" s="137">
        <f t="shared" si="62"/>
        <v>479000</v>
      </c>
      <c r="I114" s="137">
        <f t="shared" si="62"/>
        <v>0</v>
      </c>
      <c r="J114" s="137">
        <f t="shared" si="62"/>
        <v>254000</v>
      </c>
      <c r="K114" s="137">
        <f t="shared" si="62"/>
        <v>0</v>
      </c>
      <c r="L114" s="137">
        <f t="shared" si="62"/>
        <v>914000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1647000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0.45839131644865017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3931000</v>
      </c>
      <c r="C115" s="139">
        <f t="shared" ref="C115:Q115" si="63">C87</f>
        <v>-338000</v>
      </c>
      <c r="D115" s="139">
        <f t="shared" si="63"/>
        <v>0</v>
      </c>
      <c r="E115" s="139">
        <f t="shared" si="63"/>
        <v>3593000</v>
      </c>
      <c r="F115" s="139">
        <f t="shared" si="63"/>
        <v>0</v>
      </c>
      <c r="G115" s="139">
        <f t="shared" si="63"/>
        <v>0</v>
      </c>
      <c r="H115" s="139">
        <f t="shared" si="63"/>
        <v>479000</v>
      </c>
      <c r="I115" s="139">
        <f t="shared" si="63"/>
        <v>0</v>
      </c>
      <c r="J115" s="139">
        <f t="shared" si="63"/>
        <v>254000</v>
      </c>
      <c r="K115" s="139">
        <f t="shared" si="63"/>
        <v>0</v>
      </c>
      <c r="L115" s="139">
        <f t="shared" si="63"/>
        <v>914000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1647000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0.45839131644865017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i4q1WCssOoYUAVku0QbyAB8YfOJp10i2ygkUnMIa1/OZX4KC1YiZUejW7jxRNQXdjILYBGId+r/ETVb5EBbaA==" saltValue="vJf9hgHuUmn1crHZA+qEa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963000</v>
      </c>
      <c r="I10" s="110">
        <v>962042</v>
      </c>
      <c r="J10" s="109">
        <v>17000</v>
      </c>
      <c r="K10" s="110">
        <v>50001</v>
      </c>
      <c r="L10" s="109">
        <v>17000</v>
      </c>
      <c r="M10" s="110">
        <v>483291</v>
      </c>
      <c r="N10" s="109"/>
      <c r="O10" s="110">
        <v>50001</v>
      </c>
      <c r="P10" s="109">
        <f t="shared" ref="P10:P17" si="1">$H10      +$J10      +$L10      +$N10</f>
        <v>997000</v>
      </c>
      <c r="Q10" s="110">
        <f t="shared" ref="Q10:Q17" si="2">$I10      +$K10      +$M10      +$O10</f>
        <v>1545335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-89.654059355543552</v>
      </c>
      <c r="T10" s="54">
        <f t="shared" ref="T10:T16" si="5">IF(($E10      =0),0,(($P10      /$E10      )*100))</f>
        <v>49.85</v>
      </c>
      <c r="U10" s="56">
        <f t="shared" ref="U10:U16" si="6">IF(($E10      =0),0,(($Q10      /$E10      )*100))</f>
        <v>77.266750000000002</v>
      </c>
      <c r="V10" s="109">
        <v>753000</v>
      </c>
      <c r="W10" s="110">
        <v>0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963000</v>
      </c>
      <c r="I17" s="113">
        <f t="shared" si="7"/>
        <v>962042</v>
      </c>
      <c r="J17" s="112">
        <f t="shared" si="7"/>
        <v>17000</v>
      </c>
      <c r="K17" s="113">
        <f t="shared" si="7"/>
        <v>50001</v>
      </c>
      <c r="L17" s="112">
        <f t="shared" si="7"/>
        <v>17000</v>
      </c>
      <c r="M17" s="113">
        <f t="shared" si="7"/>
        <v>483291</v>
      </c>
      <c r="N17" s="112">
        <f t="shared" si="7"/>
        <v>0</v>
      </c>
      <c r="O17" s="113">
        <f t="shared" si="7"/>
        <v>50001</v>
      </c>
      <c r="P17" s="112">
        <f t="shared" si="1"/>
        <v>997000</v>
      </c>
      <c r="Q17" s="113">
        <f t="shared" si="2"/>
        <v>1545335</v>
      </c>
      <c r="R17" s="58">
        <f t="shared" si="3"/>
        <v>-100</v>
      </c>
      <c r="S17" s="59">
        <f t="shared" si="4"/>
        <v>-89.654059355543552</v>
      </c>
      <c r="T17" s="58">
        <f>IF((SUM($E9:$E14))=0,0,(P17/(SUM($E9:$E14))*100))</f>
        <v>49.85</v>
      </c>
      <c r="U17" s="60">
        <f>IF((SUM($E9:$E14))=0,0,(Q17/(SUM($E9:$E14))*100))</f>
        <v>77.266750000000002</v>
      </c>
      <c r="V17" s="112">
        <f>SUM(V9:V16)</f>
        <v>753000</v>
      </c>
      <c r="W17" s="113">
        <f>SUM(W9:W16)</f>
        <v>0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12007000</v>
      </c>
      <c r="W22" s="110">
        <v>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12007000</v>
      </c>
      <c r="W26" s="113">
        <f>SUM(W19:W25)</f>
        <v>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1756000</v>
      </c>
      <c r="C34" s="108"/>
      <c r="D34" s="108"/>
      <c r="E34" s="108">
        <f>$B34      +$C34      +$D34</f>
        <v>1756000</v>
      </c>
      <c r="F34" s="109">
        <v>1756000</v>
      </c>
      <c r="G34" s="110">
        <v>1756000</v>
      </c>
      <c r="H34" s="109"/>
      <c r="I34" s="110"/>
      <c r="J34" s="109">
        <v>597000</v>
      </c>
      <c r="K34" s="110">
        <v>596625</v>
      </c>
      <c r="L34" s="109">
        <v>764000</v>
      </c>
      <c r="M34" s="110">
        <v>1125250</v>
      </c>
      <c r="N34" s="109">
        <v>34000</v>
      </c>
      <c r="O34" s="110">
        <v>34125</v>
      </c>
      <c r="P34" s="109">
        <f>$H34      +$J34      +$L34      +$N34</f>
        <v>1395000</v>
      </c>
      <c r="Q34" s="110">
        <f>$I34      +$K34      +$M34      +$O34</f>
        <v>1756000</v>
      </c>
      <c r="R34" s="54">
        <f>IF(($L34      =0),0,((($N34      -$L34      )/$L34      )*100))</f>
        <v>-95.549738219895289</v>
      </c>
      <c r="S34" s="55">
        <f>IF(($M34      =0),0,((($O34      -$M34      )/$M34      )*100))</f>
        <v>-96.967340590979774</v>
      </c>
      <c r="T34" s="54">
        <f>IF(($E34      =0),0,(($P34      /$E34      )*100))</f>
        <v>79.441913439635542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1756000</v>
      </c>
      <c r="C35" s="111">
        <f>C34</f>
        <v>0</v>
      </c>
      <c r="D35" s="111"/>
      <c r="E35" s="111">
        <f>$B35      +$C35      +$D35</f>
        <v>1756000</v>
      </c>
      <c r="F35" s="112">
        <f t="shared" ref="F35:O35" si="17">F34</f>
        <v>1756000</v>
      </c>
      <c r="G35" s="113">
        <f t="shared" si="17"/>
        <v>1756000</v>
      </c>
      <c r="H35" s="112">
        <f t="shared" si="17"/>
        <v>0</v>
      </c>
      <c r="I35" s="113">
        <f t="shared" si="17"/>
        <v>0</v>
      </c>
      <c r="J35" s="112">
        <f t="shared" si="17"/>
        <v>597000</v>
      </c>
      <c r="K35" s="113">
        <f t="shared" si="17"/>
        <v>596625</v>
      </c>
      <c r="L35" s="112">
        <f t="shared" si="17"/>
        <v>764000</v>
      </c>
      <c r="M35" s="113">
        <f t="shared" si="17"/>
        <v>1125250</v>
      </c>
      <c r="N35" s="112">
        <f t="shared" si="17"/>
        <v>34000</v>
      </c>
      <c r="O35" s="113">
        <f t="shared" si="17"/>
        <v>34125</v>
      </c>
      <c r="P35" s="112">
        <f>$H35      +$J35      +$L35      +$N35</f>
        <v>1395000</v>
      </c>
      <c r="Q35" s="113">
        <f>$I35      +$K35      +$M35      +$O35</f>
        <v>1756000</v>
      </c>
      <c r="R35" s="58">
        <f>IF(($L35      =0),0,((($N35      -$L35      )/$L35      )*100))</f>
        <v>-95.549738219895289</v>
      </c>
      <c r="S35" s="59">
        <f>IF(($M35      =0),0,((($O35      -$M35      )/$M35      )*100))</f>
        <v>-96.967340590979774</v>
      </c>
      <c r="T35" s="58">
        <f>IF($E35   =0,0,($P35   /$E35   )*100)</f>
        <v>79.441913439635542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>
        <v>2780000</v>
      </c>
      <c r="W37" s="110">
        <v>0</v>
      </c>
    </row>
    <row r="38" spans="1:23" ht="13" customHeight="1" x14ac:dyDescent="0.3">
      <c r="A38" s="53" t="s">
        <v>62</v>
      </c>
      <c r="B38" s="108">
        <v>39385000</v>
      </c>
      <c r="C38" s="108">
        <v>1578000</v>
      </c>
      <c r="D38" s="108"/>
      <c r="E38" s="108">
        <f t="shared" si="18"/>
        <v>40963000</v>
      </c>
      <c r="F38" s="109">
        <v>39385000</v>
      </c>
      <c r="G38" s="110">
        <v>0</v>
      </c>
      <c r="H38" s="109"/>
      <c r="I38" s="110"/>
      <c r="J38" s="109"/>
      <c r="K38" s="110"/>
      <c r="L38" s="109"/>
      <c r="M38" s="110"/>
      <c r="N38" s="109">
        <v>7354000</v>
      </c>
      <c r="O38" s="110"/>
      <c r="P38" s="109">
        <f t="shared" si="19"/>
        <v>7354000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17.952786661133217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>
        <v>-1800000</v>
      </c>
      <c r="D40" s="108"/>
      <c r="E40" s="108">
        <f t="shared" si="18"/>
        <v>3200000</v>
      </c>
      <c r="F40" s="109">
        <v>3200000</v>
      </c>
      <c r="G40" s="110">
        <v>3200000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44385000</v>
      </c>
      <c r="C42" s="111">
        <f>SUM(C37:C41)</f>
        <v>-222000</v>
      </c>
      <c r="D42" s="111"/>
      <c r="E42" s="111">
        <f t="shared" si="18"/>
        <v>44163000</v>
      </c>
      <c r="F42" s="112">
        <f t="shared" ref="F42:O42" si="25">SUM(F37:F41)</f>
        <v>42585000</v>
      </c>
      <c r="G42" s="113">
        <f t="shared" si="25"/>
        <v>3200000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7354000</v>
      </c>
      <c r="O42" s="113">
        <f t="shared" si="25"/>
        <v>0</v>
      </c>
      <c r="P42" s="112">
        <f t="shared" si="19"/>
        <v>7354000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229.81250000000003</v>
      </c>
      <c r="U42" s="60">
        <f>IF((+$E37+$E40) =0,0,(Q42   /(+$E37+$E40) )*100)</f>
        <v>0</v>
      </c>
      <c r="V42" s="112">
        <f>SUM(V37:V41)</f>
        <v>2780000</v>
      </c>
      <c r="W42" s="113">
        <f>SUM(W37:W41)</f>
        <v>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48141000</v>
      </c>
      <c r="C69" s="120">
        <f>SUM(C9:C16,C19:C25,C28:C31,C34,C37:C41,C44:C54,C57:C60,C63:C67)</f>
        <v>-222000</v>
      </c>
      <c r="D69" s="120"/>
      <c r="E69" s="120">
        <f t="shared" si="35"/>
        <v>47919000</v>
      </c>
      <c r="F69" s="121">
        <f t="shared" ref="F69:O69" si="43">SUM(F9:F16,F19:F25,F28:F31,F34,F37:F41,F44:F54,F57:F60,F63:F67)</f>
        <v>46341000</v>
      </c>
      <c r="G69" s="122">
        <f t="shared" si="43"/>
        <v>6956000</v>
      </c>
      <c r="H69" s="121">
        <f t="shared" si="43"/>
        <v>963000</v>
      </c>
      <c r="I69" s="122">
        <f t="shared" si="43"/>
        <v>962042</v>
      </c>
      <c r="J69" s="121">
        <f t="shared" si="43"/>
        <v>614000</v>
      </c>
      <c r="K69" s="122">
        <f t="shared" si="43"/>
        <v>646626</v>
      </c>
      <c r="L69" s="121">
        <f t="shared" si="43"/>
        <v>781000</v>
      </c>
      <c r="M69" s="122">
        <f t="shared" si="43"/>
        <v>1608541</v>
      </c>
      <c r="N69" s="121">
        <f t="shared" si="43"/>
        <v>7388000</v>
      </c>
      <c r="O69" s="122">
        <f t="shared" si="43"/>
        <v>84126</v>
      </c>
      <c r="P69" s="121">
        <f t="shared" si="36"/>
        <v>9746000</v>
      </c>
      <c r="Q69" s="122">
        <f t="shared" si="37"/>
        <v>3301335</v>
      </c>
      <c r="R69" s="67">
        <f t="shared" si="38"/>
        <v>845.96670934699102</v>
      </c>
      <c r="S69" s="68">
        <f t="shared" si="39"/>
        <v>-94.770043163338698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140.10925819436457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47.460250143760781</v>
      </c>
      <c r="V69" s="121">
        <f>SUM(V9:V16,V19:V25,V28:V31,V34,V37:V41,V44:V54,V57:V60,V63:V67)</f>
        <v>15540000</v>
      </c>
      <c r="W69" s="122">
        <f>SUM(W9:W16,W19:W25,W28:W31,W34,W37:W41,W44:W54,W57:W60,W63:W67)</f>
        <v>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63317000</v>
      </c>
      <c r="C71" s="108">
        <v>-24145000</v>
      </c>
      <c r="D71" s="108"/>
      <c r="E71" s="108">
        <f>$B71      +$C71      +$D71</f>
        <v>39172000</v>
      </c>
      <c r="F71" s="109">
        <v>39172000</v>
      </c>
      <c r="G71" s="110">
        <v>39172000</v>
      </c>
      <c r="H71" s="109">
        <v>6540000</v>
      </c>
      <c r="I71" s="110">
        <v>12939094</v>
      </c>
      <c r="J71" s="109"/>
      <c r="K71" s="110">
        <v>6336118</v>
      </c>
      <c r="L71" s="109">
        <v>31296000</v>
      </c>
      <c r="M71" s="110">
        <v>16684268</v>
      </c>
      <c r="N71" s="109">
        <v>1335000</v>
      </c>
      <c r="O71" s="110">
        <v>20697414</v>
      </c>
      <c r="P71" s="109">
        <f>$H71      +$J71      +$L71      +$N71</f>
        <v>39171000</v>
      </c>
      <c r="Q71" s="110">
        <f>$I71      +$K71      +$M71      +$O71</f>
        <v>56656894</v>
      </c>
      <c r="R71" s="54">
        <f>IF(($L71      =0),0,((($N71      -$L71      )/$L71      )*100))</f>
        <v>-95.734279141104295</v>
      </c>
      <c r="S71" s="55">
        <f>IF(($M71      =0),0,((($O71      -$M71      )/$M71      )*100))</f>
        <v>24.053473607592494</v>
      </c>
      <c r="T71" s="54">
        <f>IF(($E71      =0),0,(($P71      /$E71      )*100))</f>
        <v>99.99744715613194</v>
      </c>
      <c r="U71" s="56">
        <f>IF(($E71      =0),0,(($Q71      /$E71      )*100))</f>
        <v>144.63620443173696</v>
      </c>
      <c r="V71" s="109">
        <v>28407000</v>
      </c>
      <c r="W71" s="110">
        <v>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63317000</v>
      </c>
      <c r="C73" s="117">
        <f>SUM(C71:C72)</f>
        <v>-24145000</v>
      </c>
      <c r="D73" s="117"/>
      <c r="E73" s="117">
        <f>$B73      +$C73      +$D73</f>
        <v>39172000</v>
      </c>
      <c r="F73" s="118">
        <f t="shared" ref="F73:O73" si="44">SUM(F71:F72)</f>
        <v>39172000</v>
      </c>
      <c r="G73" s="119">
        <f t="shared" si="44"/>
        <v>39172000</v>
      </c>
      <c r="H73" s="118">
        <f t="shared" si="44"/>
        <v>6540000</v>
      </c>
      <c r="I73" s="119">
        <f t="shared" si="44"/>
        <v>12939094</v>
      </c>
      <c r="J73" s="118">
        <f t="shared" si="44"/>
        <v>0</v>
      </c>
      <c r="K73" s="119">
        <f t="shared" si="44"/>
        <v>6336118</v>
      </c>
      <c r="L73" s="118">
        <f t="shared" si="44"/>
        <v>31296000</v>
      </c>
      <c r="M73" s="119">
        <f t="shared" si="44"/>
        <v>16684268</v>
      </c>
      <c r="N73" s="118">
        <f t="shared" si="44"/>
        <v>1335000</v>
      </c>
      <c r="O73" s="119">
        <f t="shared" si="44"/>
        <v>20697414</v>
      </c>
      <c r="P73" s="118">
        <f>$H73      +$J73      +$L73      +$N73</f>
        <v>39171000</v>
      </c>
      <c r="Q73" s="119">
        <f>$I73      +$K73      +$M73      +$O73</f>
        <v>56656894</v>
      </c>
      <c r="R73" s="63">
        <f>IF(($L73      =0),0,((($N73      -$L73      )/$L73      )*100))</f>
        <v>-95.734279141104295</v>
      </c>
      <c r="S73" s="64">
        <f>IF(($M73      =0),0,((($O73      -$M73      )/$M73      )*100))</f>
        <v>24.053473607592494</v>
      </c>
      <c r="T73" s="63">
        <f>IF(($E71      =0),0,(($P71      /$E71      )*100))</f>
        <v>99.99744715613194</v>
      </c>
      <c r="U73" s="65">
        <f>IF($E71   =0,0,($Q71   /$E71 )*100)</f>
        <v>144.63620443173696</v>
      </c>
      <c r="V73" s="118">
        <f>SUM(V71:V72)</f>
        <v>28407000</v>
      </c>
      <c r="W73" s="119">
        <f>SUM(W71:W72)</f>
        <v>0</v>
      </c>
    </row>
    <row r="74" spans="1:23" ht="13" customHeight="1" x14ac:dyDescent="0.3">
      <c r="A74" s="66" t="s">
        <v>89</v>
      </c>
      <c r="B74" s="120">
        <f>SUM(B71:B72)</f>
        <v>63317000</v>
      </c>
      <c r="C74" s="120">
        <f>SUM(C71:C72)</f>
        <v>-24145000</v>
      </c>
      <c r="D74" s="120"/>
      <c r="E74" s="120">
        <f>$B74      +$C74      +$D74</f>
        <v>39172000</v>
      </c>
      <c r="F74" s="121">
        <f t="shared" ref="F74:O74" si="45">SUM(F71:F72)</f>
        <v>39172000</v>
      </c>
      <c r="G74" s="122">
        <f t="shared" si="45"/>
        <v>39172000</v>
      </c>
      <c r="H74" s="121">
        <f t="shared" si="45"/>
        <v>6540000</v>
      </c>
      <c r="I74" s="122">
        <f t="shared" si="45"/>
        <v>12939094</v>
      </c>
      <c r="J74" s="121">
        <f t="shared" si="45"/>
        <v>0</v>
      </c>
      <c r="K74" s="122">
        <f t="shared" si="45"/>
        <v>6336118</v>
      </c>
      <c r="L74" s="121">
        <f t="shared" si="45"/>
        <v>31296000</v>
      </c>
      <c r="M74" s="122">
        <f t="shared" si="45"/>
        <v>16684268</v>
      </c>
      <c r="N74" s="121">
        <f t="shared" si="45"/>
        <v>1335000</v>
      </c>
      <c r="O74" s="122">
        <f t="shared" si="45"/>
        <v>20697414</v>
      </c>
      <c r="P74" s="121">
        <f>$H74      +$J74      +$L74      +$N74</f>
        <v>39171000</v>
      </c>
      <c r="Q74" s="122">
        <f>$I74      +$K74      +$M74      +$O74</f>
        <v>56656894</v>
      </c>
      <c r="R74" s="67">
        <f>IF(($L74      =0),0,((($N74      -$L74      )/$L74      )*100))</f>
        <v>-95.734279141104295</v>
      </c>
      <c r="S74" s="68">
        <f>IF(($M74      =0),0,((($O74      -$M74      )/$M74      )*100))</f>
        <v>24.053473607592494</v>
      </c>
      <c r="T74" s="67">
        <f>IF(($E71      =0),0,(($P71      /$E71      )*100))</f>
        <v>99.99744715613194</v>
      </c>
      <c r="U74" s="71">
        <f>IF($E71   =0,0,($Q71   /$E71 )*100)</f>
        <v>144.63620443173696</v>
      </c>
      <c r="V74" s="121">
        <f>SUM(V71:V72)</f>
        <v>28407000</v>
      </c>
      <c r="W74" s="122">
        <f>SUM(W71:W72)</f>
        <v>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111458000</v>
      </c>
      <c r="C75" s="120">
        <f>SUM(C9:C16,C19:C25,C28:C31,C34,C37:C41,C44:C54,C57:C60,C63:C67,C71:C72)</f>
        <v>-24367000</v>
      </c>
      <c r="D75" s="120"/>
      <c r="E75" s="120">
        <f>$B75      +$C75      +$D75</f>
        <v>87091000</v>
      </c>
      <c r="F75" s="121">
        <f t="shared" ref="F75:O75" si="46">SUM(F9:F16,F19:F25,F28:F31,F34,F37:F41,F44:F54,F57:F60,F63:F67,F71:F72)</f>
        <v>85513000</v>
      </c>
      <c r="G75" s="122">
        <f t="shared" si="46"/>
        <v>46128000</v>
      </c>
      <c r="H75" s="121">
        <f t="shared" si="46"/>
        <v>7503000</v>
      </c>
      <c r="I75" s="122">
        <f t="shared" si="46"/>
        <v>13901136</v>
      </c>
      <c r="J75" s="121">
        <f t="shared" si="46"/>
        <v>614000</v>
      </c>
      <c r="K75" s="122">
        <f t="shared" si="46"/>
        <v>6982744</v>
      </c>
      <c r="L75" s="121">
        <f t="shared" si="46"/>
        <v>32077000</v>
      </c>
      <c r="M75" s="122">
        <f t="shared" si="46"/>
        <v>18292809</v>
      </c>
      <c r="N75" s="121">
        <f t="shared" si="46"/>
        <v>8723000</v>
      </c>
      <c r="O75" s="122">
        <f t="shared" si="46"/>
        <v>20781540</v>
      </c>
      <c r="P75" s="121">
        <f>$H75      +$J75      +$L75      +$N75</f>
        <v>48917000</v>
      </c>
      <c r="Q75" s="122">
        <f>$I75      +$K75      +$M75      +$O75</f>
        <v>59958229</v>
      </c>
      <c r="R75" s="67">
        <f>IF(($L75      =0),0,((($N75      -$L75      )/$L75      )*100))</f>
        <v>-72.806060417121301</v>
      </c>
      <c r="S75" s="68">
        <f>IF(($M75      =0),0,((($O75      -$M75      )/$M75      )*100))</f>
        <v>13.604969034553413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106.04621921609434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129.98228624696497</v>
      </c>
      <c r="V75" s="121">
        <f>SUM(V9:V16,V19:V25,V28:V31,V34,V37:V41,V44:V54,V57:V60,V63:V67,V71:V72)</f>
        <v>43947000</v>
      </c>
      <c r="W75" s="122">
        <f>SUM(W9:W16,W19:W25,W28:W31,W34,W37:W41,W44:W54,W57:W60,W63:W67,W71:W72)</f>
        <v>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96000</v>
      </c>
      <c r="C87" s="128">
        <f t="shared" si="48"/>
        <v>0</v>
      </c>
      <c r="D87" s="128">
        <f t="shared" si="48"/>
        <v>0</v>
      </c>
      <c r="E87" s="128">
        <f t="shared" si="48"/>
        <v>96000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4000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4000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4.1666666666666661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>
        <v>96000</v>
      </c>
      <c r="C96" s="131"/>
      <c r="D96" s="131"/>
      <c r="E96" s="131">
        <f t="shared" si="49"/>
        <v>96000</v>
      </c>
      <c r="F96" s="131">
        <v>0</v>
      </c>
      <c r="G96" s="131">
        <v>0</v>
      </c>
      <c r="H96" s="131"/>
      <c r="I96" s="131"/>
      <c r="J96" s="131"/>
      <c r="K96" s="131"/>
      <c r="L96" s="131">
        <v>4000</v>
      </c>
      <c r="M96" s="131"/>
      <c r="N96" s="131"/>
      <c r="O96" s="131"/>
      <c r="P96" s="131">
        <f t="shared" si="50"/>
        <v>4000</v>
      </c>
      <c r="Q96" s="131">
        <f t="shared" si="51"/>
        <v>0</v>
      </c>
      <c r="R96" s="104">
        <f t="shared" si="52"/>
        <v>-100</v>
      </c>
      <c r="S96" s="104">
        <f t="shared" si="53"/>
        <v>0</v>
      </c>
      <c r="T96" s="104">
        <f t="shared" si="54"/>
        <v>4.1666666666666661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96000</v>
      </c>
      <c r="C114" s="137">
        <f t="shared" si="62"/>
        <v>0</v>
      </c>
      <c r="D114" s="137">
        <f t="shared" si="62"/>
        <v>0</v>
      </c>
      <c r="E114" s="137">
        <f t="shared" si="62"/>
        <v>96000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4000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4000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4.1666666666666664E-2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96000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96000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4000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4000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4.1666666666666664E-2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ec7B6kqa9sQlpl+//5E44WPUgv6fXkpqXJ35wYrjbfPyAHseQ9VCzqOQBEn0V6qcps1RvymlutXe2CYPwql8w==" saltValue="3oLsb5VXR7u7yH49QOV44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571000</v>
      </c>
      <c r="I10" s="110">
        <v>570374</v>
      </c>
      <c r="J10" s="109">
        <v>130000</v>
      </c>
      <c r="K10" s="110">
        <v>129717</v>
      </c>
      <c r="L10" s="109">
        <v>103000</v>
      </c>
      <c r="M10" s="110">
        <v>103140</v>
      </c>
      <c r="N10" s="109"/>
      <c r="O10" s="110">
        <v>191550</v>
      </c>
      <c r="P10" s="109">
        <f t="shared" ref="P10:P17" si="1">$H10      +$J10      +$L10      +$N10</f>
        <v>804000</v>
      </c>
      <c r="Q10" s="110">
        <f t="shared" ref="Q10:Q17" si="2">$I10      +$K10      +$M10      +$O10</f>
        <v>994781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85.718440954043047</v>
      </c>
      <c r="T10" s="54">
        <f t="shared" ref="T10:T16" si="5">IF(($E10      =0),0,(($P10      /$E10      )*100))</f>
        <v>80.400000000000006</v>
      </c>
      <c r="U10" s="56">
        <f t="shared" ref="U10:U16" si="6">IF(($E10      =0),0,(($Q10      /$E10      )*100))</f>
        <v>99.478099999999998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571000</v>
      </c>
      <c r="I17" s="113">
        <f t="shared" si="7"/>
        <v>570374</v>
      </c>
      <c r="J17" s="112">
        <f t="shared" si="7"/>
        <v>130000</v>
      </c>
      <c r="K17" s="113">
        <f t="shared" si="7"/>
        <v>129717</v>
      </c>
      <c r="L17" s="112">
        <f t="shared" si="7"/>
        <v>103000</v>
      </c>
      <c r="M17" s="113">
        <f t="shared" si="7"/>
        <v>103140</v>
      </c>
      <c r="N17" s="112">
        <f t="shared" si="7"/>
        <v>0</v>
      </c>
      <c r="O17" s="113">
        <f t="shared" si="7"/>
        <v>191550</v>
      </c>
      <c r="P17" s="112">
        <f t="shared" si="1"/>
        <v>804000</v>
      </c>
      <c r="Q17" s="113">
        <f t="shared" si="2"/>
        <v>994781</v>
      </c>
      <c r="R17" s="58">
        <f t="shared" si="3"/>
        <v>-100</v>
      </c>
      <c r="S17" s="59">
        <f t="shared" si="4"/>
        <v>85.718440954043047</v>
      </c>
      <c r="T17" s="58">
        <f>IF((SUM($E9:$E14))=0,0,(P17/(SUM($E9:$E14))*100))</f>
        <v>80.400000000000006</v>
      </c>
      <c r="U17" s="60">
        <f>IF((SUM($E9:$E14))=0,0,(Q17/(SUM($E9:$E14))*100))</f>
        <v>99.478099999999998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1544000</v>
      </c>
      <c r="C21" s="108"/>
      <c r="D21" s="108"/>
      <c r="E21" s="108">
        <f t="shared" si="8"/>
        <v>1544000</v>
      </c>
      <c r="F21" s="109">
        <v>1544000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1544000</v>
      </c>
      <c r="C26" s="111">
        <f>SUM(C19:C25)</f>
        <v>0</v>
      </c>
      <c r="D26" s="111"/>
      <c r="E26" s="111">
        <f t="shared" si="8"/>
        <v>1544000</v>
      </c>
      <c r="F26" s="112">
        <f t="shared" ref="F26:O26" si="15">SUM(F19:F25)</f>
        <v>1544000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2718000</v>
      </c>
      <c r="C31" s="108"/>
      <c r="D31" s="108"/>
      <c r="E31" s="108">
        <f>$B31      +$C31      +$D31</f>
        <v>2718000</v>
      </c>
      <c r="F31" s="109">
        <v>2718000</v>
      </c>
      <c r="G31" s="110">
        <v>2718000</v>
      </c>
      <c r="H31" s="109">
        <v>521000</v>
      </c>
      <c r="I31" s="110">
        <v>521836</v>
      </c>
      <c r="J31" s="109">
        <v>522000</v>
      </c>
      <c r="K31" s="110">
        <v>522309</v>
      </c>
      <c r="L31" s="109">
        <v>524000</v>
      </c>
      <c r="M31" s="110">
        <v>524475</v>
      </c>
      <c r="N31" s="109">
        <v>898000</v>
      </c>
      <c r="O31" s="110">
        <v>900051</v>
      </c>
      <c r="P31" s="109">
        <f>$H31      +$J31      +$L31      +$N31</f>
        <v>2465000</v>
      </c>
      <c r="Q31" s="110">
        <f>$I31      +$K31      +$M31      +$O31</f>
        <v>2468671</v>
      </c>
      <c r="R31" s="54">
        <f>IF(($L31      =0),0,((($N31      -$L31      )/$L31      )*100))</f>
        <v>71.374045801526719</v>
      </c>
      <c r="S31" s="55">
        <f>IF(($M31      =0),0,((($O31      -$M31      )/$M31      )*100))</f>
        <v>71.609895609895617</v>
      </c>
      <c r="T31" s="54">
        <f>IF(($E31      =0),0,(($P31      /$E31      )*100))</f>
        <v>90.691685062545986</v>
      </c>
      <c r="U31" s="56">
        <f>IF(($E31      =0),0,(($Q31      /$E31      )*100))</f>
        <v>90.826747608535683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2718000</v>
      </c>
      <c r="C32" s="111">
        <f>SUM(C28:C31)</f>
        <v>0</v>
      </c>
      <c r="D32" s="111"/>
      <c r="E32" s="111">
        <f>$B32      +$C32      +$D32</f>
        <v>2718000</v>
      </c>
      <c r="F32" s="112">
        <f t="shared" ref="F32:O32" si="16">SUM(F28:F31)</f>
        <v>2718000</v>
      </c>
      <c r="G32" s="113">
        <f t="shared" si="16"/>
        <v>2718000</v>
      </c>
      <c r="H32" s="112">
        <f t="shared" si="16"/>
        <v>521000</v>
      </c>
      <c r="I32" s="113">
        <f t="shared" si="16"/>
        <v>521836</v>
      </c>
      <c r="J32" s="112">
        <f t="shared" si="16"/>
        <v>522000</v>
      </c>
      <c r="K32" s="113">
        <f t="shared" si="16"/>
        <v>522309</v>
      </c>
      <c r="L32" s="112">
        <f t="shared" si="16"/>
        <v>524000</v>
      </c>
      <c r="M32" s="113">
        <f t="shared" si="16"/>
        <v>524475</v>
      </c>
      <c r="N32" s="112">
        <f t="shared" si="16"/>
        <v>898000</v>
      </c>
      <c r="O32" s="113">
        <f t="shared" si="16"/>
        <v>900051</v>
      </c>
      <c r="P32" s="112">
        <f>$H32      +$J32      +$L32      +$N32</f>
        <v>2465000</v>
      </c>
      <c r="Q32" s="113">
        <f>$I32      +$K32      +$M32      +$O32</f>
        <v>2468671</v>
      </c>
      <c r="R32" s="58">
        <f>IF(($L32      =0),0,((($N32      -$L32      )/$L32      )*100))</f>
        <v>71.374045801526719</v>
      </c>
      <c r="S32" s="59">
        <f>IF(($M32      =0),0,((($O32      -$M32      )/$M32      )*100))</f>
        <v>71.609895609895617</v>
      </c>
      <c r="T32" s="58">
        <f>IF($E32   =0,0,($P32   /$E32   )*100)</f>
        <v>90.691685062545986</v>
      </c>
      <c r="U32" s="60">
        <f>IF($E32   =0,0,($Q32   /$E32   )*100)</f>
        <v>90.826747608535683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2773000</v>
      </c>
      <c r="C34" s="108"/>
      <c r="D34" s="108"/>
      <c r="E34" s="108">
        <f>$B34      +$C34      +$D34</f>
        <v>2773000</v>
      </c>
      <c r="F34" s="109">
        <v>2773000</v>
      </c>
      <c r="G34" s="110">
        <v>2773000</v>
      </c>
      <c r="H34" s="109">
        <v>202000</v>
      </c>
      <c r="I34" s="110">
        <v>32389</v>
      </c>
      <c r="J34" s="109">
        <v>669000</v>
      </c>
      <c r="K34" s="110">
        <v>669520</v>
      </c>
      <c r="L34" s="109">
        <v>1016000</v>
      </c>
      <c r="M34" s="110">
        <v>1015459</v>
      </c>
      <c r="N34" s="109">
        <v>886000</v>
      </c>
      <c r="O34" s="110">
        <v>1055617</v>
      </c>
      <c r="P34" s="109">
        <f>$H34      +$J34      +$L34      +$N34</f>
        <v>2773000</v>
      </c>
      <c r="Q34" s="110">
        <f>$I34      +$K34      +$M34      +$O34</f>
        <v>2772985</v>
      </c>
      <c r="R34" s="54">
        <f>IF(($L34      =0),0,((($N34      -$L34      )/$L34      )*100))</f>
        <v>-12.795275590551181</v>
      </c>
      <c r="S34" s="55">
        <f>IF(($M34      =0),0,((($O34      -$M34      )/$M34      )*100))</f>
        <v>3.9546648362957049</v>
      </c>
      <c r="T34" s="54">
        <f>IF(($E34      =0),0,(($P34      /$E34      )*100))</f>
        <v>100</v>
      </c>
      <c r="U34" s="56">
        <f>IF(($E34      =0),0,(($Q34      /$E34      )*100))</f>
        <v>99.999459069599723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2773000</v>
      </c>
      <c r="C35" s="111">
        <f>C34</f>
        <v>0</v>
      </c>
      <c r="D35" s="111"/>
      <c r="E35" s="111">
        <f>$B35      +$C35      +$D35</f>
        <v>2773000</v>
      </c>
      <c r="F35" s="112">
        <f t="shared" ref="F35:O35" si="17">F34</f>
        <v>2773000</v>
      </c>
      <c r="G35" s="113">
        <f t="shared" si="17"/>
        <v>2773000</v>
      </c>
      <c r="H35" s="112">
        <f t="shared" si="17"/>
        <v>202000</v>
      </c>
      <c r="I35" s="113">
        <f t="shared" si="17"/>
        <v>32389</v>
      </c>
      <c r="J35" s="112">
        <f t="shared" si="17"/>
        <v>669000</v>
      </c>
      <c r="K35" s="113">
        <f t="shared" si="17"/>
        <v>669520</v>
      </c>
      <c r="L35" s="112">
        <f t="shared" si="17"/>
        <v>1016000</v>
      </c>
      <c r="M35" s="113">
        <f t="shared" si="17"/>
        <v>1015459</v>
      </c>
      <c r="N35" s="112">
        <f t="shared" si="17"/>
        <v>886000</v>
      </c>
      <c r="O35" s="113">
        <f t="shared" si="17"/>
        <v>1055617</v>
      </c>
      <c r="P35" s="112">
        <f>$H35      +$J35      +$L35      +$N35</f>
        <v>2773000</v>
      </c>
      <c r="Q35" s="113">
        <f>$I35      +$K35      +$M35      +$O35</f>
        <v>2772985</v>
      </c>
      <c r="R35" s="58">
        <f>IF(($L35      =0),0,((($N35      -$L35      )/$L35      )*100))</f>
        <v>-12.795275590551181</v>
      </c>
      <c r="S35" s="59">
        <f>IF(($M35      =0),0,((($O35      -$M35      )/$M35      )*100))</f>
        <v>3.9546648362957049</v>
      </c>
      <c r="T35" s="58">
        <f>IF($E35   =0,0,($P35   /$E35   )*100)</f>
        <v>100</v>
      </c>
      <c r="U35" s="60">
        <f>IF($E35   =0,0,($Q35   /$E35   )*100)</f>
        <v>99.999459069599723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107000000</v>
      </c>
      <c r="C53" s="108">
        <v>27998000</v>
      </c>
      <c r="D53" s="108"/>
      <c r="E53" s="108">
        <f t="shared" si="26"/>
        <v>134998000</v>
      </c>
      <c r="F53" s="109">
        <v>134998000</v>
      </c>
      <c r="G53" s="110">
        <v>134998000</v>
      </c>
      <c r="H53" s="109">
        <v>14659000</v>
      </c>
      <c r="I53" s="110">
        <v>28365143</v>
      </c>
      <c r="J53" s="109">
        <v>4097000</v>
      </c>
      <c r="K53" s="110">
        <v>17345224</v>
      </c>
      <c r="L53" s="109">
        <v>34039000</v>
      </c>
      <c r="M53" s="110">
        <v>55116211</v>
      </c>
      <c r="N53" s="109">
        <v>54098000</v>
      </c>
      <c r="O53" s="110">
        <v>30120921</v>
      </c>
      <c r="P53" s="109">
        <f t="shared" si="27"/>
        <v>106893000</v>
      </c>
      <c r="Q53" s="110">
        <f t="shared" si="28"/>
        <v>130947499</v>
      </c>
      <c r="R53" s="54">
        <f t="shared" si="29"/>
        <v>58.929463262728042</v>
      </c>
      <c r="S53" s="55">
        <f t="shared" si="30"/>
        <v>-45.350160227813916</v>
      </c>
      <c r="T53" s="54">
        <f t="shared" si="31"/>
        <v>79.181173054415623</v>
      </c>
      <c r="U53" s="56">
        <f t="shared" si="32"/>
        <v>96.999584438287982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107000000</v>
      </c>
      <c r="C55" s="111">
        <f>SUM(C44:C54)</f>
        <v>27998000</v>
      </c>
      <c r="D55" s="111"/>
      <c r="E55" s="111">
        <f t="shared" si="26"/>
        <v>134998000</v>
      </c>
      <c r="F55" s="112">
        <f t="shared" ref="F55:O55" si="33">SUM(F44:F54)</f>
        <v>134998000</v>
      </c>
      <c r="G55" s="113">
        <f t="shared" si="33"/>
        <v>134998000</v>
      </c>
      <c r="H55" s="112">
        <f t="shared" si="33"/>
        <v>14659000</v>
      </c>
      <c r="I55" s="113">
        <f t="shared" si="33"/>
        <v>28365143</v>
      </c>
      <c r="J55" s="112">
        <f t="shared" si="33"/>
        <v>4097000</v>
      </c>
      <c r="K55" s="113">
        <f t="shared" si="33"/>
        <v>17345224</v>
      </c>
      <c r="L55" s="112">
        <f t="shared" si="33"/>
        <v>34039000</v>
      </c>
      <c r="M55" s="113">
        <f t="shared" si="33"/>
        <v>55116211</v>
      </c>
      <c r="N55" s="112">
        <f t="shared" si="33"/>
        <v>54098000</v>
      </c>
      <c r="O55" s="113">
        <f t="shared" si="33"/>
        <v>30120921</v>
      </c>
      <c r="P55" s="112">
        <f t="shared" si="27"/>
        <v>106893000</v>
      </c>
      <c r="Q55" s="113">
        <f t="shared" si="28"/>
        <v>130947499</v>
      </c>
      <c r="R55" s="58">
        <f t="shared" si="29"/>
        <v>58.929463262728042</v>
      </c>
      <c r="S55" s="59">
        <f t="shared" si="30"/>
        <v>-45.350160227813916</v>
      </c>
      <c r="T55" s="58">
        <f>IF((+$E45+$E47+$E49+$E50+$E53) =0,0,(P55   /(+$E45+$E47+$E49+$E50+$E53) )*100)</f>
        <v>79.181173054415623</v>
      </c>
      <c r="U55" s="60">
        <f>IF((+$E45+$E47+$E49+$E50+$E53) =0,0,(Q55   /(+$E45+$E47+$E49+$E50+$E53) )*100)</f>
        <v>96.999584438287982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115035000</v>
      </c>
      <c r="C69" s="120">
        <f>SUM(C9:C16,C19:C25,C28:C31,C34,C37:C41,C44:C54,C57:C60,C63:C67)</f>
        <v>27998000</v>
      </c>
      <c r="D69" s="120"/>
      <c r="E69" s="120">
        <f t="shared" si="35"/>
        <v>143033000</v>
      </c>
      <c r="F69" s="121">
        <f t="shared" ref="F69:O69" si="43">SUM(F9:F16,F19:F25,F28:F31,F34,F37:F41,F44:F54,F57:F60,F63:F67)</f>
        <v>143033000</v>
      </c>
      <c r="G69" s="122">
        <f t="shared" si="43"/>
        <v>141489000</v>
      </c>
      <c r="H69" s="121">
        <f t="shared" si="43"/>
        <v>15953000</v>
      </c>
      <c r="I69" s="122">
        <f t="shared" si="43"/>
        <v>29489742</v>
      </c>
      <c r="J69" s="121">
        <f t="shared" si="43"/>
        <v>5418000</v>
      </c>
      <c r="K69" s="122">
        <f t="shared" si="43"/>
        <v>18666770</v>
      </c>
      <c r="L69" s="121">
        <f t="shared" si="43"/>
        <v>35682000</v>
      </c>
      <c r="M69" s="122">
        <f t="shared" si="43"/>
        <v>56759285</v>
      </c>
      <c r="N69" s="121">
        <f t="shared" si="43"/>
        <v>55882000</v>
      </c>
      <c r="O69" s="122">
        <f t="shared" si="43"/>
        <v>32268139</v>
      </c>
      <c r="P69" s="121">
        <f t="shared" si="36"/>
        <v>112935000</v>
      </c>
      <c r="Q69" s="122">
        <f t="shared" si="37"/>
        <v>137183936</v>
      </c>
      <c r="R69" s="67">
        <f t="shared" si="38"/>
        <v>56.611176503559214</v>
      </c>
      <c r="S69" s="68">
        <f t="shared" si="39"/>
        <v>-43.149144672981699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79.818925852893159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96.957315409678486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263563000</v>
      </c>
      <c r="C71" s="108">
        <v>20000000</v>
      </c>
      <c r="D71" s="108"/>
      <c r="E71" s="108">
        <f>$B71      +$C71      +$D71</f>
        <v>283563000</v>
      </c>
      <c r="F71" s="109">
        <v>283563000</v>
      </c>
      <c r="G71" s="110">
        <v>283563000</v>
      </c>
      <c r="H71" s="109">
        <v>49589000</v>
      </c>
      <c r="I71" s="110">
        <v>49698978</v>
      </c>
      <c r="J71" s="109">
        <v>133029000</v>
      </c>
      <c r="K71" s="110">
        <v>123062554</v>
      </c>
      <c r="L71" s="109">
        <v>74816000</v>
      </c>
      <c r="M71" s="110">
        <v>63363994</v>
      </c>
      <c r="N71" s="109">
        <v>26128000</v>
      </c>
      <c r="O71" s="110">
        <v>27320170</v>
      </c>
      <c r="P71" s="109">
        <f>$H71      +$J71      +$L71      +$N71</f>
        <v>283562000</v>
      </c>
      <c r="Q71" s="110">
        <f>$I71      +$K71      +$M71      +$O71</f>
        <v>263445696</v>
      </c>
      <c r="R71" s="54">
        <f>IF(($L71      =0),0,((($N71      -$L71      )/$L71      )*100))</f>
        <v>-65.076988879384089</v>
      </c>
      <c r="S71" s="55">
        <f>IF(($M71      =0),0,((($O71      -$M71      )/$M71      )*100))</f>
        <v>-56.883762724931763</v>
      </c>
      <c r="T71" s="54">
        <f>IF(($E71      =0),0,(($P71      /$E71      )*100))</f>
        <v>99.99964734468179</v>
      </c>
      <c r="U71" s="56">
        <f>IF(($E71      =0),0,(($Q71      /$E71      )*100))</f>
        <v>92.905525756181163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263563000</v>
      </c>
      <c r="C73" s="117">
        <f>SUM(C71:C72)</f>
        <v>20000000</v>
      </c>
      <c r="D73" s="117"/>
      <c r="E73" s="117">
        <f>$B73      +$C73      +$D73</f>
        <v>283563000</v>
      </c>
      <c r="F73" s="118">
        <f t="shared" ref="F73:O73" si="44">SUM(F71:F72)</f>
        <v>283563000</v>
      </c>
      <c r="G73" s="119">
        <f t="shared" si="44"/>
        <v>283563000</v>
      </c>
      <c r="H73" s="118">
        <f t="shared" si="44"/>
        <v>49589000</v>
      </c>
      <c r="I73" s="119">
        <f t="shared" si="44"/>
        <v>49698978</v>
      </c>
      <c r="J73" s="118">
        <f t="shared" si="44"/>
        <v>133029000</v>
      </c>
      <c r="K73" s="119">
        <f t="shared" si="44"/>
        <v>123062554</v>
      </c>
      <c r="L73" s="118">
        <f t="shared" si="44"/>
        <v>74816000</v>
      </c>
      <c r="M73" s="119">
        <f t="shared" si="44"/>
        <v>63363994</v>
      </c>
      <c r="N73" s="118">
        <f t="shared" si="44"/>
        <v>26128000</v>
      </c>
      <c r="O73" s="119">
        <f t="shared" si="44"/>
        <v>27320170</v>
      </c>
      <c r="P73" s="118">
        <f>$H73      +$J73      +$L73      +$N73</f>
        <v>283562000</v>
      </c>
      <c r="Q73" s="119">
        <f>$I73      +$K73      +$M73      +$O73</f>
        <v>263445696</v>
      </c>
      <c r="R73" s="63">
        <f>IF(($L73      =0),0,((($N73      -$L73      )/$L73      )*100))</f>
        <v>-65.076988879384089</v>
      </c>
      <c r="S73" s="64">
        <f>IF(($M73      =0),0,((($O73      -$M73      )/$M73      )*100))</f>
        <v>-56.883762724931763</v>
      </c>
      <c r="T73" s="63">
        <f>IF(($E71      =0),0,(($P71      /$E71      )*100))</f>
        <v>99.99964734468179</v>
      </c>
      <c r="U73" s="65">
        <f>IF($E71   =0,0,($Q71   /$E71 )*100)</f>
        <v>92.905525756181163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263563000</v>
      </c>
      <c r="C74" s="120">
        <f>SUM(C71:C72)</f>
        <v>20000000</v>
      </c>
      <c r="D74" s="120"/>
      <c r="E74" s="120">
        <f>$B74      +$C74      +$D74</f>
        <v>283563000</v>
      </c>
      <c r="F74" s="121">
        <f t="shared" ref="F74:O74" si="45">SUM(F71:F72)</f>
        <v>283563000</v>
      </c>
      <c r="G74" s="122">
        <f t="shared" si="45"/>
        <v>283563000</v>
      </c>
      <c r="H74" s="121">
        <f t="shared" si="45"/>
        <v>49589000</v>
      </c>
      <c r="I74" s="122">
        <f t="shared" si="45"/>
        <v>49698978</v>
      </c>
      <c r="J74" s="121">
        <f t="shared" si="45"/>
        <v>133029000</v>
      </c>
      <c r="K74" s="122">
        <f t="shared" si="45"/>
        <v>123062554</v>
      </c>
      <c r="L74" s="121">
        <f t="shared" si="45"/>
        <v>74816000</v>
      </c>
      <c r="M74" s="122">
        <f t="shared" si="45"/>
        <v>63363994</v>
      </c>
      <c r="N74" s="121">
        <f t="shared" si="45"/>
        <v>26128000</v>
      </c>
      <c r="O74" s="122">
        <f t="shared" si="45"/>
        <v>27320170</v>
      </c>
      <c r="P74" s="121">
        <f>$H74      +$J74      +$L74      +$N74</f>
        <v>283562000</v>
      </c>
      <c r="Q74" s="122">
        <f>$I74      +$K74      +$M74      +$O74</f>
        <v>263445696</v>
      </c>
      <c r="R74" s="67">
        <f>IF(($L74      =0),0,((($N74      -$L74      )/$L74      )*100))</f>
        <v>-65.076988879384089</v>
      </c>
      <c r="S74" s="68">
        <f>IF(($M74      =0),0,((($O74      -$M74      )/$M74      )*100))</f>
        <v>-56.883762724931763</v>
      </c>
      <c r="T74" s="67">
        <f>IF(($E71      =0),0,(($P71      /$E71      )*100))</f>
        <v>99.99964734468179</v>
      </c>
      <c r="U74" s="71">
        <f>IF($E71   =0,0,($Q71   /$E71 )*100)</f>
        <v>92.905525756181163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378598000</v>
      </c>
      <c r="C75" s="120">
        <f>SUM(C9:C16,C19:C25,C28:C31,C34,C37:C41,C44:C54,C57:C60,C63:C67,C71:C72)</f>
        <v>47998000</v>
      </c>
      <c r="D75" s="120"/>
      <c r="E75" s="120">
        <f>$B75      +$C75      +$D75</f>
        <v>426596000</v>
      </c>
      <c r="F75" s="121">
        <f t="shared" ref="F75:O75" si="46">SUM(F9:F16,F19:F25,F28:F31,F34,F37:F41,F44:F54,F57:F60,F63:F67,F71:F72)</f>
        <v>426596000</v>
      </c>
      <c r="G75" s="122">
        <f t="shared" si="46"/>
        <v>425052000</v>
      </c>
      <c r="H75" s="121">
        <f t="shared" si="46"/>
        <v>65542000</v>
      </c>
      <c r="I75" s="122">
        <f t="shared" si="46"/>
        <v>79188720</v>
      </c>
      <c r="J75" s="121">
        <f t="shared" si="46"/>
        <v>138447000</v>
      </c>
      <c r="K75" s="122">
        <f t="shared" si="46"/>
        <v>141729324</v>
      </c>
      <c r="L75" s="121">
        <f t="shared" si="46"/>
        <v>110498000</v>
      </c>
      <c r="M75" s="122">
        <f t="shared" si="46"/>
        <v>120123279</v>
      </c>
      <c r="N75" s="121">
        <f t="shared" si="46"/>
        <v>82010000</v>
      </c>
      <c r="O75" s="122">
        <f t="shared" si="46"/>
        <v>59588309</v>
      </c>
      <c r="P75" s="121">
        <f>$H75      +$J75      +$L75      +$N75</f>
        <v>396497000</v>
      </c>
      <c r="Q75" s="122">
        <f>$I75      +$K75      +$M75      +$O75</f>
        <v>400629632</v>
      </c>
      <c r="R75" s="67">
        <f>IF(($L75      =0),0,((($N75      -$L75      )/$L75      )*100))</f>
        <v>-25.781462107911459</v>
      </c>
      <c r="S75" s="68">
        <f>IF(($M75      =0),0,((($O75      -$M75      )/$M75      )*100))</f>
        <v>-50.394037278985707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93.281998437838197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94.254263478350879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68793000</v>
      </c>
      <c r="C87" s="128">
        <f t="shared" si="48"/>
        <v>1048000</v>
      </c>
      <c r="D87" s="128">
        <f t="shared" si="48"/>
        <v>0</v>
      </c>
      <c r="E87" s="128">
        <f t="shared" si="48"/>
        <v>69841000</v>
      </c>
      <c r="F87" s="128">
        <f t="shared" si="48"/>
        <v>0</v>
      </c>
      <c r="G87" s="128">
        <f t="shared" si="48"/>
        <v>0</v>
      </c>
      <c r="H87" s="128">
        <f t="shared" si="48"/>
        <v>138000</v>
      </c>
      <c r="I87" s="128">
        <f t="shared" si="48"/>
        <v>0</v>
      </c>
      <c r="J87" s="128">
        <f t="shared" si="48"/>
        <v>31000</v>
      </c>
      <c r="K87" s="128">
        <f t="shared" si="48"/>
        <v>0</v>
      </c>
      <c r="L87" s="128">
        <f t="shared" si="48"/>
        <v>111000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280000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0.40091063988201775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209000</v>
      </c>
      <c r="C88" s="130">
        <v>1048000</v>
      </c>
      <c r="D88" s="130"/>
      <c r="E88" s="130">
        <f t="shared" ref="E88:E96" si="49">$B88      +$C88      +$D88</f>
        <v>1257000</v>
      </c>
      <c r="F88" s="130">
        <v>0</v>
      </c>
      <c r="G88" s="130">
        <v>0</v>
      </c>
      <c r="H88" s="130">
        <v>138000</v>
      </c>
      <c r="I88" s="130"/>
      <c r="J88" s="130">
        <v>31000</v>
      </c>
      <c r="K88" s="130"/>
      <c r="L88" s="130">
        <v>111000</v>
      </c>
      <c r="M88" s="130"/>
      <c r="N88" s="130"/>
      <c r="O88" s="130"/>
      <c r="P88" s="130">
        <f t="shared" ref="P88:P96" si="50">$H88      +$J88      +$L88      +$N88</f>
        <v>280000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-100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22.275258552108195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68584000</v>
      </c>
      <c r="C91" s="108"/>
      <c r="D91" s="108"/>
      <c r="E91" s="108">
        <f t="shared" si="49"/>
        <v>68584000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68793000</v>
      </c>
      <c r="C114" s="137">
        <f t="shared" si="62"/>
        <v>1048000</v>
      </c>
      <c r="D114" s="137">
        <f t="shared" si="62"/>
        <v>0</v>
      </c>
      <c r="E114" s="137">
        <f t="shared" si="62"/>
        <v>69841000</v>
      </c>
      <c r="F114" s="137">
        <f t="shared" si="62"/>
        <v>0</v>
      </c>
      <c r="G114" s="137">
        <f t="shared" si="62"/>
        <v>0</v>
      </c>
      <c r="H114" s="137">
        <f t="shared" si="62"/>
        <v>138000</v>
      </c>
      <c r="I114" s="137">
        <f t="shared" si="62"/>
        <v>0</v>
      </c>
      <c r="J114" s="137">
        <f t="shared" si="62"/>
        <v>31000</v>
      </c>
      <c r="K114" s="137">
        <f t="shared" si="62"/>
        <v>0</v>
      </c>
      <c r="L114" s="137">
        <f t="shared" si="62"/>
        <v>111000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280000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4.0091063988201775E-3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68793000</v>
      </c>
      <c r="C115" s="139">
        <f t="shared" ref="C115:Q115" si="63">C87</f>
        <v>1048000</v>
      </c>
      <c r="D115" s="139">
        <f t="shared" si="63"/>
        <v>0</v>
      </c>
      <c r="E115" s="139">
        <f t="shared" si="63"/>
        <v>69841000</v>
      </c>
      <c r="F115" s="139">
        <f t="shared" si="63"/>
        <v>0</v>
      </c>
      <c r="G115" s="139">
        <f t="shared" si="63"/>
        <v>0</v>
      </c>
      <c r="H115" s="139">
        <f t="shared" si="63"/>
        <v>138000</v>
      </c>
      <c r="I115" s="139">
        <f t="shared" si="63"/>
        <v>0</v>
      </c>
      <c r="J115" s="139">
        <f t="shared" si="63"/>
        <v>31000</v>
      </c>
      <c r="K115" s="139">
        <f t="shared" si="63"/>
        <v>0</v>
      </c>
      <c r="L115" s="139">
        <f t="shared" si="63"/>
        <v>111000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280000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4.0091063988201775E-3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1aTSaP5Igo8SZzj4MJxvim87PdQz9SjVtoFe6N6+p0j+VldqBfAzwQuS6/a46PE/8/nPRcM8TGgwZaqyQKckAA==" saltValue="dcYEdOArA1WPc7PeTavLO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388000</v>
      </c>
      <c r="I10" s="110"/>
      <c r="J10" s="109">
        <v>812000</v>
      </c>
      <c r="K10" s="110">
        <v>158333</v>
      </c>
      <c r="L10" s="109">
        <v>307000</v>
      </c>
      <c r="M10" s="110">
        <v>125000</v>
      </c>
      <c r="N10" s="109"/>
      <c r="O10" s="110">
        <v>604876</v>
      </c>
      <c r="P10" s="109">
        <f t="shared" ref="P10:P17" si="1">$H10      +$J10      +$L10      +$N10</f>
        <v>1507000</v>
      </c>
      <c r="Q10" s="110">
        <f t="shared" ref="Q10:Q17" si="2">$I10      +$K10      +$M10      +$O10</f>
        <v>888209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383.9008</v>
      </c>
      <c r="T10" s="54">
        <f t="shared" ref="T10:T16" si="5">IF(($E10      =0),0,(($P10      /$E10      )*100))</f>
        <v>50.233333333333327</v>
      </c>
      <c r="U10" s="56">
        <f t="shared" ref="U10:U16" si="6">IF(($E10      =0),0,(($Q10      /$E10      )*100))</f>
        <v>29.606966666666668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388000</v>
      </c>
      <c r="I17" s="113">
        <f t="shared" si="7"/>
        <v>0</v>
      </c>
      <c r="J17" s="112">
        <f t="shared" si="7"/>
        <v>812000</v>
      </c>
      <c r="K17" s="113">
        <f t="shared" si="7"/>
        <v>158333</v>
      </c>
      <c r="L17" s="112">
        <f t="shared" si="7"/>
        <v>307000</v>
      </c>
      <c r="M17" s="113">
        <f t="shared" si="7"/>
        <v>125000</v>
      </c>
      <c r="N17" s="112">
        <f t="shared" si="7"/>
        <v>0</v>
      </c>
      <c r="O17" s="113">
        <f t="shared" si="7"/>
        <v>604876</v>
      </c>
      <c r="P17" s="112">
        <f t="shared" si="1"/>
        <v>1507000</v>
      </c>
      <c r="Q17" s="113">
        <f t="shared" si="2"/>
        <v>888209</v>
      </c>
      <c r="R17" s="58">
        <f t="shared" si="3"/>
        <v>-100</v>
      </c>
      <c r="S17" s="59">
        <f t="shared" si="4"/>
        <v>383.9008</v>
      </c>
      <c r="T17" s="58">
        <f>IF((SUM($E9:$E14))=0,0,(P17/(SUM($E9:$E14))*100))</f>
        <v>50.233333333333327</v>
      </c>
      <c r="U17" s="60">
        <f>IF((SUM($E9:$E14))=0,0,(Q17/(SUM($E9:$E14))*100))</f>
        <v>29.606966666666668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1360000</v>
      </c>
      <c r="C34" s="108">
        <v>-408000</v>
      </c>
      <c r="D34" s="108"/>
      <c r="E34" s="108">
        <f>$B34      +$C34      +$D34</f>
        <v>952000</v>
      </c>
      <c r="F34" s="109">
        <v>952000</v>
      </c>
      <c r="G34" s="110">
        <v>952000</v>
      </c>
      <c r="H34" s="109"/>
      <c r="I34" s="110"/>
      <c r="J34" s="109">
        <v>167000</v>
      </c>
      <c r="K34" s="110">
        <v>340000</v>
      </c>
      <c r="L34" s="109">
        <v>119000</v>
      </c>
      <c r="M34" s="110"/>
      <c r="N34" s="109">
        <v>118000</v>
      </c>
      <c r="O34" s="110">
        <v>612000</v>
      </c>
      <c r="P34" s="109">
        <f>$H34      +$J34      +$L34      +$N34</f>
        <v>404000</v>
      </c>
      <c r="Q34" s="110">
        <f>$I34      +$K34      +$M34      +$O34</f>
        <v>952000</v>
      </c>
      <c r="R34" s="54">
        <f>IF(($L34      =0),0,((($N34      -$L34      )/$L34      )*100))</f>
        <v>-0.84033613445378152</v>
      </c>
      <c r="S34" s="55">
        <f>IF(($M34      =0),0,((($O34      -$M34      )/$M34      )*100))</f>
        <v>0</v>
      </c>
      <c r="T34" s="54">
        <f>IF(($E34      =0),0,(($P34      /$E34      )*100))</f>
        <v>42.436974789915965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1360000</v>
      </c>
      <c r="C35" s="111">
        <f>C34</f>
        <v>-408000</v>
      </c>
      <c r="D35" s="111"/>
      <c r="E35" s="111">
        <f>$B35      +$C35      +$D35</f>
        <v>952000</v>
      </c>
      <c r="F35" s="112">
        <f t="shared" ref="F35:O35" si="17">F34</f>
        <v>952000</v>
      </c>
      <c r="G35" s="113">
        <f t="shared" si="17"/>
        <v>952000</v>
      </c>
      <c r="H35" s="112">
        <f t="shared" si="17"/>
        <v>0</v>
      </c>
      <c r="I35" s="113">
        <f t="shared" si="17"/>
        <v>0</v>
      </c>
      <c r="J35" s="112">
        <f t="shared" si="17"/>
        <v>167000</v>
      </c>
      <c r="K35" s="113">
        <f t="shared" si="17"/>
        <v>340000</v>
      </c>
      <c r="L35" s="112">
        <f t="shared" si="17"/>
        <v>119000</v>
      </c>
      <c r="M35" s="113">
        <f t="shared" si="17"/>
        <v>0</v>
      </c>
      <c r="N35" s="112">
        <f t="shared" si="17"/>
        <v>118000</v>
      </c>
      <c r="O35" s="113">
        <f t="shared" si="17"/>
        <v>612000</v>
      </c>
      <c r="P35" s="112">
        <f>$H35      +$J35      +$L35      +$N35</f>
        <v>404000</v>
      </c>
      <c r="Q35" s="113">
        <f>$I35      +$K35      +$M35      +$O35</f>
        <v>952000</v>
      </c>
      <c r="R35" s="58">
        <f>IF(($L35      =0),0,((($N35      -$L35      )/$L35      )*100))</f>
        <v>-0.84033613445378152</v>
      </c>
      <c r="S35" s="59">
        <f>IF(($M35      =0),0,((($O35      -$M35      )/$M35      )*100))</f>
        <v>0</v>
      </c>
      <c r="T35" s="58">
        <f>IF($E35   =0,0,($P35   /$E35   )*100)</f>
        <v>42.436974789915965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1496000</v>
      </c>
      <c r="C38" s="108"/>
      <c r="D38" s="108"/>
      <c r="E38" s="108">
        <f t="shared" si="18"/>
        <v>1496000</v>
      </c>
      <c r="F38" s="109">
        <v>1496000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1496000</v>
      </c>
      <c r="C42" s="111">
        <f>SUM(C37:C41)</f>
        <v>0</v>
      </c>
      <c r="D42" s="111"/>
      <c r="E42" s="111">
        <f t="shared" si="18"/>
        <v>1496000</v>
      </c>
      <c r="F42" s="112">
        <f t="shared" ref="F42:O42" si="25">SUM(F37:F41)</f>
        <v>1496000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67224000</v>
      </c>
      <c r="C54" s="108"/>
      <c r="D54" s="108"/>
      <c r="E54" s="108">
        <f t="shared" si="26"/>
        <v>67224000</v>
      </c>
      <c r="F54" s="109">
        <v>67224000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67224000</v>
      </c>
      <c r="C55" s="111">
        <f>SUM(C44:C54)</f>
        <v>0</v>
      </c>
      <c r="D55" s="111"/>
      <c r="E55" s="111">
        <f t="shared" si="26"/>
        <v>67224000</v>
      </c>
      <c r="F55" s="112">
        <f t="shared" ref="F55:O55" si="33">SUM(F44:F54)</f>
        <v>67224000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73080000</v>
      </c>
      <c r="C69" s="120">
        <f>SUM(C9:C16,C19:C25,C28:C31,C34,C37:C41,C44:C54,C57:C60,C63:C67)</f>
        <v>-408000</v>
      </c>
      <c r="D69" s="120"/>
      <c r="E69" s="120">
        <f t="shared" si="35"/>
        <v>72672000</v>
      </c>
      <c r="F69" s="121">
        <f t="shared" ref="F69:O69" si="43">SUM(F9:F16,F19:F25,F28:F31,F34,F37:F41,F44:F54,F57:F60,F63:F67)</f>
        <v>72672000</v>
      </c>
      <c r="G69" s="122">
        <f t="shared" si="43"/>
        <v>3952000</v>
      </c>
      <c r="H69" s="121">
        <f t="shared" si="43"/>
        <v>388000</v>
      </c>
      <c r="I69" s="122">
        <f t="shared" si="43"/>
        <v>0</v>
      </c>
      <c r="J69" s="121">
        <f t="shared" si="43"/>
        <v>979000</v>
      </c>
      <c r="K69" s="122">
        <f t="shared" si="43"/>
        <v>498333</v>
      </c>
      <c r="L69" s="121">
        <f t="shared" si="43"/>
        <v>426000</v>
      </c>
      <c r="M69" s="122">
        <f t="shared" si="43"/>
        <v>125000</v>
      </c>
      <c r="N69" s="121">
        <f t="shared" si="43"/>
        <v>118000</v>
      </c>
      <c r="O69" s="122">
        <f t="shared" si="43"/>
        <v>1216876</v>
      </c>
      <c r="P69" s="121">
        <f t="shared" si="36"/>
        <v>1911000</v>
      </c>
      <c r="Q69" s="122">
        <f t="shared" si="37"/>
        <v>1840209</v>
      </c>
      <c r="R69" s="67">
        <f t="shared" si="38"/>
        <v>-72.300469483568079</v>
      </c>
      <c r="S69" s="68">
        <f t="shared" si="39"/>
        <v>873.50080000000003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48.355263157894733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46.563992914979757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37958000</v>
      </c>
      <c r="C71" s="108">
        <v>-11151000</v>
      </c>
      <c r="D71" s="108"/>
      <c r="E71" s="108">
        <f>$B71      +$C71      +$D71</f>
        <v>26807000</v>
      </c>
      <c r="F71" s="109">
        <v>26807000</v>
      </c>
      <c r="G71" s="110">
        <v>26807000</v>
      </c>
      <c r="H71" s="109"/>
      <c r="I71" s="110"/>
      <c r="J71" s="109">
        <v>6345000</v>
      </c>
      <c r="K71" s="110">
        <v>1648531</v>
      </c>
      <c r="L71" s="109">
        <v>519000</v>
      </c>
      <c r="M71" s="110"/>
      <c r="N71" s="109">
        <v>14349000</v>
      </c>
      <c r="O71" s="110"/>
      <c r="P71" s="109">
        <f>$H71      +$J71      +$L71      +$N71</f>
        <v>21213000</v>
      </c>
      <c r="Q71" s="110">
        <f>$I71      +$K71      +$M71      +$O71</f>
        <v>1648531</v>
      </c>
      <c r="R71" s="54">
        <f>IF(($L71      =0),0,((($N71      -$L71      )/$L71      )*100))</f>
        <v>2664.7398843930637</v>
      </c>
      <c r="S71" s="55">
        <f>IF(($M71      =0),0,((($O71      -$M71      )/$M71      )*100))</f>
        <v>0</v>
      </c>
      <c r="T71" s="54">
        <f>IF(($E71      =0),0,(($P71      /$E71      )*100))</f>
        <v>79.13231618607081</v>
      </c>
      <c r="U71" s="56">
        <f>IF(($E71      =0),0,(($Q71      /$E71      )*100))</f>
        <v>6.1496288282911173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37958000</v>
      </c>
      <c r="C73" s="117">
        <f>SUM(C71:C72)</f>
        <v>-11151000</v>
      </c>
      <c r="D73" s="117"/>
      <c r="E73" s="117">
        <f>$B73      +$C73      +$D73</f>
        <v>26807000</v>
      </c>
      <c r="F73" s="118">
        <f t="shared" ref="F73:O73" si="44">SUM(F71:F72)</f>
        <v>26807000</v>
      </c>
      <c r="G73" s="119">
        <f t="shared" si="44"/>
        <v>26807000</v>
      </c>
      <c r="H73" s="118">
        <f t="shared" si="44"/>
        <v>0</v>
      </c>
      <c r="I73" s="119">
        <f t="shared" si="44"/>
        <v>0</v>
      </c>
      <c r="J73" s="118">
        <f t="shared" si="44"/>
        <v>6345000</v>
      </c>
      <c r="K73" s="119">
        <f t="shared" si="44"/>
        <v>1648531</v>
      </c>
      <c r="L73" s="118">
        <f t="shared" si="44"/>
        <v>519000</v>
      </c>
      <c r="M73" s="119">
        <f t="shared" si="44"/>
        <v>0</v>
      </c>
      <c r="N73" s="118">
        <f t="shared" si="44"/>
        <v>14349000</v>
      </c>
      <c r="O73" s="119">
        <f t="shared" si="44"/>
        <v>0</v>
      </c>
      <c r="P73" s="118">
        <f>$H73      +$J73      +$L73      +$N73</f>
        <v>21213000</v>
      </c>
      <c r="Q73" s="119">
        <f>$I73      +$K73      +$M73      +$O73</f>
        <v>1648531</v>
      </c>
      <c r="R73" s="63">
        <f>IF(($L73      =0),0,((($N73      -$L73      )/$L73      )*100))</f>
        <v>2664.7398843930637</v>
      </c>
      <c r="S73" s="64">
        <f>IF(($M73      =0),0,((($O73      -$M73      )/$M73      )*100))</f>
        <v>0</v>
      </c>
      <c r="T73" s="63">
        <f>IF(($E71      =0),0,(($P71      /$E71      )*100))</f>
        <v>79.13231618607081</v>
      </c>
      <c r="U73" s="65">
        <f>IF($E71   =0,0,($Q71   /$E71 )*100)</f>
        <v>6.1496288282911173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37958000</v>
      </c>
      <c r="C74" s="120">
        <f>SUM(C71:C72)</f>
        <v>-11151000</v>
      </c>
      <c r="D74" s="120"/>
      <c r="E74" s="120">
        <f>$B74      +$C74      +$D74</f>
        <v>26807000</v>
      </c>
      <c r="F74" s="121">
        <f t="shared" ref="F74:O74" si="45">SUM(F71:F72)</f>
        <v>26807000</v>
      </c>
      <c r="G74" s="122">
        <f t="shared" si="45"/>
        <v>26807000</v>
      </c>
      <c r="H74" s="121">
        <f t="shared" si="45"/>
        <v>0</v>
      </c>
      <c r="I74" s="122">
        <f t="shared" si="45"/>
        <v>0</v>
      </c>
      <c r="J74" s="121">
        <f t="shared" si="45"/>
        <v>6345000</v>
      </c>
      <c r="K74" s="122">
        <f t="shared" si="45"/>
        <v>1648531</v>
      </c>
      <c r="L74" s="121">
        <f t="shared" si="45"/>
        <v>519000</v>
      </c>
      <c r="M74" s="122">
        <f t="shared" si="45"/>
        <v>0</v>
      </c>
      <c r="N74" s="121">
        <f t="shared" si="45"/>
        <v>14349000</v>
      </c>
      <c r="O74" s="122">
        <f t="shared" si="45"/>
        <v>0</v>
      </c>
      <c r="P74" s="121">
        <f>$H74      +$J74      +$L74      +$N74</f>
        <v>21213000</v>
      </c>
      <c r="Q74" s="122">
        <f>$I74      +$K74      +$M74      +$O74</f>
        <v>1648531</v>
      </c>
      <c r="R74" s="67">
        <f>IF(($L74      =0),0,((($N74      -$L74      )/$L74      )*100))</f>
        <v>2664.7398843930637</v>
      </c>
      <c r="S74" s="68">
        <f>IF(($M74      =0),0,((($O74      -$M74      )/$M74      )*100))</f>
        <v>0</v>
      </c>
      <c r="T74" s="67">
        <f>IF(($E71      =0),0,(($P71      /$E71      )*100))</f>
        <v>79.13231618607081</v>
      </c>
      <c r="U74" s="71">
        <f>IF($E71   =0,0,($Q71   /$E71 )*100)</f>
        <v>6.1496288282911173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111038000</v>
      </c>
      <c r="C75" s="120">
        <f>SUM(C9:C16,C19:C25,C28:C31,C34,C37:C41,C44:C54,C57:C60,C63:C67,C71:C72)</f>
        <v>-11559000</v>
      </c>
      <c r="D75" s="120"/>
      <c r="E75" s="120">
        <f>$B75      +$C75      +$D75</f>
        <v>99479000</v>
      </c>
      <c r="F75" s="121">
        <f t="shared" ref="F75:O75" si="46">SUM(F9:F16,F19:F25,F28:F31,F34,F37:F41,F44:F54,F57:F60,F63:F67,F71:F72)</f>
        <v>99479000</v>
      </c>
      <c r="G75" s="122">
        <f t="shared" si="46"/>
        <v>30759000</v>
      </c>
      <c r="H75" s="121">
        <f t="shared" si="46"/>
        <v>388000</v>
      </c>
      <c r="I75" s="122">
        <f t="shared" si="46"/>
        <v>0</v>
      </c>
      <c r="J75" s="121">
        <f t="shared" si="46"/>
        <v>7324000</v>
      </c>
      <c r="K75" s="122">
        <f t="shared" si="46"/>
        <v>2146864</v>
      </c>
      <c r="L75" s="121">
        <f t="shared" si="46"/>
        <v>945000</v>
      </c>
      <c r="M75" s="122">
        <f t="shared" si="46"/>
        <v>125000</v>
      </c>
      <c r="N75" s="121">
        <f t="shared" si="46"/>
        <v>14467000</v>
      </c>
      <c r="O75" s="122">
        <f t="shared" si="46"/>
        <v>1216876</v>
      </c>
      <c r="P75" s="121">
        <f>$H75      +$J75      +$L75      +$N75</f>
        <v>23124000</v>
      </c>
      <c r="Q75" s="122">
        <f>$I75      +$K75      +$M75      +$O75</f>
        <v>3488740</v>
      </c>
      <c r="R75" s="67">
        <f>IF(($L75      =0),0,((($N75      -$L75      )/$L75      )*100))</f>
        <v>1430.8994708994708</v>
      </c>
      <c r="S75" s="68">
        <f>IF(($M75      =0),0,((($O75      -$M75      )/$M75      )*100))</f>
        <v>873.50080000000003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75.177996683897391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11.342176273610976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48000000</v>
      </c>
      <c r="D87" s="128">
        <f t="shared" si="48"/>
        <v>0</v>
      </c>
      <c r="E87" s="128">
        <f t="shared" si="48"/>
        <v>48000000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18450000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18450000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38.4375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>
        <v>48000000</v>
      </c>
      <c r="D94" s="108"/>
      <c r="E94" s="108">
        <f t="shared" si="49"/>
        <v>48000000</v>
      </c>
      <c r="F94" s="108">
        <v>0</v>
      </c>
      <c r="G94" s="108">
        <v>0</v>
      </c>
      <c r="H94" s="108"/>
      <c r="I94" s="108"/>
      <c r="J94" s="108"/>
      <c r="K94" s="108"/>
      <c r="L94" s="108">
        <v>18450000</v>
      </c>
      <c r="M94" s="108"/>
      <c r="N94" s="108"/>
      <c r="O94" s="108"/>
      <c r="P94" s="108">
        <f t="shared" si="50"/>
        <v>18450000</v>
      </c>
      <c r="Q94" s="108">
        <f t="shared" si="51"/>
        <v>0</v>
      </c>
      <c r="R94" s="98">
        <f t="shared" si="52"/>
        <v>-100</v>
      </c>
      <c r="S94" s="98">
        <f t="shared" si="53"/>
        <v>0</v>
      </c>
      <c r="T94" s="98">
        <f t="shared" si="54"/>
        <v>38.4375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48000000</v>
      </c>
      <c r="D114" s="137">
        <f t="shared" si="62"/>
        <v>0</v>
      </c>
      <c r="E114" s="137">
        <f t="shared" si="62"/>
        <v>48000000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18450000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18450000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0.38437500000000002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48000000</v>
      </c>
      <c r="D115" s="139">
        <f t="shared" si="63"/>
        <v>0</v>
      </c>
      <c r="E115" s="139">
        <f t="shared" si="63"/>
        <v>48000000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18450000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18450000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0.38437500000000002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mscrzrwFTtTK7xpgBw4jVSWZSauCJS0GVnPWlCpcXC2ESnvFNMKC5zD6n0rX43vfDqylZWBl4SGh1J0y+Na1Q==" saltValue="4Dadcyp8WFQsBmQwGQ1UR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1483000</v>
      </c>
      <c r="I10" s="110">
        <v>81417</v>
      </c>
      <c r="J10" s="109"/>
      <c r="K10" s="110">
        <v>855573</v>
      </c>
      <c r="L10" s="109"/>
      <c r="M10" s="110">
        <v>9180</v>
      </c>
      <c r="N10" s="109"/>
      <c r="O10" s="110">
        <v>33998</v>
      </c>
      <c r="P10" s="109">
        <f t="shared" ref="P10:P17" si="1">$H10      +$J10      +$L10      +$N10</f>
        <v>1483000</v>
      </c>
      <c r="Q10" s="110">
        <f t="shared" ref="Q10:Q17" si="2">$I10      +$K10      +$M10      +$O10</f>
        <v>980168</v>
      </c>
      <c r="R10" s="54">
        <f t="shared" ref="R10:R17" si="3">IF(($L10      =0),0,((($N10      -$L10      )/$L10      )*100))</f>
        <v>0</v>
      </c>
      <c r="S10" s="55">
        <f t="shared" ref="S10:S17" si="4">IF(($M10      =0),0,((($O10      -$M10      )/$M10      )*100))</f>
        <v>270.34858387799562</v>
      </c>
      <c r="T10" s="54">
        <f t="shared" ref="T10:T16" si="5">IF(($E10      =0),0,(($P10      /$E10      )*100))</f>
        <v>82.388888888888886</v>
      </c>
      <c r="U10" s="56">
        <f t="shared" ref="U10:U16" si="6">IF(($E10      =0),0,(($Q10      /$E10      )*100))</f>
        <v>54.45377777777778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1483000</v>
      </c>
      <c r="I17" s="113">
        <f t="shared" si="7"/>
        <v>81417</v>
      </c>
      <c r="J17" s="112">
        <f t="shared" si="7"/>
        <v>0</v>
      </c>
      <c r="K17" s="113">
        <f t="shared" si="7"/>
        <v>855573</v>
      </c>
      <c r="L17" s="112">
        <f t="shared" si="7"/>
        <v>0</v>
      </c>
      <c r="M17" s="113">
        <f t="shared" si="7"/>
        <v>9180</v>
      </c>
      <c r="N17" s="112">
        <f t="shared" si="7"/>
        <v>0</v>
      </c>
      <c r="O17" s="113">
        <f t="shared" si="7"/>
        <v>33998</v>
      </c>
      <c r="P17" s="112">
        <f t="shared" si="1"/>
        <v>1483000</v>
      </c>
      <c r="Q17" s="113">
        <f t="shared" si="2"/>
        <v>980168</v>
      </c>
      <c r="R17" s="58">
        <f t="shared" si="3"/>
        <v>0</v>
      </c>
      <c r="S17" s="59">
        <f t="shared" si="4"/>
        <v>270.34858387799562</v>
      </c>
      <c r="T17" s="58">
        <f>IF((SUM($E9:$E14))=0,0,(P17/(SUM($E9:$E14))*100))</f>
        <v>82.388888888888886</v>
      </c>
      <c r="U17" s="60">
        <f>IF((SUM($E9:$E14))=0,0,(Q17/(SUM($E9:$E14))*100))</f>
        <v>54.45377777777778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7600000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19475000</v>
      </c>
      <c r="D23" s="108"/>
      <c r="E23" s="108">
        <f t="shared" si="8"/>
        <v>19475000</v>
      </c>
      <c r="F23" s="109">
        <v>19475000</v>
      </c>
      <c r="G23" s="110">
        <v>19475000</v>
      </c>
      <c r="H23" s="109"/>
      <c r="I23" s="110"/>
      <c r="J23" s="109"/>
      <c r="K23" s="110"/>
      <c r="L23" s="109"/>
      <c r="M23" s="110"/>
      <c r="N23" s="109">
        <v>686000</v>
      </c>
      <c r="O23" s="110"/>
      <c r="P23" s="109">
        <f t="shared" si="9"/>
        <v>686000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3.5224646983311936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19475000</v>
      </c>
      <c r="D26" s="111"/>
      <c r="E26" s="111">
        <f t="shared" si="8"/>
        <v>19475000</v>
      </c>
      <c r="F26" s="112">
        <f t="shared" ref="F26:O26" si="15">SUM(F19:F25)</f>
        <v>19475000</v>
      </c>
      <c r="G26" s="113">
        <f t="shared" si="15"/>
        <v>19475000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686000</v>
      </c>
      <c r="O26" s="113">
        <f t="shared" si="15"/>
        <v>0</v>
      </c>
      <c r="P26" s="112">
        <f t="shared" si="9"/>
        <v>686000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3.5224646983311936</v>
      </c>
      <c r="U26" s="60">
        <f>IF(($E26-$E21-$E25)   =0,0,($Q26   /($E26-$E21-$E25)   )*100)</f>
        <v>0</v>
      </c>
      <c r="V26" s="112">
        <f>SUM(V19:V25)</f>
        <v>7600000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1311000</v>
      </c>
      <c r="C34" s="108"/>
      <c r="D34" s="108"/>
      <c r="E34" s="108">
        <f>$B34      +$C34      +$D34</f>
        <v>1311000</v>
      </c>
      <c r="F34" s="109">
        <v>1311000</v>
      </c>
      <c r="G34" s="110">
        <v>1311000</v>
      </c>
      <c r="H34" s="109"/>
      <c r="I34" s="110">
        <v>13760</v>
      </c>
      <c r="J34" s="109">
        <v>226000</v>
      </c>
      <c r="K34" s="110">
        <v>225030</v>
      </c>
      <c r="L34" s="109">
        <v>532000</v>
      </c>
      <c r="M34" s="110">
        <v>121355</v>
      </c>
      <c r="N34" s="109">
        <v>553000</v>
      </c>
      <c r="O34" s="110"/>
      <c r="P34" s="109">
        <f>$H34      +$J34      +$L34      +$N34</f>
        <v>1311000</v>
      </c>
      <c r="Q34" s="110">
        <f>$I34      +$K34      +$M34      +$O34</f>
        <v>360145</v>
      </c>
      <c r="R34" s="54">
        <f>IF(($L34      =0),0,((($N34      -$L34      )/$L34      )*100))</f>
        <v>3.9473684210526314</v>
      </c>
      <c r="S34" s="55">
        <f>IF(($M34      =0),0,((($O34      -$M34      )/$M34      )*100))</f>
        <v>-100</v>
      </c>
      <c r="T34" s="54">
        <f>IF(($E34      =0),0,(($P34      /$E34      )*100))</f>
        <v>100</v>
      </c>
      <c r="U34" s="56">
        <f>IF(($E34      =0),0,(($Q34      /$E34      )*100))</f>
        <v>27.471014492753625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1311000</v>
      </c>
      <c r="C35" s="111">
        <f>C34</f>
        <v>0</v>
      </c>
      <c r="D35" s="111"/>
      <c r="E35" s="111">
        <f>$B35      +$C35      +$D35</f>
        <v>1311000</v>
      </c>
      <c r="F35" s="112">
        <f t="shared" ref="F35:O35" si="17">F34</f>
        <v>1311000</v>
      </c>
      <c r="G35" s="113">
        <f t="shared" si="17"/>
        <v>1311000</v>
      </c>
      <c r="H35" s="112">
        <f t="shared" si="17"/>
        <v>0</v>
      </c>
      <c r="I35" s="113">
        <f t="shared" si="17"/>
        <v>13760</v>
      </c>
      <c r="J35" s="112">
        <f t="shared" si="17"/>
        <v>226000</v>
      </c>
      <c r="K35" s="113">
        <f t="shared" si="17"/>
        <v>225030</v>
      </c>
      <c r="L35" s="112">
        <f t="shared" si="17"/>
        <v>532000</v>
      </c>
      <c r="M35" s="113">
        <f t="shared" si="17"/>
        <v>121355</v>
      </c>
      <c r="N35" s="112">
        <f t="shared" si="17"/>
        <v>553000</v>
      </c>
      <c r="O35" s="113">
        <f t="shared" si="17"/>
        <v>0</v>
      </c>
      <c r="P35" s="112">
        <f>$H35      +$J35      +$L35      +$N35</f>
        <v>1311000</v>
      </c>
      <c r="Q35" s="113">
        <f>$I35      +$K35      +$M35      +$O35</f>
        <v>360145</v>
      </c>
      <c r="R35" s="58">
        <f>IF(($L35      =0),0,((($N35      -$L35      )/$L35      )*100))</f>
        <v>3.9473684210526314</v>
      </c>
      <c r="S35" s="59">
        <f>IF(($M35      =0),0,((($O35      -$M35      )/$M35      )*100))</f>
        <v>-100</v>
      </c>
      <c r="T35" s="58">
        <f>IF($E35   =0,0,($P35   /$E35   )*100)</f>
        <v>100</v>
      </c>
      <c r="U35" s="60">
        <f>IF($E35   =0,0,($Q35   /$E35   )*100)</f>
        <v>27.471014492753625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16934000</v>
      </c>
      <c r="C38" s="108">
        <v>-121000</v>
      </c>
      <c r="D38" s="108"/>
      <c r="E38" s="108">
        <f t="shared" si="18"/>
        <v>16813000</v>
      </c>
      <c r="F38" s="109">
        <v>16934000</v>
      </c>
      <c r="G38" s="110">
        <v>0</v>
      </c>
      <c r="H38" s="109"/>
      <c r="I38" s="110"/>
      <c r="J38" s="109"/>
      <c r="K38" s="110"/>
      <c r="L38" s="109"/>
      <c r="M38" s="110"/>
      <c r="N38" s="109">
        <v>464000</v>
      </c>
      <c r="O38" s="110"/>
      <c r="P38" s="109">
        <f t="shared" si="19"/>
        <v>464000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2.7597692261940163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>
        <v>2000000</v>
      </c>
      <c r="K40" s="110"/>
      <c r="L40" s="109">
        <v>800000</v>
      </c>
      <c r="M40" s="110"/>
      <c r="N40" s="109">
        <v>40000</v>
      </c>
      <c r="O40" s="110"/>
      <c r="P40" s="109">
        <f t="shared" si="19"/>
        <v>2840000</v>
      </c>
      <c r="Q40" s="110">
        <f t="shared" si="20"/>
        <v>0</v>
      </c>
      <c r="R40" s="54">
        <f t="shared" si="21"/>
        <v>-95</v>
      </c>
      <c r="S40" s="55">
        <f t="shared" si="22"/>
        <v>0</v>
      </c>
      <c r="T40" s="54">
        <f t="shared" si="23"/>
        <v>71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20934000</v>
      </c>
      <c r="C42" s="111">
        <f>SUM(C37:C41)</f>
        <v>-121000</v>
      </c>
      <c r="D42" s="111"/>
      <c r="E42" s="111">
        <f t="shared" si="18"/>
        <v>20813000</v>
      </c>
      <c r="F42" s="112">
        <f t="shared" ref="F42:O42" si="25">SUM(F37:F41)</f>
        <v>20934000</v>
      </c>
      <c r="G42" s="113">
        <f t="shared" si="25"/>
        <v>4000000</v>
      </c>
      <c r="H42" s="112">
        <f t="shared" si="25"/>
        <v>0</v>
      </c>
      <c r="I42" s="113">
        <f t="shared" si="25"/>
        <v>0</v>
      </c>
      <c r="J42" s="112">
        <f t="shared" si="25"/>
        <v>2000000</v>
      </c>
      <c r="K42" s="113">
        <f t="shared" si="25"/>
        <v>0</v>
      </c>
      <c r="L42" s="112">
        <f t="shared" si="25"/>
        <v>800000</v>
      </c>
      <c r="M42" s="113">
        <f t="shared" si="25"/>
        <v>0</v>
      </c>
      <c r="N42" s="112">
        <f t="shared" si="25"/>
        <v>504000</v>
      </c>
      <c r="O42" s="113">
        <f t="shared" si="25"/>
        <v>0</v>
      </c>
      <c r="P42" s="112">
        <f t="shared" si="19"/>
        <v>3304000</v>
      </c>
      <c r="Q42" s="113">
        <f t="shared" si="20"/>
        <v>0</v>
      </c>
      <c r="R42" s="58">
        <f t="shared" si="21"/>
        <v>-37</v>
      </c>
      <c r="S42" s="59">
        <f t="shared" si="22"/>
        <v>0</v>
      </c>
      <c r="T42" s="58">
        <f>IF((+$E37+$E40) =0,0,(P42   /(+$E37+$E40) )*100)</f>
        <v>82.6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39147000</v>
      </c>
      <c r="C53" s="108">
        <v>-39147000</v>
      </c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102954000</v>
      </c>
      <c r="C54" s="108"/>
      <c r="D54" s="108"/>
      <c r="E54" s="108">
        <f t="shared" si="26"/>
        <v>102954000</v>
      </c>
      <c r="F54" s="109">
        <v>102954000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142101000</v>
      </c>
      <c r="C55" s="111">
        <f>SUM(C44:C54)</f>
        <v>-39147000</v>
      </c>
      <c r="D55" s="111"/>
      <c r="E55" s="111">
        <f t="shared" si="26"/>
        <v>102954000</v>
      </c>
      <c r="F55" s="112">
        <f t="shared" ref="F55:O55" si="33">SUM(F44:F54)</f>
        <v>102954000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166146000</v>
      </c>
      <c r="C69" s="120">
        <f>SUM(C9:C16,C19:C25,C28:C31,C34,C37:C41,C44:C54,C57:C60,C63:C67)</f>
        <v>-19793000</v>
      </c>
      <c r="D69" s="120"/>
      <c r="E69" s="120">
        <f t="shared" si="35"/>
        <v>146353000</v>
      </c>
      <c r="F69" s="121">
        <f t="shared" ref="F69:O69" si="43">SUM(F9:F16,F19:F25,F28:F31,F34,F37:F41,F44:F54,F57:F60,F63:F67)</f>
        <v>146474000</v>
      </c>
      <c r="G69" s="122">
        <f t="shared" si="43"/>
        <v>26586000</v>
      </c>
      <c r="H69" s="121">
        <f t="shared" si="43"/>
        <v>1483000</v>
      </c>
      <c r="I69" s="122">
        <f t="shared" si="43"/>
        <v>95177</v>
      </c>
      <c r="J69" s="121">
        <f t="shared" si="43"/>
        <v>2226000</v>
      </c>
      <c r="K69" s="122">
        <f t="shared" si="43"/>
        <v>1080603</v>
      </c>
      <c r="L69" s="121">
        <f t="shared" si="43"/>
        <v>1332000</v>
      </c>
      <c r="M69" s="122">
        <f t="shared" si="43"/>
        <v>130535</v>
      </c>
      <c r="N69" s="121">
        <f t="shared" si="43"/>
        <v>1743000</v>
      </c>
      <c r="O69" s="122">
        <f t="shared" si="43"/>
        <v>33998</v>
      </c>
      <c r="P69" s="121">
        <f t="shared" si="36"/>
        <v>6784000</v>
      </c>
      <c r="Q69" s="122">
        <f t="shared" si="37"/>
        <v>1340313</v>
      </c>
      <c r="R69" s="67">
        <f t="shared" si="38"/>
        <v>30.855855855855857</v>
      </c>
      <c r="S69" s="68">
        <f t="shared" si="39"/>
        <v>-73.954878002068412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25.517189498232153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5.0414240577747691</v>
      </c>
      <c r="V69" s="121">
        <f>SUM(V9:V16,V19:V25,V28:V31,V34,V37:V41,V44:V54,V57:V60,V63:V67)</f>
        <v>7600000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50167000</v>
      </c>
      <c r="C71" s="108">
        <v>-14220000</v>
      </c>
      <c r="D71" s="108"/>
      <c r="E71" s="108">
        <f>$B71      +$C71      +$D71</f>
        <v>35947000</v>
      </c>
      <c r="F71" s="109">
        <v>35947000</v>
      </c>
      <c r="G71" s="110">
        <v>35947000</v>
      </c>
      <c r="H71" s="109">
        <v>3920000</v>
      </c>
      <c r="I71" s="110">
        <v>877553</v>
      </c>
      <c r="J71" s="109">
        <v>1927000</v>
      </c>
      <c r="K71" s="110">
        <v>3235233</v>
      </c>
      <c r="L71" s="109">
        <v>15685000</v>
      </c>
      <c r="M71" s="110">
        <v>696295</v>
      </c>
      <c r="N71" s="109">
        <v>13877000</v>
      </c>
      <c r="O71" s="110">
        <v>273468</v>
      </c>
      <c r="P71" s="109">
        <f>$H71      +$J71      +$L71      +$N71</f>
        <v>35409000</v>
      </c>
      <c r="Q71" s="110">
        <f>$I71      +$K71      +$M71      +$O71</f>
        <v>5082549</v>
      </c>
      <c r="R71" s="54">
        <f>IF(($L71      =0),0,((($N71      -$L71      )/$L71      )*100))</f>
        <v>-11.526936563595793</v>
      </c>
      <c r="S71" s="55">
        <f>IF(($M71      =0),0,((($O71      -$M71      )/$M71      )*100))</f>
        <v>-60.7252673076785</v>
      </c>
      <c r="T71" s="54">
        <f>IF(($E71      =0),0,(($P71      /$E71      )*100))</f>
        <v>98.503352157342746</v>
      </c>
      <c r="U71" s="56">
        <f>IF(($E71      =0),0,(($Q71      /$E71      )*100))</f>
        <v>14.139007427601747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50167000</v>
      </c>
      <c r="C73" s="117">
        <f>SUM(C71:C72)</f>
        <v>-14220000</v>
      </c>
      <c r="D73" s="117"/>
      <c r="E73" s="117">
        <f>$B73      +$C73      +$D73</f>
        <v>35947000</v>
      </c>
      <c r="F73" s="118">
        <f t="shared" ref="F73:O73" si="44">SUM(F71:F72)</f>
        <v>35947000</v>
      </c>
      <c r="G73" s="119">
        <f t="shared" si="44"/>
        <v>35947000</v>
      </c>
      <c r="H73" s="118">
        <f t="shared" si="44"/>
        <v>3920000</v>
      </c>
      <c r="I73" s="119">
        <f t="shared" si="44"/>
        <v>877553</v>
      </c>
      <c r="J73" s="118">
        <f t="shared" si="44"/>
        <v>1927000</v>
      </c>
      <c r="K73" s="119">
        <f t="shared" si="44"/>
        <v>3235233</v>
      </c>
      <c r="L73" s="118">
        <f t="shared" si="44"/>
        <v>15685000</v>
      </c>
      <c r="M73" s="119">
        <f t="shared" si="44"/>
        <v>696295</v>
      </c>
      <c r="N73" s="118">
        <f t="shared" si="44"/>
        <v>13877000</v>
      </c>
      <c r="O73" s="119">
        <f t="shared" si="44"/>
        <v>273468</v>
      </c>
      <c r="P73" s="118">
        <f>$H73      +$J73      +$L73      +$N73</f>
        <v>35409000</v>
      </c>
      <c r="Q73" s="119">
        <f>$I73      +$K73      +$M73      +$O73</f>
        <v>5082549</v>
      </c>
      <c r="R73" s="63">
        <f>IF(($L73      =0),0,((($N73      -$L73      )/$L73      )*100))</f>
        <v>-11.526936563595793</v>
      </c>
      <c r="S73" s="64">
        <f>IF(($M73      =0),0,((($O73      -$M73      )/$M73      )*100))</f>
        <v>-60.7252673076785</v>
      </c>
      <c r="T73" s="63">
        <f>IF(($E71      =0),0,(($P71      /$E71      )*100))</f>
        <v>98.503352157342746</v>
      </c>
      <c r="U73" s="65">
        <f>IF($E71   =0,0,($Q71   /$E71 )*100)</f>
        <v>14.139007427601747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50167000</v>
      </c>
      <c r="C74" s="120">
        <f>SUM(C71:C72)</f>
        <v>-14220000</v>
      </c>
      <c r="D74" s="120"/>
      <c r="E74" s="120">
        <f>$B74      +$C74      +$D74</f>
        <v>35947000</v>
      </c>
      <c r="F74" s="121">
        <f t="shared" ref="F74:O74" si="45">SUM(F71:F72)</f>
        <v>35947000</v>
      </c>
      <c r="G74" s="122">
        <f t="shared" si="45"/>
        <v>35947000</v>
      </c>
      <c r="H74" s="121">
        <f t="shared" si="45"/>
        <v>3920000</v>
      </c>
      <c r="I74" s="122">
        <f t="shared" si="45"/>
        <v>877553</v>
      </c>
      <c r="J74" s="121">
        <f t="shared" si="45"/>
        <v>1927000</v>
      </c>
      <c r="K74" s="122">
        <f t="shared" si="45"/>
        <v>3235233</v>
      </c>
      <c r="L74" s="121">
        <f t="shared" si="45"/>
        <v>15685000</v>
      </c>
      <c r="M74" s="122">
        <f t="shared" si="45"/>
        <v>696295</v>
      </c>
      <c r="N74" s="121">
        <f t="shared" si="45"/>
        <v>13877000</v>
      </c>
      <c r="O74" s="122">
        <f t="shared" si="45"/>
        <v>273468</v>
      </c>
      <c r="P74" s="121">
        <f>$H74      +$J74      +$L74      +$N74</f>
        <v>35409000</v>
      </c>
      <c r="Q74" s="122">
        <f>$I74      +$K74      +$M74      +$O74</f>
        <v>5082549</v>
      </c>
      <c r="R74" s="67">
        <f>IF(($L74      =0),0,((($N74      -$L74      )/$L74      )*100))</f>
        <v>-11.526936563595793</v>
      </c>
      <c r="S74" s="68">
        <f>IF(($M74      =0),0,((($O74      -$M74      )/$M74      )*100))</f>
        <v>-60.7252673076785</v>
      </c>
      <c r="T74" s="67">
        <f>IF(($E71      =0),0,(($P71      /$E71      )*100))</f>
        <v>98.503352157342746</v>
      </c>
      <c r="U74" s="71">
        <f>IF($E71   =0,0,($Q71   /$E71 )*100)</f>
        <v>14.139007427601747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216313000</v>
      </c>
      <c r="C75" s="120">
        <f>SUM(C9:C16,C19:C25,C28:C31,C34,C37:C41,C44:C54,C57:C60,C63:C67,C71:C72)</f>
        <v>-34013000</v>
      </c>
      <c r="D75" s="120"/>
      <c r="E75" s="120">
        <f>$B75      +$C75      +$D75</f>
        <v>182300000</v>
      </c>
      <c r="F75" s="121">
        <f t="shared" ref="F75:O75" si="46">SUM(F9:F16,F19:F25,F28:F31,F34,F37:F41,F44:F54,F57:F60,F63:F67,F71:F72)</f>
        <v>182421000</v>
      </c>
      <c r="G75" s="122">
        <f t="shared" si="46"/>
        <v>62533000</v>
      </c>
      <c r="H75" s="121">
        <f t="shared" si="46"/>
        <v>5403000</v>
      </c>
      <c r="I75" s="122">
        <f t="shared" si="46"/>
        <v>972730</v>
      </c>
      <c r="J75" s="121">
        <f t="shared" si="46"/>
        <v>4153000</v>
      </c>
      <c r="K75" s="122">
        <f t="shared" si="46"/>
        <v>4315836</v>
      </c>
      <c r="L75" s="121">
        <f t="shared" si="46"/>
        <v>17017000</v>
      </c>
      <c r="M75" s="122">
        <f t="shared" si="46"/>
        <v>826830</v>
      </c>
      <c r="N75" s="121">
        <f t="shared" si="46"/>
        <v>15620000</v>
      </c>
      <c r="O75" s="122">
        <f t="shared" si="46"/>
        <v>307466</v>
      </c>
      <c r="P75" s="121">
        <f>$H75      +$J75      +$L75      +$N75</f>
        <v>42193000</v>
      </c>
      <c r="Q75" s="122">
        <f>$I75      +$K75      +$M75      +$O75</f>
        <v>6422862</v>
      </c>
      <c r="R75" s="67">
        <f>IF(($L75      =0),0,((($N75      -$L75      )/$L75      )*100))</f>
        <v>-8.2094376212023263</v>
      </c>
      <c r="S75" s="68">
        <f>IF(($M75      =0),0,((($O75      -$M75      )/$M75      )*100))</f>
        <v>-62.813879515740844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67.473174164041382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10.271156029616362</v>
      </c>
      <c r="V75" s="121">
        <f>SUM(V9:V16,V19:V25,V28:V31,V34,V37:V41,V44:V54,V57:V60,V63:V67,V71:V72)</f>
        <v>7600000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bsV2AUILBKNnmTRRB16bMtRavhDXau1pblSFCrhTQXhl8h44TbjI7AMTDX5pN6o6DrLiFJmmPiw2C9LDmrmEQ==" saltValue="bZq9Sdp3QUq+F/05iYexO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260000</v>
      </c>
      <c r="I10" s="110">
        <v>260535</v>
      </c>
      <c r="J10" s="109">
        <v>212000</v>
      </c>
      <c r="K10" s="110">
        <v>212761</v>
      </c>
      <c r="L10" s="109">
        <v>72000</v>
      </c>
      <c r="M10" s="110">
        <v>854317</v>
      </c>
      <c r="N10" s="109"/>
      <c r="O10" s="110">
        <v>1072387</v>
      </c>
      <c r="P10" s="109">
        <f t="shared" ref="P10:P17" si="1">$H10      +$J10      +$L10      +$N10</f>
        <v>544000</v>
      </c>
      <c r="Q10" s="110">
        <f t="shared" ref="Q10:Q17" si="2">$I10      +$K10      +$M10      +$O10</f>
        <v>2400000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25.52565382638997</v>
      </c>
      <c r="T10" s="54">
        <f t="shared" ref="T10:T16" si="5">IF(($E10      =0),0,(($P10      /$E10      )*100))</f>
        <v>22.666666666666664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260000</v>
      </c>
      <c r="I17" s="113">
        <f t="shared" si="7"/>
        <v>260535</v>
      </c>
      <c r="J17" s="112">
        <f t="shared" si="7"/>
        <v>212000</v>
      </c>
      <c r="K17" s="113">
        <f t="shared" si="7"/>
        <v>212761</v>
      </c>
      <c r="L17" s="112">
        <f t="shared" si="7"/>
        <v>72000</v>
      </c>
      <c r="M17" s="113">
        <f t="shared" si="7"/>
        <v>854317</v>
      </c>
      <c r="N17" s="112">
        <f t="shared" si="7"/>
        <v>0</v>
      </c>
      <c r="O17" s="113">
        <f t="shared" si="7"/>
        <v>1072387</v>
      </c>
      <c r="P17" s="112">
        <f t="shared" si="1"/>
        <v>544000</v>
      </c>
      <c r="Q17" s="113">
        <f t="shared" si="2"/>
        <v>2400000</v>
      </c>
      <c r="R17" s="58">
        <f t="shared" si="3"/>
        <v>-100</v>
      </c>
      <c r="S17" s="59">
        <f t="shared" si="4"/>
        <v>25.52565382638997</v>
      </c>
      <c r="T17" s="58">
        <f>IF((SUM($E9:$E14))=0,0,(P17/(SUM($E9:$E14))*100))</f>
        <v>22.666666666666664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3348000</v>
      </c>
      <c r="C34" s="108">
        <v>300000</v>
      </c>
      <c r="D34" s="108"/>
      <c r="E34" s="108">
        <f>$B34      +$C34      +$D34</f>
        <v>3648000</v>
      </c>
      <c r="F34" s="109">
        <v>3648000</v>
      </c>
      <c r="G34" s="110">
        <v>3648000</v>
      </c>
      <c r="H34" s="109">
        <v>836000</v>
      </c>
      <c r="I34" s="110"/>
      <c r="J34" s="109">
        <v>496000</v>
      </c>
      <c r="K34" s="110"/>
      <c r="L34" s="109">
        <v>300000</v>
      </c>
      <c r="M34" s="110">
        <v>300000</v>
      </c>
      <c r="N34" s="109"/>
      <c r="O34" s="110"/>
      <c r="P34" s="109">
        <f>$H34      +$J34      +$L34      +$N34</f>
        <v>1632000</v>
      </c>
      <c r="Q34" s="110">
        <f>$I34      +$K34      +$M34      +$O34</f>
        <v>300000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44.736842105263158</v>
      </c>
      <c r="U34" s="56">
        <f>IF(($E34      =0),0,(($Q34      /$E34      )*100))</f>
        <v>8.2236842105263168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3348000</v>
      </c>
      <c r="C35" s="111">
        <f>C34</f>
        <v>300000</v>
      </c>
      <c r="D35" s="111"/>
      <c r="E35" s="111">
        <f>$B35      +$C35      +$D35</f>
        <v>3648000</v>
      </c>
      <c r="F35" s="112">
        <f t="shared" ref="F35:O35" si="17">F34</f>
        <v>3648000</v>
      </c>
      <c r="G35" s="113">
        <f t="shared" si="17"/>
        <v>3648000</v>
      </c>
      <c r="H35" s="112">
        <f t="shared" si="17"/>
        <v>836000</v>
      </c>
      <c r="I35" s="113">
        <f t="shared" si="17"/>
        <v>0</v>
      </c>
      <c r="J35" s="112">
        <f t="shared" si="17"/>
        <v>496000</v>
      </c>
      <c r="K35" s="113">
        <f t="shared" si="17"/>
        <v>0</v>
      </c>
      <c r="L35" s="112">
        <f t="shared" si="17"/>
        <v>300000</v>
      </c>
      <c r="M35" s="113">
        <f t="shared" si="17"/>
        <v>300000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1632000</v>
      </c>
      <c r="Q35" s="113">
        <f>$I35      +$K35      +$M35      +$O35</f>
        <v>300000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44.736842105263158</v>
      </c>
      <c r="U35" s="60">
        <f>IF($E35   =0,0,($Q35   /$E35   )*100)</f>
        <v>8.2236842105263168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18029000</v>
      </c>
      <c r="C37" s="108"/>
      <c r="D37" s="108"/>
      <c r="E37" s="108">
        <f t="shared" ref="E37:E42" si="18">$B37      +$C37      +$D37</f>
        <v>18029000</v>
      </c>
      <c r="F37" s="109">
        <v>18029000</v>
      </c>
      <c r="G37" s="110">
        <v>18029000</v>
      </c>
      <c r="H37" s="109"/>
      <c r="I37" s="110">
        <v>2851895</v>
      </c>
      <c r="J37" s="109">
        <v>3930000</v>
      </c>
      <c r="K37" s="110">
        <v>6365280</v>
      </c>
      <c r="L37" s="109">
        <v>11202000</v>
      </c>
      <c r="M37" s="110">
        <v>6116742</v>
      </c>
      <c r="N37" s="109">
        <v>1892000</v>
      </c>
      <c r="O37" s="110">
        <v>6043083</v>
      </c>
      <c r="P37" s="109">
        <f t="shared" ref="P37:P42" si="19">$H37      +$J37      +$L37      +$N37</f>
        <v>17024000</v>
      </c>
      <c r="Q37" s="110">
        <f t="shared" ref="Q37:Q42" si="20">$I37      +$K37      +$M37      +$O37</f>
        <v>21377000</v>
      </c>
      <c r="R37" s="54">
        <f t="shared" ref="R37:R42" si="21">IF(($L37      =0),0,((($N37      -$L37      )/$L37      )*100))</f>
        <v>-83.110158900196396</v>
      </c>
      <c r="S37" s="55">
        <f t="shared" ref="S37:S42" si="22">IF(($M37      =0),0,((($O37      -$M37      )/$M37      )*100))</f>
        <v>-1.2042195011658168</v>
      </c>
      <c r="T37" s="54">
        <f t="shared" ref="T37:T41" si="23">IF(($E37      =0),0,(($P37      /$E37      )*100))</f>
        <v>94.425647567807431</v>
      </c>
      <c r="U37" s="56">
        <f t="shared" ref="U37:U41" si="24">IF(($E37      =0),0,(($Q37      /$E37      )*100))</f>
        <v>118.57008153530424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11106000</v>
      </c>
      <c r="C38" s="108">
        <v>-2006000</v>
      </c>
      <c r="D38" s="108"/>
      <c r="E38" s="108">
        <f t="shared" si="18"/>
        <v>9100000</v>
      </c>
      <c r="F38" s="109">
        <v>11106000</v>
      </c>
      <c r="G38" s="110">
        <v>0</v>
      </c>
      <c r="H38" s="109"/>
      <c r="I38" s="110"/>
      <c r="J38" s="109"/>
      <c r="K38" s="110"/>
      <c r="L38" s="109"/>
      <c r="M38" s="110"/>
      <c r="N38" s="109">
        <v>373000</v>
      </c>
      <c r="O38" s="110"/>
      <c r="P38" s="109">
        <f t="shared" si="19"/>
        <v>373000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4.0989010989010994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>
        <v>1067000</v>
      </c>
      <c r="K40" s="110"/>
      <c r="L40" s="109">
        <v>2425000</v>
      </c>
      <c r="M40" s="110"/>
      <c r="N40" s="109"/>
      <c r="O40" s="110"/>
      <c r="P40" s="109">
        <f t="shared" si="19"/>
        <v>3492000</v>
      </c>
      <c r="Q40" s="110">
        <f t="shared" si="20"/>
        <v>0</v>
      </c>
      <c r="R40" s="54">
        <f t="shared" si="21"/>
        <v>-100</v>
      </c>
      <c r="S40" s="55">
        <f t="shared" si="22"/>
        <v>0</v>
      </c>
      <c r="T40" s="54">
        <f t="shared" si="23"/>
        <v>87.3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33135000</v>
      </c>
      <c r="C42" s="111">
        <f>SUM(C37:C41)</f>
        <v>-2006000</v>
      </c>
      <c r="D42" s="111"/>
      <c r="E42" s="111">
        <f t="shared" si="18"/>
        <v>31129000</v>
      </c>
      <c r="F42" s="112">
        <f t="shared" ref="F42:O42" si="25">SUM(F37:F41)</f>
        <v>33135000</v>
      </c>
      <c r="G42" s="113">
        <f t="shared" si="25"/>
        <v>22029000</v>
      </c>
      <c r="H42" s="112">
        <f t="shared" si="25"/>
        <v>0</v>
      </c>
      <c r="I42" s="113">
        <f t="shared" si="25"/>
        <v>2851895</v>
      </c>
      <c r="J42" s="112">
        <f t="shared" si="25"/>
        <v>4997000</v>
      </c>
      <c r="K42" s="113">
        <f t="shared" si="25"/>
        <v>6365280</v>
      </c>
      <c r="L42" s="112">
        <f t="shared" si="25"/>
        <v>13627000</v>
      </c>
      <c r="M42" s="113">
        <f t="shared" si="25"/>
        <v>6116742</v>
      </c>
      <c r="N42" s="112">
        <f t="shared" si="25"/>
        <v>2265000</v>
      </c>
      <c r="O42" s="113">
        <f t="shared" si="25"/>
        <v>6043083</v>
      </c>
      <c r="P42" s="112">
        <f t="shared" si="19"/>
        <v>20889000</v>
      </c>
      <c r="Q42" s="113">
        <f t="shared" si="20"/>
        <v>21377000</v>
      </c>
      <c r="R42" s="58">
        <f t="shared" si="21"/>
        <v>-83.378586629485582</v>
      </c>
      <c r="S42" s="59">
        <f t="shared" si="22"/>
        <v>-1.2042195011658168</v>
      </c>
      <c r="T42" s="58">
        <f>IF((+$E37+$E40) =0,0,(P42   /(+$E37+$E40) )*100)</f>
        <v>94.825003404603024</v>
      </c>
      <c r="U42" s="60">
        <f>IF((+$E37+$E40) =0,0,(Q42   /(+$E37+$E40) )*100)</f>
        <v>97.04026510508875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38883000</v>
      </c>
      <c r="C69" s="120">
        <f>SUM(C9:C16,C19:C25,C28:C31,C34,C37:C41,C44:C54,C57:C60,C63:C67)</f>
        <v>-1706000</v>
      </c>
      <c r="D69" s="120"/>
      <c r="E69" s="120">
        <f t="shared" si="35"/>
        <v>37177000</v>
      </c>
      <c r="F69" s="121">
        <f t="shared" ref="F69:O69" si="43">SUM(F9:F16,F19:F25,F28:F31,F34,F37:F41,F44:F54,F57:F60,F63:F67)</f>
        <v>39183000</v>
      </c>
      <c r="G69" s="122">
        <f t="shared" si="43"/>
        <v>28077000</v>
      </c>
      <c r="H69" s="121">
        <f t="shared" si="43"/>
        <v>1096000</v>
      </c>
      <c r="I69" s="122">
        <f t="shared" si="43"/>
        <v>3112430</v>
      </c>
      <c r="J69" s="121">
        <f t="shared" si="43"/>
        <v>5705000</v>
      </c>
      <c r="K69" s="122">
        <f t="shared" si="43"/>
        <v>6578041</v>
      </c>
      <c r="L69" s="121">
        <f t="shared" si="43"/>
        <v>13999000</v>
      </c>
      <c r="M69" s="122">
        <f t="shared" si="43"/>
        <v>7271059</v>
      </c>
      <c r="N69" s="121">
        <f t="shared" si="43"/>
        <v>2265000</v>
      </c>
      <c r="O69" s="122">
        <f t="shared" si="43"/>
        <v>7115470</v>
      </c>
      <c r="P69" s="121">
        <f t="shared" si="36"/>
        <v>23065000</v>
      </c>
      <c r="Q69" s="122">
        <f t="shared" si="37"/>
        <v>24077000</v>
      </c>
      <c r="R69" s="67">
        <f t="shared" si="38"/>
        <v>-83.82027287663405</v>
      </c>
      <c r="S69" s="68">
        <f t="shared" si="39"/>
        <v>-2.1398396024568087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82.149090002493139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85.753463689140574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71163000</v>
      </c>
      <c r="C71" s="108"/>
      <c r="D71" s="108"/>
      <c r="E71" s="108">
        <f>$B71      +$C71      +$D71</f>
        <v>71163000</v>
      </c>
      <c r="F71" s="109">
        <v>71163000</v>
      </c>
      <c r="G71" s="110">
        <v>71163000</v>
      </c>
      <c r="H71" s="109">
        <v>14794000</v>
      </c>
      <c r="I71" s="110">
        <v>14796801</v>
      </c>
      <c r="J71" s="109">
        <v>30528000</v>
      </c>
      <c r="K71" s="110">
        <v>22051866</v>
      </c>
      <c r="L71" s="109">
        <v>10813000</v>
      </c>
      <c r="M71" s="110">
        <v>6115195</v>
      </c>
      <c r="N71" s="109">
        <v>15029000</v>
      </c>
      <c r="O71" s="110">
        <v>18700008</v>
      </c>
      <c r="P71" s="109">
        <f>$H71      +$J71      +$L71      +$N71</f>
        <v>71164000</v>
      </c>
      <c r="Q71" s="110">
        <f>$I71      +$K71      +$M71      +$O71</f>
        <v>61663870</v>
      </c>
      <c r="R71" s="54">
        <f>IF(($L71      =0),0,((($N71      -$L71      )/$L71      )*100))</f>
        <v>38.990104503837976</v>
      </c>
      <c r="S71" s="55">
        <f>IF(($M71      =0),0,((($O71      -$M71      )/$M71      )*100))</f>
        <v>205.79577593192039</v>
      </c>
      <c r="T71" s="54">
        <f>IF(($E71      =0),0,(($P71      /$E71      )*100))</f>
        <v>100.00140522462515</v>
      </c>
      <c r="U71" s="56">
        <f>IF(($E71      =0),0,(($Q71      /$E71      )*100))</f>
        <v>86.651588606438736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71163000</v>
      </c>
      <c r="C73" s="117">
        <f>SUM(C71:C72)</f>
        <v>0</v>
      </c>
      <c r="D73" s="117"/>
      <c r="E73" s="117">
        <f>$B73      +$C73      +$D73</f>
        <v>71163000</v>
      </c>
      <c r="F73" s="118">
        <f t="shared" ref="F73:O73" si="44">SUM(F71:F72)</f>
        <v>71163000</v>
      </c>
      <c r="G73" s="119">
        <f t="shared" si="44"/>
        <v>71163000</v>
      </c>
      <c r="H73" s="118">
        <f t="shared" si="44"/>
        <v>14794000</v>
      </c>
      <c r="I73" s="119">
        <f t="shared" si="44"/>
        <v>14796801</v>
      </c>
      <c r="J73" s="118">
        <f t="shared" si="44"/>
        <v>30528000</v>
      </c>
      <c r="K73" s="119">
        <f t="shared" si="44"/>
        <v>22051866</v>
      </c>
      <c r="L73" s="118">
        <f t="shared" si="44"/>
        <v>10813000</v>
      </c>
      <c r="M73" s="119">
        <f t="shared" si="44"/>
        <v>6115195</v>
      </c>
      <c r="N73" s="118">
        <f t="shared" si="44"/>
        <v>15029000</v>
      </c>
      <c r="O73" s="119">
        <f t="shared" si="44"/>
        <v>18700008</v>
      </c>
      <c r="P73" s="118">
        <f>$H73      +$J73      +$L73      +$N73</f>
        <v>71164000</v>
      </c>
      <c r="Q73" s="119">
        <f>$I73      +$K73      +$M73      +$O73</f>
        <v>61663870</v>
      </c>
      <c r="R73" s="63">
        <f>IF(($L73      =0),0,((($N73      -$L73      )/$L73      )*100))</f>
        <v>38.990104503837976</v>
      </c>
      <c r="S73" s="64">
        <f>IF(($M73      =0),0,((($O73      -$M73      )/$M73      )*100))</f>
        <v>205.79577593192039</v>
      </c>
      <c r="T73" s="63">
        <f>IF(($E71      =0),0,(($P71      /$E71      )*100))</f>
        <v>100.00140522462515</v>
      </c>
      <c r="U73" s="65">
        <f>IF($E71   =0,0,($Q71   /$E71 )*100)</f>
        <v>86.651588606438736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71163000</v>
      </c>
      <c r="C74" s="120">
        <f>SUM(C71:C72)</f>
        <v>0</v>
      </c>
      <c r="D74" s="120"/>
      <c r="E74" s="120">
        <f>$B74      +$C74      +$D74</f>
        <v>71163000</v>
      </c>
      <c r="F74" s="121">
        <f t="shared" ref="F74:O74" si="45">SUM(F71:F72)</f>
        <v>71163000</v>
      </c>
      <c r="G74" s="122">
        <f t="shared" si="45"/>
        <v>71163000</v>
      </c>
      <c r="H74" s="121">
        <f t="shared" si="45"/>
        <v>14794000</v>
      </c>
      <c r="I74" s="122">
        <f t="shared" si="45"/>
        <v>14796801</v>
      </c>
      <c r="J74" s="121">
        <f t="shared" si="45"/>
        <v>30528000</v>
      </c>
      <c r="K74" s="122">
        <f t="shared" si="45"/>
        <v>22051866</v>
      </c>
      <c r="L74" s="121">
        <f t="shared" si="45"/>
        <v>10813000</v>
      </c>
      <c r="M74" s="122">
        <f t="shared" si="45"/>
        <v>6115195</v>
      </c>
      <c r="N74" s="121">
        <f t="shared" si="45"/>
        <v>15029000</v>
      </c>
      <c r="O74" s="122">
        <f t="shared" si="45"/>
        <v>18700008</v>
      </c>
      <c r="P74" s="121">
        <f>$H74      +$J74      +$L74      +$N74</f>
        <v>71164000</v>
      </c>
      <c r="Q74" s="122">
        <f>$I74      +$K74      +$M74      +$O74</f>
        <v>61663870</v>
      </c>
      <c r="R74" s="67">
        <f>IF(($L74      =0),0,((($N74      -$L74      )/$L74      )*100))</f>
        <v>38.990104503837976</v>
      </c>
      <c r="S74" s="68">
        <f>IF(($M74      =0),0,((($O74      -$M74      )/$M74      )*100))</f>
        <v>205.79577593192039</v>
      </c>
      <c r="T74" s="67">
        <f>IF(($E71      =0),0,(($P71      /$E71      )*100))</f>
        <v>100.00140522462515</v>
      </c>
      <c r="U74" s="71">
        <f>IF($E71   =0,0,($Q71   /$E71 )*100)</f>
        <v>86.651588606438736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110046000</v>
      </c>
      <c r="C75" s="120">
        <f>SUM(C9:C16,C19:C25,C28:C31,C34,C37:C41,C44:C54,C57:C60,C63:C67,C71:C72)</f>
        <v>-1706000</v>
      </c>
      <c r="D75" s="120"/>
      <c r="E75" s="120">
        <f>$B75      +$C75      +$D75</f>
        <v>108340000</v>
      </c>
      <c r="F75" s="121">
        <f t="shared" ref="F75:O75" si="46">SUM(F9:F16,F19:F25,F28:F31,F34,F37:F41,F44:F54,F57:F60,F63:F67,F71:F72)</f>
        <v>110346000</v>
      </c>
      <c r="G75" s="122">
        <f t="shared" si="46"/>
        <v>99240000</v>
      </c>
      <c r="H75" s="121">
        <f t="shared" si="46"/>
        <v>15890000</v>
      </c>
      <c r="I75" s="122">
        <f t="shared" si="46"/>
        <v>17909231</v>
      </c>
      <c r="J75" s="121">
        <f t="shared" si="46"/>
        <v>36233000</v>
      </c>
      <c r="K75" s="122">
        <f t="shared" si="46"/>
        <v>28629907</v>
      </c>
      <c r="L75" s="121">
        <f t="shared" si="46"/>
        <v>24812000</v>
      </c>
      <c r="M75" s="122">
        <f t="shared" si="46"/>
        <v>13386254</v>
      </c>
      <c r="N75" s="121">
        <f t="shared" si="46"/>
        <v>17294000</v>
      </c>
      <c r="O75" s="122">
        <f t="shared" si="46"/>
        <v>25815478</v>
      </c>
      <c r="P75" s="121">
        <f>$H75      +$J75      +$L75      +$N75</f>
        <v>94229000</v>
      </c>
      <c r="Q75" s="122">
        <f>$I75      +$K75      +$M75      +$O75</f>
        <v>85740870</v>
      </c>
      <c r="R75" s="67">
        <f>IF(($L75      =0),0,((($N75      -$L75      )/$L75      )*100))</f>
        <v>-30.299854908915041</v>
      </c>
      <c r="S75" s="68">
        <f>IF(($M75      =0),0,((($O75      -$M75      )/$M75      )*100))</f>
        <v>92.850651123159622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94.95062474808546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86.397490931076177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qUR3UQt29JgjwkS6RCAI13h89ii2pBMrGSPUGn5ZSlkolbGd6ra/dZYIvP2JcW3RnCKa30zdMnv5cNkyPd6HQg==" saltValue="gmf3vYYiZyF4UHrTgmEr/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131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871000</v>
      </c>
      <c r="I10" s="110">
        <v>1148825</v>
      </c>
      <c r="J10" s="109">
        <v>150000</v>
      </c>
      <c r="K10" s="110">
        <v>150000</v>
      </c>
      <c r="L10" s="109">
        <v>150000</v>
      </c>
      <c r="M10" s="110">
        <v>150000</v>
      </c>
      <c r="N10" s="109"/>
      <c r="O10" s="110">
        <v>351175</v>
      </c>
      <c r="P10" s="109">
        <f t="shared" ref="P10:P17" si="1">$H10      +$J10      +$L10      +$N10</f>
        <v>1171000</v>
      </c>
      <c r="Q10" s="110">
        <f t="shared" ref="Q10:Q17" si="2">$I10      +$K10      +$M10      +$O10</f>
        <v>1800000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134.11666666666667</v>
      </c>
      <c r="T10" s="54">
        <f t="shared" ref="T10:T16" si="5">IF(($E10      =0),0,(($P10      /$E10      )*100))</f>
        <v>65.055555555555557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50127000</v>
      </c>
      <c r="D16" s="108"/>
      <c r="E16" s="108">
        <f t="shared" si="0"/>
        <v>50127000</v>
      </c>
      <c r="F16" s="109">
        <v>74022000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50127000</v>
      </c>
      <c r="D17" s="111"/>
      <c r="E17" s="111">
        <f t="shared" si="0"/>
        <v>51927000</v>
      </c>
      <c r="F17" s="112">
        <f t="shared" ref="F17:O17" si="7">SUM(F9:F16)</f>
        <v>75822000</v>
      </c>
      <c r="G17" s="113">
        <f t="shared" si="7"/>
        <v>1800000</v>
      </c>
      <c r="H17" s="112">
        <f t="shared" si="7"/>
        <v>871000</v>
      </c>
      <c r="I17" s="113">
        <f t="shared" si="7"/>
        <v>1148825</v>
      </c>
      <c r="J17" s="112">
        <f t="shared" si="7"/>
        <v>150000</v>
      </c>
      <c r="K17" s="113">
        <f t="shared" si="7"/>
        <v>150000</v>
      </c>
      <c r="L17" s="112">
        <f t="shared" si="7"/>
        <v>150000</v>
      </c>
      <c r="M17" s="113">
        <f t="shared" si="7"/>
        <v>150000</v>
      </c>
      <c r="N17" s="112">
        <f t="shared" si="7"/>
        <v>0</v>
      </c>
      <c r="O17" s="113">
        <f t="shared" si="7"/>
        <v>351175</v>
      </c>
      <c r="P17" s="112">
        <f t="shared" si="1"/>
        <v>1171000</v>
      </c>
      <c r="Q17" s="113">
        <f t="shared" si="2"/>
        <v>1800000</v>
      </c>
      <c r="R17" s="58">
        <f t="shared" si="3"/>
        <v>-100</v>
      </c>
      <c r="S17" s="59">
        <f t="shared" si="4"/>
        <v>134.11666666666667</v>
      </c>
      <c r="T17" s="58">
        <f>IF((SUM($E9:$E14))=0,0,(P17/(SUM($E9:$E14))*100))</f>
        <v>65.055555555555557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11560000</v>
      </c>
      <c r="D23" s="108"/>
      <c r="E23" s="108">
        <f t="shared" si="8"/>
        <v>11560000</v>
      </c>
      <c r="F23" s="109">
        <v>11560000</v>
      </c>
      <c r="G23" s="110">
        <v>11560000</v>
      </c>
      <c r="H23" s="109"/>
      <c r="I23" s="110"/>
      <c r="J23" s="109"/>
      <c r="K23" s="110"/>
      <c r="L23" s="109"/>
      <c r="M23" s="110"/>
      <c r="N23" s="109">
        <v>634000</v>
      </c>
      <c r="O23" s="110"/>
      <c r="P23" s="109">
        <f t="shared" si="9"/>
        <v>634000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5.484429065743945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11560000</v>
      </c>
      <c r="D26" s="111"/>
      <c r="E26" s="111">
        <f t="shared" si="8"/>
        <v>11560000</v>
      </c>
      <c r="F26" s="112">
        <f t="shared" ref="F26:O26" si="15">SUM(F19:F25)</f>
        <v>11560000</v>
      </c>
      <c r="G26" s="113">
        <f t="shared" si="15"/>
        <v>11560000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634000</v>
      </c>
      <c r="O26" s="113">
        <f t="shared" si="15"/>
        <v>0</v>
      </c>
      <c r="P26" s="112">
        <f t="shared" si="9"/>
        <v>634000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5.484429065743945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1502000</v>
      </c>
      <c r="C34" s="108"/>
      <c r="D34" s="108"/>
      <c r="E34" s="108">
        <f>$B34      +$C34      +$D34</f>
        <v>1502000</v>
      </c>
      <c r="F34" s="109">
        <v>1502000</v>
      </c>
      <c r="G34" s="110">
        <v>1502000</v>
      </c>
      <c r="H34" s="109">
        <v>376000</v>
      </c>
      <c r="I34" s="110">
        <v>653743</v>
      </c>
      <c r="J34" s="109">
        <v>485000</v>
      </c>
      <c r="K34" s="110">
        <v>485903</v>
      </c>
      <c r="L34" s="109">
        <v>363000</v>
      </c>
      <c r="M34" s="110">
        <v>362354</v>
      </c>
      <c r="N34" s="109"/>
      <c r="O34" s="110"/>
      <c r="P34" s="109">
        <f>$H34      +$J34      +$L34      +$N34</f>
        <v>1224000</v>
      </c>
      <c r="Q34" s="110">
        <f>$I34      +$K34      +$M34      +$O34</f>
        <v>1502000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81.491344873501987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1502000</v>
      </c>
      <c r="C35" s="111">
        <f>C34</f>
        <v>0</v>
      </c>
      <c r="D35" s="111"/>
      <c r="E35" s="111">
        <f>$B35      +$C35      +$D35</f>
        <v>1502000</v>
      </c>
      <c r="F35" s="112">
        <f t="shared" ref="F35:O35" si="17">F34</f>
        <v>1502000</v>
      </c>
      <c r="G35" s="113">
        <f t="shared" si="17"/>
        <v>1502000</v>
      </c>
      <c r="H35" s="112">
        <f t="shared" si="17"/>
        <v>376000</v>
      </c>
      <c r="I35" s="113">
        <f t="shared" si="17"/>
        <v>653743</v>
      </c>
      <c r="J35" s="112">
        <f t="shared" si="17"/>
        <v>485000</v>
      </c>
      <c r="K35" s="113">
        <f t="shared" si="17"/>
        <v>485903</v>
      </c>
      <c r="L35" s="112">
        <f t="shared" si="17"/>
        <v>363000</v>
      </c>
      <c r="M35" s="113">
        <f t="shared" si="17"/>
        <v>362354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1224000</v>
      </c>
      <c r="Q35" s="113">
        <f>$I35      +$K35      +$M35      +$O35</f>
        <v>1502000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81.491344873501987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20315000</v>
      </c>
      <c r="C37" s="108"/>
      <c r="D37" s="108"/>
      <c r="E37" s="108">
        <f t="shared" ref="E37:E42" si="18">$B37      +$C37      +$D37</f>
        <v>20315000</v>
      </c>
      <c r="F37" s="109">
        <v>20315000</v>
      </c>
      <c r="G37" s="110">
        <v>20315000</v>
      </c>
      <c r="H37" s="109">
        <v>1659000</v>
      </c>
      <c r="I37" s="110">
        <v>1659351</v>
      </c>
      <c r="J37" s="109"/>
      <c r="K37" s="110"/>
      <c r="L37" s="109">
        <v>2336000</v>
      </c>
      <c r="M37" s="110">
        <v>2335901</v>
      </c>
      <c r="N37" s="109"/>
      <c r="O37" s="110">
        <v>16319749</v>
      </c>
      <c r="P37" s="109">
        <f t="shared" ref="P37:P42" si="19">$H37      +$J37      +$L37      +$N37</f>
        <v>3995000</v>
      </c>
      <c r="Q37" s="110">
        <f t="shared" ref="Q37:Q42" si="20">$I37      +$K37      +$M37      +$O37</f>
        <v>20315001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598.64900096365386</v>
      </c>
      <c r="T37" s="54">
        <f t="shared" ref="T37:T41" si="23">IF(($E37      =0),0,(($P37      /$E37      )*100))</f>
        <v>19.665271966527197</v>
      </c>
      <c r="U37" s="56">
        <f t="shared" ref="U37:U41" si="24">IF(($E37      =0),0,(($Q37      /$E37      )*100))</f>
        <v>100.00000492247108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77000</v>
      </c>
      <c r="C38" s="108">
        <v>67000</v>
      </c>
      <c r="D38" s="108"/>
      <c r="E38" s="108">
        <f t="shared" si="18"/>
        <v>144000</v>
      </c>
      <c r="F38" s="109">
        <v>77000</v>
      </c>
      <c r="G38" s="110">
        <v>0</v>
      </c>
      <c r="H38" s="109"/>
      <c r="I38" s="110"/>
      <c r="J38" s="109"/>
      <c r="K38" s="110"/>
      <c r="L38" s="109"/>
      <c r="M38" s="110"/>
      <c r="N38" s="109">
        <v>158000</v>
      </c>
      <c r="O38" s="110"/>
      <c r="P38" s="109">
        <f t="shared" si="19"/>
        <v>158000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109.72222222222223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20392000</v>
      </c>
      <c r="C42" s="111">
        <f>SUM(C37:C41)</f>
        <v>67000</v>
      </c>
      <c r="D42" s="111"/>
      <c r="E42" s="111">
        <f t="shared" si="18"/>
        <v>20459000</v>
      </c>
      <c r="F42" s="112">
        <f t="shared" ref="F42:O42" si="25">SUM(F37:F41)</f>
        <v>20392000</v>
      </c>
      <c r="G42" s="113">
        <f t="shared" si="25"/>
        <v>20315000</v>
      </c>
      <c r="H42" s="112">
        <f t="shared" si="25"/>
        <v>1659000</v>
      </c>
      <c r="I42" s="113">
        <f t="shared" si="25"/>
        <v>1659351</v>
      </c>
      <c r="J42" s="112">
        <f t="shared" si="25"/>
        <v>0</v>
      </c>
      <c r="K42" s="113">
        <f t="shared" si="25"/>
        <v>0</v>
      </c>
      <c r="L42" s="112">
        <f t="shared" si="25"/>
        <v>2336000</v>
      </c>
      <c r="M42" s="113">
        <f t="shared" si="25"/>
        <v>2335901</v>
      </c>
      <c r="N42" s="112">
        <f t="shared" si="25"/>
        <v>158000</v>
      </c>
      <c r="O42" s="113">
        <f t="shared" si="25"/>
        <v>16319749</v>
      </c>
      <c r="P42" s="112">
        <f t="shared" si="19"/>
        <v>4153000</v>
      </c>
      <c r="Q42" s="113">
        <f t="shared" si="20"/>
        <v>20315001</v>
      </c>
      <c r="R42" s="58">
        <f t="shared" si="21"/>
        <v>-93.236301369863014</v>
      </c>
      <c r="S42" s="59">
        <f t="shared" si="22"/>
        <v>598.64900096365386</v>
      </c>
      <c r="T42" s="58">
        <f>IF((+$E37+$E40) =0,0,(P42   /(+$E37+$E40) )*100)</f>
        <v>20.443022397243414</v>
      </c>
      <c r="U42" s="60">
        <f>IF((+$E37+$E40) =0,0,(Q42   /(+$E37+$E40) )*100)</f>
        <v>100.00000492247108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45000000</v>
      </c>
      <c r="C53" s="108">
        <v>29147000</v>
      </c>
      <c r="D53" s="108"/>
      <c r="E53" s="108">
        <f t="shared" si="26"/>
        <v>74147000</v>
      </c>
      <c r="F53" s="109">
        <v>74147000</v>
      </c>
      <c r="G53" s="110">
        <v>74147000</v>
      </c>
      <c r="H53" s="109">
        <v>9247000</v>
      </c>
      <c r="I53" s="110">
        <v>9247769</v>
      </c>
      <c r="J53" s="109">
        <v>9010000</v>
      </c>
      <c r="K53" s="110">
        <v>9010074</v>
      </c>
      <c r="L53" s="109">
        <v>5853000</v>
      </c>
      <c r="M53" s="110">
        <v>10593919</v>
      </c>
      <c r="N53" s="109">
        <v>9362000</v>
      </c>
      <c r="O53" s="110">
        <v>45295236</v>
      </c>
      <c r="P53" s="109">
        <f t="shared" si="27"/>
        <v>33472000</v>
      </c>
      <c r="Q53" s="110">
        <f t="shared" si="28"/>
        <v>74146998</v>
      </c>
      <c r="R53" s="54">
        <f t="shared" si="29"/>
        <v>59.952161284811211</v>
      </c>
      <c r="S53" s="55">
        <f t="shared" si="30"/>
        <v>327.5588287960291</v>
      </c>
      <c r="T53" s="54">
        <f t="shared" si="31"/>
        <v>45.142756955777038</v>
      </c>
      <c r="U53" s="56">
        <f t="shared" si="32"/>
        <v>99.999997302655544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45000000</v>
      </c>
      <c r="C55" s="111">
        <f>SUM(C44:C54)</f>
        <v>29147000</v>
      </c>
      <c r="D55" s="111"/>
      <c r="E55" s="111">
        <f t="shared" si="26"/>
        <v>74147000</v>
      </c>
      <c r="F55" s="112">
        <f t="shared" ref="F55:O55" si="33">SUM(F44:F54)</f>
        <v>74147000</v>
      </c>
      <c r="G55" s="113">
        <f t="shared" si="33"/>
        <v>74147000</v>
      </c>
      <c r="H55" s="112">
        <f t="shared" si="33"/>
        <v>9247000</v>
      </c>
      <c r="I55" s="113">
        <f t="shared" si="33"/>
        <v>9247769</v>
      </c>
      <c r="J55" s="112">
        <f t="shared" si="33"/>
        <v>9010000</v>
      </c>
      <c r="K55" s="113">
        <f t="shared" si="33"/>
        <v>9010074</v>
      </c>
      <c r="L55" s="112">
        <f t="shared" si="33"/>
        <v>5853000</v>
      </c>
      <c r="M55" s="113">
        <f t="shared" si="33"/>
        <v>10593919</v>
      </c>
      <c r="N55" s="112">
        <f t="shared" si="33"/>
        <v>9362000</v>
      </c>
      <c r="O55" s="113">
        <f t="shared" si="33"/>
        <v>45295236</v>
      </c>
      <c r="P55" s="112">
        <f t="shared" si="27"/>
        <v>33472000</v>
      </c>
      <c r="Q55" s="113">
        <f t="shared" si="28"/>
        <v>74146998</v>
      </c>
      <c r="R55" s="58">
        <f t="shared" si="29"/>
        <v>59.952161284811211</v>
      </c>
      <c r="S55" s="59">
        <f t="shared" si="30"/>
        <v>327.5588287960291</v>
      </c>
      <c r="T55" s="58">
        <f>IF((+$E45+$E47+$E49+$E50+$E53) =0,0,(P55   /(+$E45+$E47+$E49+$E50+$E53) )*100)</f>
        <v>45.142756955777038</v>
      </c>
      <c r="U55" s="60">
        <f>IF((+$E45+$E47+$E49+$E50+$E53) =0,0,(Q55   /(+$E45+$E47+$E49+$E50+$E53) )*100)</f>
        <v>99.999997302655544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68694000</v>
      </c>
      <c r="C69" s="120">
        <f>SUM(C9:C16,C19:C25,C28:C31,C34,C37:C41,C44:C54,C57:C60,C63:C67)</f>
        <v>90901000</v>
      </c>
      <c r="D69" s="120"/>
      <c r="E69" s="120">
        <f t="shared" si="35"/>
        <v>159595000</v>
      </c>
      <c r="F69" s="121">
        <f t="shared" ref="F69:O69" si="43">SUM(F9:F16,F19:F25,F28:F31,F34,F37:F41,F44:F54,F57:F60,F63:F67)</f>
        <v>183423000</v>
      </c>
      <c r="G69" s="122">
        <f t="shared" si="43"/>
        <v>109324000</v>
      </c>
      <c r="H69" s="121">
        <f t="shared" si="43"/>
        <v>12153000</v>
      </c>
      <c r="I69" s="122">
        <f t="shared" si="43"/>
        <v>12709688</v>
      </c>
      <c r="J69" s="121">
        <f t="shared" si="43"/>
        <v>9645000</v>
      </c>
      <c r="K69" s="122">
        <f t="shared" si="43"/>
        <v>9645977</v>
      </c>
      <c r="L69" s="121">
        <f t="shared" si="43"/>
        <v>8702000</v>
      </c>
      <c r="M69" s="122">
        <f t="shared" si="43"/>
        <v>13442174</v>
      </c>
      <c r="N69" s="121">
        <f t="shared" si="43"/>
        <v>10154000</v>
      </c>
      <c r="O69" s="122">
        <f t="shared" si="43"/>
        <v>61966160</v>
      </c>
      <c r="P69" s="121">
        <f t="shared" si="36"/>
        <v>40654000</v>
      </c>
      <c r="Q69" s="122">
        <f t="shared" si="37"/>
        <v>97763999</v>
      </c>
      <c r="R69" s="67">
        <f t="shared" si="38"/>
        <v>16.685819351873132</v>
      </c>
      <c r="S69" s="68">
        <f t="shared" si="39"/>
        <v>360.98317132332909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37.186711060700304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89.425925688778307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29509000</v>
      </c>
      <c r="C71" s="108">
        <v>8000000</v>
      </c>
      <c r="D71" s="108"/>
      <c r="E71" s="108">
        <f>$B71      +$C71      +$D71</f>
        <v>37509000</v>
      </c>
      <c r="F71" s="109">
        <v>37509000</v>
      </c>
      <c r="G71" s="110">
        <v>37509000</v>
      </c>
      <c r="H71" s="109">
        <v>7697000</v>
      </c>
      <c r="I71" s="110">
        <v>7476381</v>
      </c>
      <c r="J71" s="109">
        <v>13076000</v>
      </c>
      <c r="K71" s="110">
        <v>13297244</v>
      </c>
      <c r="L71" s="109">
        <v>2868000</v>
      </c>
      <c r="M71" s="110">
        <v>2867453</v>
      </c>
      <c r="N71" s="109">
        <v>10903000</v>
      </c>
      <c r="O71" s="110">
        <v>13867791</v>
      </c>
      <c r="P71" s="109">
        <f>$H71      +$J71      +$L71      +$N71</f>
        <v>34544000</v>
      </c>
      <c r="Q71" s="110">
        <f>$I71      +$K71      +$M71      +$O71</f>
        <v>37508869</v>
      </c>
      <c r="R71" s="54">
        <f>IF(($L71      =0),0,((($N71      -$L71      )/$L71      )*100))</f>
        <v>280.16039051603906</v>
      </c>
      <c r="S71" s="55">
        <f>IF(($M71      =0),0,((($O71      -$M71      )/$M71      )*100))</f>
        <v>383.62749101728957</v>
      </c>
      <c r="T71" s="54">
        <f>IF(($E71      =0),0,(($P71      /$E71      )*100))</f>
        <v>92.095230478018607</v>
      </c>
      <c r="U71" s="56">
        <f>IF(($E71      =0),0,(($Q71      /$E71      )*100))</f>
        <v>99.999650750486552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29509000</v>
      </c>
      <c r="C73" s="117">
        <f>SUM(C71:C72)</f>
        <v>8000000</v>
      </c>
      <c r="D73" s="117"/>
      <c r="E73" s="117">
        <f>$B73      +$C73      +$D73</f>
        <v>37509000</v>
      </c>
      <c r="F73" s="118">
        <f t="shared" ref="F73:O73" si="44">SUM(F71:F72)</f>
        <v>37509000</v>
      </c>
      <c r="G73" s="119">
        <f t="shared" si="44"/>
        <v>37509000</v>
      </c>
      <c r="H73" s="118">
        <f t="shared" si="44"/>
        <v>7697000</v>
      </c>
      <c r="I73" s="119">
        <f t="shared" si="44"/>
        <v>7476381</v>
      </c>
      <c r="J73" s="118">
        <f t="shared" si="44"/>
        <v>13076000</v>
      </c>
      <c r="K73" s="119">
        <f t="shared" si="44"/>
        <v>13297244</v>
      </c>
      <c r="L73" s="118">
        <f t="shared" si="44"/>
        <v>2868000</v>
      </c>
      <c r="M73" s="119">
        <f t="shared" si="44"/>
        <v>2867453</v>
      </c>
      <c r="N73" s="118">
        <f t="shared" si="44"/>
        <v>10903000</v>
      </c>
      <c r="O73" s="119">
        <f t="shared" si="44"/>
        <v>13867791</v>
      </c>
      <c r="P73" s="118">
        <f>$H73      +$J73      +$L73      +$N73</f>
        <v>34544000</v>
      </c>
      <c r="Q73" s="119">
        <f>$I73      +$K73      +$M73      +$O73</f>
        <v>37508869</v>
      </c>
      <c r="R73" s="63">
        <f>IF(($L73      =0),0,((($N73      -$L73      )/$L73      )*100))</f>
        <v>280.16039051603906</v>
      </c>
      <c r="S73" s="64">
        <f>IF(($M73      =0),0,((($O73      -$M73      )/$M73      )*100))</f>
        <v>383.62749101728957</v>
      </c>
      <c r="T73" s="63">
        <f>IF(($E71      =0),0,(($P71      /$E71      )*100))</f>
        <v>92.095230478018607</v>
      </c>
      <c r="U73" s="65">
        <f>IF($E71   =0,0,($Q71   /$E71 )*100)</f>
        <v>99.999650750486552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29509000</v>
      </c>
      <c r="C74" s="120">
        <f>SUM(C71:C72)</f>
        <v>8000000</v>
      </c>
      <c r="D74" s="120"/>
      <c r="E74" s="120">
        <f>$B74      +$C74      +$D74</f>
        <v>37509000</v>
      </c>
      <c r="F74" s="121">
        <f t="shared" ref="F74:O74" si="45">SUM(F71:F72)</f>
        <v>37509000</v>
      </c>
      <c r="G74" s="122">
        <f t="shared" si="45"/>
        <v>37509000</v>
      </c>
      <c r="H74" s="121">
        <f t="shared" si="45"/>
        <v>7697000</v>
      </c>
      <c r="I74" s="122">
        <f t="shared" si="45"/>
        <v>7476381</v>
      </c>
      <c r="J74" s="121">
        <f t="shared" si="45"/>
        <v>13076000</v>
      </c>
      <c r="K74" s="122">
        <f t="shared" si="45"/>
        <v>13297244</v>
      </c>
      <c r="L74" s="121">
        <f t="shared" si="45"/>
        <v>2868000</v>
      </c>
      <c r="M74" s="122">
        <f t="shared" si="45"/>
        <v>2867453</v>
      </c>
      <c r="N74" s="121">
        <f t="shared" si="45"/>
        <v>10903000</v>
      </c>
      <c r="O74" s="122">
        <f t="shared" si="45"/>
        <v>13867791</v>
      </c>
      <c r="P74" s="121">
        <f>$H74      +$J74      +$L74      +$N74</f>
        <v>34544000</v>
      </c>
      <c r="Q74" s="122">
        <f>$I74      +$K74      +$M74      +$O74</f>
        <v>37508869</v>
      </c>
      <c r="R74" s="67">
        <f>IF(($L74      =0),0,((($N74      -$L74      )/$L74      )*100))</f>
        <v>280.16039051603906</v>
      </c>
      <c r="S74" s="68">
        <f>IF(($M74      =0),0,((($O74      -$M74      )/$M74      )*100))</f>
        <v>383.62749101728957</v>
      </c>
      <c r="T74" s="67">
        <f>IF(($E71      =0),0,(($P71      /$E71      )*100))</f>
        <v>92.095230478018607</v>
      </c>
      <c r="U74" s="71">
        <f>IF($E71   =0,0,($Q71   /$E71 )*100)</f>
        <v>99.999650750486552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98203000</v>
      </c>
      <c r="C75" s="120">
        <f>SUM(C9:C16,C19:C25,C28:C31,C34,C37:C41,C44:C54,C57:C60,C63:C67,C71:C72)</f>
        <v>98901000</v>
      </c>
      <c r="D75" s="120"/>
      <c r="E75" s="120">
        <f>$B75      +$C75      +$D75</f>
        <v>197104000</v>
      </c>
      <c r="F75" s="121">
        <f t="shared" ref="F75:O75" si="46">SUM(F9:F16,F19:F25,F28:F31,F34,F37:F41,F44:F54,F57:F60,F63:F67,F71:F72)</f>
        <v>220932000</v>
      </c>
      <c r="G75" s="122">
        <f t="shared" si="46"/>
        <v>146833000</v>
      </c>
      <c r="H75" s="121">
        <f t="shared" si="46"/>
        <v>19850000</v>
      </c>
      <c r="I75" s="122">
        <f t="shared" si="46"/>
        <v>20186069</v>
      </c>
      <c r="J75" s="121">
        <f t="shared" si="46"/>
        <v>22721000</v>
      </c>
      <c r="K75" s="122">
        <f t="shared" si="46"/>
        <v>22943221</v>
      </c>
      <c r="L75" s="121">
        <f t="shared" si="46"/>
        <v>11570000</v>
      </c>
      <c r="M75" s="122">
        <f t="shared" si="46"/>
        <v>16309627</v>
      </c>
      <c r="N75" s="121">
        <f t="shared" si="46"/>
        <v>21057000</v>
      </c>
      <c r="O75" s="122">
        <f t="shared" si="46"/>
        <v>75833951</v>
      </c>
      <c r="P75" s="121">
        <f>$H75      +$J75      +$L75      +$N75</f>
        <v>75198000</v>
      </c>
      <c r="Q75" s="122">
        <f>$I75      +$K75      +$M75      +$O75</f>
        <v>135272868</v>
      </c>
      <c r="R75" s="67">
        <f>IF(($L75      =0),0,((($N75      -$L75      )/$L75      )*100))</f>
        <v>81.996542783059638</v>
      </c>
      <c r="S75" s="68">
        <f>IF(($M75      =0),0,((($O75      -$M75      )/$M75      )*100))</f>
        <v>364.96434897008987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51.213283117555321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92.127020492668549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QkGl/4Nu44GxnPOIj8xY/4OVT5A3LU3mLHWddzA+7cTyXXZF0plBeBhODvcePVuKyju02+RFSMt/pCDfBchMg==" saltValue="qofuKgHWC+x16ArU3Tq9v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3500000</v>
      </c>
      <c r="C10" s="108"/>
      <c r="D10" s="108"/>
      <c r="E10" s="108">
        <f t="shared" ref="E10:E17" si="0">$B10      +$C10      +$D10</f>
        <v>3500000</v>
      </c>
      <c r="F10" s="109">
        <v>3500000</v>
      </c>
      <c r="G10" s="110">
        <v>3500000</v>
      </c>
      <c r="H10" s="109">
        <v>1423000</v>
      </c>
      <c r="I10" s="110">
        <v>108507</v>
      </c>
      <c r="J10" s="109">
        <v>174000</v>
      </c>
      <c r="K10" s="110">
        <v>1179958</v>
      </c>
      <c r="L10" s="109">
        <v>55000</v>
      </c>
      <c r="M10" s="110">
        <v>127869</v>
      </c>
      <c r="N10" s="109"/>
      <c r="O10" s="110">
        <v>2174698</v>
      </c>
      <c r="P10" s="109">
        <f t="shared" ref="P10:P17" si="1">$H10      +$J10      +$L10      +$N10</f>
        <v>1652000</v>
      </c>
      <c r="Q10" s="110">
        <f t="shared" ref="Q10:Q17" si="2">$I10      +$K10      +$M10      +$O10</f>
        <v>3591032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1600.7233966012091</v>
      </c>
      <c r="T10" s="54">
        <f t="shared" ref="T10:T16" si="5">IF(($E10      =0),0,(($P10      /$E10      )*100))</f>
        <v>47.199999999999996</v>
      </c>
      <c r="U10" s="56">
        <f t="shared" ref="U10:U16" si="6">IF(($E10      =0),0,(($Q10      /$E10      )*100))</f>
        <v>102.6009142857143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3500000</v>
      </c>
      <c r="C17" s="111">
        <f>SUM(C9:C16)</f>
        <v>0</v>
      </c>
      <c r="D17" s="111"/>
      <c r="E17" s="111">
        <f t="shared" si="0"/>
        <v>3500000</v>
      </c>
      <c r="F17" s="112">
        <f t="shared" ref="F17:O17" si="7">SUM(F9:F16)</f>
        <v>3500000</v>
      </c>
      <c r="G17" s="113">
        <f t="shared" si="7"/>
        <v>3500000</v>
      </c>
      <c r="H17" s="112">
        <f t="shared" si="7"/>
        <v>1423000</v>
      </c>
      <c r="I17" s="113">
        <f t="shared" si="7"/>
        <v>108507</v>
      </c>
      <c r="J17" s="112">
        <f t="shared" si="7"/>
        <v>174000</v>
      </c>
      <c r="K17" s="113">
        <f t="shared" si="7"/>
        <v>1179958</v>
      </c>
      <c r="L17" s="112">
        <f t="shared" si="7"/>
        <v>55000</v>
      </c>
      <c r="M17" s="113">
        <f t="shared" si="7"/>
        <v>127869</v>
      </c>
      <c r="N17" s="112">
        <f t="shared" si="7"/>
        <v>0</v>
      </c>
      <c r="O17" s="113">
        <f t="shared" si="7"/>
        <v>2174698</v>
      </c>
      <c r="P17" s="112">
        <f t="shared" si="1"/>
        <v>1652000</v>
      </c>
      <c r="Q17" s="113">
        <f t="shared" si="2"/>
        <v>3591032</v>
      </c>
      <c r="R17" s="58">
        <f t="shared" si="3"/>
        <v>-100</v>
      </c>
      <c r="S17" s="59">
        <f t="shared" si="4"/>
        <v>1600.7233966012091</v>
      </c>
      <c r="T17" s="58">
        <f>IF((SUM($E9:$E14))=0,0,(P17/(SUM($E9:$E14))*100))</f>
        <v>47.199999999999996</v>
      </c>
      <c r="U17" s="60">
        <f>IF((SUM($E9:$E14))=0,0,(Q17/(SUM($E9:$E14))*100))</f>
        <v>102.6009142857143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6839000</v>
      </c>
      <c r="W22" s="110">
        <v>6839000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6839000</v>
      </c>
      <c r="W26" s="113">
        <f>SUM(W19:W25)</f>
        <v>6839000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1610000</v>
      </c>
      <c r="C34" s="108"/>
      <c r="D34" s="108"/>
      <c r="E34" s="108">
        <f>$B34      +$C34      +$D34</f>
        <v>1610000</v>
      </c>
      <c r="F34" s="109">
        <v>1610000</v>
      </c>
      <c r="G34" s="110">
        <v>1610000</v>
      </c>
      <c r="H34" s="109">
        <v>149000</v>
      </c>
      <c r="I34" s="110">
        <v>24951</v>
      </c>
      <c r="J34" s="109">
        <v>280000</v>
      </c>
      <c r="K34" s="110">
        <v>124209</v>
      </c>
      <c r="L34" s="109">
        <v>291000</v>
      </c>
      <c r="M34" s="110">
        <v>553699</v>
      </c>
      <c r="N34" s="109">
        <v>179000</v>
      </c>
      <c r="O34" s="110">
        <v>967144</v>
      </c>
      <c r="P34" s="109">
        <f>$H34      +$J34      +$L34      +$N34</f>
        <v>899000</v>
      </c>
      <c r="Q34" s="110">
        <f>$I34      +$K34      +$M34      +$O34</f>
        <v>1670003</v>
      </c>
      <c r="R34" s="54">
        <f>IF(($L34      =0),0,((($N34      -$L34      )/$L34      )*100))</f>
        <v>-38.487972508591071</v>
      </c>
      <c r="S34" s="55">
        <f>IF(($M34      =0),0,((($O34      -$M34      )/$M34      )*100))</f>
        <v>74.669630972784844</v>
      </c>
      <c r="T34" s="54">
        <f>IF(($E34      =0),0,(($P34      /$E34      )*100))</f>
        <v>55.838509316770192</v>
      </c>
      <c r="U34" s="56">
        <f>IF(($E34      =0),0,(($Q34      /$E34      )*100))</f>
        <v>103.7268944099379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1610000</v>
      </c>
      <c r="C35" s="111">
        <f>C34</f>
        <v>0</v>
      </c>
      <c r="D35" s="111"/>
      <c r="E35" s="111">
        <f>$B35      +$C35      +$D35</f>
        <v>1610000</v>
      </c>
      <c r="F35" s="112">
        <f t="shared" ref="F35:O35" si="17">F34</f>
        <v>1610000</v>
      </c>
      <c r="G35" s="113">
        <f t="shared" si="17"/>
        <v>1610000</v>
      </c>
      <c r="H35" s="112">
        <f t="shared" si="17"/>
        <v>149000</v>
      </c>
      <c r="I35" s="113">
        <f t="shared" si="17"/>
        <v>24951</v>
      </c>
      <c r="J35" s="112">
        <f t="shared" si="17"/>
        <v>280000</v>
      </c>
      <c r="K35" s="113">
        <f t="shared" si="17"/>
        <v>124209</v>
      </c>
      <c r="L35" s="112">
        <f t="shared" si="17"/>
        <v>291000</v>
      </c>
      <c r="M35" s="113">
        <f t="shared" si="17"/>
        <v>553699</v>
      </c>
      <c r="N35" s="112">
        <f t="shared" si="17"/>
        <v>179000</v>
      </c>
      <c r="O35" s="113">
        <f t="shared" si="17"/>
        <v>967144</v>
      </c>
      <c r="P35" s="112">
        <f>$H35      +$J35      +$L35      +$N35</f>
        <v>899000</v>
      </c>
      <c r="Q35" s="113">
        <f>$I35      +$K35      +$M35      +$O35</f>
        <v>1670003</v>
      </c>
      <c r="R35" s="58">
        <f>IF(($L35      =0),0,((($N35      -$L35      )/$L35      )*100))</f>
        <v>-38.487972508591071</v>
      </c>
      <c r="S35" s="59">
        <f>IF(($M35      =0),0,((($O35      -$M35      )/$M35      )*100))</f>
        <v>74.669630972784844</v>
      </c>
      <c r="T35" s="58">
        <f>IF($E35   =0,0,($P35   /$E35   )*100)</f>
        <v>55.838509316770192</v>
      </c>
      <c r="U35" s="60">
        <f>IF($E35   =0,0,($Q35   /$E35   )*100)</f>
        <v>103.7268944099379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12976000</v>
      </c>
      <c r="C37" s="108"/>
      <c r="D37" s="108"/>
      <c r="E37" s="108">
        <f t="shared" ref="E37:E42" si="18">$B37      +$C37      +$D37</f>
        <v>12976000</v>
      </c>
      <c r="F37" s="109">
        <v>12976000</v>
      </c>
      <c r="G37" s="110">
        <v>12976000</v>
      </c>
      <c r="H37" s="109"/>
      <c r="I37" s="110">
        <v>1166788</v>
      </c>
      <c r="J37" s="109"/>
      <c r="K37" s="110">
        <v>5651377</v>
      </c>
      <c r="L37" s="109">
        <v>10579000</v>
      </c>
      <c r="M37" s="110">
        <v>3835664</v>
      </c>
      <c r="N37" s="109">
        <v>2397000</v>
      </c>
      <c r="O37" s="110">
        <v>2170140</v>
      </c>
      <c r="P37" s="109">
        <f t="shared" ref="P37:P42" si="19">$H37      +$J37      +$L37      +$N37</f>
        <v>12976000</v>
      </c>
      <c r="Q37" s="110">
        <f t="shared" ref="Q37:Q42" si="20">$I37      +$K37      +$M37      +$O37</f>
        <v>12823969</v>
      </c>
      <c r="R37" s="54">
        <f t="shared" ref="R37:R42" si="21">IF(($L37      =0),0,((($N37      -$L37      )/$L37      )*100))</f>
        <v>-77.341903771623024</v>
      </c>
      <c r="S37" s="55">
        <f t="shared" ref="S37:S42" si="22">IF(($M37      =0),0,((($O37      -$M37      )/$M37      )*100))</f>
        <v>-43.422051566560576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98.828367755856974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23474000</v>
      </c>
      <c r="C38" s="108">
        <v>1538000</v>
      </c>
      <c r="D38" s="108"/>
      <c r="E38" s="108">
        <f t="shared" si="18"/>
        <v>25012000</v>
      </c>
      <c r="F38" s="109">
        <v>23474000</v>
      </c>
      <c r="G38" s="110">
        <v>0</v>
      </c>
      <c r="H38" s="109"/>
      <c r="I38" s="110"/>
      <c r="J38" s="109"/>
      <c r="K38" s="110"/>
      <c r="L38" s="109"/>
      <c r="M38" s="110"/>
      <c r="N38" s="109">
        <v>172000</v>
      </c>
      <c r="O38" s="110"/>
      <c r="P38" s="109">
        <f t="shared" si="19"/>
        <v>172000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0.68766991843914915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36450000</v>
      </c>
      <c r="C42" s="111">
        <f>SUM(C37:C41)</f>
        <v>1538000</v>
      </c>
      <c r="D42" s="111"/>
      <c r="E42" s="111">
        <f t="shared" si="18"/>
        <v>37988000</v>
      </c>
      <c r="F42" s="112">
        <f t="shared" ref="F42:O42" si="25">SUM(F37:F41)</f>
        <v>36450000</v>
      </c>
      <c r="G42" s="113">
        <f t="shared" si="25"/>
        <v>12976000</v>
      </c>
      <c r="H42" s="112">
        <f t="shared" si="25"/>
        <v>0</v>
      </c>
      <c r="I42" s="113">
        <f t="shared" si="25"/>
        <v>1166788</v>
      </c>
      <c r="J42" s="112">
        <f t="shared" si="25"/>
        <v>0</v>
      </c>
      <c r="K42" s="113">
        <f t="shared" si="25"/>
        <v>5651377</v>
      </c>
      <c r="L42" s="112">
        <f t="shared" si="25"/>
        <v>10579000</v>
      </c>
      <c r="M42" s="113">
        <f t="shared" si="25"/>
        <v>3835664</v>
      </c>
      <c r="N42" s="112">
        <f t="shared" si="25"/>
        <v>2569000</v>
      </c>
      <c r="O42" s="113">
        <f t="shared" si="25"/>
        <v>2170140</v>
      </c>
      <c r="P42" s="112">
        <f t="shared" si="19"/>
        <v>13148000</v>
      </c>
      <c r="Q42" s="113">
        <f t="shared" si="20"/>
        <v>12823969</v>
      </c>
      <c r="R42" s="58">
        <f t="shared" si="21"/>
        <v>-75.716041213725305</v>
      </c>
      <c r="S42" s="59">
        <f t="shared" si="22"/>
        <v>-43.422051566560576</v>
      </c>
      <c r="T42" s="58">
        <f>IF((+$E37+$E40) =0,0,(P42   /(+$E37+$E40) )*100)</f>
        <v>101.32552404438964</v>
      </c>
      <c r="U42" s="60">
        <f>IF((+$E37+$E40) =0,0,(Q42   /(+$E37+$E40) )*100)</f>
        <v>98.828367755856974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115000000</v>
      </c>
      <c r="C46" s="108"/>
      <c r="D46" s="108"/>
      <c r="E46" s="108">
        <f t="shared" si="26"/>
        <v>115000000</v>
      </c>
      <c r="F46" s="109">
        <v>115000000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46000000</v>
      </c>
      <c r="C53" s="108">
        <v>33963000</v>
      </c>
      <c r="D53" s="108"/>
      <c r="E53" s="108">
        <f t="shared" si="26"/>
        <v>79963000</v>
      </c>
      <c r="F53" s="109">
        <v>79963000</v>
      </c>
      <c r="G53" s="110">
        <v>79963000</v>
      </c>
      <c r="H53" s="109">
        <v>26000000</v>
      </c>
      <c r="I53" s="110">
        <v>16151957</v>
      </c>
      <c r="J53" s="109">
        <v>10000000</v>
      </c>
      <c r="K53" s="110">
        <v>12581257</v>
      </c>
      <c r="L53" s="109"/>
      <c r="M53" s="110">
        <v>19348210</v>
      </c>
      <c r="N53" s="109">
        <v>13546000</v>
      </c>
      <c r="O53" s="110">
        <v>30164827</v>
      </c>
      <c r="P53" s="109">
        <f t="shared" si="27"/>
        <v>49546000</v>
      </c>
      <c r="Q53" s="110">
        <f t="shared" si="28"/>
        <v>78246251</v>
      </c>
      <c r="R53" s="54">
        <f t="shared" si="29"/>
        <v>0</v>
      </c>
      <c r="S53" s="55">
        <f t="shared" si="30"/>
        <v>55.90500103110314</v>
      </c>
      <c r="T53" s="54">
        <f t="shared" si="31"/>
        <v>61.961157035128743</v>
      </c>
      <c r="U53" s="56">
        <f t="shared" si="32"/>
        <v>97.8530707952428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161000000</v>
      </c>
      <c r="C55" s="111">
        <f>SUM(C44:C54)</f>
        <v>33963000</v>
      </c>
      <c r="D55" s="111"/>
      <c r="E55" s="111">
        <f t="shared" si="26"/>
        <v>194963000</v>
      </c>
      <c r="F55" s="112">
        <f t="shared" ref="F55:O55" si="33">SUM(F44:F54)</f>
        <v>194963000</v>
      </c>
      <c r="G55" s="113">
        <f t="shared" si="33"/>
        <v>79963000</v>
      </c>
      <c r="H55" s="112">
        <f t="shared" si="33"/>
        <v>26000000</v>
      </c>
      <c r="I55" s="113">
        <f t="shared" si="33"/>
        <v>16151957</v>
      </c>
      <c r="J55" s="112">
        <f t="shared" si="33"/>
        <v>10000000</v>
      </c>
      <c r="K55" s="113">
        <f t="shared" si="33"/>
        <v>12581257</v>
      </c>
      <c r="L55" s="112">
        <f t="shared" si="33"/>
        <v>0</v>
      </c>
      <c r="M55" s="113">
        <f t="shared" si="33"/>
        <v>19348210</v>
      </c>
      <c r="N55" s="112">
        <f t="shared" si="33"/>
        <v>13546000</v>
      </c>
      <c r="O55" s="113">
        <f t="shared" si="33"/>
        <v>30164827</v>
      </c>
      <c r="P55" s="112">
        <f t="shared" si="27"/>
        <v>49546000</v>
      </c>
      <c r="Q55" s="113">
        <f t="shared" si="28"/>
        <v>78246251</v>
      </c>
      <c r="R55" s="58">
        <f t="shared" si="29"/>
        <v>0</v>
      </c>
      <c r="S55" s="59">
        <f t="shared" si="30"/>
        <v>55.90500103110314</v>
      </c>
      <c r="T55" s="58">
        <f>IF((+$E45+$E47+$E49+$E50+$E53) =0,0,(P55   /(+$E45+$E47+$E49+$E50+$E53) )*100)</f>
        <v>61.961157035128743</v>
      </c>
      <c r="U55" s="60">
        <f>IF((+$E45+$E47+$E49+$E50+$E53) =0,0,(Q55   /(+$E45+$E47+$E49+$E50+$E53) )*100)</f>
        <v>97.8530707952428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202560000</v>
      </c>
      <c r="C69" s="120">
        <f>SUM(C9:C16,C19:C25,C28:C31,C34,C37:C41,C44:C54,C57:C60,C63:C67)</f>
        <v>35501000</v>
      </c>
      <c r="D69" s="120"/>
      <c r="E69" s="120">
        <f t="shared" si="35"/>
        <v>238061000</v>
      </c>
      <c r="F69" s="121">
        <f t="shared" ref="F69:O69" si="43">SUM(F9:F16,F19:F25,F28:F31,F34,F37:F41,F44:F54,F57:F60,F63:F67)</f>
        <v>236523000</v>
      </c>
      <c r="G69" s="122">
        <f t="shared" si="43"/>
        <v>98049000</v>
      </c>
      <c r="H69" s="121">
        <f t="shared" si="43"/>
        <v>27572000</v>
      </c>
      <c r="I69" s="122">
        <f t="shared" si="43"/>
        <v>17452203</v>
      </c>
      <c r="J69" s="121">
        <f t="shared" si="43"/>
        <v>10454000</v>
      </c>
      <c r="K69" s="122">
        <f t="shared" si="43"/>
        <v>19536801</v>
      </c>
      <c r="L69" s="121">
        <f t="shared" si="43"/>
        <v>10925000</v>
      </c>
      <c r="M69" s="122">
        <f t="shared" si="43"/>
        <v>23865442</v>
      </c>
      <c r="N69" s="121">
        <f t="shared" si="43"/>
        <v>16294000</v>
      </c>
      <c r="O69" s="122">
        <f t="shared" si="43"/>
        <v>35476809</v>
      </c>
      <c r="P69" s="121">
        <f t="shared" si="36"/>
        <v>65245000</v>
      </c>
      <c r="Q69" s="122">
        <f t="shared" si="37"/>
        <v>96331255</v>
      </c>
      <c r="R69" s="67">
        <f t="shared" si="38"/>
        <v>49.144164759725399</v>
      </c>
      <c r="S69" s="68">
        <f t="shared" si="39"/>
        <v>48.653475598733934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66.543258982753514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98.24807494212078</v>
      </c>
      <c r="V69" s="121">
        <f>SUM(V9:V16,V19:V25,V28:V31,V34,V37:V41,V44:V54,V57:V60,V63:V67)</f>
        <v>6839000</v>
      </c>
      <c r="W69" s="122">
        <f>SUM(W9:W16,W19:W25,W28:W31,W34,W37:W41,W44:W54,W57:W60,W63:W67)</f>
        <v>6839000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182540000</v>
      </c>
      <c r="C71" s="108">
        <v>-1092000</v>
      </c>
      <c r="D71" s="108"/>
      <c r="E71" s="108">
        <f>$B71      +$C71      +$D71</f>
        <v>181448000</v>
      </c>
      <c r="F71" s="109">
        <v>181448000</v>
      </c>
      <c r="G71" s="110">
        <v>181448000</v>
      </c>
      <c r="H71" s="109">
        <v>71482000</v>
      </c>
      <c r="I71" s="110">
        <v>62883156</v>
      </c>
      <c r="J71" s="109">
        <v>37857000</v>
      </c>
      <c r="K71" s="110">
        <v>29246858</v>
      </c>
      <c r="L71" s="109">
        <v>53381000</v>
      </c>
      <c r="M71" s="110">
        <v>30872093</v>
      </c>
      <c r="N71" s="109">
        <v>18728000</v>
      </c>
      <c r="O71" s="110">
        <v>58620276</v>
      </c>
      <c r="P71" s="109">
        <f>$H71      +$J71      +$L71      +$N71</f>
        <v>181448000</v>
      </c>
      <c r="Q71" s="110">
        <f>$I71      +$K71      +$M71      +$O71</f>
        <v>181622383</v>
      </c>
      <c r="R71" s="54">
        <f>IF(($L71      =0),0,((($N71      -$L71      )/$L71      )*100))</f>
        <v>-64.916356006818916</v>
      </c>
      <c r="S71" s="55">
        <f>IF(($M71      =0),0,((($O71      -$M71      )/$M71      )*100))</f>
        <v>89.881120143036625</v>
      </c>
      <c r="T71" s="54">
        <f>IF(($E71      =0),0,(($P71      /$E71      )*100))</f>
        <v>100</v>
      </c>
      <c r="U71" s="56">
        <f>IF(($E71      =0),0,(($Q71      /$E71      )*100))</f>
        <v>100.09610632247255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182540000</v>
      </c>
      <c r="C73" s="117">
        <f>SUM(C71:C72)</f>
        <v>-1092000</v>
      </c>
      <c r="D73" s="117"/>
      <c r="E73" s="117">
        <f>$B73      +$C73      +$D73</f>
        <v>181448000</v>
      </c>
      <c r="F73" s="118">
        <f t="shared" ref="F73:O73" si="44">SUM(F71:F72)</f>
        <v>181448000</v>
      </c>
      <c r="G73" s="119">
        <f t="shared" si="44"/>
        <v>181448000</v>
      </c>
      <c r="H73" s="118">
        <f t="shared" si="44"/>
        <v>71482000</v>
      </c>
      <c r="I73" s="119">
        <f t="shared" si="44"/>
        <v>62883156</v>
      </c>
      <c r="J73" s="118">
        <f t="shared" si="44"/>
        <v>37857000</v>
      </c>
      <c r="K73" s="119">
        <f t="shared" si="44"/>
        <v>29246858</v>
      </c>
      <c r="L73" s="118">
        <f t="shared" si="44"/>
        <v>53381000</v>
      </c>
      <c r="M73" s="119">
        <f t="shared" si="44"/>
        <v>30872093</v>
      </c>
      <c r="N73" s="118">
        <f t="shared" si="44"/>
        <v>18728000</v>
      </c>
      <c r="O73" s="119">
        <f t="shared" si="44"/>
        <v>58620276</v>
      </c>
      <c r="P73" s="118">
        <f>$H73      +$J73      +$L73      +$N73</f>
        <v>181448000</v>
      </c>
      <c r="Q73" s="119">
        <f>$I73      +$K73      +$M73      +$O73</f>
        <v>181622383</v>
      </c>
      <c r="R73" s="63">
        <f>IF(($L73      =0),0,((($N73      -$L73      )/$L73      )*100))</f>
        <v>-64.916356006818916</v>
      </c>
      <c r="S73" s="64">
        <f>IF(($M73      =0),0,((($O73      -$M73      )/$M73      )*100))</f>
        <v>89.881120143036625</v>
      </c>
      <c r="T73" s="63">
        <f>IF(($E71      =0),0,(($P71      /$E71      )*100))</f>
        <v>100</v>
      </c>
      <c r="U73" s="65">
        <f>IF($E71   =0,0,($Q71   /$E71 )*100)</f>
        <v>100.09610632247255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182540000</v>
      </c>
      <c r="C74" s="120">
        <f>SUM(C71:C72)</f>
        <v>-1092000</v>
      </c>
      <c r="D74" s="120"/>
      <c r="E74" s="120">
        <f>$B74      +$C74      +$D74</f>
        <v>181448000</v>
      </c>
      <c r="F74" s="121">
        <f t="shared" ref="F74:O74" si="45">SUM(F71:F72)</f>
        <v>181448000</v>
      </c>
      <c r="G74" s="122">
        <f t="shared" si="45"/>
        <v>181448000</v>
      </c>
      <c r="H74" s="121">
        <f t="shared" si="45"/>
        <v>71482000</v>
      </c>
      <c r="I74" s="122">
        <f t="shared" si="45"/>
        <v>62883156</v>
      </c>
      <c r="J74" s="121">
        <f t="shared" si="45"/>
        <v>37857000</v>
      </c>
      <c r="K74" s="122">
        <f t="shared" si="45"/>
        <v>29246858</v>
      </c>
      <c r="L74" s="121">
        <f t="shared" si="45"/>
        <v>53381000</v>
      </c>
      <c r="M74" s="122">
        <f t="shared" si="45"/>
        <v>30872093</v>
      </c>
      <c r="N74" s="121">
        <f t="shared" si="45"/>
        <v>18728000</v>
      </c>
      <c r="O74" s="122">
        <f t="shared" si="45"/>
        <v>58620276</v>
      </c>
      <c r="P74" s="121">
        <f>$H74      +$J74      +$L74      +$N74</f>
        <v>181448000</v>
      </c>
      <c r="Q74" s="122">
        <f>$I74      +$K74      +$M74      +$O74</f>
        <v>181622383</v>
      </c>
      <c r="R74" s="67">
        <f>IF(($L74      =0),0,((($N74      -$L74      )/$L74      )*100))</f>
        <v>-64.916356006818916</v>
      </c>
      <c r="S74" s="68">
        <f>IF(($M74      =0),0,((($O74      -$M74      )/$M74      )*100))</f>
        <v>89.881120143036625</v>
      </c>
      <c r="T74" s="67">
        <f>IF(($E71      =0),0,(($P71      /$E71      )*100))</f>
        <v>100</v>
      </c>
      <c r="U74" s="71">
        <f>IF($E71   =0,0,($Q71   /$E71 )*100)</f>
        <v>100.09610632247255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385100000</v>
      </c>
      <c r="C75" s="120">
        <f>SUM(C9:C16,C19:C25,C28:C31,C34,C37:C41,C44:C54,C57:C60,C63:C67,C71:C72)</f>
        <v>34409000</v>
      </c>
      <c r="D75" s="120"/>
      <c r="E75" s="120">
        <f>$B75      +$C75      +$D75</f>
        <v>419509000</v>
      </c>
      <c r="F75" s="121">
        <f t="shared" ref="F75:O75" si="46">SUM(F9:F16,F19:F25,F28:F31,F34,F37:F41,F44:F54,F57:F60,F63:F67,F71:F72)</f>
        <v>417971000</v>
      </c>
      <c r="G75" s="122">
        <f t="shared" si="46"/>
        <v>279497000</v>
      </c>
      <c r="H75" s="121">
        <f t="shared" si="46"/>
        <v>99054000</v>
      </c>
      <c r="I75" s="122">
        <f t="shared" si="46"/>
        <v>80335359</v>
      </c>
      <c r="J75" s="121">
        <f t="shared" si="46"/>
        <v>48311000</v>
      </c>
      <c r="K75" s="122">
        <f t="shared" si="46"/>
        <v>48783659</v>
      </c>
      <c r="L75" s="121">
        <f t="shared" si="46"/>
        <v>64306000</v>
      </c>
      <c r="M75" s="122">
        <f t="shared" si="46"/>
        <v>54737535</v>
      </c>
      <c r="N75" s="121">
        <f t="shared" si="46"/>
        <v>35022000</v>
      </c>
      <c r="O75" s="122">
        <f t="shared" si="46"/>
        <v>94097085</v>
      </c>
      <c r="P75" s="121">
        <f>$H75      +$J75      +$L75      +$N75</f>
        <v>246693000</v>
      </c>
      <c r="Q75" s="122">
        <f>$I75      +$K75      +$M75      +$O75</f>
        <v>277953638</v>
      </c>
      <c r="R75" s="67">
        <f>IF(($L75      =0),0,((($N75      -$L75      )/$L75      )*100))</f>
        <v>-45.538518956240473</v>
      </c>
      <c r="S75" s="68">
        <f>IF(($M75      =0),0,((($O75      -$M75      )/$M75      )*100))</f>
        <v>71.905959959651085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88.263201393932661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99.447807310990825</v>
      </c>
      <c r="V75" s="121">
        <f>SUM(V9:V16,V19:V25,V28:V31,V34,V37:V41,V44:V54,V57:V60,V63:V67,V71:V72)</f>
        <v>6839000</v>
      </c>
      <c r="W75" s="122">
        <f>SUM(W9:W16,W19:W25,W28:W31,W34,W37:W41,W44:W54,W57:W60,W63:W67,W71:W72)</f>
        <v>6839000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vAwBHyHkFT+Gc7+pyhW65fg7nbzyqs9TUF1K4JEoP2Wokh7rCZ/fp2eYeBI0RpK1kMyIpl5ZYzA+Fql6sHybyw==" saltValue="vKvHWzffYe6lJwCyknM1T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133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2600000</v>
      </c>
      <c r="C10" s="108"/>
      <c r="D10" s="108"/>
      <c r="E10" s="108">
        <f t="shared" ref="E10:E17" si="0">$B10      +$C10      +$D10</f>
        <v>2600000</v>
      </c>
      <c r="F10" s="109">
        <v>2600000</v>
      </c>
      <c r="G10" s="110">
        <v>2600000</v>
      </c>
      <c r="H10" s="109">
        <v>623000</v>
      </c>
      <c r="I10" s="110">
        <v>143071</v>
      </c>
      <c r="J10" s="109">
        <v>231000</v>
      </c>
      <c r="K10" s="110">
        <v>747610</v>
      </c>
      <c r="L10" s="109">
        <v>514000</v>
      </c>
      <c r="M10" s="110">
        <v>174910</v>
      </c>
      <c r="N10" s="109"/>
      <c r="O10" s="110">
        <v>1534410</v>
      </c>
      <c r="P10" s="109">
        <f t="shared" ref="P10:P17" si="1">$H10      +$J10      +$L10      +$N10</f>
        <v>1368000</v>
      </c>
      <c r="Q10" s="110">
        <f t="shared" ref="Q10:Q17" si="2">$I10      +$K10      +$M10      +$O10</f>
        <v>2600001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777.25687496426735</v>
      </c>
      <c r="T10" s="54">
        <f t="shared" ref="T10:T16" si="5">IF(($E10      =0),0,(($P10      /$E10      )*100))</f>
        <v>52.61538461538462</v>
      </c>
      <c r="U10" s="56">
        <f t="shared" ref="U10:U16" si="6">IF(($E10      =0),0,(($Q10      /$E10      )*100))</f>
        <v>100.00003846153847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>
        <v>50128000</v>
      </c>
      <c r="D16" s="108"/>
      <c r="E16" s="108">
        <f t="shared" si="0"/>
        <v>50128000</v>
      </c>
      <c r="F16" s="109">
        <v>70843000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2600000</v>
      </c>
      <c r="C17" s="111">
        <f>SUM(C9:C16)</f>
        <v>50128000</v>
      </c>
      <c r="D17" s="111"/>
      <c r="E17" s="111">
        <f t="shared" si="0"/>
        <v>52728000</v>
      </c>
      <c r="F17" s="112">
        <f t="shared" ref="F17:O17" si="7">SUM(F9:F16)</f>
        <v>73443000</v>
      </c>
      <c r="G17" s="113">
        <f t="shared" si="7"/>
        <v>2600000</v>
      </c>
      <c r="H17" s="112">
        <f t="shared" si="7"/>
        <v>623000</v>
      </c>
      <c r="I17" s="113">
        <f t="shared" si="7"/>
        <v>143071</v>
      </c>
      <c r="J17" s="112">
        <f t="shared" si="7"/>
        <v>231000</v>
      </c>
      <c r="K17" s="113">
        <f t="shared" si="7"/>
        <v>747610</v>
      </c>
      <c r="L17" s="112">
        <f t="shared" si="7"/>
        <v>514000</v>
      </c>
      <c r="M17" s="113">
        <f t="shared" si="7"/>
        <v>174910</v>
      </c>
      <c r="N17" s="112">
        <f t="shared" si="7"/>
        <v>0</v>
      </c>
      <c r="O17" s="113">
        <f t="shared" si="7"/>
        <v>1534410</v>
      </c>
      <c r="P17" s="112">
        <f t="shared" si="1"/>
        <v>1368000</v>
      </c>
      <c r="Q17" s="113">
        <f t="shared" si="2"/>
        <v>2600001</v>
      </c>
      <c r="R17" s="58">
        <f t="shared" si="3"/>
        <v>-100</v>
      </c>
      <c r="S17" s="59">
        <f t="shared" si="4"/>
        <v>777.25687496426735</v>
      </c>
      <c r="T17" s="58">
        <f>IF((SUM($E9:$E14))=0,0,(P17/(SUM($E9:$E14))*100))</f>
        <v>52.61538461538462</v>
      </c>
      <c r="U17" s="60">
        <f>IF((SUM($E9:$E14))=0,0,(Q17/(SUM($E9:$E14))*100))</f>
        <v>100.00003846153847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7024000</v>
      </c>
      <c r="W22" s="110">
        <v>7024000</v>
      </c>
    </row>
    <row r="23" spans="1:23" ht="13" customHeight="1" x14ac:dyDescent="0.3">
      <c r="A23" s="53" t="s">
        <v>50</v>
      </c>
      <c r="B23" s="108"/>
      <c r="C23" s="108">
        <v>28920000</v>
      </c>
      <c r="D23" s="108"/>
      <c r="E23" s="108">
        <f t="shared" si="8"/>
        <v>28920000</v>
      </c>
      <c r="F23" s="109">
        <v>28920000</v>
      </c>
      <c r="G23" s="110">
        <v>28920000</v>
      </c>
      <c r="H23" s="109"/>
      <c r="I23" s="110">
        <v>4405923</v>
      </c>
      <c r="J23" s="109"/>
      <c r="K23" s="110">
        <v>1919014</v>
      </c>
      <c r="L23" s="109"/>
      <c r="M23" s="110">
        <v>809252</v>
      </c>
      <c r="N23" s="109">
        <v>2406000</v>
      </c>
      <c r="O23" s="110">
        <v>2611055</v>
      </c>
      <c r="P23" s="109">
        <f t="shared" si="9"/>
        <v>2406000</v>
      </c>
      <c r="Q23" s="110">
        <f t="shared" si="10"/>
        <v>9745244</v>
      </c>
      <c r="R23" s="54">
        <f t="shared" si="11"/>
        <v>0</v>
      </c>
      <c r="S23" s="55">
        <f t="shared" si="12"/>
        <v>222.65042285962841</v>
      </c>
      <c r="T23" s="54">
        <f t="shared" si="13"/>
        <v>8.3195020746887955</v>
      </c>
      <c r="U23" s="56">
        <f t="shared" si="14"/>
        <v>33.697247579529737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28920000</v>
      </c>
      <c r="D26" s="111"/>
      <c r="E26" s="111">
        <f t="shared" si="8"/>
        <v>28920000</v>
      </c>
      <c r="F26" s="112">
        <f t="shared" ref="F26:O26" si="15">SUM(F19:F25)</f>
        <v>28920000</v>
      </c>
      <c r="G26" s="113">
        <f t="shared" si="15"/>
        <v>28920000</v>
      </c>
      <c r="H26" s="112">
        <f t="shared" si="15"/>
        <v>0</v>
      </c>
      <c r="I26" s="113">
        <f t="shared" si="15"/>
        <v>4405923</v>
      </c>
      <c r="J26" s="112">
        <f t="shared" si="15"/>
        <v>0</v>
      </c>
      <c r="K26" s="113">
        <f t="shared" si="15"/>
        <v>1919014</v>
      </c>
      <c r="L26" s="112">
        <f t="shared" si="15"/>
        <v>0</v>
      </c>
      <c r="M26" s="113">
        <f t="shared" si="15"/>
        <v>809252</v>
      </c>
      <c r="N26" s="112">
        <f t="shared" si="15"/>
        <v>2406000</v>
      </c>
      <c r="O26" s="113">
        <f t="shared" si="15"/>
        <v>2611055</v>
      </c>
      <c r="P26" s="112">
        <f t="shared" si="9"/>
        <v>2406000</v>
      </c>
      <c r="Q26" s="113">
        <f t="shared" si="10"/>
        <v>9745244</v>
      </c>
      <c r="R26" s="58">
        <f t="shared" si="11"/>
        <v>0</v>
      </c>
      <c r="S26" s="59">
        <f t="shared" si="12"/>
        <v>222.65042285962841</v>
      </c>
      <c r="T26" s="58">
        <f>IF(($E26-$E21-$E25)   =0,0,($P26   /($E26-$E21-$E25)   )*100)</f>
        <v>8.3195020746887955</v>
      </c>
      <c r="U26" s="60">
        <f>IF(($E26-$E21-$E25)   =0,0,($Q26   /($E26-$E21-$E25)   )*100)</f>
        <v>33.697247579529737</v>
      </c>
      <c r="V26" s="112">
        <f>SUM(V19:V25)</f>
        <v>7024000</v>
      </c>
      <c r="W26" s="113">
        <f>SUM(W19:W25)</f>
        <v>7024000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1641000</v>
      </c>
      <c r="C34" s="108"/>
      <c r="D34" s="108"/>
      <c r="E34" s="108">
        <f>$B34      +$C34      +$D34</f>
        <v>1641000</v>
      </c>
      <c r="F34" s="109">
        <v>1641000</v>
      </c>
      <c r="G34" s="110">
        <v>1641000</v>
      </c>
      <c r="H34" s="109">
        <v>411000</v>
      </c>
      <c r="I34" s="110">
        <v>538616</v>
      </c>
      <c r="J34" s="109">
        <v>572000</v>
      </c>
      <c r="K34" s="110">
        <v>827831</v>
      </c>
      <c r="L34" s="109">
        <v>2000</v>
      </c>
      <c r="M34" s="110">
        <v>-16280</v>
      </c>
      <c r="N34" s="109">
        <v>210000</v>
      </c>
      <c r="O34" s="110">
        <v>290833</v>
      </c>
      <c r="P34" s="109">
        <f>$H34      +$J34      +$L34      +$N34</f>
        <v>1195000</v>
      </c>
      <c r="Q34" s="110">
        <f>$I34      +$K34      +$M34      +$O34</f>
        <v>1641000</v>
      </c>
      <c r="R34" s="54">
        <f>IF(($L34      =0),0,((($N34      -$L34      )/$L34      )*100))</f>
        <v>10400</v>
      </c>
      <c r="S34" s="55">
        <f>IF(($M34      =0),0,((($O34      -$M34      )/$M34      )*100))</f>
        <v>-1886.443488943489</v>
      </c>
      <c r="T34" s="54">
        <f>IF(($E34      =0),0,(($P34      /$E34      )*100))</f>
        <v>72.821450335161487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1641000</v>
      </c>
      <c r="C35" s="111">
        <f>C34</f>
        <v>0</v>
      </c>
      <c r="D35" s="111"/>
      <c r="E35" s="111">
        <f>$B35      +$C35      +$D35</f>
        <v>1641000</v>
      </c>
      <c r="F35" s="112">
        <f t="shared" ref="F35:O35" si="17">F34</f>
        <v>1641000</v>
      </c>
      <c r="G35" s="113">
        <f t="shared" si="17"/>
        <v>1641000</v>
      </c>
      <c r="H35" s="112">
        <f t="shared" si="17"/>
        <v>411000</v>
      </c>
      <c r="I35" s="113">
        <f t="shared" si="17"/>
        <v>538616</v>
      </c>
      <c r="J35" s="112">
        <f t="shared" si="17"/>
        <v>572000</v>
      </c>
      <c r="K35" s="113">
        <f t="shared" si="17"/>
        <v>827831</v>
      </c>
      <c r="L35" s="112">
        <f t="shared" si="17"/>
        <v>2000</v>
      </c>
      <c r="M35" s="113">
        <f t="shared" si="17"/>
        <v>-16280</v>
      </c>
      <c r="N35" s="112">
        <f t="shared" si="17"/>
        <v>210000</v>
      </c>
      <c r="O35" s="113">
        <f t="shared" si="17"/>
        <v>290833</v>
      </c>
      <c r="P35" s="112">
        <f>$H35      +$J35      +$L35      +$N35</f>
        <v>1195000</v>
      </c>
      <c r="Q35" s="113">
        <f>$I35      +$K35      +$M35      +$O35</f>
        <v>1641000</v>
      </c>
      <c r="R35" s="58">
        <f>IF(($L35      =0),0,((($N35      -$L35      )/$L35      )*100))</f>
        <v>10400</v>
      </c>
      <c r="S35" s="59">
        <f>IF(($M35      =0),0,((($O35      -$M35      )/$M35      )*100))</f>
        <v>-1886.443488943489</v>
      </c>
      <c r="T35" s="58">
        <f>IF($E35   =0,0,($P35   /$E35   )*100)</f>
        <v>72.821450335161487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10231000</v>
      </c>
      <c r="C37" s="108"/>
      <c r="D37" s="108"/>
      <c r="E37" s="108">
        <f t="shared" ref="E37:E42" si="18">$B37      +$C37      +$D37</f>
        <v>10231000</v>
      </c>
      <c r="F37" s="109">
        <v>10231000</v>
      </c>
      <c r="G37" s="110">
        <v>10231000</v>
      </c>
      <c r="H37" s="109"/>
      <c r="I37" s="110"/>
      <c r="J37" s="109"/>
      <c r="K37" s="110">
        <v>4189892</v>
      </c>
      <c r="L37" s="109"/>
      <c r="M37" s="110">
        <v>12188</v>
      </c>
      <c r="N37" s="109">
        <v>207000</v>
      </c>
      <c r="O37" s="110">
        <v>1828</v>
      </c>
      <c r="P37" s="109">
        <f t="shared" ref="P37:P42" si="19">$H37      +$J37      +$L37      +$N37</f>
        <v>207000</v>
      </c>
      <c r="Q37" s="110">
        <f t="shared" ref="Q37:Q42" si="20">$I37      +$K37      +$M37      +$O37</f>
        <v>4203908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-85.001640958319655</v>
      </c>
      <c r="T37" s="54">
        <f t="shared" ref="T37:T41" si="23">IF(($E37      =0),0,(($P37      /$E37      )*100))</f>
        <v>2.0232626331736876</v>
      </c>
      <c r="U37" s="56">
        <f t="shared" ref="U37:U41" si="24">IF(($E37      =0),0,(($Q37      /$E37      )*100))</f>
        <v>41.089903235265368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385000</v>
      </c>
      <c r="C38" s="108">
        <v>-67000</v>
      </c>
      <c r="D38" s="108"/>
      <c r="E38" s="108">
        <f t="shared" si="18"/>
        <v>318000</v>
      </c>
      <c r="F38" s="109">
        <v>385000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10616000</v>
      </c>
      <c r="C42" s="111">
        <f>SUM(C37:C41)</f>
        <v>-67000</v>
      </c>
      <c r="D42" s="111"/>
      <c r="E42" s="111">
        <f t="shared" si="18"/>
        <v>10549000</v>
      </c>
      <c r="F42" s="112">
        <f t="shared" ref="F42:O42" si="25">SUM(F37:F41)</f>
        <v>10616000</v>
      </c>
      <c r="G42" s="113">
        <f t="shared" si="25"/>
        <v>10231000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4189892</v>
      </c>
      <c r="L42" s="112">
        <f t="shared" si="25"/>
        <v>0</v>
      </c>
      <c r="M42" s="113">
        <f t="shared" si="25"/>
        <v>12188</v>
      </c>
      <c r="N42" s="112">
        <f t="shared" si="25"/>
        <v>207000</v>
      </c>
      <c r="O42" s="113">
        <f t="shared" si="25"/>
        <v>1828</v>
      </c>
      <c r="P42" s="112">
        <f t="shared" si="19"/>
        <v>207000</v>
      </c>
      <c r="Q42" s="113">
        <f t="shared" si="20"/>
        <v>4203908</v>
      </c>
      <c r="R42" s="58">
        <f t="shared" si="21"/>
        <v>0</v>
      </c>
      <c r="S42" s="59">
        <f t="shared" si="22"/>
        <v>-85.001640958319655</v>
      </c>
      <c r="T42" s="58">
        <f>IF((+$E37+$E40) =0,0,(P42   /(+$E37+$E40) )*100)</f>
        <v>2.0232626331736876</v>
      </c>
      <c r="U42" s="60">
        <f>IF((+$E37+$E40) =0,0,(Q42   /(+$E37+$E40) )*100)</f>
        <v>41.089903235265368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102954000</v>
      </c>
      <c r="C54" s="108"/>
      <c r="D54" s="108"/>
      <c r="E54" s="108">
        <f t="shared" si="26"/>
        <v>102954000</v>
      </c>
      <c r="F54" s="109">
        <v>102954000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102954000</v>
      </c>
      <c r="C55" s="111">
        <f>SUM(C44:C54)</f>
        <v>0</v>
      </c>
      <c r="D55" s="111"/>
      <c r="E55" s="111">
        <f t="shared" si="26"/>
        <v>102954000</v>
      </c>
      <c r="F55" s="112">
        <f t="shared" ref="F55:O55" si="33">SUM(F44:F54)</f>
        <v>102954000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117811000</v>
      </c>
      <c r="C69" s="120">
        <f>SUM(C9:C16,C19:C25,C28:C31,C34,C37:C41,C44:C54,C57:C60,C63:C67)</f>
        <v>78981000</v>
      </c>
      <c r="D69" s="120"/>
      <c r="E69" s="120">
        <f t="shared" si="35"/>
        <v>196792000</v>
      </c>
      <c r="F69" s="121">
        <f t="shared" ref="F69:O69" si="43">SUM(F9:F16,F19:F25,F28:F31,F34,F37:F41,F44:F54,F57:F60,F63:F67)</f>
        <v>217574000</v>
      </c>
      <c r="G69" s="122">
        <f t="shared" si="43"/>
        <v>43392000</v>
      </c>
      <c r="H69" s="121">
        <f t="shared" si="43"/>
        <v>1034000</v>
      </c>
      <c r="I69" s="122">
        <f t="shared" si="43"/>
        <v>5087610</v>
      </c>
      <c r="J69" s="121">
        <f t="shared" si="43"/>
        <v>803000</v>
      </c>
      <c r="K69" s="122">
        <f t="shared" si="43"/>
        <v>7684347</v>
      </c>
      <c r="L69" s="121">
        <f t="shared" si="43"/>
        <v>516000</v>
      </c>
      <c r="M69" s="122">
        <f t="shared" si="43"/>
        <v>980070</v>
      </c>
      <c r="N69" s="121">
        <f t="shared" si="43"/>
        <v>2823000</v>
      </c>
      <c r="O69" s="122">
        <f t="shared" si="43"/>
        <v>4438126</v>
      </c>
      <c r="P69" s="121">
        <f t="shared" si="36"/>
        <v>5176000</v>
      </c>
      <c r="Q69" s="122">
        <f t="shared" si="37"/>
        <v>18190153</v>
      </c>
      <c r="R69" s="67">
        <f t="shared" si="38"/>
        <v>447.09302325581399</v>
      </c>
      <c r="S69" s="68">
        <f t="shared" si="39"/>
        <v>352.83765445325332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11.928466076696164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41.920522216076691</v>
      </c>
      <c r="V69" s="121">
        <f>SUM(V9:V16,V19:V25,V28:V31,V34,V37:V41,V44:V54,V57:V60,V63:V67)</f>
        <v>7024000</v>
      </c>
      <c r="W69" s="122">
        <f>SUM(W9:W16,W19:W25,W28:W31,W34,W37:W41,W44:W54,W57:W60,W63:W67)</f>
        <v>7024000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54340000</v>
      </c>
      <c r="C71" s="108">
        <v>10000000</v>
      </c>
      <c r="D71" s="108"/>
      <c r="E71" s="108">
        <f>$B71      +$C71      +$D71</f>
        <v>64340000</v>
      </c>
      <c r="F71" s="109">
        <v>64340000</v>
      </c>
      <c r="G71" s="110">
        <v>64340000</v>
      </c>
      <c r="H71" s="109">
        <v>17960000</v>
      </c>
      <c r="I71" s="110">
        <v>12135312</v>
      </c>
      <c r="J71" s="109">
        <v>22260000</v>
      </c>
      <c r="K71" s="110">
        <v>28963769</v>
      </c>
      <c r="L71" s="109">
        <v>3218000</v>
      </c>
      <c r="M71" s="110">
        <v>2061942</v>
      </c>
      <c r="N71" s="109">
        <v>20902000</v>
      </c>
      <c r="O71" s="110">
        <v>21179010</v>
      </c>
      <c r="P71" s="109">
        <f>$H71      +$J71      +$L71      +$N71</f>
        <v>64340000</v>
      </c>
      <c r="Q71" s="110">
        <f>$I71      +$K71      +$M71      +$O71</f>
        <v>64340033</v>
      </c>
      <c r="R71" s="54">
        <f>IF(($L71      =0),0,((($N71      -$L71      )/$L71      )*100))</f>
        <v>549.53387197016787</v>
      </c>
      <c r="S71" s="55">
        <f>IF(($M71      =0),0,((($O71      -$M71      )/$M71      )*100))</f>
        <v>927.13897869096229</v>
      </c>
      <c r="T71" s="54">
        <f>IF(($E71      =0),0,(($P71      /$E71      )*100))</f>
        <v>100</v>
      </c>
      <c r="U71" s="56">
        <f>IF(($E71      =0),0,(($Q71      /$E71      )*100))</f>
        <v>100.00005129002176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54340000</v>
      </c>
      <c r="C73" s="117">
        <f>SUM(C71:C72)</f>
        <v>10000000</v>
      </c>
      <c r="D73" s="117"/>
      <c r="E73" s="117">
        <f>$B73      +$C73      +$D73</f>
        <v>64340000</v>
      </c>
      <c r="F73" s="118">
        <f t="shared" ref="F73:O73" si="44">SUM(F71:F72)</f>
        <v>64340000</v>
      </c>
      <c r="G73" s="119">
        <f t="shared" si="44"/>
        <v>64340000</v>
      </c>
      <c r="H73" s="118">
        <f t="shared" si="44"/>
        <v>17960000</v>
      </c>
      <c r="I73" s="119">
        <f t="shared" si="44"/>
        <v>12135312</v>
      </c>
      <c r="J73" s="118">
        <f t="shared" si="44"/>
        <v>22260000</v>
      </c>
      <c r="K73" s="119">
        <f t="shared" si="44"/>
        <v>28963769</v>
      </c>
      <c r="L73" s="118">
        <f t="shared" si="44"/>
        <v>3218000</v>
      </c>
      <c r="M73" s="119">
        <f t="shared" si="44"/>
        <v>2061942</v>
      </c>
      <c r="N73" s="118">
        <f t="shared" si="44"/>
        <v>20902000</v>
      </c>
      <c r="O73" s="119">
        <f t="shared" si="44"/>
        <v>21179010</v>
      </c>
      <c r="P73" s="118">
        <f>$H73      +$J73      +$L73      +$N73</f>
        <v>64340000</v>
      </c>
      <c r="Q73" s="119">
        <f>$I73      +$K73      +$M73      +$O73</f>
        <v>64340033</v>
      </c>
      <c r="R73" s="63">
        <f>IF(($L73      =0),0,((($N73      -$L73      )/$L73      )*100))</f>
        <v>549.53387197016787</v>
      </c>
      <c r="S73" s="64">
        <f>IF(($M73      =0),0,((($O73      -$M73      )/$M73      )*100))</f>
        <v>927.13897869096229</v>
      </c>
      <c r="T73" s="63">
        <f>IF(($E71      =0),0,(($P71      /$E71      )*100))</f>
        <v>100</v>
      </c>
      <c r="U73" s="65">
        <f>IF($E71   =0,0,($Q71   /$E71 )*100)</f>
        <v>100.00005129002176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54340000</v>
      </c>
      <c r="C74" s="120">
        <f>SUM(C71:C72)</f>
        <v>10000000</v>
      </c>
      <c r="D74" s="120"/>
      <c r="E74" s="120">
        <f>$B74      +$C74      +$D74</f>
        <v>64340000</v>
      </c>
      <c r="F74" s="121">
        <f t="shared" ref="F74:O74" si="45">SUM(F71:F72)</f>
        <v>64340000</v>
      </c>
      <c r="G74" s="122">
        <f t="shared" si="45"/>
        <v>64340000</v>
      </c>
      <c r="H74" s="121">
        <f t="shared" si="45"/>
        <v>17960000</v>
      </c>
      <c r="I74" s="122">
        <f t="shared" si="45"/>
        <v>12135312</v>
      </c>
      <c r="J74" s="121">
        <f t="shared" si="45"/>
        <v>22260000</v>
      </c>
      <c r="K74" s="122">
        <f t="shared" si="45"/>
        <v>28963769</v>
      </c>
      <c r="L74" s="121">
        <f t="shared" si="45"/>
        <v>3218000</v>
      </c>
      <c r="M74" s="122">
        <f t="shared" si="45"/>
        <v>2061942</v>
      </c>
      <c r="N74" s="121">
        <f t="shared" si="45"/>
        <v>20902000</v>
      </c>
      <c r="O74" s="122">
        <f t="shared" si="45"/>
        <v>21179010</v>
      </c>
      <c r="P74" s="121">
        <f>$H74      +$J74      +$L74      +$N74</f>
        <v>64340000</v>
      </c>
      <c r="Q74" s="122">
        <f>$I74      +$K74      +$M74      +$O74</f>
        <v>64340033</v>
      </c>
      <c r="R74" s="67">
        <f>IF(($L74      =0),0,((($N74      -$L74      )/$L74      )*100))</f>
        <v>549.53387197016787</v>
      </c>
      <c r="S74" s="68">
        <f>IF(($M74      =0),0,((($O74      -$M74      )/$M74      )*100))</f>
        <v>927.13897869096229</v>
      </c>
      <c r="T74" s="67">
        <f>IF(($E71      =0),0,(($P71      /$E71      )*100))</f>
        <v>100</v>
      </c>
      <c r="U74" s="71">
        <f>IF($E71   =0,0,($Q71   /$E71 )*100)</f>
        <v>100.00005129002176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172151000</v>
      </c>
      <c r="C75" s="120">
        <f>SUM(C9:C16,C19:C25,C28:C31,C34,C37:C41,C44:C54,C57:C60,C63:C67,C71:C72)</f>
        <v>88981000</v>
      </c>
      <c r="D75" s="120"/>
      <c r="E75" s="120">
        <f>$B75      +$C75      +$D75</f>
        <v>261132000</v>
      </c>
      <c r="F75" s="121">
        <f t="shared" ref="F75:O75" si="46">SUM(F9:F16,F19:F25,F28:F31,F34,F37:F41,F44:F54,F57:F60,F63:F67,F71:F72)</f>
        <v>281914000</v>
      </c>
      <c r="G75" s="122">
        <f t="shared" si="46"/>
        <v>107732000</v>
      </c>
      <c r="H75" s="121">
        <f t="shared" si="46"/>
        <v>18994000</v>
      </c>
      <c r="I75" s="122">
        <f t="shared" si="46"/>
        <v>17222922</v>
      </c>
      <c r="J75" s="121">
        <f t="shared" si="46"/>
        <v>23063000</v>
      </c>
      <c r="K75" s="122">
        <f t="shared" si="46"/>
        <v>36648116</v>
      </c>
      <c r="L75" s="121">
        <f t="shared" si="46"/>
        <v>3734000</v>
      </c>
      <c r="M75" s="122">
        <f t="shared" si="46"/>
        <v>3042012</v>
      </c>
      <c r="N75" s="121">
        <f t="shared" si="46"/>
        <v>23725000</v>
      </c>
      <c r="O75" s="122">
        <f t="shared" si="46"/>
        <v>25617136</v>
      </c>
      <c r="P75" s="121">
        <f>$H75      +$J75      +$L75      +$N75</f>
        <v>69516000</v>
      </c>
      <c r="Q75" s="122">
        <f>$I75      +$K75      +$M75      +$O75</f>
        <v>82530186</v>
      </c>
      <c r="R75" s="67">
        <f>IF(($L75      =0),0,((($N75      -$L75      )/$L75      )*100))</f>
        <v>535.37761114086766</v>
      </c>
      <c r="S75" s="68">
        <f>IF(($M75      =0),0,((($O75      -$M75      )/$M75      )*100))</f>
        <v>742.11160245258736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64.526788697879923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76.606937585861218</v>
      </c>
      <c r="V75" s="121">
        <f>SUM(V9:V16,V19:V25,V28:V31,V34,V37:V41,V44:V54,V57:V60,V63:V67,V71:V72)</f>
        <v>7024000</v>
      </c>
      <c r="W75" s="122">
        <f>SUM(W9:W16,W19:W25,W28:W31,W34,W37:W41,W44:W54,W57:W60,W63:W67,W71:W72)</f>
        <v>7024000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f63A2kBczmnvr6feEH7i3BrOr1oN6A71nT3wOef11NnLAtSWZJSzhUv2oQjUECxyr27Hv7cJEI6pxXH4dg24A==" saltValue="DZEfmIp31yt2YXXwZ/Gzk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1000000</v>
      </c>
      <c r="C10" s="108"/>
      <c r="D10" s="108"/>
      <c r="E10" s="108">
        <f t="shared" ref="E10:E17" si="0">$B10      +$C10      +$D10</f>
        <v>1000000</v>
      </c>
      <c r="F10" s="109">
        <v>1000000</v>
      </c>
      <c r="G10" s="110">
        <v>1000000</v>
      </c>
      <c r="H10" s="109">
        <v>83000</v>
      </c>
      <c r="I10" s="110"/>
      <c r="J10" s="109">
        <v>457000</v>
      </c>
      <c r="K10" s="110"/>
      <c r="L10" s="109">
        <v>82000</v>
      </c>
      <c r="M10" s="110"/>
      <c r="N10" s="109"/>
      <c r="O10" s="110"/>
      <c r="P10" s="109">
        <f t="shared" ref="P10:P17" si="1">$H10      +$J10      +$L10      +$N10</f>
        <v>622000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62.2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1000000</v>
      </c>
      <c r="C17" s="111">
        <f>SUM(C9:C16)</f>
        <v>0</v>
      </c>
      <c r="D17" s="111"/>
      <c r="E17" s="111">
        <f t="shared" si="0"/>
        <v>1000000</v>
      </c>
      <c r="F17" s="112">
        <f t="shared" ref="F17:O17" si="7">SUM(F9:F16)</f>
        <v>1000000</v>
      </c>
      <c r="G17" s="113">
        <f t="shared" si="7"/>
        <v>1000000</v>
      </c>
      <c r="H17" s="112">
        <f t="shared" si="7"/>
        <v>83000</v>
      </c>
      <c r="I17" s="113">
        <f t="shared" si="7"/>
        <v>0</v>
      </c>
      <c r="J17" s="112">
        <f t="shared" si="7"/>
        <v>457000</v>
      </c>
      <c r="K17" s="113">
        <f t="shared" si="7"/>
        <v>0</v>
      </c>
      <c r="L17" s="112">
        <f t="shared" si="7"/>
        <v>82000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622000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62.2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12428000</v>
      </c>
      <c r="C21" s="108"/>
      <c r="D21" s="108"/>
      <c r="E21" s="108">
        <f t="shared" si="8"/>
        <v>12428000</v>
      </c>
      <c r="F21" s="109">
        <v>12428000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12428000</v>
      </c>
      <c r="C26" s="111">
        <f>SUM(C19:C25)</f>
        <v>0</v>
      </c>
      <c r="D26" s="111"/>
      <c r="E26" s="111">
        <f t="shared" si="8"/>
        <v>12428000</v>
      </c>
      <c r="F26" s="112">
        <f t="shared" ref="F26:O26" si="15">SUM(F19:F25)</f>
        <v>12428000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2393000</v>
      </c>
      <c r="C31" s="108">
        <v>619000</v>
      </c>
      <c r="D31" s="108"/>
      <c r="E31" s="108">
        <f>$B31      +$C31      +$D31</f>
        <v>3012000</v>
      </c>
      <c r="F31" s="109">
        <v>3012000</v>
      </c>
      <c r="G31" s="110">
        <v>3012000</v>
      </c>
      <c r="H31" s="109"/>
      <c r="I31" s="110"/>
      <c r="J31" s="109">
        <v>1675000</v>
      </c>
      <c r="K31" s="110"/>
      <c r="L31" s="109">
        <v>843000</v>
      </c>
      <c r="M31" s="110"/>
      <c r="N31" s="109">
        <v>494000</v>
      </c>
      <c r="O31" s="110"/>
      <c r="P31" s="109">
        <f>$H31      +$J31      +$L31      +$N31</f>
        <v>3012000</v>
      </c>
      <c r="Q31" s="110">
        <f>$I31      +$K31      +$M31      +$O31</f>
        <v>0</v>
      </c>
      <c r="R31" s="54">
        <f>IF(($L31      =0),0,((($N31      -$L31      )/$L31      )*100))</f>
        <v>-41.399762752075922</v>
      </c>
      <c r="S31" s="55">
        <f>IF(($M31      =0),0,((($O31      -$M31      )/$M31      )*100))</f>
        <v>0</v>
      </c>
      <c r="T31" s="54">
        <f>IF(($E31      =0),0,(($P31      /$E31      )*100))</f>
        <v>100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2393000</v>
      </c>
      <c r="C32" s="111">
        <f>SUM(C28:C31)</f>
        <v>619000</v>
      </c>
      <c r="D32" s="111"/>
      <c r="E32" s="111">
        <f>$B32      +$C32      +$D32</f>
        <v>3012000</v>
      </c>
      <c r="F32" s="112">
        <f t="shared" ref="F32:O32" si="16">SUM(F28:F31)</f>
        <v>3012000</v>
      </c>
      <c r="G32" s="113">
        <f t="shared" si="16"/>
        <v>3012000</v>
      </c>
      <c r="H32" s="112">
        <f t="shared" si="16"/>
        <v>0</v>
      </c>
      <c r="I32" s="113">
        <f t="shared" si="16"/>
        <v>0</v>
      </c>
      <c r="J32" s="112">
        <f t="shared" si="16"/>
        <v>1675000</v>
      </c>
      <c r="K32" s="113">
        <f t="shared" si="16"/>
        <v>0</v>
      </c>
      <c r="L32" s="112">
        <f t="shared" si="16"/>
        <v>843000</v>
      </c>
      <c r="M32" s="113">
        <f t="shared" si="16"/>
        <v>0</v>
      </c>
      <c r="N32" s="112">
        <f t="shared" si="16"/>
        <v>494000</v>
      </c>
      <c r="O32" s="113">
        <f t="shared" si="16"/>
        <v>0</v>
      </c>
      <c r="P32" s="112">
        <f>$H32      +$J32      +$L32      +$N32</f>
        <v>3012000</v>
      </c>
      <c r="Q32" s="113">
        <f>$I32      +$K32      +$M32      +$O32</f>
        <v>0</v>
      </c>
      <c r="R32" s="58">
        <f>IF(($L32      =0),0,((($N32      -$L32      )/$L32      )*100))</f>
        <v>-41.399762752075922</v>
      </c>
      <c r="S32" s="59">
        <f>IF(($M32      =0),0,((($O32      -$M32      )/$M32      )*100))</f>
        <v>0</v>
      </c>
      <c r="T32" s="58">
        <f>IF($E32   =0,0,($P32   /$E32   )*100)</f>
        <v>100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1200000</v>
      </c>
      <c r="C34" s="108"/>
      <c r="D34" s="108"/>
      <c r="E34" s="108">
        <f>$B34      +$C34      +$D34</f>
        <v>1200000</v>
      </c>
      <c r="F34" s="109">
        <v>1200000</v>
      </c>
      <c r="G34" s="110">
        <v>1200000</v>
      </c>
      <c r="H34" s="109"/>
      <c r="I34" s="110"/>
      <c r="J34" s="109">
        <v>501000</v>
      </c>
      <c r="K34" s="110"/>
      <c r="L34" s="109">
        <v>267000</v>
      </c>
      <c r="M34" s="110"/>
      <c r="N34" s="109"/>
      <c r="O34" s="110"/>
      <c r="P34" s="109">
        <f>$H34      +$J34      +$L34      +$N34</f>
        <v>768000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64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1200000</v>
      </c>
      <c r="C35" s="111">
        <f>C34</f>
        <v>0</v>
      </c>
      <c r="D35" s="111"/>
      <c r="E35" s="111">
        <f>$B35      +$C35      +$D35</f>
        <v>1200000</v>
      </c>
      <c r="F35" s="112">
        <f t="shared" ref="F35:O35" si="17">F34</f>
        <v>1200000</v>
      </c>
      <c r="G35" s="113">
        <f t="shared" si="17"/>
        <v>1200000</v>
      </c>
      <c r="H35" s="112">
        <f t="shared" si="17"/>
        <v>0</v>
      </c>
      <c r="I35" s="113">
        <f t="shared" si="17"/>
        <v>0</v>
      </c>
      <c r="J35" s="112">
        <f t="shared" si="17"/>
        <v>501000</v>
      </c>
      <c r="K35" s="113">
        <f t="shared" si="17"/>
        <v>0</v>
      </c>
      <c r="L35" s="112">
        <f t="shared" si="17"/>
        <v>267000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768000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64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17021000</v>
      </c>
      <c r="C69" s="120">
        <f>SUM(C9:C16,C19:C25,C28:C31,C34,C37:C41,C44:C54,C57:C60,C63:C67)</f>
        <v>619000</v>
      </c>
      <c r="D69" s="120"/>
      <c r="E69" s="120">
        <f t="shared" si="35"/>
        <v>17640000</v>
      </c>
      <c r="F69" s="121">
        <f t="shared" ref="F69:O69" si="43">SUM(F9:F16,F19:F25,F28:F31,F34,F37:F41,F44:F54,F57:F60,F63:F67)</f>
        <v>17640000</v>
      </c>
      <c r="G69" s="122">
        <f t="shared" si="43"/>
        <v>5212000</v>
      </c>
      <c r="H69" s="121">
        <f t="shared" si="43"/>
        <v>83000</v>
      </c>
      <c r="I69" s="122">
        <f t="shared" si="43"/>
        <v>0</v>
      </c>
      <c r="J69" s="121">
        <f t="shared" si="43"/>
        <v>2633000</v>
      </c>
      <c r="K69" s="122">
        <f t="shared" si="43"/>
        <v>0</v>
      </c>
      <c r="L69" s="121">
        <f t="shared" si="43"/>
        <v>1192000</v>
      </c>
      <c r="M69" s="122">
        <f t="shared" si="43"/>
        <v>0</v>
      </c>
      <c r="N69" s="121">
        <f t="shared" si="43"/>
        <v>494000</v>
      </c>
      <c r="O69" s="122">
        <f t="shared" si="43"/>
        <v>0</v>
      </c>
      <c r="P69" s="121">
        <f t="shared" si="36"/>
        <v>4402000</v>
      </c>
      <c r="Q69" s="122">
        <f t="shared" si="37"/>
        <v>0</v>
      </c>
      <c r="R69" s="67">
        <f t="shared" si="38"/>
        <v>-58.557046979865767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84.458940905602446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IF(($L71      =0),0,((($N71      -$L71      )/$L71      )*100))</f>
        <v>0</v>
      </c>
      <c r="S71" s="55">
        <f>IF(($M71      =0),0,((($O71      -$M71      )/$M71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IF(($L73      =0),0,((($N73      -$L73      )/$L73      )*100))</f>
        <v>0</v>
      </c>
      <c r="S73" s="64">
        <f>IF(($M73      =0),0,((($O73      -$M73      )/$M73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IF(($L74      =0),0,((($N74      -$L74      )/$L74      )*100))</f>
        <v>0</v>
      </c>
      <c r="S74" s="68">
        <f>IF(($M74      =0),0,((($O74      -$M74      )/$M74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17021000</v>
      </c>
      <c r="C75" s="120">
        <f>SUM(C9:C16,C19:C25,C28:C31,C34,C37:C41,C44:C54,C57:C60,C63:C67,C71:C72)</f>
        <v>619000</v>
      </c>
      <c r="D75" s="120"/>
      <c r="E75" s="120">
        <f>$B75      +$C75      +$D75</f>
        <v>17640000</v>
      </c>
      <c r="F75" s="121">
        <f t="shared" ref="F75:O75" si="46">SUM(F9:F16,F19:F25,F28:F31,F34,F37:F41,F44:F54,F57:F60,F63:F67,F71:F72)</f>
        <v>17640000</v>
      </c>
      <c r="G75" s="122">
        <f t="shared" si="46"/>
        <v>5212000</v>
      </c>
      <c r="H75" s="121">
        <f t="shared" si="46"/>
        <v>83000</v>
      </c>
      <c r="I75" s="122">
        <f t="shared" si="46"/>
        <v>0</v>
      </c>
      <c r="J75" s="121">
        <f t="shared" si="46"/>
        <v>2633000</v>
      </c>
      <c r="K75" s="122">
        <f t="shared" si="46"/>
        <v>0</v>
      </c>
      <c r="L75" s="121">
        <f t="shared" si="46"/>
        <v>1192000</v>
      </c>
      <c r="M75" s="122">
        <f t="shared" si="46"/>
        <v>0</v>
      </c>
      <c r="N75" s="121">
        <f t="shared" si="46"/>
        <v>494000</v>
      </c>
      <c r="O75" s="122">
        <f t="shared" si="46"/>
        <v>0</v>
      </c>
      <c r="P75" s="121">
        <f>$H75      +$J75      +$L75      +$N75</f>
        <v>4402000</v>
      </c>
      <c r="Q75" s="122">
        <f>$I75      +$K75      +$M75      +$O75</f>
        <v>0</v>
      </c>
      <c r="R75" s="67">
        <f>IF(($L75      =0),0,((($N75      -$L75      )/$L75      )*100))</f>
        <v>-58.557046979865767</v>
      </c>
      <c r="S75" s="68">
        <f>IF(($M75      =0),0,((($O75      -$M75      )/$M75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84.458940905602446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13547000</v>
      </c>
      <c r="C87" s="128">
        <f t="shared" si="48"/>
        <v>14005000</v>
      </c>
      <c r="D87" s="128">
        <f t="shared" si="48"/>
        <v>0</v>
      </c>
      <c r="E87" s="128">
        <f t="shared" si="48"/>
        <v>27552000</v>
      </c>
      <c r="F87" s="128">
        <f t="shared" si="48"/>
        <v>0</v>
      </c>
      <c r="G87" s="128">
        <f t="shared" si="48"/>
        <v>0</v>
      </c>
      <c r="H87" s="128">
        <f t="shared" si="48"/>
        <v>57000</v>
      </c>
      <c r="I87" s="128">
        <f t="shared" si="48"/>
        <v>0</v>
      </c>
      <c r="J87" s="128">
        <f t="shared" si="48"/>
        <v>1000</v>
      </c>
      <c r="K87" s="128">
        <f t="shared" si="48"/>
        <v>0</v>
      </c>
      <c r="L87" s="128">
        <f t="shared" si="48"/>
        <v>13000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71000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0.25769454123112662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56000</v>
      </c>
      <c r="C88" s="130">
        <v>5000</v>
      </c>
      <c r="D88" s="130"/>
      <c r="E88" s="130">
        <f t="shared" ref="E88:E96" si="49">$B88      +$C88      +$D88</f>
        <v>61000</v>
      </c>
      <c r="F88" s="130">
        <v>0</v>
      </c>
      <c r="G88" s="130">
        <v>0</v>
      </c>
      <c r="H88" s="130">
        <v>57000</v>
      </c>
      <c r="I88" s="130"/>
      <c r="J88" s="130">
        <v>1000</v>
      </c>
      <c r="K88" s="130"/>
      <c r="L88" s="130">
        <v>13000</v>
      </c>
      <c r="M88" s="130"/>
      <c r="N88" s="130"/>
      <c r="O88" s="130"/>
      <c r="P88" s="130">
        <f t="shared" ref="P88:P96" si="50">$H88      +$J88      +$L88      +$N88</f>
        <v>71000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-100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116.39344262295081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13491000</v>
      </c>
      <c r="C91" s="108">
        <v>14000000</v>
      </c>
      <c r="D91" s="108"/>
      <c r="E91" s="108">
        <f t="shared" si="49"/>
        <v>27491000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13547000</v>
      </c>
      <c r="C114" s="137">
        <f t="shared" si="62"/>
        <v>14005000</v>
      </c>
      <c r="D114" s="137">
        <f t="shared" si="62"/>
        <v>0</v>
      </c>
      <c r="E114" s="137">
        <f t="shared" si="62"/>
        <v>27552000</v>
      </c>
      <c r="F114" s="137">
        <f t="shared" si="62"/>
        <v>0</v>
      </c>
      <c r="G114" s="137">
        <f t="shared" si="62"/>
        <v>0</v>
      </c>
      <c r="H114" s="137">
        <f t="shared" si="62"/>
        <v>57000</v>
      </c>
      <c r="I114" s="137">
        <f t="shared" si="62"/>
        <v>0</v>
      </c>
      <c r="J114" s="137">
        <f t="shared" si="62"/>
        <v>1000</v>
      </c>
      <c r="K114" s="137">
        <f t="shared" si="62"/>
        <v>0</v>
      </c>
      <c r="L114" s="137">
        <f t="shared" si="62"/>
        <v>13000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71000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2.576945412311266E-3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13547000</v>
      </c>
      <c r="C115" s="139">
        <f t="shared" ref="C115:Q115" si="63">C87</f>
        <v>14005000</v>
      </c>
      <c r="D115" s="139">
        <f t="shared" si="63"/>
        <v>0</v>
      </c>
      <c r="E115" s="139">
        <f t="shared" si="63"/>
        <v>27552000</v>
      </c>
      <c r="F115" s="139">
        <f t="shared" si="63"/>
        <v>0</v>
      </c>
      <c r="G115" s="139">
        <f t="shared" si="63"/>
        <v>0</v>
      </c>
      <c r="H115" s="139">
        <f t="shared" si="63"/>
        <v>57000</v>
      </c>
      <c r="I115" s="139">
        <f t="shared" si="63"/>
        <v>0</v>
      </c>
      <c r="J115" s="139">
        <f t="shared" si="63"/>
        <v>1000</v>
      </c>
      <c r="K115" s="139">
        <f t="shared" si="63"/>
        <v>0</v>
      </c>
      <c r="L115" s="139">
        <f t="shared" si="63"/>
        <v>13000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71000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2.576945412311266E-3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NbLVXsGQgn0Z9SJuMhu5LjruP4srfgTfMemCvtm4iUHNmYQrr9YF5XMxSzD9HBNkpTvXbMUTQHaIy1pslR/kg==" saltValue="ij+9ZADtXp/IP0znGvpj2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399000</v>
      </c>
      <c r="I10" s="110">
        <v>88247</v>
      </c>
      <c r="J10" s="109">
        <v>1164000</v>
      </c>
      <c r="K10" s="110">
        <v>768341</v>
      </c>
      <c r="L10" s="109">
        <v>536000</v>
      </c>
      <c r="M10" s="110">
        <v>1423125</v>
      </c>
      <c r="N10" s="109"/>
      <c r="O10" s="110">
        <v>720286</v>
      </c>
      <c r="P10" s="109">
        <f t="shared" ref="P10:P17" si="1">$H10      +$J10      +$L10      +$N10</f>
        <v>2099000</v>
      </c>
      <c r="Q10" s="110">
        <f t="shared" ref="Q10:Q17" si="2">$I10      +$K10      +$M10      +$O10</f>
        <v>2999999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-49.387018006148445</v>
      </c>
      <c r="T10" s="54">
        <f t="shared" ref="T10:T16" si="5">IF(($E10      =0),0,(($P10      /$E10      )*100))</f>
        <v>69.966666666666669</v>
      </c>
      <c r="U10" s="56">
        <f t="shared" ref="U10:U16" si="6">IF(($E10      =0),0,(($Q10      /$E10      )*100))</f>
        <v>99.999966666666666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399000</v>
      </c>
      <c r="I17" s="113">
        <f t="shared" si="7"/>
        <v>88247</v>
      </c>
      <c r="J17" s="112">
        <f t="shared" si="7"/>
        <v>1164000</v>
      </c>
      <c r="K17" s="113">
        <f t="shared" si="7"/>
        <v>768341</v>
      </c>
      <c r="L17" s="112">
        <f t="shared" si="7"/>
        <v>536000</v>
      </c>
      <c r="M17" s="113">
        <f t="shared" si="7"/>
        <v>1423125</v>
      </c>
      <c r="N17" s="112">
        <f t="shared" si="7"/>
        <v>0</v>
      </c>
      <c r="O17" s="113">
        <f t="shared" si="7"/>
        <v>720286</v>
      </c>
      <c r="P17" s="112">
        <f t="shared" si="1"/>
        <v>2099000</v>
      </c>
      <c r="Q17" s="113">
        <f t="shared" si="2"/>
        <v>2999999</v>
      </c>
      <c r="R17" s="58">
        <f t="shared" si="3"/>
        <v>-100</v>
      </c>
      <c r="S17" s="59">
        <f t="shared" si="4"/>
        <v>-49.387018006148445</v>
      </c>
      <c r="T17" s="58">
        <f>IF((SUM($E9:$E14))=0,0,(P17/(SUM($E9:$E14))*100))</f>
        <v>69.966666666666669</v>
      </c>
      <c r="U17" s="60">
        <f>IF((SUM($E9:$E14))=0,0,(Q17/(SUM($E9:$E14))*100))</f>
        <v>99.999966666666666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1549000</v>
      </c>
      <c r="C34" s="108"/>
      <c r="D34" s="108"/>
      <c r="E34" s="108">
        <f>$B34      +$C34      +$D34</f>
        <v>1549000</v>
      </c>
      <c r="F34" s="109">
        <v>1549000</v>
      </c>
      <c r="G34" s="110">
        <v>1549000</v>
      </c>
      <c r="H34" s="109">
        <v>388000</v>
      </c>
      <c r="I34" s="110">
        <v>418926</v>
      </c>
      <c r="J34" s="109">
        <v>944000</v>
      </c>
      <c r="K34" s="110">
        <v>1042040</v>
      </c>
      <c r="L34" s="109">
        <v>186000</v>
      </c>
      <c r="M34" s="110">
        <v>88034</v>
      </c>
      <c r="N34" s="109"/>
      <c r="O34" s="110"/>
      <c r="P34" s="109">
        <f>$H34      +$J34      +$L34      +$N34</f>
        <v>1518000</v>
      </c>
      <c r="Q34" s="110">
        <f>$I34      +$K34      +$M34      +$O34</f>
        <v>1549000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97.998708844415745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1549000</v>
      </c>
      <c r="C35" s="111">
        <f>C34</f>
        <v>0</v>
      </c>
      <c r="D35" s="111"/>
      <c r="E35" s="111">
        <f>$B35      +$C35      +$D35</f>
        <v>1549000</v>
      </c>
      <c r="F35" s="112">
        <f t="shared" ref="F35:O35" si="17">F34</f>
        <v>1549000</v>
      </c>
      <c r="G35" s="113">
        <f t="shared" si="17"/>
        <v>1549000</v>
      </c>
      <c r="H35" s="112">
        <f t="shared" si="17"/>
        <v>388000</v>
      </c>
      <c r="I35" s="113">
        <f t="shared" si="17"/>
        <v>418926</v>
      </c>
      <c r="J35" s="112">
        <f t="shared" si="17"/>
        <v>944000</v>
      </c>
      <c r="K35" s="113">
        <f t="shared" si="17"/>
        <v>1042040</v>
      </c>
      <c r="L35" s="112">
        <f t="shared" si="17"/>
        <v>186000</v>
      </c>
      <c r="M35" s="113">
        <f t="shared" si="17"/>
        <v>88034</v>
      </c>
      <c r="N35" s="112">
        <f t="shared" si="17"/>
        <v>0</v>
      </c>
      <c r="O35" s="113">
        <f t="shared" si="17"/>
        <v>0</v>
      </c>
      <c r="P35" s="112">
        <f>$H35      +$J35      +$L35      +$N35</f>
        <v>1518000</v>
      </c>
      <c r="Q35" s="113">
        <f>$I35      +$K35      +$M35      +$O35</f>
        <v>1549000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97.998708844415745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614000</v>
      </c>
      <c r="C37" s="108">
        <v>-246000</v>
      </c>
      <c r="D37" s="108"/>
      <c r="E37" s="108">
        <f t="shared" ref="E37:E42" si="18">$B37      +$C37      +$D37</f>
        <v>368000</v>
      </c>
      <c r="F37" s="109">
        <v>368000</v>
      </c>
      <c r="G37" s="110">
        <v>368000</v>
      </c>
      <c r="H37" s="109"/>
      <c r="I37" s="110"/>
      <c r="J37" s="109"/>
      <c r="K37" s="110"/>
      <c r="L37" s="109">
        <v>356000</v>
      </c>
      <c r="M37" s="110">
        <v>343559</v>
      </c>
      <c r="N37" s="109">
        <v>12000</v>
      </c>
      <c r="O37" s="110">
        <v>168000</v>
      </c>
      <c r="P37" s="109">
        <f t="shared" ref="P37:P42" si="19">$H37      +$J37      +$L37      +$N37</f>
        <v>368000</v>
      </c>
      <c r="Q37" s="110">
        <f t="shared" ref="Q37:Q42" si="20">$I37      +$K37      +$M37      +$O37</f>
        <v>511559</v>
      </c>
      <c r="R37" s="54">
        <f t="shared" ref="R37:R42" si="21">IF(($L37      =0),0,((($N37      -$L37      )/$L37      )*100))</f>
        <v>-96.629213483146074</v>
      </c>
      <c r="S37" s="55">
        <f t="shared" ref="S37:S42" si="22">IF(($M37      =0),0,((($O37      -$M37      )/$M37      )*100))</f>
        <v>-51.100102165857976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139.01059782608695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9372000</v>
      </c>
      <c r="C38" s="108">
        <v>-125000</v>
      </c>
      <c r="D38" s="108"/>
      <c r="E38" s="108">
        <f t="shared" si="18"/>
        <v>9247000</v>
      </c>
      <c r="F38" s="109">
        <v>9372000</v>
      </c>
      <c r="G38" s="110">
        <v>0</v>
      </c>
      <c r="H38" s="109"/>
      <c r="I38" s="110"/>
      <c r="J38" s="109"/>
      <c r="K38" s="110"/>
      <c r="L38" s="109"/>
      <c r="M38" s="110"/>
      <c r="N38" s="109">
        <v>91000</v>
      </c>
      <c r="O38" s="110"/>
      <c r="P38" s="109">
        <f t="shared" si="19"/>
        <v>91000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0.98410295230885703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9986000</v>
      </c>
      <c r="C42" s="111">
        <f>SUM(C37:C41)</f>
        <v>-371000</v>
      </c>
      <c r="D42" s="111"/>
      <c r="E42" s="111">
        <f t="shared" si="18"/>
        <v>9615000</v>
      </c>
      <c r="F42" s="112">
        <f t="shared" ref="F42:O42" si="25">SUM(F37:F41)</f>
        <v>9740000</v>
      </c>
      <c r="G42" s="113">
        <f t="shared" si="25"/>
        <v>368000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356000</v>
      </c>
      <c r="M42" s="113">
        <f t="shared" si="25"/>
        <v>343559</v>
      </c>
      <c r="N42" s="112">
        <f t="shared" si="25"/>
        <v>103000</v>
      </c>
      <c r="O42" s="113">
        <f t="shared" si="25"/>
        <v>168000</v>
      </c>
      <c r="P42" s="112">
        <f t="shared" si="19"/>
        <v>459000</v>
      </c>
      <c r="Q42" s="113">
        <f t="shared" si="20"/>
        <v>511559</v>
      </c>
      <c r="R42" s="58">
        <f t="shared" si="21"/>
        <v>-71.067415730337075</v>
      </c>
      <c r="S42" s="59">
        <f t="shared" si="22"/>
        <v>-51.100102165857976</v>
      </c>
      <c r="T42" s="58">
        <f>IF((+$E37+$E40) =0,0,(P42   /(+$E37+$E40) )*100)</f>
        <v>124.7282608695652</v>
      </c>
      <c r="U42" s="60">
        <f>IF((+$E37+$E40) =0,0,(Q42   /(+$E37+$E40) )*100)</f>
        <v>139.01059782608695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14535000</v>
      </c>
      <c r="C69" s="120">
        <f>SUM(C9:C16,C19:C25,C28:C31,C34,C37:C41,C44:C54,C57:C60,C63:C67)</f>
        <v>-371000</v>
      </c>
      <c r="D69" s="120"/>
      <c r="E69" s="120">
        <f t="shared" si="35"/>
        <v>14164000</v>
      </c>
      <c r="F69" s="121">
        <f t="shared" ref="F69:O69" si="43">SUM(F9:F16,F19:F25,F28:F31,F34,F37:F41,F44:F54,F57:F60,F63:F67)</f>
        <v>14289000</v>
      </c>
      <c r="G69" s="122">
        <f t="shared" si="43"/>
        <v>4917000</v>
      </c>
      <c r="H69" s="121">
        <f t="shared" si="43"/>
        <v>787000</v>
      </c>
      <c r="I69" s="122">
        <f t="shared" si="43"/>
        <v>507173</v>
      </c>
      <c r="J69" s="121">
        <f t="shared" si="43"/>
        <v>2108000</v>
      </c>
      <c r="K69" s="122">
        <f t="shared" si="43"/>
        <v>1810381</v>
      </c>
      <c r="L69" s="121">
        <f t="shared" si="43"/>
        <v>1078000</v>
      </c>
      <c r="M69" s="122">
        <f t="shared" si="43"/>
        <v>1854718</v>
      </c>
      <c r="N69" s="121">
        <f t="shared" si="43"/>
        <v>103000</v>
      </c>
      <c r="O69" s="122">
        <f t="shared" si="43"/>
        <v>888286</v>
      </c>
      <c r="P69" s="121">
        <f t="shared" si="36"/>
        <v>4076000</v>
      </c>
      <c r="Q69" s="122">
        <f t="shared" si="37"/>
        <v>5060558</v>
      </c>
      <c r="R69" s="67">
        <f t="shared" si="38"/>
        <v>-90.445269016697594</v>
      </c>
      <c r="S69" s="68">
        <f t="shared" si="39"/>
        <v>-52.106681446990862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82.89607484238357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102.91962578808216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48796000</v>
      </c>
      <c r="C71" s="108">
        <v>15000000</v>
      </c>
      <c r="D71" s="108"/>
      <c r="E71" s="108">
        <f>$B71      +$C71      +$D71</f>
        <v>63796000</v>
      </c>
      <c r="F71" s="109">
        <v>63796000</v>
      </c>
      <c r="G71" s="110">
        <v>63796000</v>
      </c>
      <c r="H71" s="109">
        <v>12870000</v>
      </c>
      <c r="I71" s="110">
        <v>12871238</v>
      </c>
      <c r="J71" s="109">
        <v>24926000</v>
      </c>
      <c r="K71" s="110">
        <v>21798215</v>
      </c>
      <c r="L71" s="109">
        <v>6083000</v>
      </c>
      <c r="M71" s="110">
        <v>9304477</v>
      </c>
      <c r="N71" s="109">
        <v>19917000</v>
      </c>
      <c r="O71" s="110">
        <v>19822069</v>
      </c>
      <c r="P71" s="109">
        <f>$H71      +$J71      +$L71      +$N71</f>
        <v>63796000</v>
      </c>
      <c r="Q71" s="110">
        <f>$I71      +$K71      +$M71      +$O71</f>
        <v>63795999</v>
      </c>
      <c r="R71" s="54">
        <f>IF(($L71      =0),0,((($N71      -$L71      )/$L71      )*100))</f>
        <v>227.42068058523753</v>
      </c>
      <c r="S71" s="55">
        <f>IF(($M71      =0),0,((($O71      -$M71      )/$M71      )*100))</f>
        <v>113.03797086069427</v>
      </c>
      <c r="T71" s="54">
        <f>IF(($E71      =0),0,(($P71      /$E71      )*100))</f>
        <v>100</v>
      </c>
      <c r="U71" s="56">
        <f>IF(($E71      =0),0,(($Q71      /$E71      )*100))</f>
        <v>99.999998432503602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48796000</v>
      </c>
      <c r="C73" s="117">
        <f>SUM(C71:C72)</f>
        <v>15000000</v>
      </c>
      <c r="D73" s="117"/>
      <c r="E73" s="117">
        <f>$B73      +$C73      +$D73</f>
        <v>63796000</v>
      </c>
      <c r="F73" s="118">
        <f t="shared" ref="F73:O73" si="44">SUM(F71:F72)</f>
        <v>63796000</v>
      </c>
      <c r="G73" s="119">
        <f t="shared" si="44"/>
        <v>63796000</v>
      </c>
      <c r="H73" s="118">
        <f t="shared" si="44"/>
        <v>12870000</v>
      </c>
      <c r="I73" s="119">
        <f t="shared" si="44"/>
        <v>12871238</v>
      </c>
      <c r="J73" s="118">
        <f t="shared" si="44"/>
        <v>24926000</v>
      </c>
      <c r="K73" s="119">
        <f t="shared" si="44"/>
        <v>21798215</v>
      </c>
      <c r="L73" s="118">
        <f t="shared" si="44"/>
        <v>6083000</v>
      </c>
      <c r="M73" s="119">
        <f t="shared" si="44"/>
        <v>9304477</v>
      </c>
      <c r="N73" s="118">
        <f t="shared" si="44"/>
        <v>19917000</v>
      </c>
      <c r="O73" s="119">
        <f t="shared" si="44"/>
        <v>19822069</v>
      </c>
      <c r="P73" s="118">
        <f>$H73      +$J73      +$L73      +$N73</f>
        <v>63796000</v>
      </c>
      <c r="Q73" s="119">
        <f>$I73      +$K73      +$M73      +$O73</f>
        <v>63795999</v>
      </c>
      <c r="R73" s="63">
        <f>IF(($L73      =0),0,((($N73      -$L73      )/$L73      )*100))</f>
        <v>227.42068058523753</v>
      </c>
      <c r="S73" s="64">
        <f>IF(($M73      =0),0,((($O73      -$M73      )/$M73      )*100))</f>
        <v>113.03797086069427</v>
      </c>
      <c r="T73" s="63">
        <f>IF(($E71      =0),0,(($P71      /$E71      )*100))</f>
        <v>100</v>
      </c>
      <c r="U73" s="65">
        <f>IF($E71   =0,0,($Q71   /$E71 )*100)</f>
        <v>99.999998432503602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48796000</v>
      </c>
      <c r="C74" s="120">
        <f>SUM(C71:C72)</f>
        <v>15000000</v>
      </c>
      <c r="D74" s="120"/>
      <c r="E74" s="120">
        <f>$B74      +$C74      +$D74</f>
        <v>63796000</v>
      </c>
      <c r="F74" s="121">
        <f t="shared" ref="F74:O74" si="45">SUM(F71:F72)</f>
        <v>63796000</v>
      </c>
      <c r="G74" s="122">
        <f t="shared" si="45"/>
        <v>63796000</v>
      </c>
      <c r="H74" s="121">
        <f t="shared" si="45"/>
        <v>12870000</v>
      </c>
      <c r="I74" s="122">
        <f t="shared" si="45"/>
        <v>12871238</v>
      </c>
      <c r="J74" s="121">
        <f t="shared" si="45"/>
        <v>24926000</v>
      </c>
      <c r="K74" s="122">
        <f t="shared" si="45"/>
        <v>21798215</v>
      </c>
      <c r="L74" s="121">
        <f t="shared" si="45"/>
        <v>6083000</v>
      </c>
      <c r="M74" s="122">
        <f t="shared" si="45"/>
        <v>9304477</v>
      </c>
      <c r="N74" s="121">
        <f t="shared" si="45"/>
        <v>19917000</v>
      </c>
      <c r="O74" s="122">
        <f t="shared" si="45"/>
        <v>19822069</v>
      </c>
      <c r="P74" s="121">
        <f>$H74      +$J74      +$L74      +$N74</f>
        <v>63796000</v>
      </c>
      <c r="Q74" s="122">
        <f>$I74      +$K74      +$M74      +$O74</f>
        <v>63795999</v>
      </c>
      <c r="R74" s="67">
        <f>IF(($L74      =0),0,((($N74      -$L74      )/$L74      )*100))</f>
        <v>227.42068058523753</v>
      </c>
      <c r="S74" s="68">
        <f>IF(($M74      =0),0,((($O74      -$M74      )/$M74      )*100))</f>
        <v>113.03797086069427</v>
      </c>
      <c r="T74" s="67">
        <f>IF(($E71      =0),0,(($P71      /$E71      )*100))</f>
        <v>100</v>
      </c>
      <c r="U74" s="71">
        <f>IF($E71   =0,0,($Q71   /$E71 )*100)</f>
        <v>99.999998432503602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63331000</v>
      </c>
      <c r="C75" s="120">
        <f>SUM(C9:C16,C19:C25,C28:C31,C34,C37:C41,C44:C54,C57:C60,C63:C67,C71:C72)</f>
        <v>14629000</v>
      </c>
      <c r="D75" s="120"/>
      <c r="E75" s="120">
        <f>$B75      +$C75      +$D75</f>
        <v>77960000</v>
      </c>
      <c r="F75" s="121">
        <f t="shared" ref="F75:O75" si="46">SUM(F9:F16,F19:F25,F28:F31,F34,F37:F41,F44:F54,F57:F60,F63:F67,F71:F72)</f>
        <v>78085000</v>
      </c>
      <c r="G75" s="122">
        <f t="shared" si="46"/>
        <v>68713000</v>
      </c>
      <c r="H75" s="121">
        <f t="shared" si="46"/>
        <v>13657000</v>
      </c>
      <c r="I75" s="122">
        <f t="shared" si="46"/>
        <v>13378411</v>
      </c>
      <c r="J75" s="121">
        <f t="shared" si="46"/>
        <v>27034000</v>
      </c>
      <c r="K75" s="122">
        <f t="shared" si="46"/>
        <v>23608596</v>
      </c>
      <c r="L75" s="121">
        <f t="shared" si="46"/>
        <v>7161000</v>
      </c>
      <c r="M75" s="122">
        <f t="shared" si="46"/>
        <v>11159195</v>
      </c>
      <c r="N75" s="121">
        <f t="shared" si="46"/>
        <v>20020000</v>
      </c>
      <c r="O75" s="122">
        <f t="shared" si="46"/>
        <v>20710355</v>
      </c>
      <c r="P75" s="121">
        <f>$H75      +$J75      +$L75      +$N75</f>
        <v>67872000</v>
      </c>
      <c r="Q75" s="122">
        <f>$I75      +$K75      +$M75      +$O75</f>
        <v>68856557</v>
      </c>
      <c r="R75" s="67">
        <f>IF(($L75      =0),0,((($N75      -$L75      )/$L75      )*100))</f>
        <v>179.56989247311827</v>
      </c>
      <c r="S75" s="68">
        <f>IF(($M75      =0),0,((($O75      -$M75      )/$M75      )*100))</f>
        <v>85.59004480161876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98.776068575087677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100.20892262017375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23tTG8/NzF9P3T0DwUI+5G49yoYreG5WlQgd5kUFxlhvrRrkeTsRJ5ZLYJVlrFwmyG4rtGwkoVmhsWQDRGqyCA==" saltValue="NeUu+UlxQxPU0+GpDW5zV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1052000</v>
      </c>
      <c r="I10" s="110">
        <v>1051420</v>
      </c>
      <c r="J10" s="109">
        <v>335000</v>
      </c>
      <c r="K10" s="110">
        <v>335698</v>
      </c>
      <c r="L10" s="109">
        <v>380000</v>
      </c>
      <c r="M10" s="110">
        <v>380937</v>
      </c>
      <c r="N10" s="109"/>
      <c r="O10" s="110">
        <v>716179</v>
      </c>
      <c r="P10" s="109">
        <f t="shared" ref="P10:P17" si="1">$H10      +$J10      +$L10      +$N10</f>
        <v>1767000</v>
      </c>
      <c r="Q10" s="110">
        <f t="shared" ref="Q10:Q17" si="2">$I10      +$K10      +$M10      +$O10</f>
        <v>2484234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88.00457818484422</v>
      </c>
      <c r="T10" s="54">
        <f t="shared" ref="T10:T16" si="5">IF(($E10      =0),0,(($P10      /$E10      )*100))</f>
        <v>63.107142857142861</v>
      </c>
      <c r="U10" s="56">
        <f t="shared" ref="U10:U16" si="6">IF(($E10      =0),0,(($Q10      /$E10      )*100))</f>
        <v>88.722642857142858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1052000</v>
      </c>
      <c r="I17" s="113">
        <f t="shared" si="7"/>
        <v>1051420</v>
      </c>
      <c r="J17" s="112">
        <f t="shared" si="7"/>
        <v>335000</v>
      </c>
      <c r="K17" s="113">
        <f t="shared" si="7"/>
        <v>335698</v>
      </c>
      <c r="L17" s="112">
        <f t="shared" si="7"/>
        <v>380000</v>
      </c>
      <c r="M17" s="113">
        <f t="shared" si="7"/>
        <v>380937</v>
      </c>
      <c r="N17" s="112">
        <f t="shared" si="7"/>
        <v>0</v>
      </c>
      <c r="O17" s="113">
        <f t="shared" si="7"/>
        <v>716179</v>
      </c>
      <c r="P17" s="112">
        <f t="shared" si="1"/>
        <v>1767000</v>
      </c>
      <c r="Q17" s="113">
        <f t="shared" si="2"/>
        <v>2484234</v>
      </c>
      <c r="R17" s="58">
        <f t="shared" si="3"/>
        <v>-100</v>
      </c>
      <c r="S17" s="59">
        <f t="shared" si="4"/>
        <v>88.00457818484422</v>
      </c>
      <c r="T17" s="58">
        <f>IF((SUM($E9:$E14))=0,0,(P17/(SUM($E9:$E14))*100))</f>
        <v>63.107142857142861</v>
      </c>
      <c r="U17" s="60">
        <f>IF((SUM($E9:$E14))=0,0,(Q17/(SUM($E9:$E14))*100))</f>
        <v>88.722642857142858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>
        <v>27650000</v>
      </c>
      <c r="D23" s="108"/>
      <c r="E23" s="108">
        <f t="shared" si="8"/>
        <v>27650000</v>
      </c>
      <c r="F23" s="109">
        <v>27650000</v>
      </c>
      <c r="G23" s="110">
        <v>27650000</v>
      </c>
      <c r="H23" s="109"/>
      <c r="I23" s="110"/>
      <c r="J23" s="109"/>
      <c r="K23" s="110"/>
      <c r="L23" s="109"/>
      <c r="M23" s="110"/>
      <c r="N23" s="109">
        <v>3487000</v>
      </c>
      <c r="O23" s="110">
        <v>3487627</v>
      </c>
      <c r="P23" s="109">
        <f t="shared" si="9"/>
        <v>3487000</v>
      </c>
      <c r="Q23" s="110">
        <f t="shared" si="10"/>
        <v>3487627</v>
      </c>
      <c r="R23" s="54">
        <f t="shared" si="11"/>
        <v>0</v>
      </c>
      <c r="S23" s="55">
        <f t="shared" si="12"/>
        <v>0</v>
      </c>
      <c r="T23" s="54">
        <f t="shared" si="13"/>
        <v>12.611211573236888</v>
      </c>
      <c r="U23" s="56">
        <f t="shared" si="14"/>
        <v>12.613479204339964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27650000</v>
      </c>
      <c r="D26" s="111"/>
      <c r="E26" s="111">
        <f t="shared" si="8"/>
        <v>27650000</v>
      </c>
      <c r="F26" s="112">
        <f t="shared" ref="F26:O26" si="15">SUM(F19:F25)</f>
        <v>27650000</v>
      </c>
      <c r="G26" s="113">
        <f t="shared" si="15"/>
        <v>27650000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3487000</v>
      </c>
      <c r="O26" s="113">
        <f t="shared" si="15"/>
        <v>3487627</v>
      </c>
      <c r="P26" s="112">
        <f t="shared" si="9"/>
        <v>3487000</v>
      </c>
      <c r="Q26" s="113">
        <f t="shared" si="10"/>
        <v>3487627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12.611211573236888</v>
      </c>
      <c r="U26" s="60">
        <f>IF(($E26-$E21-$E25)   =0,0,($Q26   /($E26-$E21-$E25)   )*100)</f>
        <v>12.613479204339964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2609000</v>
      </c>
      <c r="C34" s="108"/>
      <c r="D34" s="108"/>
      <c r="E34" s="108">
        <f>$B34      +$C34      +$D34</f>
        <v>2609000</v>
      </c>
      <c r="F34" s="109">
        <v>2609000</v>
      </c>
      <c r="G34" s="110">
        <v>2609000</v>
      </c>
      <c r="H34" s="109">
        <v>652000</v>
      </c>
      <c r="I34" s="110">
        <v>1129268</v>
      </c>
      <c r="J34" s="109">
        <v>1145000</v>
      </c>
      <c r="K34" s="110">
        <v>1144652</v>
      </c>
      <c r="L34" s="109">
        <v>335000</v>
      </c>
      <c r="M34" s="110">
        <v>335082</v>
      </c>
      <c r="N34" s="109"/>
      <c r="O34" s="110"/>
      <c r="P34" s="109">
        <f>$H34      +$J34      +$L34      +$N34</f>
        <v>2132000</v>
      </c>
      <c r="Q34" s="110">
        <f>$I34      +$K34      +$M34      +$O34</f>
        <v>2609002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81.717133001149861</v>
      </c>
      <c r="U34" s="56">
        <f>IF(($E34      =0),0,(($Q34      /$E34      )*100))</f>
        <v>100.00007665772326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2609000</v>
      </c>
      <c r="C35" s="111">
        <f>C34</f>
        <v>0</v>
      </c>
      <c r="D35" s="111"/>
      <c r="E35" s="111">
        <f>$B35      +$C35      +$D35</f>
        <v>2609000</v>
      </c>
      <c r="F35" s="112">
        <f t="shared" ref="F35:O35" si="17">F34</f>
        <v>2609000</v>
      </c>
      <c r="G35" s="113">
        <f t="shared" si="17"/>
        <v>2609000</v>
      </c>
      <c r="H35" s="112">
        <f t="shared" si="17"/>
        <v>652000</v>
      </c>
      <c r="I35" s="113">
        <f t="shared" si="17"/>
        <v>1129268</v>
      </c>
      <c r="J35" s="112">
        <f t="shared" si="17"/>
        <v>1145000</v>
      </c>
      <c r="K35" s="113">
        <f t="shared" si="17"/>
        <v>1144652</v>
      </c>
      <c r="L35" s="112">
        <f t="shared" si="17"/>
        <v>335000</v>
      </c>
      <c r="M35" s="113">
        <f t="shared" si="17"/>
        <v>335082</v>
      </c>
      <c r="N35" s="112">
        <f t="shared" si="17"/>
        <v>0</v>
      </c>
      <c r="O35" s="113">
        <f t="shared" si="17"/>
        <v>0</v>
      </c>
      <c r="P35" s="112">
        <f>$H35      +$J35      +$L35      +$N35</f>
        <v>2132000</v>
      </c>
      <c r="Q35" s="113">
        <f>$I35      +$K35      +$M35      +$O35</f>
        <v>2609002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81.717133001149861</v>
      </c>
      <c r="U35" s="60">
        <f>IF($E35   =0,0,($Q35   /$E35   )*100)</f>
        <v>100.00007665772326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17544000</v>
      </c>
      <c r="C37" s="108"/>
      <c r="D37" s="108"/>
      <c r="E37" s="108">
        <f t="shared" ref="E37:E42" si="18">$B37      +$C37      +$D37</f>
        <v>17544000</v>
      </c>
      <c r="F37" s="109">
        <v>17544000</v>
      </c>
      <c r="G37" s="110">
        <v>17544000</v>
      </c>
      <c r="H37" s="109">
        <v>5629000</v>
      </c>
      <c r="I37" s="110">
        <v>5629916</v>
      </c>
      <c r="J37" s="109">
        <v>2551000</v>
      </c>
      <c r="K37" s="110">
        <v>3169024</v>
      </c>
      <c r="L37" s="109">
        <v>3958000</v>
      </c>
      <c r="M37" s="110">
        <v>1748531</v>
      </c>
      <c r="N37" s="109">
        <v>4888000</v>
      </c>
      <c r="O37" s="110">
        <v>6580967</v>
      </c>
      <c r="P37" s="109">
        <f t="shared" ref="P37:P42" si="19">$H37      +$J37      +$L37      +$N37</f>
        <v>17026000</v>
      </c>
      <c r="Q37" s="110">
        <f t="shared" ref="Q37:Q42" si="20">$I37      +$K37      +$M37      +$O37</f>
        <v>17128438</v>
      </c>
      <c r="R37" s="54">
        <f t="shared" ref="R37:R42" si="21">IF(($L37      =0),0,((($N37      -$L37      )/$L37      )*100))</f>
        <v>23.496715512885295</v>
      </c>
      <c r="S37" s="55">
        <f t="shared" ref="S37:S42" si="22">IF(($M37      =0),0,((($O37      -$M37      )/$M37      )*100))</f>
        <v>276.37119387645976</v>
      </c>
      <c r="T37" s="54">
        <f t="shared" ref="T37:T41" si="23">IF(($E37      =0),0,(($P37      /$E37      )*100))</f>
        <v>97.047423620611042</v>
      </c>
      <c r="U37" s="56">
        <f t="shared" ref="U37:U41" si="24">IF(($E37      =0),0,(($Q37      /$E37      )*100))</f>
        <v>97.631315549475602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8303000</v>
      </c>
      <c r="C38" s="108">
        <v>1703000</v>
      </c>
      <c r="D38" s="108"/>
      <c r="E38" s="108">
        <f t="shared" si="18"/>
        <v>10006000</v>
      </c>
      <c r="F38" s="109">
        <v>8303000</v>
      </c>
      <c r="G38" s="110">
        <v>0</v>
      </c>
      <c r="H38" s="109"/>
      <c r="I38" s="110"/>
      <c r="J38" s="109"/>
      <c r="K38" s="110"/>
      <c r="L38" s="109"/>
      <c r="M38" s="110"/>
      <c r="N38" s="109">
        <v>907000</v>
      </c>
      <c r="O38" s="110"/>
      <c r="P38" s="109">
        <f t="shared" si="19"/>
        <v>907000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9.0645612632420551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/>
      <c r="K40" s="110">
        <v>1088900</v>
      </c>
      <c r="L40" s="109">
        <v>3485000</v>
      </c>
      <c r="M40" s="110">
        <v>2284200</v>
      </c>
      <c r="N40" s="109">
        <v>515000</v>
      </c>
      <c r="O40" s="110">
        <v>546400</v>
      </c>
      <c r="P40" s="109">
        <f t="shared" si="19"/>
        <v>4000000</v>
      </c>
      <c r="Q40" s="110">
        <f t="shared" si="20"/>
        <v>3919500</v>
      </c>
      <c r="R40" s="54">
        <f t="shared" si="21"/>
        <v>-85.222381635581058</v>
      </c>
      <c r="S40" s="55">
        <f t="shared" si="22"/>
        <v>-76.07915243849051</v>
      </c>
      <c r="T40" s="54">
        <f t="shared" si="23"/>
        <v>100</v>
      </c>
      <c r="U40" s="56">
        <f t="shared" si="24"/>
        <v>97.987500000000011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29847000</v>
      </c>
      <c r="C42" s="111">
        <f>SUM(C37:C41)</f>
        <v>1703000</v>
      </c>
      <c r="D42" s="111"/>
      <c r="E42" s="111">
        <f t="shared" si="18"/>
        <v>31550000</v>
      </c>
      <c r="F42" s="112">
        <f t="shared" ref="F42:O42" si="25">SUM(F37:F41)</f>
        <v>29847000</v>
      </c>
      <c r="G42" s="113">
        <f t="shared" si="25"/>
        <v>21544000</v>
      </c>
      <c r="H42" s="112">
        <f t="shared" si="25"/>
        <v>5629000</v>
      </c>
      <c r="I42" s="113">
        <f t="shared" si="25"/>
        <v>5629916</v>
      </c>
      <c r="J42" s="112">
        <f t="shared" si="25"/>
        <v>2551000</v>
      </c>
      <c r="K42" s="113">
        <f t="shared" si="25"/>
        <v>4257924</v>
      </c>
      <c r="L42" s="112">
        <f t="shared" si="25"/>
        <v>7443000</v>
      </c>
      <c r="M42" s="113">
        <f t="shared" si="25"/>
        <v>4032731</v>
      </c>
      <c r="N42" s="112">
        <f t="shared" si="25"/>
        <v>6310000</v>
      </c>
      <c r="O42" s="113">
        <f t="shared" si="25"/>
        <v>7127367</v>
      </c>
      <c r="P42" s="112">
        <f t="shared" si="19"/>
        <v>21933000</v>
      </c>
      <c r="Q42" s="113">
        <f t="shared" si="20"/>
        <v>21047938</v>
      </c>
      <c r="R42" s="58">
        <f t="shared" si="21"/>
        <v>-15.222356576649201</v>
      </c>
      <c r="S42" s="59">
        <f t="shared" si="22"/>
        <v>76.737972356698222</v>
      </c>
      <c r="T42" s="58">
        <f>IF((+$E37+$E40) =0,0,(P42   /(+$E37+$E40) )*100)</f>
        <v>101.80560712959526</v>
      </c>
      <c r="U42" s="60">
        <f>IF((+$E37+$E40) =0,0,(Q42   /(+$E37+$E40) )*100)</f>
        <v>97.697447085035265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35256000</v>
      </c>
      <c r="C69" s="120">
        <f>SUM(C9:C16,C19:C25,C28:C31,C34,C37:C41,C44:C54,C57:C60,C63:C67)</f>
        <v>29353000</v>
      </c>
      <c r="D69" s="120"/>
      <c r="E69" s="120">
        <f t="shared" si="35"/>
        <v>64609000</v>
      </c>
      <c r="F69" s="121">
        <f t="shared" ref="F69:O69" si="43">SUM(F9:F16,F19:F25,F28:F31,F34,F37:F41,F44:F54,F57:F60,F63:F67)</f>
        <v>62906000</v>
      </c>
      <c r="G69" s="122">
        <f t="shared" si="43"/>
        <v>54603000</v>
      </c>
      <c r="H69" s="121">
        <f t="shared" si="43"/>
        <v>7333000</v>
      </c>
      <c r="I69" s="122">
        <f t="shared" si="43"/>
        <v>7810604</v>
      </c>
      <c r="J69" s="121">
        <f t="shared" si="43"/>
        <v>4031000</v>
      </c>
      <c r="K69" s="122">
        <f t="shared" si="43"/>
        <v>5738274</v>
      </c>
      <c r="L69" s="121">
        <f t="shared" si="43"/>
        <v>8158000</v>
      </c>
      <c r="M69" s="122">
        <f t="shared" si="43"/>
        <v>4748750</v>
      </c>
      <c r="N69" s="121">
        <f t="shared" si="43"/>
        <v>9797000</v>
      </c>
      <c r="O69" s="122">
        <f t="shared" si="43"/>
        <v>11331173</v>
      </c>
      <c r="P69" s="121">
        <f t="shared" si="36"/>
        <v>29319000</v>
      </c>
      <c r="Q69" s="122">
        <f t="shared" si="37"/>
        <v>29628801</v>
      </c>
      <c r="R69" s="67">
        <f t="shared" si="38"/>
        <v>20.090708506987006</v>
      </c>
      <c r="S69" s="68">
        <f t="shared" si="39"/>
        <v>138.61380363253488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53.694851931212575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54.262221855941981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74314000</v>
      </c>
      <c r="C71" s="108">
        <v>17000000</v>
      </c>
      <c r="D71" s="108"/>
      <c r="E71" s="108">
        <f>$B71      +$C71      +$D71</f>
        <v>91314000</v>
      </c>
      <c r="F71" s="109">
        <v>91314000</v>
      </c>
      <c r="G71" s="110">
        <v>91314000</v>
      </c>
      <c r="H71" s="109">
        <v>40352000</v>
      </c>
      <c r="I71" s="110">
        <v>41583471</v>
      </c>
      <c r="J71" s="109">
        <v>16987000</v>
      </c>
      <c r="K71" s="110">
        <v>19712118</v>
      </c>
      <c r="L71" s="109">
        <v>3324000</v>
      </c>
      <c r="M71" s="110">
        <v>10776747</v>
      </c>
      <c r="N71" s="109">
        <v>16443000</v>
      </c>
      <c r="O71" s="110">
        <v>18862782</v>
      </c>
      <c r="P71" s="109">
        <f>$H71      +$J71      +$L71      +$N71</f>
        <v>77106000</v>
      </c>
      <c r="Q71" s="110">
        <f>$I71      +$K71      +$M71      +$O71</f>
        <v>90935118</v>
      </c>
      <c r="R71" s="54">
        <f>IF(($L71      =0),0,((($N71      -$L71      )/$L71      )*100))</f>
        <v>394.67509025270761</v>
      </c>
      <c r="S71" s="55">
        <f>IF(($M71      =0),0,((($O71      -$M71      )/$M71      )*100))</f>
        <v>75.032243032150618</v>
      </c>
      <c r="T71" s="54">
        <f>IF(($E71      =0),0,(($P71      /$E71      )*100))</f>
        <v>84.440502004073863</v>
      </c>
      <c r="U71" s="56">
        <f>IF(($E71      =0),0,(($Q71      /$E71      )*100))</f>
        <v>99.585077863197327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74314000</v>
      </c>
      <c r="C73" s="117">
        <f>SUM(C71:C72)</f>
        <v>17000000</v>
      </c>
      <c r="D73" s="117"/>
      <c r="E73" s="117">
        <f>$B73      +$C73      +$D73</f>
        <v>91314000</v>
      </c>
      <c r="F73" s="118">
        <f t="shared" ref="F73:O73" si="44">SUM(F71:F72)</f>
        <v>91314000</v>
      </c>
      <c r="G73" s="119">
        <f t="shared" si="44"/>
        <v>91314000</v>
      </c>
      <c r="H73" s="118">
        <f t="shared" si="44"/>
        <v>40352000</v>
      </c>
      <c r="I73" s="119">
        <f t="shared" si="44"/>
        <v>41583471</v>
      </c>
      <c r="J73" s="118">
        <f t="shared" si="44"/>
        <v>16987000</v>
      </c>
      <c r="K73" s="119">
        <f t="shared" si="44"/>
        <v>19712118</v>
      </c>
      <c r="L73" s="118">
        <f t="shared" si="44"/>
        <v>3324000</v>
      </c>
      <c r="M73" s="119">
        <f t="shared" si="44"/>
        <v>10776747</v>
      </c>
      <c r="N73" s="118">
        <f t="shared" si="44"/>
        <v>16443000</v>
      </c>
      <c r="O73" s="119">
        <f t="shared" si="44"/>
        <v>18862782</v>
      </c>
      <c r="P73" s="118">
        <f>$H73      +$J73      +$L73      +$N73</f>
        <v>77106000</v>
      </c>
      <c r="Q73" s="119">
        <f>$I73      +$K73      +$M73      +$O73</f>
        <v>90935118</v>
      </c>
      <c r="R73" s="63">
        <f>IF(($L73      =0),0,((($N73      -$L73      )/$L73      )*100))</f>
        <v>394.67509025270761</v>
      </c>
      <c r="S73" s="64">
        <f>IF(($M73      =0),0,((($O73      -$M73      )/$M73      )*100))</f>
        <v>75.032243032150618</v>
      </c>
      <c r="T73" s="63">
        <f>IF(($E71      =0),0,(($P71      /$E71      )*100))</f>
        <v>84.440502004073863</v>
      </c>
      <c r="U73" s="65">
        <f>IF($E71   =0,0,($Q71   /$E71 )*100)</f>
        <v>99.585077863197327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74314000</v>
      </c>
      <c r="C74" s="120">
        <f>SUM(C71:C72)</f>
        <v>17000000</v>
      </c>
      <c r="D74" s="120"/>
      <c r="E74" s="120">
        <f>$B74      +$C74      +$D74</f>
        <v>91314000</v>
      </c>
      <c r="F74" s="121">
        <f t="shared" ref="F74:O74" si="45">SUM(F71:F72)</f>
        <v>91314000</v>
      </c>
      <c r="G74" s="122">
        <f t="shared" si="45"/>
        <v>91314000</v>
      </c>
      <c r="H74" s="121">
        <f t="shared" si="45"/>
        <v>40352000</v>
      </c>
      <c r="I74" s="122">
        <f t="shared" si="45"/>
        <v>41583471</v>
      </c>
      <c r="J74" s="121">
        <f t="shared" si="45"/>
        <v>16987000</v>
      </c>
      <c r="K74" s="122">
        <f t="shared" si="45"/>
        <v>19712118</v>
      </c>
      <c r="L74" s="121">
        <f t="shared" si="45"/>
        <v>3324000</v>
      </c>
      <c r="M74" s="122">
        <f t="shared" si="45"/>
        <v>10776747</v>
      </c>
      <c r="N74" s="121">
        <f t="shared" si="45"/>
        <v>16443000</v>
      </c>
      <c r="O74" s="122">
        <f t="shared" si="45"/>
        <v>18862782</v>
      </c>
      <c r="P74" s="121">
        <f>$H74      +$J74      +$L74      +$N74</f>
        <v>77106000</v>
      </c>
      <c r="Q74" s="122">
        <f>$I74      +$K74      +$M74      +$O74</f>
        <v>90935118</v>
      </c>
      <c r="R74" s="67">
        <f>IF(($L74      =0),0,((($N74      -$L74      )/$L74      )*100))</f>
        <v>394.67509025270761</v>
      </c>
      <c r="S74" s="68">
        <f>IF(($M74      =0),0,((($O74      -$M74      )/$M74      )*100))</f>
        <v>75.032243032150618</v>
      </c>
      <c r="T74" s="67">
        <f>IF(($E71      =0),0,(($P71      /$E71      )*100))</f>
        <v>84.440502004073863</v>
      </c>
      <c r="U74" s="71">
        <f>IF($E71   =0,0,($Q71   /$E71 )*100)</f>
        <v>99.585077863197327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109570000</v>
      </c>
      <c r="C75" s="120">
        <f>SUM(C9:C16,C19:C25,C28:C31,C34,C37:C41,C44:C54,C57:C60,C63:C67,C71:C72)</f>
        <v>46353000</v>
      </c>
      <c r="D75" s="120"/>
      <c r="E75" s="120">
        <f>$B75      +$C75      +$D75</f>
        <v>155923000</v>
      </c>
      <c r="F75" s="121">
        <f t="shared" ref="F75:O75" si="46">SUM(F9:F16,F19:F25,F28:F31,F34,F37:F41,F44:F54,F57:F60,F63:F67,F71:F72)</f>
        <v>154220000</v>
      </c>
      <c r="G75" s="122">
        <f t="shared" si="46"/>
        <v>145917000</v>
      </c>
      <c r="H75" s="121">
        <f t="shared" si="46"/>
        <v>47685000</v>
      </c>
      <c r="I75" s="122">
        <f t="shared" si="46"/>
        <v>49394075</v>
      </c>
      <c r="J75" s="121">
        <f t="shared" si="46"/>
        <v>21018000</v>
      </c>
      <c r="K75" s="122">
        <f t="shared" si="46"/>
        <v>25450392</v>
      </c>
      <c r="L75" s="121">
        <f t="shared" si="46"/>
        <v>11482000</v>
      </c>
      <c r="M75" s="122">
        <f t="shared" si="46"/>
        <v>15525497</v>
      </c>
      <c r="N75" s="121">
        <f t="shared" si="46"/>
        <v>26240000</v>
      </c>
      <c r="O75" s="122">
        <f t="shared" si="46"/>
        <v>30193955</v>
      </c>
      <c r="P75" s="121">
        <f>$H75      +$J75      +$L75      +$N75</f>
        <v>106425000</v>
      </c>
      <c r="Q75" s="122">
        <f>$I75      +$K75      +$M75      +$O75</f>
        <v>120563919</v>
      </c>
      <c r="R75" s="67">
        <f>IF(($L75      =0),0,((($N75      -$L75      )/$L75      )*100))</f>
        <v>128.53161470127154</v>
      </c>
      <c r="S75" s="68">
        <f>IF(($M75      =0),0,((($O75      -$M75      )/$M75      )*100))</f>
        <v>94.479796685413675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72.935298834268792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82.624998458027505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g97tqsSkZDg2K9nZDDxb1SHeClEAOIJk680jRufuk+pdV58LwmZ2NZjhnNTbkDL4kxgFzlrqKt6EGL5QR6fVA==" saltValue="BS5GBsYc4sccnjCIvf2gG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446000</v>
      </c>
      <c r="I10" s="110">
        <v>195152</v>
      </c>
      <c r="J10" s="109">
        <v>626000</v>
      </c>
      <c r="K10" s="110">
        <v>462312</v>
      </c>
      <c r="L10" s="109">
        <v>369000</v>
      </c>
      <c r="M10" s="110">
        <v>489728</v>
      </c>
      <c r="N10" s="109"/>
      <c r="O10" s="110">
        <v>463819</v>
      </c>
      <c r="P10" s="109">
        <f t="shared" ref="P10:P17" si="1">$H10      +$J10      +$L10      +$N10</f>
        <v>1441000</v>
      </c>
      <c r="Q10" s="110">
        <f t="shared" ref="Q10:Q17" si="2">$I10      +$K10      +$M10      +$O10</f>
        <v>1611011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-5.2904877809722954</v>
      </c>
      <c r="T10" s="54">
        <f t="shared" ref="T10:T16" si="5">IF(($E10      =0),0,(($P10      /$E10      )*100))</f>
        <v>80.055555555555557</v>
      </c>
      <c r="U10" s="56">
        <f t="shared" ref="U10:U16" si="6">IF(($E10      =0),0,(($Q10      /$E10      )*100))</f>
        <v>89.500611111111112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446000</v>
      </c>
      <c r="I17" s="113">
        <f t="shared" si="7"/>
        <v>195152</v>
      </c>
      <c r="J17" s="112">
        <f t="shared" si="7"/>
        <v>626000</v>
      </c>
      <c r="K17" s="113">
        <f t="shared" si="7"/>
        <v>462312</v>
      </c>
      <c r="L17" s="112">
        <f t="shared" si="7"/>
        <v>369000</v>
      </c>
      <c r="M17" s="113">
        <f t="shared" si="7"/>
        <v>489728</v>
      </c>
      <c r="N17" s="112">
        <f t="shared" si="7"/>
        <v>0</v>
      </c>
      <c r="O17" s="113">
        <f t="shared" si="7"/>
        <v>463819</v>
      </c>
      <c r="P17" s="112">
        <f t="shared" si="1"/>
        <v>1441000</v>
      </c>
      <c r="Q17" s="113">
        <f t="shared" si="2"/>
        <v>1611011</v>
      </c>
      <c r="R17" s="58">
        <f t="shared" si="3"/>
        <v>-100</v>
      </c>
      <c r="S17" s="59">
        <f t="shared" si="4"/>
        <v>-5.2904877809722954</v>
      </c>
      <c r="T17" s="58">
        <f>IF((SUM($E9:$E14))=0,0,(P17/(SUM($E9:$E14))*100))</f>
        <v>80.055555555555557</v>
      </c>
      <c r="U17" s="60">
        <f>IF((SUM($E9:$E14))=0,0,(Q17/(SUM($E9:$E14))*100))</f>
        <v>89.500611111111112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2348000</v>
      </c>
      <c r="C34" s="108">
        <v>300000</v>
      </c>
      <c r="D34" s="108"/>
      <c r="E34" s="108">
        <f>$B34      +$C34      +$D34</f>
        <v>2648000</v>
      </c>
      <c r="F34" s="109">
        <v>2648000</v>
      </c>
      <c r="G34" s="110">
        <v>2648000</v>
      </c>
      <c r="H34" s="109">
        <v>454000</v>
      </c>
      <c r="I34" s="110">
        <v>501999</v>
      </c>
      <c r="J34" s="109">
        <v>1311000</v>
      </c>
      <c r="K34" s="110">
        <v>1118345</v>
      </c>
      <c r="L34" s="109">
        <v>836000</v>
      </c>
      <c r="M34" s="110">
        <v>1009551</v>
      </c>
      <c r="N34" s="109">
        <v>47000</v>
      </c>
      <c r="O34" s="110"/>
      <c r="P34" s="109">
        <f>$H34      +$J34      +$L34      +$N34</f>
        <v>2648000</v>
      </c>
      <c r="Q34" s="110">
        <f>$I34      +$K34      +$M34      +$O34</f>
        <v>2629895</v>
      </c>
      <c r="R34" s="54">
        <f>IF(($L34      =0),0,((($N34      -$L34      )/$L34      )*100))</f>
        <v>-94.377990430622006</v>
      </c>
      <c r="S34" s="55">
        <f>IF(($M34      =0),0,((($O34      -$M34      )/$M34      )*100))</f>
        <v>-100</v>
      </c>
      <c r="T34" s="54">
        <f>IF(($E34      =0),0,(($P34      /$E34      )*100))</f>
        <v>100</v>
      </c>
      <c r="U34" s="56">
        <f>IF(($E34      =0),0,(($Q34      /$E34      )*100))</f>
        <v>99.31627643504531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2348000</v>
      </c>
      <c r="C35" s="111">
        <f>C34</f>
        <v>300000</v>
      </c>
      <c r="D35" s="111"/>
      <c r="E35" s="111">
        <f>$B35      +$C35      +$D35</f>
        <v>2648000</v>
      </c>
      <c r="F35" s="112">
        <f t="shared" ref="F35:O35" si="17">F34</f>
        <v>2648000</v>
      </c>
      <c r="G35" s="113">
        <f t="shared" si="17"/>
        <v>2648000</v>
      </c>
      <c r="H35" s="112">
        <f t="shared" si="17"/>
        <v>454000</v>
      </c>
      <c r="I35" s="113">
        <f t="shared" si="17"/>
        <v>501999</v>
      </c>
      <c r="J35" s="112">
        <f t="shared" si="17"/>
        <v>1311000</v>
      </c>
      <c r="K35" s="113">
        <f t="shared" si="17"/>
        <v>1118345</v>
      </c>
      <c r="L35" s="112">
        <f t="shared" si="17"/>
        <v>836000</v>
      </c>
      <c r="M35" s="113">
        <f t="shared" si="17"/>
        <v>1009551</v>
      </c>
      <c r="N35" s="112">
        <f t="shared" si="17"/>
        <v>47000</v>
      </c>
      <c r="O35" s="113">
        <f t="shared" si="17"/>
        <v>0</v>
      </c>
      <c r="P35" s="112">
        <f>$H35      +$J35      +$L35      +$N35</f>
        <v>2648000</v>
      </c>
      <c r="Q35" s="113">
        <f>$I35      +$K35      +$M35      +$O35</f>
        <v>2629895</v>
      </c>
      <c r="R35" s="58">
        <f>IF(($L35      =0),0,((($N35      -$L35      )/$L35      )*100))</f>
        <v>-94.377990430622006</v>
      </c>
      <c r="S35" s="59">
        <f>IF(($M35      =0),0,((($O35      -$M35      )/$M35      )*100))</f>
        <v>-100</v>
      </c>
      <c r="T35" s="58">
        <f>IF($E35   =0,0,($P35   /$E35   )*100)</f>
        <v>100</v>
      </c>
      <c r="U35" s="60">
        <f>IF($E35   =0,0,($Q35   /$E35   )*100)</f>
        <v>99.31627643504531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12431000</v>
      </c>
      <c r="C37" s="108">
        <v>-2061000</v>
      </c>
      <c r="D37" s="108"/>
      <c r="E37" s="108">
        <f t="shared" ref="E37:E42" si="18">$B37      +$C37      +$D37</f>
        <v>10370000</v>
      </c>
      <c r="F37" s="109">
        <v>10370000</v>
      </c>
      <c r="G37" s="110">
        <v>10370000</v>
      </c>
      <c r="H37" s="109">
        <v>547000</v>
      </c>
      <c r="I37" s="110"/>
      <c r="J37" s="109">
        <v>2364000</v>
      </c>
      <c r="K37" s="110"/>
      <c r="L37" s="109">
        <v>2822000</v>
      </c>
      <c r="M37" s="110"/>
      <c r="N37" s="109">
        <v>4637000</v>
      </c>
      <c r="O37" s="110"/>
      <c r="P37" s="109">
        <f t="shared" ref="P37:P42" si="19">$H37      +$J37      +$L37      +$N37</f>
        <v>10370000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64.316087880935498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0</v>
      </c>
      <c r="V37" s="109">
        <v>7087000</v>
      </c>
      <c r="W37" s="110">
        <v>1790000</v>
      </c>
    </row>
    <row r="38" spans="1:23" ht="13" customHeight="1" x14ac:dyDescent="0.3">
      <c r="A38" s="53" t="s">
        <v>62</v>
      </c>
      <c r="B38" s="108">
        <v>13160000</v>
      </c>
      <c r="C38" s="108">
        <v>3175000</v>
      </c>
      <c r="D38" s="108"/>
      <c r="E38" s="108">
        <f t="shared" si="18"/>
        <v>16335000</v>
      </c>
      <c r="F38" s="109">
        <v>13160000</v>
      </c>
      <c r="G38" s="110">
        <v>0</v>
      </c>
      <c r="H38" s="109"/>
      <c r="I38" s="110"/>
      <c r="J38" s="109"/>
      <c r="K38" s="110"/>
      <c r="L38" s="109"/>
      <c r="M38" s="110"/>
      <c r="N38" s="109">
        <v>2174000</v>
      </c>
      <c r="O38" s="110"/>
      <c r="P38" s="109">
        <f t="shared" si="19"/>
        <v>2174000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13.308846036118762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25591000</v>
      </c>
      <c r="C42" s="111">
        <f>SUM(C37:C41)</f>
        <v>1114000</v>
      </c>
      <c r="D42" s="111"/>
      <c r="E42" s="111">
        <f t="shared" si="18"/>
        <v>26705000</v>
      </c>
      <c r="F42" s="112">
        <f t="shared" ref="F42:O42" si="25">SUM(F37:F41)</f>
        <v>23530000</v>
      </c>
      <c r="G42" s="113">
        <f t="shared" si="25"/>
        <v>10370000</v>
      </c>
      <c r="H42" s="112">
        <f t="shared" si="25"/>
        <v>547000</v>
      </c>
      <c r="I42" s="113">
        <f t="shared" si="25"/>
        <v>0</v>
      </c>
      <c r="J42" s="112">
        <f t="shared" si="25"/>
        <v>2364000</v>
      </c>
      <c r="K42" s="113">
        <f t="shared" si="25"/>
        <v>0</v>
      </c>
      <c r="L42" s="112">
        <f t="shared" si="25"/>
        <v>2822000</v>
      </c>
      <c r="M42" s="113">
        <f t="shared" si="25"/>
        <v>0</v>
      </c>
      <c r="N42" s="112">
        <f t="shared" si="25"/>
        <v>6811000</v>
      </c>
      <c r="O42" s="113">
        <f t="shared" si="25"/>
        <v>0</v>
      </c>
      <c r="P42" s="112">
        <f t="shared" si="19"/>
        <v>12544000</v>
      </c>
      <c r="Q42" s="113">
        <f t="shared" si="20"/>
        <v>0</v>
      </c>
      <c r="R42" s="58">
        <f t="shared" si="21"/>
        <v>141.35364989369242</v>
      </c>
      <c r="S42" s="59">
        <f t="shared" si="22"/>
        <v>0</v>
      </c>
      <c r="T42" s="58">
        <f>IF((+$E37+$E40) =0,0,(P42   /(+$E37+$E40) )*100)</f>
        <v>120.96432015429122</v>
      </c>
      <c r="U42" s="60">
        <f>IF((+$E37+$E40) =0,0,(Q42   /(+$E37+$E40) )*100)</f>
        <v>0</v>
      </c>
      <c r="V42" s="112">
        <f>SUM(V37:V41)</f>
        <v>7087000</v>
      </c>
      <c r="W42" s="113">
        <f>SUM(W37:W41)</f>
        <v>1790000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29739000</v>
      </c>
      <c r="C69" s="120">
        <f>SUM(C9:C16,C19:C25,C28:C31,C34,C37:C41,C44:C54,C57:C60,C63:C67)</f>
        <v>1414000</v>
      </c>
      <c r="D69" s="120"/>
      <c r="E69" s="120">
        <f t="shared" si="35"/>
        <v>31153000</v>
      </c>
      <c r="F69" s="121">
        <f t="shared" ref="F69:O69" si="43">SUM(F9:F16,F19:F25,F28:F31,F34,F37:F41,F44:F54,F57:F60,F63:F67)</f>
        <v>27978000</v>
      </c>
      <c r="G69" s="122">
        <f t="shared" si="43"/>
        <v>14818000</v>
      </c>
      <c r="H69" s="121">
        <f t="shared" si="43"/>
        <v>1447000</v>
      </c>
      <c r="I69" s="122">
        <f t="shared" si="43"/>
        <v>697151</v>
      </c>
      <c r="J69" s="121">
        <f t="shared" si="43"/>
        <v>4301000</v>
      </c>
      <c r="K69" s="122">
        <f t="shared" si="43"/>
        <v>1580657</v>
      </c>
      <c r="L69" s="121">
        <f t="shared" si="43"/>
        <v>4027000</v>
      </c>
      <c r="M69" s="122">
        <f t="shared" si="43"/>
        <v>1499279</v>
      </c>
      <c r="N69" s="121">
        <f t="shared" si="43"/>
        <v>6858000</v>
      </c>
      <c r="O69" s="122">
        <f t="shared" si="43"/>
        <v>463819</v>
      </c>
      <c r="P69" s="121">
        <f t="shared" si="36"/>
        <v>16633000</v>
      </c>
      <c r="Q69" s="122">
        <f t="shared" si="37"/>
        <v>4240906</v>
      </c>
      <c r="R69" s="67">
        <f t="shared" si="38"/>
        <v>70.300471815247079</v>
      </c>
      <c r="S69" s="68">
        <f t="shared" si="39"/>
        <v>-69.063863363656793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112.2486165474423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28.619962208125255</v>
      </c>
      <c r="V69" s="121">
        <f>SUM(V9:V16,V19:V25,V28:V31,V34,V37:V41,V44:V54,V57:V60,V63:V67)</f>
        <v>7087000</v>
      </c>
      <c r="W69" s="122">
        <f>SUM(W9:W16,W19:W25,W28:W31,W34,W37:W41,W44:W54,W57:W60,W63:W67)</f>
        <v>1790000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72858000</v>
      </c>
      <c r="C71" s="108">
        <v>25000000</v>
      </c>
      <c r="D71" s="108"/>
      <c r="E71" s="108">
        <f>$B71      +$C71      +$D71</f>
        <v>97858000</v>
      </c>
      <c r="F71" s="109">
        <v>97858000</v>
      </c>
      <c r="G71" s="110">
        <v>97858000</v>
      </c>
      <c r="H71" s="109">
        <v>18402000</v>
      </c>
      <c r="I71" s="110">
        <v>9503002</v>
      </c>
      <c r="J71" s="109">
        <v>40456000</v>
      </c>
      <c r="K71" s="110">
        <v>26374897</v>
      </c>
      <c r="L71" s="109">
        <v>6814000</v>
      </c>
      <c r="M71" s="110">
        <v>8818374</v>
      </c>
      <c r="N71" s="109">
        <v>32185000</v>
      </c>
      <c r="O71" s="110">
        <v>39839094</v>
      </c>
      <c r="P71" s="109">
        <f>$H71      +$J71      +$L71      +$N71</f>
        <v>97857000</v>
      </c>
      <c r="Q71" s="110">
        <f>$I71      +$K71      +$M71      +$O71</f>
        <v>84535367</v>
      </c>
      <c r="R71" s="54">
        <f>IF(($L71      =0),0,((($N71      -$L71      )/$L71      )*100))</f>
        <v>372.33636630466685</v>
      </c>
      <c r="S71" s="55">
        <f>IF(($M71      =0),0,((($O71      -$M71      )/$M71      )*100))</f>
        <v>351.77369433412554</v>
      </c>
      <c r="T71" s="54">
        <f>IF(($E71      =0),0,(($P71      /$E71      )*100))</f>
        <v>99.99897811114063</v>
      </c>
      <c r="U71" s="56">
        <f>IF(($E71      =0),0,(($Q71      /$E71      )*100))</f>
        <v>86.385749759856125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72858000</v>
      </c>
      <c r="C73" s="117">
        <f>SUM(C71:C72)</f>
        <v>25000000</v>
      </c>
      <c r="D73" s="117"/>
      <c r="E73" s="117">
        <f>$B73      +$C73      +$D73</f>
        <v>97858000</v>
      </c>
      <c r="F73" s="118">
        <f t="shared" ref="F73:O73" si="44">SUM(F71:F72)</f>
        <v>97858000</v>
      </c>
      <c r="G73" s="119">
        <f t="shared" si="44"/>
        <v>97858000</v>
      </c>
      <c r="H73" s="118">
        <f t="shared" si="44"/>
        <v>18402000</v>
      </c>
      <c r="I73" s="119">
        <f t="shared" si="44"/>
        <v>9503002</v>
      </c>
      <c r="J73" s="118">
        <f t="shared" si="44"/>
        <v>40456000</v>
      </c>
      <c r="K73" s="119">
        <f t="shared" si="44"/>
        <v>26374897</v>
      </c>
      <c r="L73" s="118">
        <f t="shared" si="44"/>
        <v>6814000</v>
      </c>
      <c r="M73" s="119">
        <f t="shared" si="44"/>
        <v>8818374</v>
      </c>
      <c r="N73" s="118">
        <f t="shared" si="44"/>
        <v>32185000</v>
      </c>
      <c r="O73" s="119">
        <f t="shared" si="44"/>
        <v>39839094</v>
      </c>
      <c r="P73" s="118">
        <f>$H73      +$J73      +$L73      +$N73</f>
        <v>97857000</v>
      </c>
      <c r="Q73" s="119">
        <f>$I73      +$K73      +$M73      +$O73</f>
        <v>84535367</v>
      </c>
      <c r="R73" s="63">
        <f>IF(($L73      =0),0,((($N73      -$L73      )/$L73      )*100))</f>
        <v>372.33636630466685</v>
      </c>
      <c r="S73" s="64">
        <f>IF(($M73      =0),0,((($O73      -$M73      )/$M73      )*100))</f>
        <v>351.77369433412554</v>
      </c>
      <c r="T73" s="63">
        <f>IF(($E71      =0),0,(($P71      /$E71      )*100))</f>
        <v>99.99897811114063</v>
      </c>
      <c r="U73" s="65">
        <f>IF($E71   =0,0,($Q71   /$E71 )*100)</f>
        <v>86.385749759856125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72858000</v>
      </c>
      <c r="C74" s="120">
        <f>SUM(C71:C72)</f>
        <v>25000000</v>
      </c>
      <c r="D74" s="120"/>
      <c r="E74" s="120">
        <f>$B74      +$C74      +$D74</f>
        <v>97858000</v>
      </c>
      <c r="F74" s="121">
        <f t="shared" ref="F74:O74" si="45">SUM(F71:F72)</f>
        <v>97858000</v>
      </c>
      <c r="G74" s="122">
        <f t="shared" si="45"/>
        <v>97858000</v>
      </c>
      <c r="H74" s="121">
        <f t="shared" si="45"/>
        <v>18402000</v>
      </c>
      <c r="I74" s="122">
        <f t="shared" si="45"/>
        <v>9503002</v>
      </c>
      <c r="J74" s="121">
        <f t="shared" si="45"/>
        <v>40456000</v>
      </c>
      <c r="K74" s="122">
        <f t="shared" si="45"/>
        <v>26374897</v>
      </c>
      <c r="L74" s="121">
        <f t="shared" si="45"/>
        <v>6814000</v>
      </c>
      <c r="M74" s="122">
        <f t="shared" si="45"/>
        <v>8818374</v>
      </c>
      <c r="N74" s="121">
        <f t="shared" si="45"/>
        <v>32185000</v>
      </c>
      <c r="O74" s="122">
        <f t="shared" si="45"/>
        <v>39839094</v>
      </c>
      <c r="P74" s="121">
        <f>$H74      +$J74      +$L74      +$N74</f>
        <v>97857000</v>
      </c>
      <c r="Q74" s="122">
        <f>$I74      +$K74      +$M74      +$O74</f>
        <v>84535367</v>
      </c>
      <c r="R74" s="67">
        <f>IF(($L74      =0),0,((($N74      -$L74      )/$L74      )*100))</f>
        <v>372.33636630466685</v>
      </c>
      <c r="S74" s="68">
        <f>IF(($M74      =0),0,((($O74      -$M74      )/$M74      )*100))</f>
        <v>351.77369433412554</v>
      </c>
      <c r="T74" s="67">
        <f>IF(($E71      =0),0,(($P71      /$E71      )*100))</f>
        <v>99.99897811114063</v>
      </c>
      <c r="U74" s="71">
        <f>IF($E71   =0,0,($Q71   /$E71 )*100)</f>
        <v>86.385749759856125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102597000</v>
      </c>
      <c r="C75" s="120">
        <f>SUM(C9:C16,C19:C25,C28:C31,C34,C37:C41,C44:C54,C57:C60,C63:C67,C71:C72)</f>
        <v>26414000</v>
      </c>
      <c r="D75" s="120"/>
      <c r="E75" s="120">
        <f>$B75      +$C75      +$D75</f>
        <v>129011000</v>
      </c>
      <c r="F75" s="121">
        <f t="shared" ref="F75:O75" si="46">SUM(F9:F16,F19:F25,F28:F31,F34,F37:F41,F44:F54,F57:F60,F63:F67,F71:F72)</f>
        <v>125836000</v>
      </c>
      <c r="G75" s="122">
        <f t="shared" si="46"/>
        <v>112676000</v>
      </c>
      <c r="H75" s="121">
        <f t="shared" si="46"/>
        <v>19849000</v>
      </c>
      <c r="I75" s="122">
        <f t="shared" si="46"/>
        <v>10200153</v>
      </c>
      <c r="J75" s="121">
        <f t="shared" si="46"/>
        <v>44757000</v>
      </c>
      <c r="K75" s="122">
        <f t="shared" si="46"/>
        <v>27955554</v>
      </c>
      <c r="L75" s="121">
        <f t="shared" si="46"/>
        <v>10841000</v>
      </c>
      <c r="M75" s="122">
        <f t="shared" si="46"/>
        <v>10317653</v>
      </c>
      <c r="N75" s="121">
        <f t="shared" si="46"/>
        <v>39043000</v>
      </c>
      <c r="O75" s="122">
        <f t="shared" si="46"/>
        <v>40302913</v>
      </c>
      <c r="P75" s="121">
        <f>$H75      +$J75      +$L75      +$N75</f>
        <v>114490000</v>
      </c>
      <c r="Q75" s="122">
        <f>$I75      +$K75      +$M75      +$O75</f>
        <v>88776273</v>
      </c>
      <c r="R75" s="67">
        <f>IF(($L75      =0),0,((($N75      -$L75      )/$L75      )*100))</f>
        <v>260.14205331611475</v>
      </c>
      <c r="S75" s="68">
        <f>IF(($M75      =0),0,((($O75      -$M75      )/$M75      )*100))</f>
        <v>290.62093869603871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101.60992580496291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78.788981681990848</v>
      </c>
      <c r="V75" s="121">
        <f>SUM(V9:V16,V19:V25,V28:V31,V34,V37:V41,V44:V54,V57:V60,V63:V67,V71:V72)</f>
        <v>7087000</v>
      </c>
      <c r="W75" s="122">
        <f>SUM(W9:W16,W19:W25,W28:W31,W34,W37:W41,W44:W54,W57:W60,W63:W67,W71:W72)</f>
        <v>1790000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l/6b8EBj5DeSY4WrORptcRpRVltvuKvQo2ovsgF0hXMkW8e/ffSJ9iHCF+1eE7BcUZ1RDKDTYWj60rRIXVgF0g==" saltValue="2sdisQ3Cs+XC2+lDvCiIB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2500000</v>
      </c>
      <c r="C10" s="108"/>
      <c r="D10" s="108"/>
      <c r="E10" s="108">
        <f t="shared" ref="E10:E17" si="0">$B10      +$C10      +$D10</f>
        <v>2500000</v>
      </c>
      <c r="F10" s="109">
        <v>2500000</v>
      </c>
      <c r="G10" s="110">
        <v>2500000</v>
      </c>
      <c r="H10" s="109">
        <v>411000</v>
      </c>
      <c r="I10" s="110">
        <v>396855</v>
      </c>
      <c r="J10" s="109">
        <v>528000</v>
      </c>
      <c r="K10" s="110">
        <v>663910</v>
      </c>
      <c r="L10" s="109">
        <v>576000</v>
      </c>
      <c r="M10" s="110">
        <v>613500</v>
      </c>
      <c r="N10" s="109"/>
      <c r="O10" s="110">
        <v>1170490</v>
      </c>
      <c r="P10" s="109">
        <f t="shared" ref="P10:P17" si="1">$H10      +$J10      +$L10      +$N10</f>
        <v>1515000</v>
      </c>
      <c r="Q10" s="110">
        <f t="shared" ref="Q10:Q17" si="2">$I10      +$K10      +$M10      +$O10</f>
        <v>2844755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90.788916055419719</v>
      </c>
      <c r="T10" s="54">
        <f t="shared" ref="T10:T16" si="5">IF(($E10      =0),0,(($P10      /$E10      )*100))</f>
        <v>60.6</v>
      </c>
      <c r="U10" s="56">
        <f t="shared" ref="U10:U16" si="6">IF(($E10      =0),0,(($Q10      /$E10      )*100))</f>
        <v>113.7902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>
        <v>47718000</v>
      </c>
      <c r="D14" s="108"/>
      <c r="E14" s="108">
        <f t="shared" si="0"/>
        <v>47718000</v>
      </c>
      <c r="F14" s="109">
        <v>47718000</v>
      </c>
      <c r="G14" s="110">
        <v>47718000</v>
      </c>
      <c r="H14" s="109"/>
      <c r="I14" s="110">
        <v>1928332</v>
      </c>
      <c r="J14" s="109"/>
      <c r="K14" s="110">
        <v>11455973</v>
      </c>
      <c r="L14" s="109">
        <v>35225000</v>
      </c>
      <c r="M14" s="110">
        <v>-41493913</v>
      </c>
      <c r="N14" s="109"/>
      <c r="O14" s="110">
        <v>48864867</v>
      </c>
      <c r="P14" s="109">
        <f t="shared" si="1"/>
        <v>35225000</v>
      </c>
      <c r="Q14" s="110">
        <f t="shared" si="2"/>
        <v>20755259</v>
      </c>
      <c r="R14" s="54">
        <f t="shared" si="3"/>
        <v>-100</v>
      </c>
      <c r="S14" s="55">
        <f t="shared" si="4"/>
        <v>-217.76394046037547</v>
      </c>
      <c r="T14" s="54">
        <f t="shared" si="5"/>
        <v>73.819103902091456</v>
      </c>
      <c r="U14" s="56">
        <f t="shared" si="6"/>
        <v>43.495659918688965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1500000</v>
      </c>
      <c r="C15" s="108">
        <v>12000000</v>
      </c>
      <c r="D15" s="108"/>
      <c r="E15" s="108">
        <f t="shared" si="0"/>
        <v>13500000</v>
      </c>
      <c r="F15" s="109">
        <v>13500000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4000000</v>
      </c>
      <c r="C17" s="111">
        <f>SUM(C9:C16)</f>
        <v>59718000</v>
      </c>
      <c r="D17" s="111"/>
      <c r="E17" s="111">
        <f t="shared" si="0"/>
        <v>63718000</v>
      </c>
      <c r="F17" s="112">
        <f t="shared" ref="F17:O17" si="7">SUM(F9:F16)</f>
        <v>63718000</v>
      </c>
      <c r="G17" s="113">
        <f t="shared" si="7"/>
        <v>50218000</v>
      </c>
      <c r="H17" s="112">
        <f t="shared" si="7"/>
        <v>411000</v>
      </c>
      <c r="I17" s="113">
        <f t="shared" si="7"/>
        <v>2325187</v>
      </c>
      <c r="J17" s="112">
        <f t="shared" si="7"/>
        <v>528000</v>
      </c>
      <c r="K17" s="113">
        <f t="shared" si="7"/>
        <v>12119883</v>
      </c>
      <c r="L17" s="112">
        <f t="shared" si="7"/>
        <v>35801000</v>
      </c>
      <c r="M17" s="113">
        <f t="shared" si="7"/>
        <v>-40880413</v>
      </c>
      <c r="N17" s="112">
        <f t="shared" si="7"/>
        <v>0</v>
      </c>
      <c r="O17" s="113">
        <f t="shared" si="7"/>
        <v>50035357</v>
      </c>
      <c r="P17" s="112">
        <f t="shared" si="1"/>
        <v>36740000</v>
      </c>
      <c r="Q17" s="113">
        <f t="shared" si="2"/>
        <v>23600014</v>
      </c>
      <c r="R17" s="58">
        <f t="shared" si="3"/>
        <v>-100</v>
      </c>
      <c r="S17" s="59">
        <f t="shared" si="4"/>
        <v>-222.39445085840987</v>
      </c>
      <c r="T17" s="58">
        <f>IF((SUM($E9:$E14))=0,0,(P17/(SUM($E9:$E14))*100))</f>
        <v>73.161017961687051</v>
      </c>
      <c r="U17" s="60">
        <f>IF((SUM($E9:$E14))=0,0,(Q17/(SUM($E9:$E14))*100))</f>
        <v>46.995129236528733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1742000</v>
      </c>
      <c r="C34" s="108"/>
      <c r="D34" s="108"/>
      <c r="E34" s="108">
        <f>$B34      +$C34      +$D34</f>
        <v>1742000</v>
      </c>
      <c r="F34" s="109">
        <v>1742000</v>
      </c>
      <c r="G34" s="110">
        <v>1742000</v>
      </c>
      <c r="H34" s="109">
        <v>436000</v>
      </c>
      <c r="I34" s="110">
        <v>857363</v>
      </c>
      <c r="J34" s="109">
        <v>884000</v>
      </c>
      <c r="K34" s="110">
        <v>1015149</v>
      </c>
      <c r="L34" s="109"/>
      <c r="M34" s="110">
        <v>953823</v>
      </c>
      <c r="N34" s="109"/>
      <c r="O34" s="110">
        <v>1336133</v>
      </c>
      <c r="P34" s="109">
        <f>$H34      +$J34      +$L34      +$N34</f>
        <v>1320000</v>
      </c>
      <c r="Q34" s="110">
        <f>$I34      +$K34      +$M34      +$O34</f>
        <v>4162468</v>
      </c>
      <c r="R34" s="54">
        <f>IF(($L34      =0),0,((($N34      -$L34      )/$L34      )*100))</f>
        <v>0</v>
      </c>
      <c r="S34" s="55">
        <f>IF(($M34      =0),0,((($O34      -$M34      )/$M34      )*100))</f>
        <v>40.081860051602867</v>
      </c>
      <c r="T34" s="54">
        <f>IF(($E34      =0),0,(($P34      /$E34      )*100))</f>
        <v>75.774971297359357</v>
      </c>
      <c r="U34" s="56">
        <f>IF(($E34      =0),0,(($Q34      /$E34      )*100))</f>
        <v>238.94764638346726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1742000</v>
      </c>
      <c r="C35" s="111">
        <f>C34</f>
        <v>0</v>
      </c>
      <c r="D35" s="111"/>
      <c r="E35" s="111">
        <f>$B35      +$C35      +$D35</f>
        <v>1742000</v>
      </c>
      <c r="F35" s="112">
        <f t="shared" ref="F35:O35" si="17">F34</f>
        <v>1742000</v>
      </c>
      <c r="G35" s="113">
        <f t="shared" si="17"/>
        <v>1742000</v>
      </c>
      <c r="H35" s="112">
        <f t="shared" si="17"/>
        <v>436000</v>
      </c>
      <c r="I35" s="113">
        <f t="shared" si="17"/>
        <v>857363</v>
      </c>
      <c r="J35" s="112">
        <f t="shared" si="17"/>
        <v>884000</v>
      </c>
      <c r="K35" s="113">
        <f t="shared" si="17"/>
        <v>1015149</v>
      </c>
      <c r="L35" s="112">
        <f t="shared" si="17"/>
        <v>0</v>
      </c>
      <c r="M35" s="113">
        <f t="shared" si="17"/>
        <v>953823</v>
      </c>
      <c r="N35" s="112">
        <f t="shared" si="17"/>
        <v>0</v>
      </c>
      <c r="O35" s="113">
        <f t="shared" si="17"/>
        <v>1336133</v>
      </c>
      <c r="P35" s="112">
        <f>$H35      +$J35      +$L35      +$N35</f>
        <v>1320000</v>
      </c>
      <c r="Q35" s="113">
        <f>$I35      +$K35      +$M35      +$O35</f>
        <v>4162468</v>
      </c>
      <c r="R35" s="58">
        <f>IF(($L35      =0),0,((($N35      -$L35      )/$L35      )*100))</f>
        <v>0</v>
      </c>
      <c r="S35" s="59">
        <f>IF(($M35      =0),0,((($O35      -$M35      )/$M35      )*100))</f>
        <v>40.081860051602867</v>
      </c>
      <c r="T35" s="58">
        <f>IF($E35   =0,0,($P35   /$E35   )*100)</f>
        <v>75.774971297359357</v>
      </c>
      <c r="U35" s="60">
        <f>IF($E35   =0,0,($Q35   /$E35   )*100)</f>
        <v>238.94764638346726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24122000</v>
      </c>
      <c r="C37" s="108"/>
      <c r="D37" s="108"/>
      <c r="E37" s="108">
        <f t="shared" ref="E37:E42" si="18">$B37      +$C37      +$D37</f>
        <v>24122000</v>
      </c>
      <c r="F37" s="109">
        <v>24122000</v>
      </c>
      <c r="G37" s="110">
        <v>24122000</v>
      </c>
      <c r="H37" s="109">
        <v>2713000</v>
      </c>
      <c r="I37" s="110">
        <v>711270</v>
      </c>
      <c r="J37" s="109">
        <v>18631000</v>
      </c>
      <c r="K37" s="110">
        <v>6802788</v>
      </c>
      <c r="L37" s="109"/>
      <c r="M37" s="110">
        <v>14896221</v>
      </c>
      <c r="N37" s="109">
        <v>1473000</v>
      </c>
      <c r="O37" s="110">
        <v>11332116</v>
      </c>
      <c r="P37" s="109">
        <f t="shared" ref="P37:P42" si="19">$H37      +$J37      +$L37      +$N37</f>
        <v>22817000</v>
      </c>
      <c r="Q37" s="110">
        <f t="shared" ref="Q37:Q42" si="20">$I37      +$K37      +$M37      +$O37</f>
        <v>33742395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-23.926236056782454</v>
      </c>
      <c r="T37" s="54">
        <f t="shared" ref="T37:T41" si="23">IF(($E37      =0),0,(($P37      /$E37      )*100))</f>
        <v>94.590000829118651</v>
      </c>
      <c r="U37" s="56">
        <f t="shared" ref="U37:U41" si="24">IF(($E37      =0),0,(($Q37      /$E37      )*100))</f>
        <v>139.88224442417709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5908000</v>
      </c>
      <c r="C38" s="108">
        <v>1130000</v>
      </c>
      <c r="D38" s="108"/>
      <c r="E38" s="108">
        <f t="shared" si="18"/>
        <v>7038000</v>
      </c>
      <c r="F38" s="109">
        <v>5908000</v>
      </c>
      <c r="G38" s="110">
        <v>0</v>
      </c>
      <c r="H38" s="109"/>
      <c r="I38" s="110"/>
      <c r="J38" s="109"/>
      <c r="K38" s="110"/>
      <c r="L38" s="109"/>
      <c r="M38" s="110"/>
      <c r="N38" s="109">
        <v>509000</v>
      </c>
      <c r="O38" s="110"/>
      <c r="P38" s="109">
        <f t="shared" si="19"/>
        <v>509000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7.2321682296106848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30030000</v>
      </c>
      <c r="C42" s="111">
        <f>SUM(C37:C41)</f>
        <v>1130000</v>
      </c>
      <c r="D42" s="111"/>
      <c r="E42" s="111">
        <f t="shared" si="18"/>
        <v>31160000</v>
      </c>
      <c r="F42" s="112">
        <f t="shared" ref="F42:O42" si="25">SUM(F37:F41)</f>
        <v>30030000</v>
      </c>
      <c r="G42" s="113">
        <f t="shared" si="25"/>
        <v>24122000</v>
      </c>
      <c r="H42" s="112">
        <f t="shared" si="25"/>
        <v>2713000</v>
      </c>
      <c r="I42" s="113">
        <f t="shared" si="25"/>
        <v>711270</v>
      </c>
      <c r="J42" s="112">
        <f t="shared" si="25"/>
        <v>18631000</v>
      </c>
      <c r="K42" s="113">
        <f t="shared" si="25"/>
        <v>6802788</v>
      </c>
      <c r="L42" s="112">
        <f t="shared" si="25"/>
        <v>0</v>
      </c>
      <c r="M42" s="113">
        <f t="shared" si="25"/>
        <v>14896221</v>
      </c>
      <c r="N42" s="112">
        <f t="shared" si="25"/>
        <v>1982000</v>
      </c>
      <c r="O42" s="113">
        <f t="shared" si="25"/>
        <v>11332116</v>
      </c>
      <c r="P42" s="112">
        <f t="shared" si="19"/>
        <v>23326000</v>
      </c>
      <c r="Q42" s="113">
        <f t="shared" si="20"/>
        <v>33742395</v>
      </c>
      <c r="R42" s="58">
        <f t="shared" si="21"/>
        <v>0</v>
      </c>
      <c r="S42" s="59">
        <f t="shared" si="22"/>
        <v>-23.926236056782454</v>
      </c>
      <c r="T42" s="58">
        <f>IF((+$E37+$E40) =0,0,(P42   /(+$E37+$E40) )*100)</f>
        <v>96.700107785424095</v>
      </c>
      <c r="U42" s="60">
        <f>IF((+$E37+$E40) =0,0,(Q42   /(+$E37+$E40) )*100)</f>
        <v>139.88224442417709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35772000</v>
      </c>
      <c r="C69" s="120">
        <f>SUM(C9:C16,C19:C25,C28:C31,C34,C37:C41,C44:C54,C57:C60,C63:C67)</f>
        <v>60848000</v>
      </c>
      <c r="D69" s="120"/>
      <c r="E69" s="120">
        <f t="shared" si="35"/>
        <v>96620000</v>
      </c>
      <c r="F69" s="121">
        <f t="shared" ref="F69:O69" si="43">SUM(F9:F16,F19:F25,F28:F31,F34,F37:F41,F44:F54,F57:F60,F63:F67)</f>
        <v>95490000</v>
      </c>
      <c r="G69" s="122">
        <f t="shared" si="43"/>
        <v>76082000</v>
      </c>
      <c r="H69" s="121">
        <f t="shared" si="43"/>
        <v>3560000</v>
      </c>
      <c r="I69" s="122">
        <f t="shared" si="43"/>
        <v>3893820</v>
      </c>
      <c r="J69" s="121">
        <f t="shared" si="43"/>
        <v>20043000</v>
      </c>
      <c r="K69" s="122">
        <f t="shared" si="43"/>
        <v>19937820</v>
      </c>
      <c r="L69" s="121">
        <f t="shared" si="43"/>
        <v>35801000</v>
      </c>
      <c r="M69" s="122">
        <f t="shared" si="43"/>
        <v>-25030369</v>
      </c>
      <c r="N69" s="121">
        <f t="shared" si="43"/>
        <v>1982000</v>
      </c>
      <c r="O69" s="122">
        <f t="shared" si="43"/>
        <v>62703606</v>
      </c>
      <c r="P69" s="121">
        <f t="shared" si="36"/>
        <v>61386000</v>
      </c>
      <c r="Q69" s="122">
        <f t="shared" si="37"/>
        <v>61504877</v>
      </c>
      <c r="R69" s="67">
        <f t="shared" si="38"/>
        <v>-94.463841792128704</v>
      </c>
      <c r="S69" s="68">
        <f t="shared" si="39"/>
        <v>-350.51011433351221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80.683998843353223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80.840247364685467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109304000</v>
      </c>
      <c r="C71" s="108">
        <v>18000000</v>
      </c>
      <c r="D71" s="108"/>
      <c r="E71" s="108">
        <f>$B71      +$C71      +$D71</f>
        <v>127304000</v>
      </c>
      <c r="F71" s="109">
        <v>127304000</v>
      </c>
      <c r="G71" s="110">
        <v>127304000</v>
      </c>
      <c r="H71" s="109">
        <v>5476000</v>
      </c>
      <c r="I71" s="110">
        <v>20020611</v>
      </c>
      <c r="J71" s="109">
        <v>70669000</v>
      </c>
      <c r="K71" s="110">
        <v>66724645</v>
      </c>
      <c r="L71" s="109">
        <v>7267000</v>
      </c>
      <c r="M71" s="110">
        <v>18454315</v>
      </c>
      <c r="N71" s="109">
        <v>31333000</v>
      </c>
      <c r="O71" s="110">
        <v>12981577</v>
      </c>
      <c r="P71" s="109">
        <f>$H71      +$J71      +$L71      +$N71</f>
        <v>114745000</v>
      </c>
      <c r="Q71" s="110">
        <f>$I71      +$K71      +$M71      +$O71</f>
        <v>118181148</v>
      </c>
      <c r="R71" s="54">
        <f>IF(($L71      =0),0,((($N71      -$L71      )/$L71      )*100))</f>
        <v>331.16829503233799</v>
      </c>
      <c r="S71" s="55">
        <f>IF(($M71      =0),0,((($O71      -$M71      )/$M71      )*100))</f>
        <v>-29.65560087166606</v>
      </c>
      <c r="T71" s="54">
        <f>IF(($E71      =0),0,(($P71      /$E71      )*100))</f>
        <v>90.134638346006412</v>
      </c>
      <c r="U71" s="56">
        <f>IF(($E71      =0),0,(($Q71      /$E71      )*100))</f>
        <v>92.833805693458189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109304000</v>
      </c>
      <c r="C73" s="117">
        <f>SUM(C71:C72)</f>
        <v>18000000</v>
      </c>
      <c r="D73" s="117"/>
      <c r="E73" s="117">
        <f>$B73      +$C73      +$D73</f>
        <v>127304000</v>
      </c>
      <c r="F73" s="118">
        <f t="shared" ref="F73:O73" si="44">SUM(F71:F72)</f>
        <v>127304000</v>
      </c>
      <c r="G73" s="119">
        <f t="shared" si="44"/>
        <v>127304000</v>
      </c>
      <c r="H73" s="118">
        <f t="shared" si="44"/>
        <v>5476000</v>
      </c>
      <c r="I73" s="119">
        <f t="shared" si="44"/>
        <v>20020611</v>
      </c>
      <c r="J73" s="118">
        <f t="shared" si="44"/>
        <v>70669000</v>
      </c>
      <c r="K73" s="119">
        <f t="shared" si="44"/>
        <v>66724645</v>
      </c>
      <c r="L73" s="118">
        <f t="shared" si="44"/>
        <v>7267000</v>
      </c>
      <c r="M73" s="119">
        <f t="shared" si="44"/>
        <v>18454315</v>
      </c>
      <c r="N73" s="118">
        <f t="shared" si="44"/>
        <v>31333000</v>
      </c>
      <c r="O73" s="119">
        <f t="shared" si="44"/>
        <v>12981577</v>
      </c>
      <c r="P73" s="118">
        <f>$H73      +$J73      +$L73      +$N73</f>
        <v>114745000</v>
      </c>
      <c r="Q73" s="119">
        <f>$I73      +$K73      +$M73      +$O73</f>
        <v>118181148</v>
      </c>
      <c r="R73" s="63">
        <f>IF(($L73      =0),0,((($N73      -$L73      )/$L73      )*100))</f>
        <v>331.16829503233799</v>
      </c>
      <c r="S73" s="64">
        <f>IF(($M73      =0),0,((($O73      -$M73      )/$M73      )*100))</f>
        <v>-29.65560087166606</v>
      </c>
      <c r="T73" s="63">
        <f>IF(($E71      =0),0,(($P71      /$E71      )*100))</f>
        <v>90.134638346006412</v>
      </c>
      <c r="U73" s="65">
        <f>IF($E71   =0,0,($Q71   /$E71 )*100)</f>
        <v>92.833805693458189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109304000</v>
      </c>
      <c r="C74" s="120">
        <f>SUM(C71:C72)</f>
        <v>18000000</v>
      </c>
      <c r="D74" s="120"/>
      <c r="E74" s="120">
        <f>$B74      +$C74      +$D74</f>
        <v>127304000</v>
      </c>
      <c r="F74" s="121">
        <f t="shared" ref="F74:O74" si="45">SUM(F71:F72)</f>
        <v>127304000</v>
      </c>
      <c r="G74" s="122">
        <f t="shared" si="45"/>
        <v>127304000</v>
      </c>
      <c r="H74" s="121">
        <f t="shared" si="45"/>
        <v>5476000</v>
      </c>
      <c r="I74" s="122">
        <f t="shared" si="45"/>
        <v>20020611</v>
      </c>
      <c r="J74" s="121">
        <f t="shared" si="45"/>
        <v>70669000</v>
      </c>
      <c r="K74" s="122">
        <f t="shared" si="45"/>
        <v>66724645</v>
      </c>
      <c r="L74" s="121">
        <f t="shared" si="45"/>
        <v>7267000</v>
      </c>
      <c r="M74" s="122">
        <f t="shared" si="45"/>
        <v>18454315</v>
      </c>
      <c r="N74" s="121">
        <f t="shared" si="45"/>
        <v>31333000</v>
      </c>
      <c r="O74" s="122">
        <f t="shared" si="45"/>
        <v>12981577</v>
      </c>
      <c r="P74" s="121">
        <f>$H74      +$J74      +$L74      +$N74</f>
        <v>114745000</v>
      </c>
      <c r="Q74" s="122">
        <f>$I74      +$K74      +$M74      +$O74</f>
        <v>118181148</v>
      </c>
      <c r="R74" s="67">
        <f>IF(($L74      =0),0,((($N74      -$L74      )/$L74      )*100))</f>
        <v>331.16829503233799</v>
      </c>
      <c r="S74" s="68">
        <f>IF(($M74      =0),0,((($O74      -$M74      )/$M74      )*100))</f>
        <v>-29.65560087166606</v>
      </c>
      <c r="T74" s="67">
        <f>IF(($E71      =0),0,(($P71      /$E71      )*100))</f>
        <v>90.134638346006412</v>
      </c>
      <c r="U74" s="71">
        <f>IF($E71   =0,0,($Q71   /$E71 )*100)</f>
        <v>92.833805693458189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145076000</v>
      </c>
      <c r="C75" s="120">
        <f>SUM(C9:C16,C19:C25,C28:C31,C34,C37:C41,C44:C54,C57:C60,C63:C67,C71:C72)</f>
        <v>78848000</v>
      </c>
      <c r="D75" s="120"/>
      <c r="E75" s="120">
        <f>$B75      +$C75      +$D75</f>
        <v>223924000</v>
      </c>
      <c r="F75" s="121">
        <f t="shared" ref="F75:O75" si="46">SUM(F9:F16,F19:F25,F28:F31,F34,F37:F41,F44:F54,F57:F60,F63:F67,F71:F72)</f>
        <v>222794000</v>
      </c>
      <c r="G75" s="122">
        <f t="shared" si="46"/>
        <v>203386000</v>
      </c>
      <c r="H75" s="121">
        <f t="shared" si="46"/>
        <v>9036000</v>
      </c>
      <c r="I75" s="122">
        <f t="shared" si="46"/>
        <v>23914431</v>
      </c>
      <c r="J75" s="121">
        <f t="shared" si="46"/>
        <v>90712000</v>
      </c>
      <c r="K75" s="122">
        <f t="shared" si="46"/>
        <v>86662465</v>
      </c>
      <c r="L75" s="121">
        <f t="shared" si="46"/>
        <v>43068000</v>
      </c>
      <c r="M75" s="122">
        <f t="shared" si="46"/>
        <v>-6576054</v>
      </c>
      <c r="N75" s="121">
        <f t="shared" si="46"/>
        <v>33315000</v>
      </c>
      <c r="O75" s="122">
        <f t="shared" si="46"/>
        <v>75685183</v>
      </c>
      <c r="P75" s="121">
        <f>$H75      +$J75      +$L75      +$N75</f>
        <v>176131000</v>
      </c>
      <c r="Q75" s="122">
        <f>$I75      +$K75      +$M75      +$O75</f>
        <v>179686025</v>
      </c>
      <c r="R75" s="67">
        <f>IF(($L75      =0),0,((($N75      -$L75      )/$L75      )*100))</f>
        <v>-22.645583728057954</v>
      </c>
      <c r="S75" s="68">
        <f>IF(($M75      =0),0,((($O75      -$M75      )/$M75      )*100))</f>
        <v>-1250.92094742531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86.599372621517702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88.347292832348344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ZTk5/anUdMrrN+tHafXY/nySfY0aPIr9lDwdUbX+THhbpo1g5GgWEAiRdnnLhSRgt/SptzsvEfFV594n+GfvQ==" saltValue="az8v0H85cwRVn4PXEFsIJ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139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2400000</v>
      </c>
      <c r="C10" s="108"/>
      <c r="D10" s="108"/>
      <c r="E10" s="108">
        <f t="shared" ref="E10:E17" si="0">$B10      +$C10      +$D10</f>
        <v>2400000</v>
      </c>
      <c r="F10" s="109">
        <v>2400000</v>
      </c>
      <c r="G10" s="110">
        <v>2400000</v>
      </c>
      <c r="H10" s="109">
        <v>279000</v>
      </c>
      <c r="I10" s="110">
        <v>279256</v>
      </c>
      <c r="J10" s="109">
        <v>1138000</v>
      </c>
      <c r="K10" s="110">
        <v>1137505</v>
      </c>
      <c r="L10" s="109">
        <v>818000</v>
      </c>
      <c r="M10" s="110">
        <v>817506</v>
      </c>
      <c r="N10" s="109"/>
      <c r="O10" s="110">
        <v>276905</v>
      </c>
      <c r="P10" s="109">
        <f t="shared" ref="P10:P17" si="1">$H10      +$J10      +$L10      +$N10</f>
        <v>2235000</v>
      </c>
      <c r="Q10" s="110">
        <f t="shared" ref="Q10:Q17" si="2">$I10      +$K10      +$M10      +$O10</f>
        <v>2511172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-66.128077347444545</v>
      </c>
      <c r="T10" s="54">
        <f t="shared" ref="T10:T16" si="5">IF(($E10      =0),0,(($P10      /$E10      )*100))</f>
        <v>93.125</v>
      </c>
      <c r="U10" s="56">
        <f t="shared" ref="U10:U16" si="6">IF(($E10      =0),0,(($Q10      /$E10      )*100))</f>
        <v>104.63216666666666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2400000</v>
      </c>
      <c r="C17" s="111">
        <f>SUM(C9:C16)</f>
        <v>0</v>
      </c>
      <c r="D17" s="111"/>
      <c r="E17" s="111">
        <f t="shared" si="0"/>
        <v>2400000</v>
      </c>
      <c r="F17" s="112">
        <f t="shared" ref="F17:O17" si="7">SUM(F9:F16)</f>
        <v>2400000</v>
      </c>
      <c r="G17" s="113">
        <f t="shared" si="7"/>
        <v>2400000</v>
      </c>
      <c r="H17" s="112">
        <f t="shared" si="7"/>
        <v>279000</v>
      </c>
      <c r="I17" s="113">
        <f t="shared" si="7"/>
        <v>279256</v>
      </c>
      <c r="J17" s="112">
        <f t="shared" si="7"/>
        <v>1138000</v>
      </c>
      <c r="K17" s="113">
        <f t="shared" si="7"/>
        <v>1137505</v>
      </c>
      <c r="L17" s="112">
        <f t="shared" si="7"/>
        <v>818000</v>
      </c>
      <c r="M17" s="113">
        <f t="shared" si="7"/>
        <v>817506</v>
      </c>
      <c r="N17" s="112">
        <f t="shared" si="7"/>
        <v>0</v>
      </c>
      <c r="O17" s="113">
        <f t="shared" si="7"/>
        <v>276905</v>
      </c>
      <c r="P17" s="112">
        <f t="shared" si="1"/>
        <v>2235000</v>
      </c>
      <c r="Q17" s="113">
        <f t="shared" si="2"/>
        <v>2511172</v>
      </c>
      <c r="R17" s="58">
        <f t="shared" si="3"/>
        <v>-100</v>
      </c>
      <c r="S17" s="59">
        <f t="shared" si="4"/>
        <v>-66.128077347444545</v>
      </c>
      <c r="T17" s="58">
        <f>IF((SUM($E9:$E14))=0,0,(P17/(SUM($E9:$E14))*100))</f>
        <v>93.125</v>
      </c>
      <c r="U17" s="60">
        <f>IF((SUM($E9:$E14))=0,0,(Q17/(SUM($E9:$E14))*100))</f>
        <v>104.63216666666666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1175000</v>
      </c>
      <c r="C21" s="108"/>
      <c r="D21" s="108"/>
      <c r="E21" s="108">
        <f t="shared" si="8"/>
        <v>1175000</v>
      </c>
      <c r="F21" s="109">
        <v>1175000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1175000</v>
      </c>
      <c r="C26" s="111">
        <f>SUM(C19:C25)</f>
        <v>0</v>
      </c>
      <c r="D26" s="111"/>
      <c r="E26" s="111">
        <f t="shared" si="8"/>
        <v>1175000</v>
      </c>
      <c r="F26" s="112">
        <f t="shared" ref="F26:O26" si="15">SUM(F19:F25)</f>
        <v>1175000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2571000</v>
      </c>
      <c r="C31" s="108"/>
      <c r="D31" s="108"/>
      <c r="E31" s="108">
        <f>$B31      +$C31      +$D31</f>
        <v>2571000</v>
      </c>
      <c r="F31" s="109">
        <v>2571000</v>
      </c>
      <c r="G31" s="110">
        <v>2571000</v>
      </c>
      <c r="H31" s="109"/>
      <c r="I31" s="110"/>
      <c r="J31" s="109">
        <v>1210000</v>
      </c>
      <c r="K31" s="110">
        <v>755433</v>
      </c>
      <c r="L31" s="109">
        <v>428000</v>
      </c>
      <c r="M31" s="110">
        <v>968544</v>
      </c>
      <c r="N31" s="109">
        <v>933000</v>
      </c>
      <c r="O31" s="110">
        <v>1189472</v>
      </c>
      <c r="P31" s="109">
        <f>$H31      +$J31      +$L31      +$N31</f>
        <v>2571000</v>
      </c>
      <c r="Q31" s="110">
        <f>$I31      +$K31      +$M31      +$O31</f>
        <v>2913449</v>
      </c>
      <c r="R31" s="54">
        <f>IF(($L31      =0),0,((($N31      -$L31      )/$L31      )*100))</f>
        <v>117.99065420560748</v>
      </c>
      <c r="S31" s="55">
        <f>IF(($M31      =0),0,((($O31      -$M31      )/$M31      )*100))</f>
        <v>22.810321472230484</v>
      </c>
      <c r="T31" s="54">
        <f>IF(($E31      =0),0,(($P31      /$E31      )*100))</f>
        <v>100</v>
      </c>
      <c r="U31" s="56">
        <f>IF(($E31      =0),0,(($Q31      /$E31      )*100))</f>
        <v>113.31968105795411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2571000</v>
      </c>
      <c r="C32" s="111">
        <f>SUM(C28:C31)</f>
        <v>0</v>
      </c>
      <c r="D32" s="111"/>
      <c r="E32" s="111">
        <f>$B32      +$C32      +$D32</f>
        <v>2571000</v>
      </c>
      <c r="F32" s="112">
        <f t="shared" ref="F32:O32" si="16">SUM(F28:F31)</f>
        <v>2571000</v>
      </c>
      <c r="G32" s="113">
        <f t="shared" si="16"/>
        <v>2571000</v>
      </c>
      <c r="H32" s="112">
        <f t="shared" si="16"/>
        <v>0</v>
      </c>
      <c r="I32" s="113">
        <f t="shared" si="16"/>
        <v>0</v>
      </c>
      <c r="J32" s="112">
        <f t="shared" si="16"/>
        <v>1210000</v>
      </c>
      <c r="K32" s="113">
        <f t="shared" si="16"/>
        <v>755433</v>
      </c>
      <c r="L32" s="112">
        <f t="shared" si="16"/>
        <v>428000</v>
      </c>
      <c r="M32" s="113">
        <f t="shared" si="16"/>
        <v>968544</v>
      </c>
      <c r="N32" s="112">
        <f t="shared" si="16"/>
        <v>933000</v>
      </c>
      <c r="O32" s="113">
        <f t="shared" si="16"/>
        <v>1189472</v>
      </c>
      <c r="P32" s="112">
        <f>$H32      +$J32      +$L32      +$N32</f>
        <v>2571000</v>
      </c>
      <c r="Q32" s="113">
        <f>$I32      +$K32      +$M32      +$O32</f>
        <v>2913449</v>
      </c>
      <c r="R32" s="58">
        <f>IF(($L32      =0),0,((($N32      -$L32      )/$L32      )*100))</f>
        <v>117.99065420560748</v>
      </c>
      <c r="S32" s="59">
        <f>IF(($M32      =0),0,((($O32      -$M32      )/$M32      )*100))</f>
        <v>22.810321472230484</v>
      </c>
      <c r="T32" s="58">
        <f>IF($E32   =0,0,($P32   /$E32   )*100)</f>
        <v>100</v>
      </c>
      <c r="U32" s="60">
        <f>IF($E32   =0,0,($Q32   /$E32   )*100)</f>
        <v>113.31968105795411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10676000</v>
      </c>
      <c r="C34" s="108"/>
      <c r="D34" s="108"/>
      <c r="E34" s="108">
        <f>$B34      +$C34      +$D34</f>
        <v>10676000</v>
      </c>
      <c r="F34" s="109">
        <v>10676000</v>
      </c>
      <c r="G34" s="110">
        <v>10676000</v>
      </c>
      <c r="H34" s="109">
        <v>698000</v>
      </c>
      <c r="I34" s="110">
        <v>698017</v>
      </c>
      <c r="J34" s="109">
        <v>3741000</v>
      </c>
      <c r="K34" s="110">
        <v>3741018</v>
      </c>
      <c r="L34" s="109">
        <v>3652000</v>
      </c>
      <c r="M34" s="110">
        <v>3651574</v>
      </c>
      <c r="N34" s="109">
        <v>2585000</v>
      </c>
      <c r="O34" s="110">
        <v>2585393</v>
      </c>
      <c r="P34" s="109">
        <f>$H34      +$J34      +$L34      +$N34</f>
        <v>10676000</v>
      </c>
      <c r="Q34" s="110">
        <f>$I34      +$K34      +$M34      +$O34</f>
        <v>10676002</v>
      </c>
      <c r="R34" s="54">
        <f>IF(($L34      =0),0,((($N34      -$L34      )/$L34      )*100))</f>
        <v>-29.216867469879521</v>
      </c>
      <c r="S34" s="55">
        <f>IF(($M34      =0),0,((($O34      -$M34      )/$M34      )*100))</f>
        <v>-29.197847284486087</v>
      </c>
      <c r="T34" s="54">
        <f>IF(($E34      =0),0,(($P34      /$E34      )*100))</f>
        <v>100</v>
      </c>
      <c r="U34" s="56">
        <f>IF(($E34      =0),0,(($Q34      /$E34      )*100))</f>
        <v>100.00001873360809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10676000</v>
      </c>
      <c r="C35" s="111">
        <f>C34</f>
        <v>0</v>
      </c>
      <c r="D35" s="111"/>
      <c r="E35" s="111">
        <f>$B35      +$C35      +$D35</f>
        <v>10676000</v>
      </c>
      <c r="F35" s="112">
        <f t="shared" ref="F35:O35" si="17">F34</f>
        <v>10676000</v>
      </c>
      <c r="G35" s="113">
        <f t="shared" si="17"/>
        <v>10676000</v>
      </c>
      <c r="H35" s="112">
        <f t="shared" si="17"/>
        <v>698000</v>
      </c>
      <c r="I35" s="113">
        <f t="shared" si="17"/>
        <v>698017</v>
      </c>
      <c r="J35" s="112">
        <f t="shared" si="17"/>
        <v>3741000</v>
      </c>
      <c r="K35" s="113">
        <f t="shared" si="17"/>
        <v>3741018</v>
      </c>
      <c r="L35" s="112">
        <f t="shared" si="17"/>
        <v>3652000</v>
      </c>
      <c r="M35" s="113">
        <f t="shared" si="17"/>
        <v>3651574</v>
      </c>
      <c r="N35" s="112">
        <f t="shared" si="17"/>
        <v>2585000</v>
      </c>
      <c r="O35" s="113">
        <f t="shared" si="17"/>
        <v>2585393</v>
      </c>
      <c r="P35" s="112">
        <f>$H35      +$J35      +$L35      +$N35</f>
        <v>10676000</v>
      </c>
      <c r="Q35" s="113">
        <f>$I35      +$K35      +$M35      +$O35</f>
        <v>10676002</v>
      </c>
      <c r="R35" s="58">
        <f>IF(($L35      =0),0,((($N35      -$L35      )/$L35      )*100))</f>
        <v>-29.216867469879521</v>
      </c>
      <c r="S35" s="59">
        <f>IF(($M35      =0),0,((($O35      -$M35      )/$M35      )*100))</f>
        <v>-29.197847284486087</v>
      </c>
      <c r="T35" s="58">
        <f>IF($E35   =0,0,($P35   /$E35   )*100)</f>
        <v>100</v>
      </c>
      <c r="U35" s="60">
        <f>IF($E35   =0,0,($Q35   /$E35   )*100)</f>
        <v>100.00001873360809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125000000</v>
      </c>
      <c r="C46" s="108"/>
      <c r="D46" s="108"/>
      <c r="E46" s="108">
        <f t="shared" si="26"/>
        <v>125000000</v>
      </c>
      <c r="F46" s="109">
        <v>125000000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43963000</v>
      </c>
      <c r="C53" s="108">
        <v>-43963000</v>
      </c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63531000</v>
      </c>
      <c r="C54" s="108"/>
      <c r="D54" s="108"/>
      <c r="E54" s="108">
        <f t="shared" si="26"/>
        <v>63531000</v>
      </c>
      <c r="F54" s="109">
        <v>63531000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232494000</v>
      </c>
      <c r="C55" s="111">
        <f>SUM(C44:C54)</f>
        <v>-43963000</v>
      </c>
      <c r="D55" s="111"/>
      <c r="E55" s="111">
        <f t="shared" si="26"/>
        <v>188531000</v>
      </c>
      <c r="F55" s="112">
        <f t="shared" ref="F55:O55" si="33">SUM(F44:F54)</f>
        <v>188531000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249316000</v>
      </c>
      <c r="C69" s="120">
        <f>SUM(C9:C16,C19:C25,C28:C31,C34,C37:C41,C44:C54,C57:C60,C63:C67)</f>
        <v>-43963000</v>
      </c>
      <c r="D69" s="120"/>
      <c r="E69" s="120">
        <f t="shared" si="35"/>
        <v>205353000</v>
      </c>
      <c r="F69" s="121">
        <f t="shared" ref="F69:O69" si="43">SUM(F9:F16,F19:F25,F28:F31,F34,F37:F41,F44:F54,F57:F60,F63:F67)</f>
        <v>205353000</v>
      </c>
      <c r="G69" s="122">
        <f t="shared" si="43"/>
        <v>15647000</v>
      </c>
      <c r="H69" s="121">
        <f t="shared" si="43"/>
        <v>977000</v>
      </c>
      <c r="I69" s="122">
        <f t="shared" si="43"/>
        <v>977273</v>
      </c>
      <c r="J69" s="121">
        <f t="shared" si="43"/>
        <v>6089000</v>
      </c>
      <c r="K69" s="122">
        <f t="shared" si="43"/>
        <v>5633956</v>
      </c>
      <c r="L69" s="121">
        <f t="shared" si="43"/>
        <v>4898000</v>
      </c>
      <c r="M69" s="122">
        <f t="shared" si="43"/>
        <v>5437624</v>
      </c>
      <c r="N69" s="121">
        <f t="shared" si="43"/>
        <v>3518000</v>
      </c>
      <c r="O69" s="122">
        <f t="shared" si="43"/>
        <v>4051770</v>
      </c>
      <c r="P69" s="121">
        <f t="shared" si="36"/>
        <v>15482000</v>
      </c>
      <c r="Q69" s="122">
        <f t="shared" si="37"/>
        <v>16100623</v>
      </c>
      <c r="R69" s="67">
        <f t="shared" si="38"/>
        <v>-28.174765210289916</v>
      </c>
      <c r="S69" s="68">
        <f t="shared" si="39"/>
        <v>-25.486388908096625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98.9454847574615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102.8991052597942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543048000</v>
      </c>
      <c r="C71" s="108">
        <v>-122391000</v>
      </c>
      <c r="D71" s="108"/>
      <c r="E71" s="108">
        <f>$B71      +$C71      +$D71</f>
        <v>420657000</v>
      </c>
      <c r="F71" s="109">
        <v>420657000</v>
      </c>
      <c r="G71" s="110">
        <v>420657000</v>
      </c>
      <c r="H71" s="109">
        <v>62703000</v>
      </c>
      <c r="I71" s="110">
        <v>61130379</v>
      </c>
      <c r="J71" s="109">
        <v>77459000</v>
      </c>
      <c r="K71" s="110">
        <v>117861665</v>
      </c>
      <c r="L71" s="109">
        <v>83958000</v>
      </c>
      <c r="M71" s="110">
        <v>90837295</v>
      </c>
      <c r="N71" s="109">
        <v>138768000</v>
      </c>
      <c r="O71" s="110">
        <v>121930351</v>
      </c>
      <c r="P71" s="109">
        <f>$H71      +$J71      +$L71      +$N71</f>
        <v>362888000</v>
      </c>
      <c r="Q71" s="110">
        <f>$I71      +$K71      +$M71      +$O71</f>
        <v>391759690</v>
      </c>
      <c r="R71" s="54">
        <f>IF(($L71      =0),0,((($N71      -$L71      )/$L71      )*100))</f>
        <v>65.282641320660332</v>
      </c>
      <c r="S71" s="55">
        <f>IF(($M71      =0),0,((($O71      -$M71      )/$M71      )*100))</f>
        <v>34.229394435402334</v>
      </c>
      <c r="T71" s="54">
        <f>IF(($E71      =0),0,(($P71      /$E71      )*100))</f>
        <v>86.266958590966041</v>
      </c>
      <c r="U71" s="56">
        <f>IF(($E71      =0),0,(($Q71      /$E71      )*100))</f>
        <v>93.130434059102782</v>
      </c>
      <c r="V71" s="109">
        <v>40404000</v>
      </c>
      <c r="W71" s="110">
        <v>9718000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543048000</v>
      </c>
      <c r="C73" s="117">
        <f>SUM(C71:C72)</f>
        <v>-122391000</v>
      </c>
      <c r="D73" s="117"/>
      <c r="E73" s="117">
        <f>$B73      +$C73      +$D73</f>
        <v>420657000</v>
      </c>
      <c r="F73" s="118">
        <f t="shared" ref="F73:O73" si="44">SUM(F71:F72)</f>
        <v>420657000</v>
      </c>
      <c r="G73" s="119">
        <f t="shared" si="44"/>
        <v>420657000</v>
      </c>
      <c r="H73" s="118">
        <f t="shared" si="44"/>
        <v>62703000</v>
      </c>
      <c r="I73" s="119">
        <f t="shared" si="44"/>
        <v>61130379</v>
      </c>
      <c r="J73" s="118">
        <f t="shared" si="44"/>
        <v>77459000</v>
      </c>
      <c r="K73" s="119">
        <f t="shared" si="44"/>
        <v>117861665</v>
      </c>
      <c r="L73" s="118">
        <f t="shared" si="44"/>
        <v>83958000</v>
      </c>
      <c r="M73" s="119">
        <f t="shared" si="44"/>
        <v>90837295</v>
      </c>
      <c r="N73" s="118">
        <f t="shared" si="44"/>
        <v>138768000</v>
      </c>
      <c r="O73" s="119">
        <f t="shared" si="44"/>
        <v>121930351</v>
      </c>
      <c r="P73" s="118">
        <f>$H73      +$J73      +$L73      +$N73</f>
        <v>362888000</v>
      </c>
      <c r="Q73" s="119">
        <f>$I73      +$K73      +$M73      +$O73</f>
        <v>391759690</v>
      </c>
      <c r="R73" s="63">
        <f>IF(($L73      =0),0,((($N73      -$L73      )/$L73      )*100))</f>
        <v>65.282641320660332</v>
      </c>
      <c r="S73" s="64">
        <f>IF(($M73      =0),0,((($O73      -$M73      )/$M73      )*100))</f>
        <v>34.229394435402334</v>
      </c>
      <c r="T73" s="63">
        <f>IF(($E71      =0),0,(($P71      /$E71      )*100))</f>
        <v>86.266958590966041</v>
      </c>
      <c r="U73" s="65">
        <f>IF($E71   =0,0,($Q71   /$E71 )*100)</f>
        <v>93.130434059102782</v>
      </c>
      <c r="V73" s="118">
        <f>SUM(V71:V72)</f>
        <v>40404000</v>
      </c>
      <c r="W73" s="119">
        <f>SUM(W71:W72)</f>
        <v>9718000</v>
      </c>
    </row>
    <row r="74" spans="1:23" ht="13" customHeight="1" x14ac:dyDescent="0.3">
      <c r="A74" s="66" t="s">
        <v>89</v>
      </c>
      <c r="B74" s="120">
        <f>SUM(B71:B72)</f>
        <v>543048000</v>
      </c>
      <c r="C74" s="120">
        <f>SUM(C71:C72)</f>
        <v>-122391000</v>
      </c>
      <c r="D74" s="120"/>
      <c r="E74" s="120">
        <f>$B74      +$C74      +$D74</f>
        <v>420657000</v>
      </c>
      <c r="F74" s="121">
        <f t="shared" ref="F74:O74" si="45">SUM(F71:F72)</f>
        <v>420657000</v>
      </c>
      <c r="G74" s="122">
        <f t="shared" si="45"/>
        <v>420657000</v>
      </c>
      <c r="H74" s="121">
        <f t="shared" si="45"/>
        <v>62703000</v>
      </c>
      <c r="I74" s="122">
        <f t="shared" si="45"/>
        <v>61130379</v>
      </c>
      <c r="J74" s="121">
        <f t="shared" si="45"/>
        <v>77459000</v>
      </c>
      <c r="K74" s="122">
        <f t="shared" si="45"/>
        <v>117861665</v>
      </c>
      <c r="L74" s="121">
        <f t="shared" si="45"/>
        <v>83958000</v>
      </c>
      <c r="M74" s="122">
        <f t="shared" si="45"/>
        <v>90837295</v>
      </c>
      <c r="N74" s="121">
        <f t="shared" si="45"/>
        <v>138768000</v>
      </c>
      <c r="O74" s="122">
        <f t="shared" si="45"/>
        <v>121930351</v>
      </c>
      <c r="P74" s="121">
        <f>$H74      +$J74      +$L74      +$N74</f>
        <v>362888000</v>
      </c>
      <c r="Q74" s="122">
        <f>$I74      +$K74      +$M74      +$O74</f>
        <v>391759690</v>
      </c>
      <c r="R74" s="67">
        <f>IF(($L74      =0),0,((($N74      -$L74      )/$L74      )*100))</f>
        <v>65.282641320660332</v>
      </c>
      <c r="S74" s="68">
        <f>IF(($M74      =0),0,((($O74      -$M74      )/$M74      )*100))</f>
        <v>34.229394435402334</v>
      </c>
      <c r="T74" s="67">
        <f>IF(($E71      =0),0,(($P71      /$E71      )*100))</f>
        <v>86.266958590966041</v>
      </c>
      <c r="U74" s="71">
        <f>IF($E71   =0,0,($Q71   /$E71 )*100)</f>
        <v>93.130434059102782</v>
      </c>
      <c r="V74" s="121">
        <f>SUM(V71:V72)</f>
        <v>40404000</v>
      </c>
      <c r="W74" s="122">
        <f>SUM(W71:W72)</f>
        <v>9718000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792364000</v>
      </c>
      <c r="C75" s="120">
        <f>SUM(C9:C16,C19:C25,C28:C31,C34,C37:C41,C44:C54,C57:C60,C63:C67,C71:C72)</f>
        <v>-166354000</v>
      </c>
      <c r="D75" s="120"/>
      <c r="E75" s="120">
        <f>$B75      +$C75      +$D75</f>
        <v>626010000</v>
      </c>
      <c r="F75" s="121">
        <f t="shared" ref="F75:O75" si="46">SUM(F9:F16,F19:F25,F28:F31,F34,F37:F41,F44:F54,F57:F60,F63:F67,F71:F72)</f>
        <v>626010000</v>
      </c>
      <c r="G75" s="122">
        <f t="shared" si="46"/>
        <v>436304000</v>
      </c>
      <c r="H75" s="121">
        <f t="shared" si="46"/>
        <v>63680000</v>
      </c>
      <c r="I75" s="122">
        <f t="shared" si="46"/>
        <v>62107652</v>
      </c>
      <c r="J75" s="121">
        <f t="shared" si="46"/>
        <v>83548000</v>
      </c>
      <c r="K75" s="122">
        <f t="shared" si="46"/>
        <v>123495621</v>
      </c>
      <c r="L75" s="121">
        <f t="shared" si="46"/>
        <v>88856000</v>
      </c>
      <c r="M75" s="122">
        <f t="shared" si="46"/>
        <v>96274919</v>
      </c>
      <c r="N75" s="121">
        <f t="shared" si="46"/>
        <v>142286000</v>
      </c>
      <c r="O75" s="122">
        <f t="shared" si="46"/>
        <v>125982121</v>
      </c>
      <c r="P75" s="121">
        <f>$H75      +$J75      +$L75      +$N75</f>
        <v>378370000</v>
      </c>
      <c r="Q75" s="122">
        <f>$I75      +$K75      +$M75      +$O75</f>
        <v>407860313</v>
      </c>
      <c r="R75" s="67">
        <f>IF(($L75      =0),0,((($N75      -$L75      )/$L75      )*100))</f>
        <v>60.130998469433692</v>
      </c>
      <c r="S75" s="68">
        <f>IF(($M75      =0),0,((($O75      -$M75      )/$M75      )*100))</f>
        <v>30.856636711374435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86.721643624628697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93.480764100260373</v>
      </c>
      <c r="V75" s="121">
        <f>SUM(V9:V16,V19:V25,V28:V31,V34,V37:V41,V44:V54,V57:V60,V63:V67,V71:V72)</f>
        <v>40404000</v>
      </c>
      <c r="W75" s="122">
        <f>SUM(W9:W16,W19:W25,W28:W31,W34,W37:W41,W44:W54,W57:W60,W63:W67,W71:W72)</f>
        <v>9718000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40518000</v>
      </c>
      <c r="C87" s="128">
        <f t="shared" si="48"/>
        <v>61000</v>
      </c>
      <c r="D87" s="128">
        <f t="shared" si="48"/>
        <v>0</v>
      </c>
      <c r="E87" s="128">
        <f t="shared" si="48"/>
        <v>40579000</v>
      </c>
      <c r="F87" s="128">
        <f t="shared" si="48"/>
        <v>0</v>
      </c>
      <c r="G87" s="128">
        <f t="shared" si="48"/>
        <v>0</v>
      </c>
      <c r="H87" s="128">
        <f t="shared" si="48"/>
        <v>75000</v>
      </c>
      <c r="I87" s="128">
        <f t="shared" si="48"/>
        <v>0</v>
      </c>
      <c r="J87" s="128">
        <f t="shared" si="48"/>
        <v>10000</v>
      </c>
      <c r="K87" s="128">
        <f t="shared" si="48"/>
        <v>0</v>
      </c>
      <c r="L87" s="128">
        <f t="shared" si="48"/>
        <v>27000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112000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0.27600483008452648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54000</v>
      </c>
      <c r="C88" s="130">
        <v>61000</v>
      </c>
      <c r="D88" s="130"/>
      <c r="E88" s="130">
        <f t="shared" ref="E88:E96" si="49">$B88      +$C88      +$D88</f>
        <v>115000</v>
      </c>
      <c r="F88" s="130">
        <v>0</v>
      </c>
      <c r="G88" s="130">
        <v>0</v>
      </c>
      <c r="H88" s="130">
        <v>75000</v>
      </c>
      <c r="I88" s="130"/>
      <c r="J88" s="130">
        <v>10000</v>
      </c>
      <c r="K88" s="130"/>
      <c r="L88" s="130">
        <v>27000</v>
      </c>
      <c r="M88" s="130"/>
      <c r="N88" s="130"/>
      <c r="O88" s="130"/>
      <c r="P88" s="130">
        <f t="shared" ref="P88:P96" si="50">$H88      +$J88      +$L88      +$N88</f>
        <v>112000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-100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97.391304347826093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40464000</v>
      </c>
      <c r="C91" s="108"/>
      <c r="D91" s="108"/>
      <c r="E91" s="108">
        <f t="shared" si="49"/>
        <v>40464000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40518000</v>
      </c>
      <c r="C114" s="137">
        <f t="shared" si="62"/>
        <v>61000</v>
      </c>
      <c r="D114" s="137">
        <f t="shared" si="62"/>
        <v>0</v>
      </c>
      <c r="E114" s="137">
        <f t="shared" si="62"/>
        <v>40579000</v>
      </c>
      <c r="F114" s="137">
        <f t="shared" si="62"/>
        <v>0</v>
      </c>
      <c r="G114" s="137">
        <f t="shared" si="62"/>
        <v>0</v>
      </c>
      <c r="H114" s="137">
        <f t="shared" si="62"/>
        <v>75000</v>
      </c>
      <c r="I114" s="137">
        <f t="shared" si="62"/>
        <v>0</v>
      </c>
      <c r="J114" s="137">
        <f t="shared" si="62"/>
        <v>10000</v>
      </c>
      <c r="K114" s="137">
        <f t="shared" si="62"/>
        <v>0</v>
      </c>
      <c r="L114" s="137">
        <f t="shared" si="62"/>
        <v>27000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112000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2.7600483008452647E-3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40518000</v>
      </c>
      <c r="C115" s="139">
        <f t="shared" ref="C115:Q115" si="63">C87</f>
        <v>61000</v>
      </c>
      <c r="D115" s="139">
        <f t="shared" si="63"/>
        <v>0</v>
      </c>
      <c r="E115" s="139">
        <f t="shared" si="63"/>
        <v>40579000</v>
      </c>
      <c r="F115" s="139">
        <f t="shared" si="63"/>
        <v>0</v>
      </c>
      <c r="G115" s="139">
        <f t="shared" si="63"/>
        <v>0</v>
      </c>
      <c r="H115" s="139">
        <f t="shared" si="63"/>
        <v>75000</v>
      </c>
      <c r="I115" s="139">
        <f t="shared" si="63"/>
        <v>0</v>
      </c>
      <c r="J115" s="139">
        <f t="shared" si="63"/>
        <v>10000</v>
      </c>
      <c r="K115" s="139">
        <f t="shared" si="63"/>
        <v>0</v>
      </c>
      <c r="L115" s="139">
        <f t="shared" si="63"/>
        <v>27000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112000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2.7600483008452647E-3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mquscCVZPAUvEUqpopZXzqY9TQK3j854UCK1GSeqRZNp5DIKVFfDHmFvsOBtBVMJmNTKEFBsKuPZg/6vH3OeA==" saltValue="WhHbrJ6Vfsf5x6CK4r/xcw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114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160000</v>
      </c>
      <c r="I10" s="110">
        <v>170058</v>
      </c>
      <c r="J10" s="109">
        <v>663000</v>
      </c>
      <c r="K10" s="110">
        <v>741795</v>
      </c>
      <c r="L10" s="109">
        <v>343000</v>
      </c>
      <c r="M10" s="110">
        <v>352431</v>
      </c>
      <c r="N10" s="109"/>
      <c r="O10" s="110">
        <v>751598</v>
      </c>
      <c r="P10" s="109">
        <f t="shared" ref="P10:P17" si="1">$H10      +$J10      +$L10      +$N10</f>
        <v>1166000</v>
      </c>
      <c r="Q10" s="110">
        <f t="shared" ref="Q10:Q17" si="2">$I10      +$K10      +$M10      +$O10</f>
        <v>2015882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113.26103549347249</v>
      </c>
      <c r="T10" s="54">
        <f t="shared" ref="T10:T16" si="5">IF(($E10      =0),0,(($P10      /$E10      )*100))</f>
        <v>58.3</v>
      </c>
      <c r="U10" s="56">
        <f t="shared" ref="U10:U16" si="6">IF(($E10      =0),0,(($Q10      /$E10      )*100))</f>
        <v>100.7941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160000</v>
      </c>
      <c r="I17" s="113">
        <f t="shared" si="7"/>
        <v>170058</v>
      </c>
      <c r="J17" s="112">
        <f t="shared" si="7"/>
        <v>663000</v>
      </c>
      <c r="K17" s="113">
        <f t="shared" si="7"/>
        <v>741795</v>
      </c>
      <c r="L17" s="112">
        <f t="shared" si="7"/>
        <v>343000</v>
      </c>
      <c r="M17" s="113">
        <f t="shared" si="7"/>
        <v>352431</v>
      </c>
      <c r="N17" s="112">
        <f t="shared" si="7"/>
        <v>0</v>
      </c>
      <c r="O17" s="113">
        <f t="shared" si="7"/>
        <v>751598</v>
      </c>
      <c r="P17" s="112">
        <f t="shared" si="1"/>
        <v>1166000</v>
      </c>
      <c r="Q17" s="113">
        <f t="shared" si="2"/>
        <v>2015882</v>
      </c>
      <c r="R17" s="58">
        <f t="shared" si="3"/>
        <v>-100</v>
      </c>
      <c r="S17" s="59">
        <f t="shared" si="4"/>
        <v>113.26103549347249</v>
      </c>
      <c r="T17" s="58">
        <f>IF((SUM($E9:$E14))=0,0,(P17/(SUM($E9:$E14))*100))</f>
        <v>58.3</v>
      </c>
      <c r="U17" s="60">
        <f>IF((SUM($E9:$E14))=0,0,(Q17/(SUM($E9:$E14))*100))</f>
        <v>100.7941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7997000</v>
      </c>
      <c r="C23" s="108"/>
      <c r="D23" s="108"/>
      <c r="E23" s="108">
        <f t="shared" si="8"/>
        <v>7997000</v>
      </c>
      <c r="F23" s="109">
        <v>7997000</v>
      </c>
      <c r="G23" s="110">
        <v>7997000</v>
      </c>
      <c r="H23" s="109"/>
      <c r="I23" s="110"/>
      <c r="J23" s="109">
        <v>3095000</v>
      </c>
      <c r="K23" s="110"/>
      <c r="L23" s="109">
        <v>1481000</v>
      </c>
      <c r="M23" s="110"/>
      <c r="N23" s="109">
        <v>3421000</v>
      </c>
      <c r="O23" s="110"/>
      <c r="P23" s="109">
        <f t="shared" si="9"/>
        <v>7997000</v>
      </c>
      <c r="Q23" s="110">
        <f t="shared" si="10"/>
        <v>0</v>
      </c>
      <c r="R23" s="54">
        <f t="shared" si="11"/>
        <v>130.99257258609046</v>
      </c>
      <c r="S23" s="55">
        <f t="shared" si="12"/>
        <v>0</v>
      </c>
      <c r="T23" s="54">
        <f t="shared" si="13"/>
        <v>100</v>
      </c>
      <c r="U23" s="56">
        <f t="shared" si="14"/>
        <v>0</v>
      </c>
      <c r="V23" s="109">
        <v>5085000</v>
      </c>
      <c r="W23" s="110">
        <v>5085000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7997000</v>
      </c>
      <c r="C26" s="111">
        <f>SUM(C19:C25)</f>
        <v>0</v>
      </c>
      <c r="D26" s="111"/>
      <c r="E26" s="111">
        <f t="shared" si="8"/>
        <v>7997000</v>
      </c>
      <c r="F26" s="112">
        <f t="shared" ref="F26:O26" si="15">SUM(F19:F25)</f>
        <v>7997000</v>
      </c>
      <c r="G26" s="113">
        <f t="shared" si="15"/>
        <v>7997000</v>
      </c>
      <c r="H26" s="112">
        <f t="shared" si="15"/>
        <v>0</v>
      </c>
      <c r="I26" s="113">
        <f t="shared" si="15"/>
        <v>0</v>
      </c>
      <c r="J26" s="112">
        <f t="shared" si="15"/>
        <v>3095000</v>
      </c>
      <c r="K26" s="113">
        <f t="shared" si="15"/>
        <v>0</v>
      </c>
      <c r="L26" s="112">
        <f t="shared" si="15"/>
        <v>1481000</v>
      </c>
      <c r="M26" s="113">
        <f t="shared" si="15"/>
        <v>0</v>
      </c>
      <c r="N26" s="112">
        <f t="shared" si="15"/>
        <v>3421000</v>
      </c>
      <c r="O26" s="113">
        <f t="shared" si="15"/>
        <v>0</v>
      </c>
      <c r="P26" s="112">
        <f t="shared" si="9"/>
        <v>7997000</v>
      </c>
      <c r="Q26" s="113">
        <f t="shared" si="10"/>
        <v>0</v>
      </c>
      <c r="R26" s="58">
        <f t="shared" si="11"/>
        <v>130.99257258609046</v>
      </c>
      <c r="S26" s="59">
        <f t="shared" si="12"/>
        <v>0</v>
      </c>
      <c r="T26" s="58">
        <f>IF(($E26-$E21-$E25)   =0,0,($P26   /($E26-$E21-$E25)   )*100)</f>
        <v>100</v>
      </c>
      <c r="U26" s="60">
        <f>IF(($E26-$E21-$E25)   =0,0,($Q26   /($E26-$E21-$E25)   )*100)</f>
        <v>0</v>
      </c>
      <c r="V26" s="112">
        <f>SUM(V19:V25)</f>
        <v>5085000</v>
      </c>
      <c r="W26" s="113">
        <f>SUM(W19:W25)</f>
        <v>5085000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1874000</v>
      </c>
      <c r="C34" s="108"/>
      <c r="D34" s="108"/>
      <c r="E34" s="108">
        <f>$B34      +$C34      +$D34</f>
        <v>1874000</v>
      </c>
      <c r="F34" s="109">
        <v>1874000</v>
      </c>
      <c r="G34" s="110">
        <v>1874000</v>
      </c>
      <c r="H34" s="109">
        <v>469000</v>
      </c>
      <c r="I34" s="110">
        <v>1216626</v>
      </c>
      <c r="J34" s="109">
        <v>702000</v>
      </c>
      <c r="K34" s="110">
        <v>657200</v>
      </c>
      <c r="L34" s="109"/>
      <c r="M34" s="110"/>
      <c r="N34" s="109"/>
      <c r="O34" s="110">
        <v>174</v>
      </c>
      <c r="P34" s="109">
        <f>$H34      +$J34      +$L34      +$N34</f>
        <v>1171000</v>
      </c>
      <c r="Q34" s="110">
        <f>$I34      +$K34      +$M34      +$O34</f>
        <v>1874000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62.486659551760937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1874000</v>
      </c>
      <c r="C35" s="111">
        <f>C34</f>
        <v>0</v>
      </c>
      <c r="D35" s="111"/>
      <c r="E35" s="111">
        <f>$B35      +$C35      +$D35</f>
        <v>1874000</v>
      </c>
      <c r="F35" s="112">
        <f t="shared" ref="F35:O35" si="17">F34</f>
        <v>1874000</v>
      </c>
      <c r="G35" s="113">
        <f t="shared" si="17"/>
        <v>1874000</v>
      </c>
      <c r="H35" s="112">
        <f t="shared" si="17"/>
        <v>469000</v>
      </c>
      <c r="I35" s="113">
        <f t="shared" si="17"/>
        <v>1216626</v>
      </c>
      <c r="J35" s="112">
        <f t="shared" si="17"/>
        <v>702000</v>
      </c>
      <c r="K35" s="113">
        <f t="shared" si="17"/>
        <v>657200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174</v>
      </c>
      <c r="P35" s="112">
        <f>$H35      +$J35      +$L35      +$N35</f>
        <v>1171000</v>
      </c>
      <c r="Q35" s="113">
        <f>$I35      +$K35      +$M35      +$O35</f>
        <v>1874000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62.486659551760937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17170000</v>
      </c>
      <c r="C37" s="108">
        <v>11000000</v>
      </c>
      <c r="D37" s="108"/>
      <c r="E37" s="108">
        <f t="shared" ref="E37:E42" si="18">$B37      +$C37      +$D37</f>
        <v>28170000</v>
      </c>
      <c r="F37" s="109">
        <v>28170000</v>
      </c>
      <c r="G37" s="110">
        <v>28170000</v>
      </c>
      <c r="H37" s="109">
        <v>5884000</v>
      </c>
      <c r="I37" s="110">
        <v>7255175</v>
      </c>
      <c r="J37" s="109">
        <v>8587000</v>
      </c>
      <c r="K37" s="110">
        <v>8670788</v>
      </c>
      <c r="L37" s="109">
        <v>1726000</v>
      </c>
      <c r="M37" s="110">
        <v>1333349</v>
      </c>
      <c r="N37" s="109">
        <v>471000</v>
      </c>
      <c r="O37" s="110">
        <v>2701024</v>
      </c>
      <c r="P37" s="109">
        <f t="shared" ref="P37:P42" si="19">$H37      +$J37      +$L37      +$N37</f>
        <v>16668000</v>
      </c>
      <c r="Q37" s="110">
        <f t="shared" ref="Q37:Q42" si="20">$I37      +$K37      +$M37      +$O37</f>
        <v>19960336</v>
      </c>
      <c r="R37" s="54">
        <f t="shared" ref="R37:R42" si="21">IF(($L37      =0),0,((($N37      -$L37      )/$L37      )*100))</f>
        <v>-72.711471610660482</v>
      </c>
      <c r="S37" s="55">
        <f t="shared" ref="S37:S42" si="22">IF(($M37      =0),0,((($O37      -$M37      )/$M37      )*100))</f>
        <v>102.57441975056794</v>
      </c>
      <c r="T37" s="54">
        <f t="shared" ref="T37:T41" si="23">IF(($E37      =0),0,(($P37      /$E37      )*100))</f>
        <v>59.169329073482423</v>
      </c>
      <c r="U37" s="56">
        <f t="shared" ref="U37:U41" si="24">IF(($E37      =0),0,(($Q37      /$E37      )*100))</f>
        <v>70.856712815051466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2097000</v>
      </c>
      <c r="C38" s="108">
        <v>334000</v>
      </c>
      <c r="D38" s="108"/>
      <c r="E38" s="108">
        <f t="shared" si="18"/>
        <v>2431000</v>
      </c>
      <c r="F38" s="109">
        <v>2097000</v>
      </c>
      <c r="G38" s="110">
        <v>0</v>
      </c>
      <c r="H38" s="109"/>
      <c r="I38" s="110"/>
      <c r="J38" s="109"/>
      <c r="K38" s="110"/>
      <c r="L38" s="109"/>
      <c r="M38" s="110"/>
      <c r="N38" s="109">
        <v>5000</v>
      </c>
      <c r="O38" s="110"/>
      <c r="P38" s="109">
        <f t="shared" si="19"/>
        <v>5000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0.20567667626491154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>
        <v>75000</v>
      </c>
      <c r="I40" s="110">
        <v>600000</v>
      </c>
      <c r="J40" s="109">
        <v>1982000</v>
      </c>
      <c r="K40" s="110"/>
      <c r="L40" s="109">
        <v>1395000</v>
      </c>
      <c r="M40" s="110">
        <v>1239141</v>
      </c>
      <c r="N40" s="109">
        <v>25000</v>
      </c>
      <c r="O40" s="110">
        <v>3340143</v>
      </c>
      <c r="P40" s="109">
        <f t="shared" si="19"/>
        <v>3477000</v>
      </c>
      <c r="Q40" s="110">
        <f t="shared" si="20"/>
        <v>5179284</v>
      </c>
      <c r="R40" s="54">
        <f t="shared" si="21"/>
        <v>-98.207885304659499</v>
      </c>
      <c r="S40" s="55">
        <f t="shared" si="22"/>
        <v>169.55310170513283</v>
      </c>
      <c r="T40" s="54">
        <f t="shared" si="23"/>
        <v>69.540000000000006</v>
      </c>
      <c r="U40" s="56">
        <f t="shared" si="24"/>
        <v>103.58568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24267000</v>
      </c>
      <c r="C42" s="111">
        <f>SUM(C37:C41)</f>
        <v>11334000</v>
      </c>
      <c r="D42" s="111"/>
      <c r="E42" s="111">
        <f t="shared" si="18"/>
        <v>35601000</v>
      </c>
      <c r="F42" s="112">
        <f t="shared" ref="F42:O42" si="25">SUM(F37:F41)</f>
        <v>35267000</v>
      </c>
      <c r="G42" s="113">
        <f t="shared" si="25"/>
        <v>33170000</v>
      </c>
      <c r="H42" s="112">
        <f t="shared" si="25"/>
        <v>5959000</v>
      </c>
      <c r="I42" s="113">
        <f t="shared" si="25"/>
        <v>7855175</v>
      </c>
      <c r="J42" s="112">
        <f t="shared" si="25"/>
        <v>10569000</v>
      </c>
      <c r="K42" s="113">
        <f t="shared" si="25"/>
        <v>8670788</v>
      </c>
      <c r="L42" s="112">
        <f t="shared" si="25"/>
        <v>3121000</v>
      </c>
      <c r="M42" s="113">
        <f t="shared" si="25"/>
        <v>2572490</v>
      </c>
      <c r="N42" s="112">
        <f t="shared" si="25"/>
        <v>501000</v>
      </c>
      <c r="O42" s="113">
        <f t="shared" si="25"/>
        <v>6041167</v>
      </c>
      <c r="P42" s="112">
        <f t="shared" si="19"/>
        <v>20150000</v>
      </c>
      <c r="Q42" s="113">
        <f t="shared" si="20"/>
        <v>25139620</v>
      </c>
      <c r="R42" s="58">
        <f t="shared" si="21"/>
        <v>-83.947452739506573</v>
      </c>
      <c r="S42" s="59">
        <f t="shared" si="22"/>
        <v>134.83733658828606</v>
      </c>
      <c r="T42" s="58">
        <f>IF((+$E37+$E40) =0,0,(P42   /(+$E37+$E40) )*100)</f>
        <v>60.747663551401864</v>
      </c>
      <c r="U42" s="60">
        <f>IF((+$E37+$E40) =0,0,(Q42   /(+$E37+$E40) )*100)</f>
        <v>75.790232137473623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36138000</v>
      </c>
      <c r="C69" s="120">
        <f>SUM(C9:C16,C19:C25,C28:C31,C34,C37:C41,C44:C54,C57:C60,C63:C67)</f>
        <v>11334000</v>
      </c>
      <c r="D69" s="120"/>
      <c r="E69" s="120">
        <f t="shared" si="35"/>
        <v>47472000</v>
      </c>
      <c r="F69" s="121">
        <f t="shared" ref="F69:O69" si="43">SUM(F9:F16,F19:F25,F28:F31,F34,F37:F41,F44:F54,F57:F60,F63:F67)</f>
        <v>47138000</v>
      </c>
      <c r="G69" s="122">
        <f t="shared" si="43"/>
        <v>45041000</v>
      </c>
      <c r="H69" s="121">
        <f t="shared" si="43"/>
        <v>6588000</v>
      </c>
      <c r="I69" s="122">
        <f t="shared" si="43"/>
        <v>9241859</v>
      </c>
      <c r="J69" s="121">
        <f t="shared" si="43"/>
        <v>15029000</v>
      </c>
      <c r="K69" s="122">
        <f t="shared" si="43"/>
        <v>10069783</v>
      </c>
      <c r="L69" s="121">
        <f t="shared" si="43"/>
        <v>4945000</v>
      </c>
      <c r="M69" s="122">
        <f t="shared" si="43"/>
        <v>2924921</v>
      </c>
      <c r="N69" s="121">
        <f t="shared" si="43"/>
        <v>3922000</v>
      </c>
      <c r="O69" s="122">
        <f t="shared" si="43"/>
        <v>6792939</v>
      </c>
      <c r="P69" s="121">
        <f t="shared" si="36"/>
        <v>30484000</v>
      </c>
      <c r="Q69" s="122">
        <f t="shared" si="37"/>
        <v>29029502</v>
      </c>
      <c r="R69" s="67">
        <f t="shared" si="38"/>
        <v>-20.687563195146613</v>
      </c>
      <c r="S69" s="68">
        <f t="shared" si="39"/>
        <v>132.24350332880786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67.680557714082724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64.451282165138437</v>
      </c>
      <c r="V69" s="121">
        <f>SUM(V9:V16,V19:V25,V28:V31,V34,V37:V41,V44:V54,V57:V60,V63:V67)</f>
        <v>5085000</v>
      </c>
      <c r="W69" s="122">
        <f>SUM(W9:W16,W19:W25,W28:W31,W34,W37:W41,W44:W54,W57:W60,W63:W67)</f>
        <v>5085000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72204000</v>
      </c>
      <c r="C71" s="108">
        <v>15000000</v>
      </c>
      <c r="D71" s="108"/>
      <c r="E71" s="108">
        <f>$B71      +$C71      +$D71</f>
        <v>87204000</v>
      </c>
      <c r="F71" s="109">
        <v>87204000</v>
      </c>
      <c r="G71" s="110">
        <v>87204000</v>
      </c>
      <c r="H71" s="109">
        <v>33875000</v>
      </c>
      <c r="I71" s="110">
        <v>36772830</v>
      </c>
      <c r="J71" s="109">
        <v>18954000</v>
      </c>
      <c r="K71" s="110">
        <v>21277881</v>
      </c>
      <c r="L71" s="109">
        <v>11385000</v>
      </c>
      <c r="M71" s="110">
        <v>12875490</v>
      </c>
      <c r="N71" s="109">
        <v>22990000</v>
      </c>
      <c r="O71" s="110">
        <v>17694640</v>
      </c>
      <c r="P71" s="109">
        <f>$H71      +$J71      +$L71      +$N71</f>
        <v>87204000</v>
      </c>
      <c r="Q71" s="110">
        <f>$I71      +$K71      +$M71      +$O71</f>
        <v>88620841</v>
      </c>
      <c r="R71" s="54">
        <f>IF(($L71      =0),0,((($N71      -$L71      )/$L71      )*100))</f>
        <v>101.93236714975846</v>
      </c>
      <c r="S71" s="55">
        <f>IF(($M71      =0),0,((($O71      -$M71      )/$M71      )*100))</f>
        <v>37.428866784875758</v>
      </c>
      <c r="T71" s="54">
        <f>IF(($E71      =0),0,(($P71      /$E71      )*100))</f>
        <v>100</v>
      </c>
      <c r="U71" s="56">
        <f>IF(($E71      =0),0,(($Q71      /$E71      )*100))</f>
        <v>101.62474313104903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72204000</v>
      </c>
      <c r="C73" s="117">
        <f>SUM(C71:C72)</f>
        <v>15000000</v>
      </c>
      <c r="D73" s="117"/>
      <c r="E73" s="117">
        <f>$B73      +$C73      +$D73</f>
        <v>87204000</v>
      </c>
      <c r="F73" s="118">
        <f t="shared" ref="F73:O73" si="44">SUM(F71:F72)</f>
        <v>87204000</v>
      </c>
      <c r="G73" s="119">
        <f t="shared" si="44"/>
        <v>87204000</v>
      </c>
      <c r="H73" s="118">
        <f t="shared" si="44"/>
        <v>33875000</v>
      </c>
      <c r="I73" s="119">
        <f t="shared" si="44"/>
        <v>36772830</v>
      </c>
      <c r="J73" s="118">
        <f t="shared" si="44"/>
        <v>18954000</v>
      </c>
      <c r="K73" s="119">
        <f t="shared" si="44"/>
        <v>21277881</v>
      </c>
      <c r="L73" s="118">
        <f t="shared" si="44"/>
        <v>11385000</v>
      </c>
      <c r="M73" s="119">
        <f t="shared" si="44"/>
        <v>12875490</v>
      </c>
      <c r="N73" s="118">
        <f t="shared" si="44"/>
        <v>22990000</v>
      </c>
      <c r="O73" s="119">
        <f t="shared" si="44"/>
        <v>17694640</v>
      </c>
      <c r="P73" s="118">
        <f>$H73      +$J73      +$L73      +$N73</f>
        <v>87204000</v>
      </c>
      <c r="Q73" s="119">
        <f>$I73      +$K73      +$M73      +$O73</f>
        <v>88620841</v>
      </c>
      <c r="R73" s="63">
        <f>IF(($L73      =0),0,((($N73      -$L73      )/$L73      )*100))</f>
        <v>101.93236714975846</v>
      </c>
      <c r="S73" s="64">
        <f>IF(($M73      =0),0,((($O73      -$M73      )/$M73      )*100))</f>
        <v>37.428866784875758</v>
      </c>
      <c r="T73" s="63">
        <f>IF(($E71      =0),0,(($P71      /$E71      )*100))</f>
        <v>100</v>
      </c>
      <c r="U73" s="65">
        <f>IF($E71   =0,0,($Q71   /$E71 )*100)</f>
        <v>101.62474313104903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72204000</v>
      </c>
      <c r="C74" s="120">
        <f>SUM(C71:C72)</f>
        <v>15000000</v>
      </c>
      <c r="D74" s="120"/>
      <c r="E74" s="120">
        <f>$B74      +$C74      +$D74</f>
        <v>87204000</v>
      </c>
      <c r="F74" s="121">
        <f t="shared" ref="F74:O74" si="45">SUM(F71:F72)</f>
        <v>87204000</v>
      </c>
      <c r="G74" s="122">
        <f t="shared" si="45"/>
        <v>87204000</v>
      </c>
      <c r="H74" s="121">
        <f t="shared" si="45"/>
        <v>33875000</v>
      </c>
      <c r="I74" s="122">
        <f t="shared" si="45"/>
        <v>36772830</v>
      </c>
      <c r="J74" s="121">
        <f t="shared" si="45"/>
        <v>18954000</v>
      </c>
      <c r="K74" s="122">
        <f t="shared" si="45"/>
        <v>21277881</v>
      </c>
      <c r="L74" s="121">
        <f t="shared" si="45"/>
        <v>11385000</v>
      </c>
      <c r="M74" s="122">
        <f t="shared" si="45"/>
        <v>12875490</v>
      </c>
      <c r="N74" s="121">
        <f t="shared" si="45"/>
        <v>22990000</v>
      </c>
      <c r="O74" s="122">
        <f t="shared" si="45"/>
        <v>17694640</v>
      </c>
      <c r="P74" s="121">
        <f>$H74      +$J74      +$L74      +$N74</f>
        <v>87204000</v>
      </c>
      <c r="Q74" s="122">
        <f>$I74      +$K74      +$M74      +$O74</f>
        <v>88620841</v>
      </c>
      <c r="R74" s="67">
        <f>IF(($L74      =0),0,((($N74      -$L74      )/$L74      )*100))</f>
        <v>101.93236714975846</v>
      </c>
      <c r="S74" s="68">
        <f>IF(($M74      =0),0,((($O74      -$M74      )/$M74      )*100))</f>
        <v>37.428866784875758</v>
      </c>
      <c r="T74" s="67">
        <f>IF(($E71      =0),0,(($P71      /$E71      )*100))</f>
        <v>100</v>
      </c>
      <c r="U74" s="71">
        <f>IF($E71   =0,0,($Q71   /$E71 )*100)</f>
        <v>101.62474313104903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108342000</v>
      </c>
      <c r="C75" s="120">
        <f>SUM(C9:C16,C19:C25,C28:C31,C34,C37:C41,C44:C54,C57:C60,C63:C67,C71:C72)</f>
        <v>26334000</v>
      </c>
      <c r="D75" s="120"/>
      <c r="E75" s="120">
        <f>$B75      +$C75      +$D75</f>
        <v>134676000</v>
      </c>
      <c r="F75" s="121">
        <f t="shared" ref="F75:O75" si="46">SUM(F9:F16,F19:F25,F28:F31,F34,F37:F41,F44:F54,F57:F60,F63:F67,F71:F72)</f>
        <v>134342000</v>
      </c>
      <c r="G75" s="122">
        <f t="shared" si="46"/>
        <v>132245000</v>
      </c>
      <c r="H75" s="121">
        <f t="shared" si="46"/>
        <v>40463000</v>
      </c>
      <c r="I75" s="122">
        <f t="shared" si="46"/>
        <v>46014689</v>
      </c>
      <c r="J75" s="121">
        <f t="shared" si="46"/>
        <v>33983000</v>
      </c>
      <c r="K75" s="122">
        <f t="shared" si="46"/>
        <v>31347664</v>
      </c>
      <c r="L75" s="121">
        <f t="shared" si="46"/>
        <v>16330000</v>
      </c>
      <c r="M75" s="122">
        <f t="shared" si="46"/>
        <v>15800411</v>
      </c>
      <c r="N75" s="121">
        <f t="shared" si="46"/>
        <v>26912000</v>
      </c>
      <c r="O75" s="122">
        <f t="shared" si="46"/>
        <v>24487579</v>
      </c>
      <c r="P75" s="121">
        <f>$H75      +$J75      +$L75      +$N75</f>
        <v>117688000</v>
      </c>
      <c r="Q75" s="122">
        <f>$I75      +$K75      +$M75      +$O75</f>
        <v>117650343</v>
      </c>
      <c r="R75" s="67">
        <f>IF(($L75      =0),0,((($N75      -$L75      )/$L75      )*100))</f>
        <v>64.800979791794248</v>
      </c>
      <c r="S75" s="68">
        <f>IF(($M75      =0),0,((($O75      -$M75      )/$M75      )*100))</f>
        <v>54.980645756619872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88.992400468826787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88.963925290181095</v>
      </c>
      <c r="V75" s="121">
        <f>SUM(V9:V16,V19:V25,V28:V31,V34,V37:V41,V44:V54,V57:V60,V63:V67,V71:V72)</f>
        <v>5085000</v>
      </c>
      <c r="W75" s="122">
        <f>SUM(W9:W16,W19:W25,W28:W31,W34,W37:W41,W44:W54,W57:W60,W63:W67,W71:W72)</f>
        <v>5085000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54jCJf/ORUqf4V2Z2HfzstIAUanepYQQqvAXJuCdeLdYn3uyQwnsYKZfq9XarM8gQjMAj1WUrvtCjeHckapL9A==" saltValue="qEERWmKgNn4H230Kvb0qk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161000</v>
      </c>
      <c r="I10" s="110">
        <v>225640</v>
      </c>
      <c r="J10" s="109">
        <v>146000</v>
      </c>
      <c r="K10" s="110">
        <v>25375</v>
      </c>
      <c r="L10" s="109">
        <v>132000</v>
      </c>
      <c r="M10" s="110">
        <v>387731</v>
      </c>
      <c r="N10" s="109"/>
      <c r="O10" s="110">
        <v>450374</v>
      </c>
      <c r="P10" s="109">
        <f t="shared" ref="P10:P17" si="1">$H10      +$J10      +$L10      +$N10</f>
        <v>439000</v>
      </c>
      <c r="Q10" s="110">
        <f t="shared" ref="Q10:Q17" si="2">$I10      +$K10      +$M10      +$O10</f>
        <v>1089120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16.1563042418584</v>
      </c>
      <c r="T10" s="54">
        <f t="shared" ref="T10:T16" si="5">IF(($E10      =0),0,(($P10      /$E10      )*100))</f>
        <v>21.95</v>
      </c>
      <c r="U10" s="56">
        <f t="shared" ref="U10:U16" si="6">IF(($E10      =0),0,(($Q10      /$E10      )*100))</f>
        <v>54.456000000000003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161000</v>
      </c>
      <c r="I17" s="113">
        <f t="shared" si="7"/>
        <v>225640</v>
      </c>
      <c r="J17" s="112">
        <f t="shared" si="7"/>
        <v>146000</v>
      </c>
      <c r="K17" s="113">
        <f t="shared" si="7"/>
        <v>25375</v>
      </c>
      <c r="L17" s="112">
        <f t="shared" si="7"/>
        <v>132000</v>
      </c>
      <c r="M17" s="113">
        <f t="shared" si="7"/>
        <v>387731</v>
      </c>
      <c r="N17" s="112">
        <f t="shared" si="7"/>
        <v>0</v>
      </c>
      <c r="O17" s="113">
        <f t="shared" si="7"/>
        <v>450374</v>
      </c>
      <c r="P17" s="112">
        <f t="shared" si="1"/>
        <v>439000</v>
      </c>
      <c r="Q17" s="113">
        <f t="shared" si="2"/>
        <v>1089120</v>
      </c>
      <c r="R17" s="58">
        <f t="shared" si="3"/>
        <v>-100</v>
      </c>
      <c r="S17" s="59">
        <f t="shared" si="4"/>
        <v>16.1563042418584</v>
      </c>
      <c r="T17" s="58">
        <f>IF((SUM($E9:$E14))=0,0,(P17/(SUM($E9:$E14))*100))</f>
        <v>21.95</v>
      </c>
      <c r="U17" s="60">
        <f>IF((SUM($E9:$E14))=0,0,(Q17/(SUM($E9:$E14))*100))</f>
        <v>54.456000000000003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>
        <v>10261000</v>
      </c>
      <c r="C23" s="108"/>
      <c r="D23" s="108"/>
      <c r="E23" s="108">
        <f t="shared" si="8"/>
        <v>10261000</v>
      </c>
      <c r="F23" s="109">
        <v>10261000</v>
      </c>
      <c r="G23" s="110">
        <v>10261000</v>
      </c>
      <c r="H23" s="109"/>
      <c r="I23" s="110"/>
      <c r="J23" s="109"/>
      <c r="K23" s="110">
        <v>87499</v>
      </c>
      <c r="L23" s="109"/>
      <c r="M23" s="110"/>
      <c r="N23" s="109">
        <v>1298000</v>
      </c>
      <c r="O23" s="110">
        <v>6487775</v>
      </c>
      <c r="P23" s="109">
        <f t="shared" si="9"/>
        <v>1298000</v>
      </c>
      <c r="Q23" s="110">
        <f t="shared" si="10"/>
        <v>6575274</v>
      </c>
      <c r="R23" s="54">
        <f t="shared" si="11"/>
        <v>0</v>
      </c>
      <c r="S23" s="55">
        <f t="shared" si="12"/>
        <v>0</v>
      </c>
      <c r="T23" s="54">
        <f t="shared" si="13"/>
        <v>12.649839196959361</v>
      </c>
      <c r="U23" s="56">
        <f t="shared" si="14"/>
        <v>64.080245590098428</v>
      </c>
      <c r="V23" s="109">
        <v>5875000</v>
      </c>
      <c r="W23" s="110">
        <v>4809000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10261000</v>
      </c>
      <c r="C26" s="111">
        <f>SUM(C19:C25)</f>
        <v>0</v>
      </c>
      <c r="D26" s="111"/>
      <c r="E26" s="111">
        <f t="shared" si="8"/>
        <v>10261000</v>
      </c>
      <c r="F26" s="112">
        <f t="shared" ref="F26:O26" si="15">SUM(F19:F25)</f>
        <v>10261000</v>
      </c>
      <c r="G26" s="113">
        <f t="shared" si="15"/>
        <v>10261000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87499</v>
      </c>
      <c r="L26" s="112">
        <f t="shared" si="15"/>
        <v>0</v>
      </c>
      <c r="M26" s="113">
        <f t="shared" si="15"/>
        <v>0</v>
      </c>
      <c r="N26" s="112">
        <f t="shared" si="15"/>
        <v>1298000</v>
      </c>
      <c r="O26" s="113">
        <f t="shared" si="15"/>
        <v>6487775</v>
      </c>
      <c r="P26" s="112">
        <f t="shared" si="9"/>
        <v>1298000</v>
      </c>
      <c r="Q26" s="113">
        <f t="shared" si="10"/>
        <v>6575274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12.649839196959361</v>
      </c>
      <c r="U26" s="60">
        <f>IF(($E26-$E21-$E25)   =0,0,($Q26   /($E26-$E21-$E25)   )*100)</f>
        <v>64.080245590098428</v>
      </c>
      <c r="V26" s="112">
        <f>SUM(V19:V25)</f>
        <v>5875000</v>
      </c>
      <c r="W26" s="113">
        <f>SUM(W19:W25)</f>
        <v>4809000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5011000</v>
      </c>
      <c r="C34" s="108"/>
      <c r="D34" s="108"/>
      <c r="E34" s="108">
        <f>$B34      +$C34      +$D34</f>
        <v>5011000</v>
      </c>
      <c r="F34" s="109">
        <v>5011000</v>
      </c>
      <c r="G34" s="110">
        <v>5011000</v>
      </c>
      <c r="H34" s="109">
        <v>1192000</v>
      </c>
      <c r="I34" s="110"/>
      <c r="J34" s="109">
        <v>3531000</v>
      </c>
      <c r="K34" s="110"/>
      <c r="L34" s="109"/>
      <c r="M34" s="110"/>
      <c r="N34" s="109"/>
      <c r="O34" s="110"/>
      <c r="P34" s="109">
        <f>$H34      +$J34      +$L34      +$N34</f>
        <v>4723000</v>
      </c>
      <c r="Q34" s="110">
        <f>$I34      +$K34      +$M34      +$O34</f>
        <v>0</v>
      </c>
      <c r="R34" s="54">
        <f>IF(($L34      =0),0,((($N34      -$L34      )/$L34      )*100))</f>
        <v>0</v>
      </c>
      <c r="S34" s="55">
        <f>IF(($M34      =0),0,((($O34      -$M34      )/$M34      )*100))</f>
        <v>0</v>
      </c>
      <c r="T34" s="54">
        <f>IF(($E34      =0),0,(($P34      /$E34      )*100))</f>
        <v>94.252644182797837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5011000</v>
      </c>
      <c r="C35" s="111">
        <f>C34</f>
        <v>0</v>
      </c>
      <c r="D35" s="111"/>
      <c r="E35" s="111">
        <f>$B35      +$C35      +$D35</f>
        <v>5011000</v>
      </c>
      <c r="F35" s="112">
        <f t="shared" ref="F35:O35" si="17">F34</f>
        <v>5011000</v>
      </c>
      <c r="G35" s="113">
        <f t="shared" si="17"/>
        <v>5011000</v>
      </c>
      <c r="H35" s="112">
        <f t="shared" si="17"/>
        <v>1192000</v>
      </c>
      <c r="I35" s="113">
        <f t="shared" si="17"/>
        <v>0</v>
      </c>
      <c r="J35" s="112">
        <f t="shared" si="17"/>
        <v>3531000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4723000</v>
      </c>
      <c r="Q35" s="113">
        <f>$I35      +$K35      +$M35      +$O35</f>
        <v>0</v>
      </c>
      <c r="R35" s="58">
        <f>IF(($L35      =0),0,((($N35      -$L35      )/$L35      )*100))</f>
        <v>0</v>
      </c>
      <c r="S35" s="59">
        <f>IF(($M35      =0),0,((($O35      -$M35      )/$M35      )*100))</f>
        <v>0</v>
      </c>
      <c r="T35" s="58">
        <f>IF($E35   =0,0,($P35   /$E35   )*100)</f>
        <v>94.252644182797837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23930000</v>
      </c>
      <c r="C37" s="108"/>
      <c r="D37" s="108"/>
      <c r="E37" s="108">
        <f t="shared" ref="E37:E42" si="18">$B37      +$C37      +$D37</f>
        <v>23930000</v>
      </c>
      <c r="F37" s="109">
        <v>23930000</v>
      </c>
      <c r="G37" s="110">
        <v>23930000</v>
      </c>
      <c r="H37" s="109"/>
      <c r="I37" s="110">
        <v>1212771</v>
      </c>
      <c r="J37" s="109">
        <v>10632000</v>
      </c>
      <c r="K37" s="110">
        <v>6817897</v>
      </c>
      <c r="L37" s="109">
        <v>11725000</v>
      </c>
      <c r="M37" s="110">
        <v>4368880</v>
      </c>
      <c r="N37" s="109"/>
      <c r="O37" s="110">
        <v>11907819</v>
      </c>
      <c r="P37" s="109">
        <f t="shared" ref="P37:P42" si="19">$H37      +$J37      +$L37      +$N37</f>
        <v>22357000</v>
      </c>
      <c r="Q37" s="110">
        <f t="shared" ref="Q37:Q42" si="20">$I37      +$K37      +$M37      +$O37</f>
        <v>24307367</v>
      </c>
      <c r="R37" s="54">
        <f t="shared" ref="R37:R42" si="21">IF(($L37      =0),0,((($N37      -$L37      )/$L37      )*100))</f>
        <v>-100</v>
      </c>
      <c r="S37" s="55">
        <f t="shared" ref="S37:S42" si="22">IF(($M37      =0),0,((($O37      -$M37      )/$M37      )*100))</f>
        <v>172.55999249235504</v>
      </c>
      <c r="T37" s="54">
        <f t="shared" ref="T37:T41" si="23">IF(($E37      =0),0,(($P37      /$E37      )*100))</f>
        <v>93.426661094860009</v>
      </c>
      <c r="U37" s="56">
        <f t="shared" ref="U37:U41" si="24">IF(($E37      =0),0,(($Q37      /$E37      )*100))</f>
        <v>101.57696197241957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19389000</v>
      </c>
      <c r="C38" s="108">
        <v>-13073000</v>
      </c>
      <c r="D38" s="108"/>
      <c r="E38" s="108">
        <f t="shared" si="18"/>
        <v>6316000</v>
      </c>
      <c r="F38" s="109">
        <v>19389000</v>
      </c>
      <c r="G38" s="110">
        <v>0</v>
      </c>
      <c r="H38" s="109"/>
      <c r="I38" s="110"/>
      <c r="J38" s="109"/>
      <c r="K38" s="110"/>
      <c r="L38" s="109"/>
      <c r="M38" s="110"/>
      <c r="N38" s="109">
        <v>123000</v>
      </c>
      <c r="O38" s="110"/>
      <c r="P38" s="109">
        <f t="shared" si="19"/>
        <v>123000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1.9474350854971501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5000000</v>
      </c>
      <c r="H40" s="109">
        <v>600000</v>
      </c>
      <c r="I40" s="110">
        <v>217744</v>
      </c>
      <c r="J40" s="109">
        <v>1486000</v>
      </c>
      <c r="K40" s="110">
        <v>110071</v>
      </c>
      <c r="L40" s="109">
        <v>2036000</v>
      </c>
      <c r="M40" s="110">
        <v>1260261</v>
      </c>
      <c r="N40" s="109">
        <v>878000</v>
      </c>
      <c r="O40" s="110">
        <v>2757503</v>
      </c>
      <c r="P40" s="109">
        <f t="shared" si="19"/>
        <v>5000000</v>
      </c>
      <c r="Q40" s="110">
        <f t="shared" si="20"/>
        <v>4345579</v>
      </c>
      <c r="R40" s="54">
        <f t="shared" si="21"/>
        <v>-56.876227897838902</v>
      </c>
      <c r="S40" s="55">
        <f t="shared" si="22"/>
        <v>118.80412073372104</v>
      </c>
      <c r="T40" s="54">
        <f t="shared" si="23"/>
        <v>100</v>
      </c>
      <c r="U40" s="56">
        <f t="shared" si="24"/>
        <v>86.911580000000001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48319000</v>
      </c>
      <c r="C42" s="111">
        <f>SUM(C37:C41)</f>
        <v>-13073000</v>
      </c>
      <c r="D42" s="111"/>
      <c r="E42" s="111">
        <f t="shared" si="18"/>
        <v>35246000</v>
      </c>
      <c r="F42" s="112">
        <f t="shared" ref="F42:O42" si="25">SUM(F37:F41)</f>
        <v>48319000</v>
      </c>
      <c r="G42" s="113">
        <f t="shared" si="25"/>
        <v>28930000</v>
      </c>
      <c r="H42" s="112">
        <f t="shared" si="25"/>
        <v>600000</v>
      </c>
      <c r="I42" s="113">
        <f t="shared" si="25"/>
        <v>1430515</v>
      </c>
      <c r="J42" s="112">
        <f t="shared" si="25"/>
        <v>12118000</v>
      </c>
      <c r="K42" s="113">
        <f t="shared" si="25"/>
        <v>6927968</v>
      </c>
      <c r="L42" s="112">
        <f t="shared" si="25"/>
        <v>13761000</v>
      </c>
      <c r="M42" s="113">
        <f t="shared" si="25"/>
        <v>5629141</v>
      </c>
      <c r="N42" s="112">
        <f t="shared" si="25"/>
        <v>1001000</v>
      </c>
      <c r="O42" s="113">
        <f t="shared" si="25"/>
        <v>14665322</v>
      </c>
      <c r="P42" s="112">
        <f t="shared" si="19"/>
        <v>27480000</v>
      </c>
      <c r="Q42" s="113">
        <f t="shared" si="20"/>
        <v>28652946</v>
      </c>
      <c r="R42" s="58">
        <f t="shared" si="21"/>
        <v>-92.725819344524382</v>
      </c>
      <c r="S42" s="59">
        <f t="shared" si="22"/>
        <v>160.52504280848535</v>
      </c>
      <c r="T42" s="58">
        <f>IF((+$E37+$E40) =0,0,(P42   /(+$E37+$E40) )*100)</f>
        <v>94.987901832008291</v>
      </c>
      <c r="U42" s="60">
        <f>IF((+$E37+$E40) =0,0,(Q42   /(+$E37+$E40) )*100)</f>
        <v>99.042329761493264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65591000</v>
      </c>
      <c r="C69" s="120">
        <f>SUM(C9:C16,C19:C25,C28:C31,C34,C37:C41,C44:C54,C57:C60,C63:C67)</f>
        <v>-13073000</v>
      </c>
      <c r="D69" s="120"/>
      <c r="E69" s="120">
        <f t="shared" si="35"/>
        <v>52518000</v>
      </c>
      <c r="F69" s="121">
        <f t="shared" ref="F69:O69" si="43">SUM(F9:F16,F19:F25,F28:F31,F34,F37:F41,F44:F54,F57:F60,F63:F67)</f>
        <v>65591000</v>
      </c>
      <c r="G69" s="122">
        <f t="shared" si="43"/>
        <v>46202000</v>
      </c>
      <c r="H69" s="121">
        <f t="shared" si="43"/>
        <v>1953000</v>
      </c>
      <c r="I69" s="122">
        <f t="shared" si="43"/>
        <v>1656155</v>
      </c>
      <c r="J69" s="121">
        <f t="shared" si="43"/>
        <v>15795000</v>
      </c>
      <c r="K69" s="122">
        <f t="shared" si="43"/>
        <v>7040842</v>
      </c>
      <c r="L69" s="121">
        <f t="shared" si="43"/>
        <v>13893000</v>
      </c>
      <c r="M69" s="122">
        <f t="shared" si="43"/>
        <v>6016872</v>
      </c>
      <c r="N69" s="121">
        <f t="shared" si="43"/>
        <v>2299000</v>
      </c>
      <c r="O69" s="122">
        <f t="shared" si="43"/>
        <v>21603471</v>
      </c>
      <c r="P69" s="121">
        <f t="shared" si="36"/>
        <v>33940000</v>
      </c>
      <c r="Q69" s="122">
        <f t="shared" si="37"/>
        <v>36317340</v>
      </c>
      <c r="R69" s="67">
        <f t="shared" si="38"/>
        <v>-83.452098178939039</v>
      </c>
      <c r="S69" s="68">
        <f t="shared" si="39"/>
        <v>259.04820644348092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73.460023375611456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78.605558200943676</v>
      </c>
      <c r="V69" s="121">
        <f>SUM(V9:V16,V19:V25,V28:V31,V34,V37:V41,V44:V54,V57:V60,V63:V67)</f>
        <v>5875000</v>
      </c>
      <c r="W69" s="122">
        <f>SUM(W9:W16,W19:W25,W28:W31,W34,W37:W41,W44:W54,W57:W60,W63:W67)</f>
        <v>4809000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111062000</v>
      </c>
      <c r="C71" s="108"/>
      <c r="D71" s="108"/>
      <c r="E71" s="108">
        <f>$B71      +$C71      +$D71</f>
        <v>111062000</v>
      </c>
      <c r="F71" s="109">
        <v>111062000</v>
      </c>
      <c r="G71" s="110">
        <v>111062000</v>
      </c>
      <c r="H71" s="109">
        <v>27115000</v>
      </c>
      <c r="I71" s="110">
        <v>26615745</v>
      </c>
      <c r="J71" s="109">
        <v>31583000</v>
      </c>
      <c r="K71" s="110">
        <v>34181739</v>
      </c>
      <c r="L71" s="109">
        <v>16080000</v>
      </c>
      <c r="M71" s="110">
        <v>8119192</v>
      </c>
      <c r="N71" s="109">
        <v>36284000</v>
      </c>
      <c r="O71" s="110">
        <v>25532009</v>
      </c>
      <c r="P71" s="109">
        <f>$H71      +$J71      +$L71      +$N71</f>
        <v>111062000</v>
      </c>
      <c r="Q71" s="110">
        <f>$I71      +$K71      +$M71      +$O71</f>
        <v>94448685</v>
      </c>
      <c r="R71" s="54">
        <f>IF(($L71      =0),0,((($N71      -$L71      )/$L71      )*100))</f>
        <v>125.64676616915422</v>
      </c>
      <c r="S71" s="55">
        <f>IF(($M71      =0),0,((($O71      -$M71      )/$M71      )*100))</f>
        <v>214.46489995556206</v>
      </c>
      <c r="T71" s="54">
        <f>IF(($E71      =0),0,(($P71      /$E71      )*100))</f>
        <v>100</v>
      </c>
      <c r="U71" s="56">
        <f>IF(($E71      =0),0,(($Q71      /$E71      )*100))</f>
        <v>85.04140480092201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111062000</v>
      </c>
      <c r="C73" s="117">
        <f>SUM(C71:C72)</f>
        <v>0</v>
      </c>
      <c r="D73" s="117"/>
      <c r="E73" s="117">
        <f>$B73      +$C73      +$D73</f>
        <v>111062000</v>
      </c>
      <c r="F73" s="118">
        <f t="shared" ref="F73:O73" si="44">SUM(F71:F72)</f>
        <v>111062000</v>
      </c>
      <c r="G73" s="119">
        <f t="shared" si="44"/>
        <v>111062000</v>
      </c>
      <c r="H73" s="118">
        <f t="shared" si="44"/>
        <v>27115000</v>
      </c>
      <c r="I73" s="119">
        <f t="shared" si="44"/>
        <v>26615745</v>
      </c>
      <c r="J73" s="118">
        <f t="shared" si="44"/>
        <v>31583000</v>
      </c>
      <c r="K73" s="119">
        <f t="shared" si="44"/>
        <v>34181739</v>
      </c>
      <c r="L73" s="118">
        <f t="shared" si="44"/>
        <v>16080000</v>
      </c>
      <c r="M73" s="119">
        <f t="shared" si="44"/>
        <v>8119192</v>
      </c>
      <c r="N73" s="118">
        <f t="shared" si="44"/>
        <v>36284000</v>
      </c>
      <c r="O73" s="119">
        <f t="shared" si="44"/>
        <v>25532009</v>
      </c>
      <c r="P73" s="118">
        <f>$H73      +$J73      +$L73      +$N73</f>
        <v>111062000</v>
      </c>
      <c r="Q73" s="119">
        <f>$I73      +$K73      +$M73      +$O73</f>
        <v>94448685</v>
      </c>
      <c r="R73" s="63">
        <f>IF(($L73      =0),0,((($N73      -$L73      )/$L73      )*100))</f>
        <v>125.64676616915422</v>
      </c>
      <c r="S73" s="64">
        <f>IF(($M73      =0),0,((($O73      -$M73      )/$M73      )*100))</f>
        <v>214.46489995556206</v>
      </c>
      <c r="T73" s="63">
        <f>IF(($E71      =0),0,(($P71      /$E71      )*100))</f>
        <v>100</v>
      </c>
      <c r="U73" s="65">
        <f>IF($E71   =0,0,($Q71   /$E71 )*100)</f>
        <v>85.04140480092201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111062000</v>
      </c>
      <c r="C74" s="120">
        <f>SUM(C71:C72)</f>
        <v>0</v>
      </c>
      <c r="D74" s="120"/>
      <c r="E74" s="120">
        <f>$B74      +$C74      +$D74</f>
        <v>111062000</v>
      </c>
      <c r="F74" s="121">
        <f t="shared" ref="F74:O74" si="45">SUM(F71:F72)</f>
        <v>111062000</v>
      </c>
      <c r="G74" s="122">
        <f t="shared" si="45"/>
        <v>111062000</v>
      </c>
      <c r="H74" s="121">
        <f t="shared" si="45"/>
        <v>27115000</v>
      </c>
      <c r="I74" s="122">
        <f t="shared" si="45"/>
        <v>26615745</v>
      </c>
      <c r="J74" s="121">
        <f t="shared" si="45"/>
        <v>31583000</v>
      </c>
      <c r="K74" s="122">
        <f t="shared" si="45"/>
        <v>34181739</v>
      </c>
      <c r="L74" s="121">
        <f t="shared" si="45"/>
        <v>16080000</v>
      </c>
      <c r="M74" s="122">
        <f t="shared" si="45"/>
        <v>8119192</v>
      </c>
      <c r="N74" s="121">
        <f t="shared" si="45"/>
        <v>36284000</v>
      </c>
      <c r="O74" s="122">
        <f t="shared" si="45"/>
        <v>25532009</v>
      </c>
      <c r="P74" s="121">
        <f>$H74      +$J74      +$L74      +$N74</f>
        <v>111062000</v>
      </c>
      <c r="Q74" s="122">
        <f>$I74      +$K74      +$M74      +$O74</f>
        <v>94448685</v>
      </c>
      <c r="R74" s="67">
        <f>IF(($L74      =0),0,((($N74      -$L74      )/$L74      )*100))</f>
        <v>125.64676616915422</v>
      </c>
      <c r="S74" s="68">
        <f>IF(($M74      =0),0,((($O74      -$M74      )/$M74      )*100))</f>
        <v>214.46489995556206</v>
      </c>
      <c r="T74" s="67">
        <f>IF(($E71      =0),0,(($P71      /$E71      )*100))</f>
        <v>100</v>
      </c>
      <c r="U74" s="71">
        <f>IF($E71   =0,0,($Q71   /$E71 )*100)</f>
        <v>85.04140480092201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176653000</v>
      </c>
      <c r="C75" s="120">
        <f>SUM(C9:C16,C19:C25,C28:C31,C34,C37:C41,C44:C54,C57:C60,C63:C67,C71:C72)</f>
        <v>-13073000</v>
      </c>
      <c r="D75" s="120"/>
      <c r="E75" s="120">
        <f>$B75      +$C75      +$D75</f>
        <v>163580000</v>
      </c>
      <c r="F75" s="121">
        <f t="shared" ref="F75:O75" si="46">SUM(F9:F16,F19:F25,F28:F31,F34,F37:F41,F44:F54,F57:F60,F63:F67,F71:F72)</f>
        <v>176653000</v>
      </c>
      <c r="G75" s="122">
        <f t="shared" si="46"/>
        <v>157264000</v>
      </c>
      <c r="H75" s="121">
        <f t="shared" si="46"/>
        <v>29068000</v>
      </c>
      <c r="I75" s="122">
        <f t="shared" si="46"/>
        <v>28271900</v>
      </c>
      <c r="J75" s="121">
        <f t="shared" si="46"/>
        <v>47378000</v>
      </c>
      <c r="K75" s="122">
        <f t="shared" si="46"/>
        <v>41222581</v>
      </c>
      <c r="L75" s="121">
        <f t="shared" si="46"/>
        <v>29973000</v>
      </c>
      <c r="M75" s="122">
        <f t="shared" si="46"/>
        <v>14136064</v>
      </c>
      <c r="N75" s="121">
        <f t="shared" si="46"/>
        <v>38583000</v>
      </c>
      <c r="O75" s="122">
        <f t="shared" si="46"/>
        <v>47135480</v>
      </c>
      <c r="P75" s="121">
        <f>$H75      +$J75      +$L75      +$N75</f>
        <v>145002000</v>
      </c>
      <c r="Q75" s="122">
        <f>$I75      +$K75      +$M75      +$O75</f>
        <v>130766025</v>
      </c>
      <c r="R75" s="67">
        <f>IF(($L75      =0),0,((($N75      -$L75      )/$L75      )*100))</f>
        <v>28.725853267941147</v>
      </c>
      <c r="S75" s="68">
        <f>IF(($M75      =0),0,((($O75      -$M75      )/$M75      )*100))</f>
        <v>233.44133133522882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92.202919930816975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83.150641596296666</v>
      </c>
      <c r="V75" s="121">
        <f>SUM(V9:V16,V19:V25,V28:V31,V34,V37:V41,V44:V54,V57:V60,V63:V67,V71:V72)</f>
        <v>5875000</v>
      </c>
      <c r="W75" s="122">
        <f>SUM(W9:W16,W19:W25,W28:W31,W34,W37:W41,W44:W54,W57:W60,W63:W67,W71:W72)</f>
        <v>4809000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E+Jk05s5G9EfxL59mdhWVG9uZcAR2W4ALZV0U8EM6e5LxFrmuqxmZ+OvRMI05XpuXFnEOYrf1Jv5nfE9A2OVQ==" saltValue="YUdscvs93BPl+90/bbuP1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644000</v>
      </c>
      <c r="I10" s="110">
        <v>643380</v>
      </c>
      <c r="J10" s="109">
        <v>351000</v>
      </c>
      <c r="K10" s="110">
        <v>350845</v>
      </c>
      <c r="L10" s="109">
        <v>462000</v>
      </c>
      <c r="M10" s="110">
        <v>451764</v>
      </c>
      <c r="N10" s="109"/>
      <c r="O10" s="110">
        <v>1554010</v>
      </c>
      <c r="P10" s="109">
        <f t="shared" ref="P10:P17" si="1">$H10      +$J10      +$L10      +$N10</f>
        <v>1457000</v>
      </c>
      <c r="Q10" s="110">
        <f t="shared" ref="Q10:Q17" si="2">$I10      +$K10      +$M10      +$O10</f>
        <v>2999999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243.98712602155106</v>
      </c>
      <c r="T10" s="54">
        <f t="shared" ref="T10:T16" si="5">IF(($E10      =0),0,(($P10      /$E10      )*100))</f>
        <v>48.56666666666667</v>
      </c>
      <c r="U10" s="56">
        <f t="shared" ref="U10:U16" si="6">IF(($E10      =0),0,(($Q10      /$E10      )*100))</f>
        <v>99.999966666666666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644000</v>
      </c>
      <c r="I17" s="113">
        <f t="shared" si="7"/>
        <v>643380</v>
      </c>
      <c r="J17" s="112">
        <f t="shared" si="7"/>
        <v>351000</v>
      </c>
      <c r="K17" s="113">
        <f t="shared" si="7"/>
        <v>350845</v>
      </c>
      <c r="L17" s="112">
        <f t="shared" si="7"/>
        <v>462000</v>
      </c>
      <c r="M17" s="113">
        <f t="shared" si="7"/>
        <v>451764</v>
      </c>
      <c r="N17" s="112">
        <f t="shared" si="7"/>
        <v>0</v>
      </c>
      <c r="O17" s="113">
        <f t="shared" si="7"/>
        <v>1554010</v>
      </c>
      <c r="P17" s="112">
        <f t="shared" si="1"/>
        <v>1457000</v>
      </c>
      <c r="Q17" s="113">
        <f t="shared" si="2"/>
        <v>2999999</v>
      </c>
      <c r="R17" s="58">
        <f t="shared" si="3"/>
        <v>-100</v>
      </c>
      <c r="S17" s="59">
        <f t="shared" si="4"/>
        <v>243.98712602155106</v>
      </c>
      <c r="T17" s="58">
        <f>IF((SUM($E9:$E14))=0,0,(P17/(SUM($E9:$E14))*100))</f>
        <v>48.56666666666667</v>
      </c>
      <c r="U17" s="60">
        <f>IF((SUM($E9:$E14))=0,0,(Q17/(SUM($E9:$E14))*100))</f>
        <v>99.999966666666666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1769000</v>
      </c>
      <c r="C34" s="108"/>
      <c r="D34" s="108"/>
      <c r="E34" s="108">
        <f>$B34      +$C34      +$D34</f>
        <v>1769000</v>
      </c>
      <c r="F34" s="109">
        <v>1769000</v>
      </c>
      <c r="G34" s="110">
        <v>1769000</v>
      </c>
      <c r="H34" s="109"/>
      <c r="I34" s="110"/>
      <c r="J34" s="109">
        <v>766000</v>
      </c>
      <c r="K34" s="110">
        <v>766382</v>
      </c>
      <c r="L34" s="109">
        <v>575000</v>
      </c>
      <c r="M34" s="110">
        <v>575117</v>
      </c>
      <c r="N34" s="109">
        <v>353000</v>
      </c>
      <c r="O34" s="110">
        <v>347819</v>
      </c>
      <c r="P34" s="109">
        <f>$H34      +$J34      +$L34      +$N34</f>
        <v>1694000</v>
      </c>
      <c r="Q34" s="110">
        <f>$I34      +$K34      +$M34      +$O34</f>
        <v>1689318</v>
      </c>
      <c r="R34" s="54">
        <f>IF(($L34      =0),0,((($N34      -$L34      )/$L34      )*100))</f>
        <v>-38.608695652173914</v>
      </c>
      <c r="S34" s="55">
        <f>IF(($M34      =0),0,((($O34      -$M34      )/$M34      )*100))</f>
        <v>-39.522045079522947</v>
      </c>
      <c r="T34" s="54">
        <f>IF(($E34      =0),0,(($P34      /$E34      )*100))</f>
        <v>95.76031656302996</v>
      </c>
      <c r="U34" s="56">
        <f>IF(($E34      =0),0,(($Q34      /$E34      )*100))</f>
        <v>95.495647258338039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1769000</v>
      </c>
      <c r="C35" s="111">
        <f>C34</f>
        <v>0</v>
      </c>
      <c r="D35" s="111"/>
      <c r="E35" s="111">
        <f>$B35      +$C35      +$D35</f>
        <v>1769000</v>
      </c>
      <c r="F35" s="112">
        <f t="shared" ref="F35:O35" si="17">F34</f>
        <v>1769000</v>
      </c>
      <c r="G35" s="113">
        <f t="shared" si="17"/>
        <v>1769000</v>
      </c>
      <c r="H35" s="112">
        <f t="shared" si="17"/>
        <v>0</v>
      </c>
      <c r="I35" s="113">
        <f t="shared" si="17"/>
        <v>0</v>
      </c>
      <c r="J35" s="112">
        <f t="shared" si="17"/>
        <v>766000</v>
      </c>
      <c r="K35" s="113">
        <f t="shared" si="17"/>
        <v>766382</v>
      </c>
      <c r="L35" s="112">
        <f t="shared" si="17"/>
        <v>575000</v>
      </c>
      <c r="M35" s="113">
        <f t="shared" si="17"/>
        <v>575117</v>
      </c>
      <c r="N35" s="112">
        <f t="shared" si="17"/>
        <v>353000</v>
      </c>
      <c r="O35" s="113">
        <f t="shared" si="17"/>
        <v>347819</v>
      </c>
      <c r="P35" s="112">
        <f>$H35      +$J35      +$L35      +$N35</f>
        <v>1694000</v>
      </c>
      <c r="Q35" s="113">
        <f>$I35      +$K35      +$M35      +$O35</f>
        <v>1689318</v>
      </c>
      <c r="R35" s="58">
        <f>IF(($L35      =0),0,((($N35      -$L35      )/$L35      )*100))</f>
        <v>-38.608695652173914</v>
      </c>
      <c r="S35" s="59">
        <f>IF(($M35      =0),0,((($O35      -$M35      )/$M35      )*100))</f>
        <v>-39.522045079522947</v>
      </c>
      <c r="T35" s="58">
        <f>IF($E35   =0,0,($P35   /$E35   )*100)</f>
        <v>95.76031656302996</v>
      </c>
      <c r="U35" s="60">
        <f>IF($E35   =0,0,($Q35   /$E35   )*100)</f>
        <v>95.495647258338039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4814000</v>
      </c>
      <c r="C37" s="108">
        <v>-1926000</v>
      </c>
      <c r="D37" s="108"/>
      <c r="E37" s="108">
        <f t="shared" ref="E37:E42" si="18">$B37      +$C37      +$D37</f>
        <v>2888000</v>
      </c>
      <c r="F37" s="109">
        <v>2888000</v>
      </c>
      <c r="G37" s="110">
        <v>2888000</v>
      </c>
      <c r="H37" s="109"/>
      <c r="I37" s="110"/>
      <c r="J37" s="109"/>
      <c r="K37" s="110">
        <v>2041048</v>
      </c>
      <c r="L37" s="109">
        <v>1965000</v>
      </c>
      <c r="M37" s="110"/>
      <c r="N37" s="109">
        <v>923000</v>
      </c>
      <c r="O37" s="110"/>
      <c r="P37" s="109">
        <f t="shared" ref="P37:P42" si="19">$H37      +$J37      +$L37      +$N37</f>
        <v>2888000</v>
      </c>
      <c r="Q37" s="110">
        <f t="shared" ref="Q37:Q42" si="20">$I37      +$K37      +$M37      +$O37</f>
        <v>2041048</v>
      </c>
      <c r="R37" s="54">
        <f t="shared" ref="R37:R42" si="21">IF(($L37      =0),0,((($N37      -$L37      )/$L37      )*100))</f>
        <v>-53.027989821882947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70.673407202216069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2038000</v>
      </c>
      <c r="C38" s="108">
        <v>-1796000</v>
      </c>
      <c r="D38" s="108"/>
      <c r="E38" s="108">
        <f t="shared" si="18"/>
        <v>242000</v>
      </c>
      <c r="F38" s="109">
        <v>2038000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6852000</v>
      </c>
      <c r="C42" s="111">
        <f>SUM(C37:C41)</f>
        <v>-3722000</v>
      </c>
      <c r="D42" s="111"/>
      <c r="E42" s="111">
        <f t="shared" si="18"/>
        <v>3130000</v>
      </c>
      <c r="F42" s="112">
        <f t="shared" ref="F42:O42" si="25">SUM(F37:F41)</f>
        <v>4926000</v>
      </c>
      <c r="G42" s="113">
        <f t="shared" si="25"/>
        <v>2888000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2041048</v>
      </c>
      <c r="L42" s="112">
        <f t="shared" si="25"/>
        <v>1965000</v>
      </c>
      <c r="M42" s="113">
        <f t="shared" si="25"/>
        <v>0</v>
      </c>
      <c r="N42" s="112">
        <f t="shared" si="25"/>
        <v>923000</v>
      </c>
      <c r="O42" s="113">
        <f t="shared" si="25"/>
        <v>0</v>
      </c>
      <c r="P42" s="112">
        <f t="shared" si="19"/>
        <v>2888000</v>
      </c>
      <c r="Q42" s="113">
        <f t="shared" si="20"/>
        <v>2041048</v>
      </c>
      <c r="R42" s="58">
        <f t="shared" si="21"/>
        <v>-53.027989821882947</v>
      </c>
      <c r="S42" s="59">
        <f t="shared" si="22"/>
        <v>0</v>
      </c>
      <c r="T42" s="58">
        <f>IF((+$E37+$E40) =0,0,(P42   /(+$E37+$E40) )*100)</f>
        <v>100</v>
      </c>
      <c r="U42" s="60">
        <f>IF((+$E37+$E40) =0,0,(Q42   /(+$E37+$E40) )*100)</f>
        <v>70.673407202216069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11621000</v>
      </c>
      <c r="C69" s="120">
        <f>SUM(C9:C16,C19:C25,C28:C31,C34,C37:C41,C44:C54,C57:C60,C63:C67)</f>
        <v>-3722000</v>
      </c>
      <c r="D69" s="120"/>
      <c r="E69" s="120">
        <f t="shared" si="35"/>
        <v>7899000</v>
      </c>
      <c r="F69" s="121">
        <f t="shared" ref="F69:O69" si="43">SUM(F9:F16,F19:F25,F28:F31,F34,F37:F41,F44:F54,F57:F60,F63:F67)</f>
        <v>9695000</v>
      </c>
      <c r="G69" s="122">
        <f t="shared" si="43"/>
        <v>7657000</v>
      </c>
      <c r="H69" s="121">
        <f t="shared" si="43"/>
        <v>644000</v>
      </c>
      <c r="I69" s="122">
        <f t="shared" si="43"/>
        <v>643380</v>
      </c>
      <c r="J69" s="121">
        <f t="shared" si="43"/>
        <v>1117000</v>
      </c>
      <c r="K69" s="122">
        <f t="shared" si="43"/>
        <v>3158275</v>
      </c>
      <c r="L69" s="121">
        <f t="shared" si="43"/>
        <v>3002000</v>
      </c>
      <c r="M69" s="122">
        <f t="shared" si="43"/>
        <v>1026881</v>
      </c>
      <c r="N69" s="121">
        <f t="shared" si="43"/>
        <v>1276000</v>
      </c>
      <c r="O69" s="122">
        <f t="shared" si="43"/>
        <v>1901829</v>
      </c>
      <c r="P69" s="121">
        <f t="shared" si="36"/>
        <v>6039000</v>
      </c>
      <c r="Q69" s="122">
        <f t="shared" si="37"/>
        <v>6730365</v>
      </c>
      <c r="R69" s="67">
        <f t="shared" si="38"/>
        <v>-57.495003331112592</v>
      </c>
      <c r="S69" s="68">
        <f t="shared" si="39"/>
        <v>85.204419986347006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78.869008750163246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87.898197727569553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37141000</v>
      </c>
      <c r="C71" s="108"/>
      <c r="D71" s="108"/>
      <c r="E71" s="108">
        <f>$B71      +$C71      +$D71</f>
        <v>37141000</v>
      </c>
      <c r="F71" s="109">
        <v>37141000</v>
      </c>
      <c r="G71" s="110">
        <v>37141000</v>
      </c>
      <c r="H71" s="109">
        <v>2571000</v>
      </c>
      <c r="I71" s="110">
        <v>2570680</v>
      </c>
      <c r="J71" s="109">
        <v>12941000</v>
      </c>
      <c r="K71" s="110">
        <v>8060873</v>
      </c>
      <c r="L71" s="109">
        <v>3489000</v>
      </c>
      <c r="M71" s="110">
        <v>8369818</v>
      </c>
      <c r="N71" s="109">
        <v>17961000</v>
      </c>
      <c r="O71" s="110">
        <v>17960857</v>
      </c>
      <c r="P71" s="109">
        <f>$H71      +$J71      +$L71      +$N71</f>
        <v>36962000</v>
      </c>
      <c r="Q71" s="110">
        <f>$I71      +$K71      +$M71      +$O71</f>
        <v>36962228</v>
      </c>
      <c r="R71" s="54">
        <f>IF(($L71      =0),0,((($N71      -$L71      )/$L71      )*100))</f>
        <v>414.78933791917456</v>
      </c>
      <c r="S71" s="55">
        <f>IF(($M71      =0),0,((($O71      -$M71      )/$M71      )*100))</f>
        <v>114.59077126886153</v>
      </c>
      <c r="T71" s="54">
        <f>IF(($E71      =0),0,(($P71      /$E71      )*100))</f>
        <v>99.5180528257182</v>
      </c>
      <c r="U71" s="56">
        <f>IF(($E71      =0),0,(($Q71      /$E71      )*100))</f>
        <v>99.518666702565895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37141000</v>
      </c>
      <c r="C73" s="117">
        <f>SUM(C71:C72)</f>
        <v>0</v>
      </c>
      <c r="D73" s="117"/>
      <c r="E73" s="117">
        <f>$B73      +$C73      +$D73</f>
        <v>37141000</v>
      </c>
      <c r="F73" s="118">
        <f t="shared" ref="F73:O73" si="44">SUM(F71:F72)</f>
        <v>37141000</v>
      </c>
      <c r="G73" s="119">
        <f t="shared" si="44"/>
        <v>37141000</v>
      </c>
      <c r="H73" s="118">
        <f t="shared" si="44"/>
        <v>2571000</v>
      </c>
      <c r="I73" s="119">
        <f t="shared" si="44"/>
        <v>2570680</v>
      </c>
      <c r="J73" s="118">
        <f t="shared" si="44"/>
        <v>12941000</v>
      </c>
      <c r="K73" s="119">
        <f t="shared" si="44"/>
        <v>8060873</v>
      </c>
      <c r="L73" s="118">
        <f t="shared" si="44"/>
        <v>3489000</v>
      </c>
      <c r="M73" s="119">
        <f t="shared" si="44"/>
        <v>8369818</v>
      </c>
      <c r="N73" s="118">
        <f t="shared" si="44"/>
        <v>17961000</v>
      </c>
      <c r="O73" s="119">
        <f t="shared" si="44"/>
        <v>17960857</v>
      </c>
      <c r="P73" s="118">
        <f>$H73      +$J73      +$L73      +$N73</f>
        <v>36962000</v>
      </c>
      <c r="Q73" s="119">
        <f>$I73      +$K73      +$M73      +$O73</f>
        <v>36962228</v>
      </c>
      <c r="R73" s="63">
        <f>IF(($L73      =0),0,((($N73      -$L73      )/$L73      )*100))</f>
        <v>414.78933791917456</v>
      </c>
      <c r="S73" s="64">
        <f>IF(($M73      =0),0,((($O73      -$M73      )/$M73      )*100))</f>
        <v>114.59077126886153</v>
      </c>
      <c r="T73" s="63">
        <f>IF(($E71      =0),0,(($P71      /$E71      )*100))</f>
        <v>99.5180528257182</v>
      </c>
      <c r="U73" s="65">
        <f>IF($E71   =0,0,($Q71   /$E71 )*100)</f>
        <v>99.518666702565895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37141000</v>
      </c>
      <c r="C74" s="120">
        <f>SUM(C71:C72)</f>
        <v>0</v>
      </c>
      <c r="D74" s="120"/>
      <c r="E74" s="120">
        <f>$B74      +$C74      +$D74</f>
        <v>37141000</v>
      </c>
      <c r="F74" s="121">
        <f t="shared" ref="F74:O74" si="45">SUM(F71:F72)</f>
        <v>37141000</v>
      </c>
      <c r="G74" s="122">
        <f t="shared" si="45"/>
        <v>37141000</v>
      </c>
      <c r="H74" s="121">
        <f t="shared" si="45"/>
        <v>2571000</v>
      </c>
      <c r="I74" s="122">
        <f t="shared" si="45"/>
        <v>2570680</v>
      </c>
      <c r="J74" s="121">
        <f t="shared" si="45"/>
        <v>12941000</v>
      </c>
      <c r="K74" s="122">
        <f t="shared" si="45"/>
        <v>8060873</v>
      </c>
      <c r="L74" s="121">
        <f t="shared" si="45"/>
        <v>3489000</v>
      </c>
      <c r="M74" s="122">
        <f t="shared" si="45"/>
        <v>8369818</v>
      </c>
      <c r="N74" s="121">
        <f t="shared" si="45"/>
        <v>17961000</v>
      </c>
      <c r="O74" s="122">
        <f t="shared" si="45"/>
        <v>17960857</v>
      </c>
      <c r="P74" s="121">
        <f>$H74      +$J74      +$L74      +$N74</f>
        <v>36962000</v>
      </c>
      <c r="Q74" s="122">
        <f>$I74      +$K74      +$M74      +$O74</f>
        <v>36962228</v>
      </c>
      <c r="R74" s="67">
        <f>IF(($L74      =0),0,((($N74      -$L74      )/$L74      )*100))</f>
        <v>414.78933791917456</v>
      </c>
      <c r="S74" s="68">
        <f>IF(($M74      =0),0,((($O74      -$M74      )/$M74      )*100))</f>
        <v>114.59077126886153</v>
      </c>
      <c r="T74" s="67">
        <f>IF(($E71      =0),0,(($P71      /$E71      )*100))</f>
        <v>99.5180528257182</v>
      </c>
      <c r="U74" s="71">
        <f>IF($E71   =0,0,($Q71   /$E71 )*100)</f>
        <v>99.518666702565895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48762000</v>
      </c>
      <c r="C75" s="120">
        <f>SUM(C9:C16,C19:C25,C28:C31,C34,C37:C41,C44:C54,C57:C60,C63:C67,C71:C72)</f>
        <v>-3722000</v>
      </c>
      <c r="D75" s="120"/>
      <c r="E75" s="120">
        <f>$B75      +$C75      +$D75</f>
        <v>45040000</v>
      </c>
      <c r="F75" s="121">
        <f t="shared" ref="F75:O75" si="46">SUM(F9:F16,F19:F25,F28:F31,F34,F37:F41,F44:F54,F57:F60,F63:F67,F71:F72)</f>
        <v>46836000</v>
      </c>
      <c r="G75" s="122">
        <f t="shared" si="46"/>
        <v>44798000</v>
      </c>
      <c r="H75" s="121">
        <f t="shared" si="46"/>
        <v>3215000</v>
      </c>
      <c r="I75" s="122">
        <f t="shared" si="46"/>
        <v>3214060</v>
      </c>
      <c r="J75" s="121">
        <f t="shared" si="46"/>
        <v>14058000</v>
      </c>
      <c r="K75" s="122">
        <f t="shared" si="46"/>
        <v>11219148</v>
      </c>
      <c r="L75" s="121">
        <f t="shared" si="46"/>
        <v>6491000</v>
      </c>
      <c r="M75" s="122">
        <f t="shared" si="46"/>
        <v>9396699</v>
      </c>
      <c r="N75" s="121">
        <f t="shared" si="46"/>
        <v>19237000</v>
      </c>
      <c r="O75" s="122">
        <f t="shared" si="46"/>
        <v>19862686</v>
      </c>
      <c r="P75" s="121">
        <f>$H75      +$J75      +$L75      +$N75</f>
        <v>43001000</v>
      </c>
      <c r="Q75" s="122">
        <f>$I75      +$K75      +$M75      +$O75</f>
        <v>43692593</v>
      </c>
      <c r="R75" s="67">
        <f>IF(($L75      =0),0,((($N75      -$L75      )/$L75      )*100))</f>
        <v>196.36419657987983</v>
      </c>
      <c r="S75" s="68">
        <f>IF(($M75      =0),0,((($O75      -$M75      )/$M75      )*100))</f>
        <v>111.37940036176535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95.988660208045005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97.532463502834943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mjoBrmXjytyfZmAy9VHlUNZqMjL158BzSPS+IV3F/yEl8uaOUPLH0THxmo2AFjO9FnfFTJodh9K92HLTVHOpA==" saltValue="kyh/hhmf62Kdvs2FQ7hNGg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100000</v>
      </c>
      <c r="I10" s="110">
        <v>1117331</v>
      </c>
      <c r="J10" s="109">
        <v>357000</v>
      </c>
      <c r="K10" s="110">
        <v>357668</v>
      </c>
      <c r="L10" s="109">
        <v>100000</v>
      </c>
      <c r="M10" s="110">
        <v>150000</v>
      </c>
      <c r="N10" s="109"/>
      <c r="O10" s="110">
        <v>175000</v>
      </c>
      <c r="P10" s="109">
        <f t="shared" ref="P10:P17" si="1">$H10      +$J10      +$L10      +$N10</f>
        <v>557000</v>
      </c>
      <c r="Q10" s="110">
        <f t="shared" ref="Q10:Q17" si="2">$I10      +$K10      +$M10      +$O10</f>
        <v>1799999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16.666666666666664</v>
      </c>
      <c r="T10" s="54">
        <f t="shared" ref="T10:T16" si="5">IF(($E10      =0),0,(($P10      /$E10      )*100))</f>
        <v>30.944444444444446</v>
      </c>
      <c r="U10" s="56">
        <f t="shared" ref="U10:U16" si="6">IF(($E10      =0),0,(($Q10      /$E10      )*100))</f>
        <v>99.999944444444438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100000</v>
      </c>
      <c r="I17" s="113">
        <f t="shared" si="7"/>
        <v>1117331</v>
      </c>
      <c r="J17" s="112">
        <f t="shared" si="7"/>
        <v>357000</v>
      </c>
      <c r="K17" s="113">
        <f t="shared" si="7"/>
        <v>357668</v>
      </c>
      <c r="L17" s="112">
        <f t="shared" si="7"/>
        <v>100000</v>
      </c>
      <c r="M17" s="113">
        <f t="shared" si="7"/>
        <v>150000</v>
      </c>
      <c r="N17" s="112">
        <f t="shared" si="7"/>
        <v>0</v>
      </c>
      <c r="O17" s="113">
        <f t="shared" si="7"/>
        <v>175000</v>
      </c>
      <c r="P17" s="112">
        <f t="shared" si="1"/>
        <v>557000</v>
      </c>
      <c r="Q17" s="113">
        <f t="shared" si="2"/>
        <v>1799999</v>
      </c>
      <c r="R17" s="58">
        <f t="shared" si="3"/>
        <v>-100</v>
      </c>
      <c r="S17" s="59">
        <f t="shared" si="4"/>
        <v>16.666666666666664</v>
      </c>
      <c r="T17" s="58">
        <f>IF((SUM($E9:$E14))=0,0,(P17/(SUM($E9:$E14))*100))</f>
        <v>30.944444444444446</v>
      </c>
      <c r="U17" s="60">
        <f>IF((SUM($E9:$E14))=0,0,(Q17/(SUM($E9:$E14))*100))</f>
        <v>99.999944444444438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1616000</v>
      </c>
      <c r="C34" s="108"/>
      <c r="D34" s="108"/>
      <c r="E34" s="108">
        <f>$B34      +$C34      +$D34</f>
        <v>1616000</v>
      </c>
      <c r="F34" s="109">
        <v>1616000</v>
      </c>
      <c r="G34" s="110">
        <v>1616000</v>
      </c>
      <c r="H34" s="109">
        <v>214000</v>
      </c>
      <c r="I34" s="110">
        <v>214433</v>
      </c>
      <c r="J34" s="109">
        <v>642000</v>
      </c>
      <c r="K34" s="110">
        <v>643299</v>
      </c>
      <c r="L34" s="109">
        <v>214000</v>
      </c>
      <c r="M34" s="110">
        <v>643299</v>
      </c>
      <c r="N34" s="109">
        <v>115000</v>
      </c>
      <c r="O34" s="110">
        <v>114968</v>
      </c>
      <c r="P34" s="109">
        <f>$H34      +$J34      +$L34      +$N34</f>
        <v>1185000</v>
      </c>
      <c r="Q34" s="110">
        <f>$I34      +$K34      +$M34      +$O34</f>
        <v>1615999</v>
      </c>
      <c r="R34" s="54">
        <f>IF(($L34      =0),0,((($N34      -$L34      )/$L34      )*100))</f>
        <v>-46.261682242990652</v>
      </c>
      <c r="S34" s="55">
        <f>IF(($M34      =0),0,((($O34      -$M34      )/$M34      )*100))</f>
        <v>-82.128372654084643</v>
      </c>
      <c r="T34" s="54">
        <f>IF(($E34      =0),0,(($P34      /$E34      )*100))</f>
        <v>73.329207920792086</v>
      </c>
      <c r="U34" s="56">
        <f>IF(($E34      =0),0,(($Q34      /$E34      )*100))</f>
        <v>99.999938118811883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1616000</v>
      </c>
      <c r="C35" s="111">
        <f>C34</f>
        <v>0</v>
      </c>
      <c r="D35" s="111"/>
      <c r="E35" s="111">
        <f>$B35      +$C35      +$D35</f>
        <v>1616000</v>
      </c>
      <c r="F35" s="112">
        <f t="shared" ref="F35:O35" si="17">F34</f>
        <v>1616000</v>
      </c>
      <c r="G35" s="113">
        <f t="shared" si="17"/>
        <v>1616000</v>
      </c>
      <c r="H35" s="112">
        <f t="shared" si="17"/>
        <v>214000</v>
      </c>
      <c r="I35" s="113">
        <f t="shared" si="17"/>
        <v>214433</v>
      </c>
      <c r="J35" s="112">
        <f t="shared" si="17"/>
        <v>642000</v>
      </c>
      <c r="K35" s="113">
        <f t="shared" si="17"/>
        <v>643299</v>
      </c>
      <c r="L35" s="112">
        <f t="shared" si="17"/>
        <v>214000</v>
      </c>
      <c r="M35" s="113">
        <f t="shared" si="17"/>
        <v>643299</v>
      </c>
      <c r="N35" s="112">
        <f t="shared" si="17"/>
        <v>115000</v>
      </c>
      <c r="O35" s="113">
        <f t="shared" si="17"/>
        <v>114968</v>
      </c>
      <c r="P35" s="112">
        <f>$H35      +$J35      +$L35      +$N35</f>
        <v>1185000</v>
      </c>
      <c r="Q35" s="113">
        <f>$I35      +$K35      +$M35      +$O35</f>
        <v>1615999</v>
      </c>
      <c r="R35" s="58">
        <f>IF(($L35      =0),0,((($N35      -$L35      )/$L35      )*100))</f>
        <v>-46.261682242990652</v>
      </c>
      <c r="S35" s="59">
        <f>IF(($M35      =0),0,((($O35      -$M35      )/$M35      )*100))</f>
        <v>-82.128372654084643</v>
      </c>
      <c r="T35" s="58">
        <f>IF($E35   =0,0,($P35   /$E35   )*100)</f>
        <v>73.329207920792086</v>
      </c>
      <c r="U35" s="60">
        <f>IF($E35   =0,0,($Q35   /$E35   )*100)</f>
        <v>99.999938118811883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5848000</v>
      </c>
      <c r="C37" s="108">
        <v>4000000</v>
      </c>
      <c r="D37" s="108"/>
      <c r="E37" s="108">
        <f t="shared" ref="E37:E42" si="18">$B37      +$C37      +$D37</f>
        <v>9848000</v>
      </c>
      <c r="F37" s="109">
        <v>9848000</v>
      </c>
      <c r="G37" s="110">
        <v>9848000</v>
      </c>
      <c r="H37" s="109"/>
      <c r="I37" s="110"/>
      <c r="J37" s="109">
        <v>4437000</v>
      </c>
      <c r="K37" s="110">
        <v>4436383</v>
      </c>
      <c r="L37" s="109"/>
      <c r="M37" s="110"/>
      <c r="N37" s="109">
        <v>2540000</v>
      </c>
      <c r="O37" s="110">
        <v>4692916</v>
      </c>
      <c r="P37" s="109">
        <f t="shared" ref="P37:P42" si="19">$H37      +$J37      +$L37      +$N37</f>
        <v>6977000</v>
      </c>
      <c r="Q37" s="110">
        <f t="shared" ref="Q37:Q42" si="20">$I37      +$K37      +$M37      +$O37</f>
        <v>9129299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70.846872461413497</v>
      </c>
      <c r="U37" s="56">
        <f t="shared" ref="U37:U41" si="24">IF(($E37      =0),0,(($Q37      /$E37      )*100))</f>
        <v>92.70206133225021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1750000</v>
      </c>
      <c r="C38" s="108">
        <v>1949000</v>
      </c>
      <c r="D38" s="108"/>
      <c r="E38" s="108">
        <f t="shared" si="18"/>
        <v>3699000</v>
      </c>
      <c r="F38" s="109">
        <v>1750000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7598000</v>
      </c>
      <c r="C42" s="111">
        <f>SUM(C37:C41)</f>
        <v>5949000</v>
      </c>
      <c r="D42" s="111"/>
      <c r="E42" s="111">
        <f t="shared" si="18"/>
        <v>13547000</v>
      </c>
      <c r="F42" s="112">
        <f t="shared" ref="F42:O42" si="25">SUM(F37:F41)</f>
        <v>11598000</v>
      </c>
      <c r="G42" s="113">
        <f t="shared" si="25"/>
        <v>9848000</v>
      </c>
      <c r="H42" s="112">
        <f t="shared" si="25"/>
        <v>0</v>
      </c>
      <c r="I42" s="113">
        <f t="shared" si="25"/>
        <v>0</v>
      </c>
      <c r="J42" s="112">
        <f t="shared" si="25"/>
        <v>4437000</v>
      </c>
      <c r="K42" s="113">
        <f t="shared" si="25"/>
        <v>4436383</v>
      </c>
      <c r="L42" s="112">
        <f t="shared" si="25"/>
        <v>0</v>
      </c>
      <c r="M42" s="113">
        <f t="shared" si="25"/>
        <v>0</v>
      </c>
      <c r="N42" s="112">
        <f t="shared" si="25"/>
        <v>2540000</v>
      </c>
      <c r="O42" s="113">
        <f t="shared" si="25"/>
        <v>4692916</v>
      </c>
      <c r="P42" s="112">
        <f t="shared" si="19"/>
        <v>6977000</v>
      </c>
      <c r="Q42" s="113">
        <f t="shared" si="20"/>
        <v>9129299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70.846872461413497</v>
      </c>
      <c r="U42" s="60">
        <f>IF((+$E37+$E40) =0,0,(Q42   /(+$E37+$E40) )*100)</f>
        <v>92.70206133225021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11014000</v>
      </c>
      <c r="C69" s="120">
        <f>SUM(C9:C16,C19:C25,C28:C31,C34,C37:C41,C44:C54,C57:C60,C63:C67)</f>
        <v>5949000</v>
      </c>
      <c r="D69" s="120"/>
      <c r="E69" s="120">
        <f t="shared" si="35"/>
        <v>16963000</v>
      </c>
      <c r="F69" s="121">
        <f t="shared" ref="F69:O69" si="43">SUM(F9:F16,F19:F25,F28:F31,F34,F37:F41,F44:F54,F57:F60,F63:F67)</f>
        <v>15014000</v>
      </c>
      <c r="G69" s="122">
        <f t="shared" si="43"/>
        <v>13264000</v>
      </c>
      <c r="H69" s="121">
        <f t="shared" si="43"/>
        <v>314000</v>
      </c>
      <c r="I69" s="122">
        <f t="shared" si="43"/>
        <v>1331764</v>
      </c>
      <c r="J69" s="121">
        <f t="shared" si="43"/>
        <v>5436000</v>
      </c>
      <c r="K69" s="122">
        <f t="shared" si="43"/>
        <v>5437350</v>
      </c>
      <c r="L69" s="121">
        <f t="shared" si="43"/>
        <v>314000</v>
      </c>
      <c r="M69" s="122">
        <f t="shared" si="43"/>
        <v>793299</v>
      </c>
      <c r="N69" s="121">
        <f t="shared" si="43"/>
        <v>2655000</v>
      </c>
      <c r="O69" s="122">
        <f t="shared" si="43"/>
        <v>4982884</v>
      </c>
      <c r="P69" s="121">
        <f t="shared" si="36"/>
        <v>8719000</v>
      </c>
      <c r="Q69" s="122">
        <f t="shared" si="37"/>
        <v>12545297</v>
      </c>
      <c r="R69" s="67">
        <f t="shared" si="38"/>
        <v>745.54140127388541</v>
      </c>
      <c r="S69" s="68">
        <f t="shared" si="39"/>
        <v>528.1218052714047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65.734318455971049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94.581551568154396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40913000</v>
      </c>
      <c r="C71" s="108">
        <v>25000000</v>
      </c>
      <c r="D71" s="108"/>
      <c r="E71" s="108">
        <f>$B71      +$C71      +$D71</f>
        <v>65913000</v>
      </c>
      <c r="F71" s="109">
        <v>65913000</v>
      </c>
      <c r="G71" s="110">
        <v>65913000</v>
      </c>
      <c r="H71" s="109">
        <v>9388000</v>
      </c>
      <c r="I71" s="110">
        <v>2746230</v>
      </c>
      <c r="J71" s="109">
        <v>22525000</v>
      </c>
      <c r="K71" s="110">
        <v>28445476</v>
      </c>
      <c r="L71" s="109">
        <v>205000</v>
      </c>
      <c r="M71" s="110">
        <v>18245685</v>
      </c>
      <c r="N71" s="109">
        <v>15119000</v>
      </c>
      <c r="O71" s="110">
        <v>18042913</v>
      </c>
      <c r="P71" s="109">
        <f>$H71      +$J71      +$L71      +$N71</f>
        <v>47237000</v>
      </c>
      <c r="Q71" s="110">
        <f>$I71      +$K71      +$M71      +$O71</f>
        <v>67480304</v>
      </c>
      <c r="R71" s="54">
        <f>IF(($L71      =0),0,((($N71      -$L71      )/$L71      )*100))</f>
        <v>7275.1219512195121</v>
      </c>
      <c r="S71" s="55">
        <f>IF(($M71      =0),0,((($O71      -$M71      )/$M71      )*100))</f>
        <v>-1.1113422159814772</v>
      </c>
      <c r="T71" s="54">
        <f>IF(($E71      =0),0,(($P71      /$E71      )*100))</f>
        <v>71.66568051825891</v>
      </c>
      <c r="U71" s="56">
        <f>IF(($E71      =0),0,(($Q71      /$E71      )*100))</f>
        <v>102.37783745239936</v>
      </c>
      <c r="V71" s="109">
        <v>16145000</v>
      </c>
      <c r="W71" s="110">
        <v>8719000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40913000</v>
      </c>
      <c r="C73" s="117">
        <f>SUM(C71:C72)</f>
        <v>25000000</v>
      </c>
      <c r="D73" s="117"/>
      <c r="E73" s="117">
        <f>$B73      +$C73      +$D73</f>
        <v>65913000</v>
      </c>
      <c r="F73" s="118">
        <f t="shared" ref="F73:O73" si="44">SUM(F71:F72)</f>
        <v>65913000</v>
      </c>
      <c r="G73" s="119">
        <f t="shared" si="44"/>
        <v>65913000</v>
      </c>
      <c r="H73" s="118">
        <f t="shared" si="44"/>
        <v>9388000</v>
      </c>
      <c r="I73" s="119">
        <f t="shared" si="44"/>
        <v>2746230</v>
      </c>
      <c r="J73" s="118">
        <f t="shared" si="44"/>
        <v>22525000</v>
      </c>
      <c r="K73" s="119">
        <f t="shared" si="44"/>
        <v>28445476</v>
      </c>
      <c r="L73" s="118">
        <f t="shared" si="44"/>
        <v>205000</v>
      </c>
      <c r="M73" s="119">
        <f t="shared" si="44"/>
        <v>18245685</v>
      </c>
      <c r="N73" s="118">
        <f t="shared" si="44"/>
        <v>15119000</v>
      </c>
      <c r="O73" s="119">
        <f t="shared" si="44"/>
        <v>18042913</v>
      </c>
      <c r="P73" s="118">
        <f>$H73      +$J73      +$L73      +$N73</f>
        <v>47237000</v>
      </c>
      <c r="Q73" s="119">
        <f>$I73      +$K73      +$M73      +$O73</f>
        <v>67480304</v>
      </c>
      <c r="R73" s="63">
        <f>IF(($L73      =0),0,((($N73      -$L73      )/$L73      )*100))</f>
        <v>7275.1219512195121</v>
      </c>
      <c r="S73" s="64">
        <f>IF(($M73      =0),0,((($O73      -$M73      )/$M73      )*100))</f>
        <v>-1.1113422159814772</v>
      </c>
      <c r="T73" s="63">
        <f>IF(($E71      =0),0,(($P71      /$E71      )*100))</f>
        <v>71.66568051825891</v>
      </c>
      <c r="U73" s="65">
        <f>IF($E71   =0,0,($Q71   /$E71 )*100)</f>
        <v>102.37783745239936</v>
      </c>
      <c r="V73" s="118">
        <f>SUM(V71:V72)</f>
        <v>16145000</v>
      </c>
      <c r="W73" s="119">
        <f>SUM(W71:W72)</f>
        <v>8719000</v>
      </c>
    </row>
    <row r="74" spans="1:23" ht="13" customHeight="1" x14ac:dyDescent="0.3">
      <c r="A74" s="66" t="s">
        <v>89</v>
      </c>
      <c r="B74" s="120">
        <f>SUM(B71:B72)</f>
        <v>40913000</v>
      </c>
      <c r="C74" s="120">
        <f>SUM(C71:C72)</f>
        <v>25000000</v>
      </c>
      <c r="D74" s="120"/>
      <c r="E74" s="120">
        <f>$B74      +$C74      +$D74</f>
        <v>65913000</v>
      </c>
      <c r="F74" s="121">
        <f t="shared" ref="F74:O74" si="45">SUM(F71:F72)</f>
        <v>65913000</v>
      </c>
      <c r="G74" s="122">
        <f t="shared" si="45"/>
        <v>65913000</v>
      </c>
      <c r="H74" s="121">
        <f t="shared" si="45"/>
        <v>9388000</v>
      </c>
      <c r="I74" s="122">
        <f t="shared" si="45"/>
        <v>2746230</v>
      </c>
      <c r="J74" s="121">
        <f t="shared" si="45"/>
        <v>22525000</v>
      </c>
      <c r="K74" s="122">
        <f t="shared" si="45"/>
        <v>28445476</v>
      </c>
      <c r="L74" s="121">
        <f t="shared" si="45"/>
        <v>205000</v>
      </c>
      <c r="M74" s="122">
        <f t="shared" si="45"/>
        <v>18245685</v>
      </c>
      <c r="N74" s="121">
        <f t="shared" si="45"/>
        <v>15119000</v>
      </c>
      <c r="O74" s="122">
        <f t="shared" si="45"/>
        <v>18042913</v>
      </c>
      <c r="P74" s="121">
        <f>$H74      +$J74      +$L74      +$N74</f>
        <v>47237000</v>
      </c>
      <c r="Q74" s="122">
        <f>$I74      +$K74      +$M74      +$O74</f>
        <v>67480304</v>
      </c>
      <c r="R74" s="67">
        <f>IF(($L74      =0),0,((($N74      -$L74      )/$L74      )*100))</f>
        <v>7275.1219512195121</v>
      </c>
      <c r="S74" s="68">
        <f>IF(($M74      =0),0,((($O74      -$M74      )/$M74      )*100))</f>
        <v>-1.1113422159814772</v>
      </c>
      <c r="T74" s="67">
        <f>IF(($E71      =0),0,(($P71      /$E71      )*100))</f>
        <v>71.66568051825891</v>
      </c>
      <c r="U74" s="71">
        <f>IF($E71   =0,0,($Q71   /$E71 )*100)</f>
        <v>102.37783745239936</v>
      </c>
      <c r="V74" s="121">
        <f>SUM(V71:V72)</f>
        <v>16145000</v>
      </c>
      <c r="W74" s="122">
        <f>SUM(W71:W72)</f>
        <v>8719000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51927000</v>
      </c>
      <c r="C75" s="120">
        <f>SUM(C9:C16,C19:C25,C28:C31,C34,C37:C41,C44:C54,C57:C60,C63:C67,C71:C72)</f>
        <v>30949000</v>
      </c>
      <c r="D75" s="120"/>
      <c r="E75" s="120">
        <f>$B75      +$C75      +$D75</f>
        <v>82876000</v>
      </c>
      <c r="F75" s="121">
        <f t="shared" ref="F75:O75" si="46">SUM(F9:F16,F19:F25,F28:F31,F34,F37:F41,F44:F54,F57:F60,F63:F67,F71:F72)</f>
        <v>80927000</v>
      </c>
      <c r="G75" s="122">
        <f t="shared" si="46"/>
        <v>79177000</v>
      </c>
      <c r="H75" s="121">
        <f t="shared" si="46"/>
        <v>9702000</v>
      </c>
      <c r="I75" s="122">
        <f t="shared" si="46"/>
        <v>4077994</v>
      </c>
      <c r="J75" s="121">
        <f t="shared" si="46"/>
        <v>27961000</v>
      </c>
      <c r="K75" s="122">
        <f t="shared" si="46"/>
        <v>33882826</v>
      </c>
      <c r="L75" s="121">
        <f t="shared" si="46"/>
        <v>519000</v>
      </c>
      <c r="M75" s="122">
        <f t="shared" si="46"/>
        <v>19038984</v>
      </c>
      <c r="N75" s="121">
        <f t="shared" si="46"/>
        <v>17774000</v>
      </c>
      <c r="O75" s="122">
        <f t="shared" si="46"/>
        <v>23025797</v>
      </c>
      <c r="P75" s="121">
        <f>$H75      +$J75      +$L75      +$N75</f>
        <v>55956000</v>
      </c>
      <c r="Q75" s="122">
        <f>$I75      +$K75      +$M75      +$O75</f>
        <v>80025601</v>
      </c>
      <c r="R75" s="67">
        <f>IF(($L75      =0),0,((($N75      -$L75      )/$L75      )*100))</f>
        <v>3324.6628131021198</v>
      </c>
      <c r="S75" s="68">
        <f>IF(($M75      =0),0,((($O75      -$M75      )/$M75      )*100))</f>
        <v>20.940261308061398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70.672038597067328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101.07177715750785</v>
      </c>
      <c r="V75" s="121">
        <f>SUM(V9:V16,V19:V25,V28:V31,V34,V37:V41,V44:V54,V57:V60,V63:V67,V71:V72)</f>
        <v>16145000</v>
      </c>
      <c r="W75" s="122">
        <f>SUM(W9:W16,W19:W25,W28:W31,W34,W37:W41,W44:W54,W57:W60,W63:W67,W71:W72)</f>
        <v>8719000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o+LtIDQeteosbf/GSlFUNjYz60cWj5jzoNbVGruKCwRg1uBL8gnqdtzkVugjaMdvXzjBOmLsxSxRCTY6tmI4yQ==" saltValue="edcCheeCDlAXbORtWLT+1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205000</v>
      </c>
      <c r="I10" s="110">
        <v>-3000000</v>
      </c>
      <c r="J10" s="109">
        <v>608000</v>
      </c>
      <c r="K10" s="110">
        <v>148500</v>
      </c>
      <c r="L10" s="109">
        <v>586000</v>
      </c>
      <c r="M10" s="110">
        <v>323125</v>
      </c>
      <c r="N10" s="109"/>
      <c r="O10" s="110">
        <v>537580</v>
      </c>
      <c r="P10" s="109">
        <f t="shared" ref="P10:P17" si="1">$H10      +$J10      +$L10      +$N10</f>
        <v>1399000</v>
      </c>
      <c r="Q10" s="110">
        <f t="shared" ref="Q10:Q17" si="2">$I10      +$K10      +$M10      +$O10</f>
        <v>-1990795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66.369052224371373</v>
      </c>
      <c r="T10" s="54">
        <f t="shared" ref="T10:T16" si="5">IF(($E10      =0),0,(($P10      /$E10      )*100))</f>
        <v>46.633333333333333</v>
      </c>
      <c r="U10" s="56">
        <f t="shared" ref="U10:U16" si="6">IF(($E10      =0),0,(($Q10      /$E10      )*100))</f>
        <v>-66.359833333333327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205000</v>
      </c>
      <c r="I17" s="113">
        <f t="shared" si="7"/>
        <v>-3000000</v>
      </c>
      <c r="J17" s="112">
        <f t="shared" si="7"/>
        <v>608000</v>
      </c>
      <c r="K17" s="113">
        <f t="shared" si="7"/>
        <v>148500</v>
      </c>
      <c r="L17" s="112">
        <f t="shared" si="7"/>
        <v>586000</v>
      </c>
      <c r="M17" s="113">
        <f t="shared" si="7"/>
        <v>323125</v>
      </c>
      <c r="N17" s="112">
        <f t="shared" si="7"/>
        <v>0</v>
      </c>
      <c r="O17" s="113">
        <f t="shared" si="7"/>
        <v>537580</v>
      </c>
      <c r="P17" s="112">
        <f t="shared" si="1"/>
        <v>1399000</v>
      </c>
      <c r="Q17" s="113">
        <f t="shared" si="2"/>
        <v>-1990795</v>
      </c>
      <c r="R17" s="58">
        <f t="shared" si="3"/>
        <v>-100</v>
      </c>
      <c r="S17" s="59">
        <f t="shared" si="4"/>
        <v>66.369052224371373</v>
      </c>
      <c r="T17" s="58">
        <f>IF((SUM($E9:$E14))=0,0,(P17/(SUM($E9:$E14))*100))</f>
        <v>46.633333333333333</v>
      </c>
      <c r="U17" s="60">
        <f>IF((SUM($E9:$E14))=0,0,(Q17/(SUM($E9:$E14))*100))</f>
        <v>-66.359833333333327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>
        <v>2498000</v>
      </c>
      <c r="C21" s="108"/>
      <c r="D21" s="108"/>
      <c r="E21" s="108">
        <f t="shared" si="8"/>
        <v>2498000</v>
      </c>
      <c r="F21" s="109">
        <v>2498000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2498000</v>
      </c>
      <c r="C26" s="111">
        <f>SUM(C19:C25)</f>
        <v>0</v>
      </c>
      <c r="D26" s="111"/>
      <c r="E26" s="111">
        <f t="shared" si="8"/>
        <v>2498000</v>
      </c>
      <c r="F26" s="112">
        <f t="shared" ref="F26:O26" si="15">SUM(F19:F25)</f>
        <v>2498000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2476000</v>
      </c>
      <c r="C31" s="108"/>
      <c r="D31" s="108"/>
      <c r="E31" s="108">
        <f>$B31      +$C31      +$D31</f>
        <v>2476000</v>
      </c>
      <c r="F31" s="109">
        <v>2476000</v>
      </c>
      <c r="G31" s="110">
        <v>2476000</v>
      </c>
      <c r="H31" s="109"/>
      <c r="I31" s="110"/>
      <c r="J31" s="109">
        <v>835000</v>
      </c>
      <c r="K31" s="110"/>
      <c r="L31" s="109">
        <v>909000</v>
      </c>
      <c r="M31" s="110">
        <v>1550928</v>
      </c>
      <c r="N31" s="109">
        <v>732000</v>
      </c>
      <c r="O31" s="110">
        <v>879175</v>
      </c>
      <c r="P31" s="109">
        <f>$H31      +$J31      +$L31      +$N31</f>
        <v>2476000</v>
      </c>
      <c r="Q31" s="110">
        <f>$I31      +$K31      +$M31      +$O31</f>
        <v>2430103</v>
      </c>
      <c r="R31" s="54">
        <f>IF(($L31      =0),0,((($N31      -$L31      )/$L31      )*100))</f>
        <v>-19.471947194719473</v>
      </c>
      <c r="S31" s="55">
        <f>IF(($M31      =0),0,((($O31      -$M31      )/$M31      )*100))</f>
        <v>-43.312971330712969</v>
      </c>
      <c r="T31" s="54">
        <f>IF(($E31      =0),0,(($P31      /$E31      )*100))</f>
        <v>100</v>
      </c>
      <c r="U31" s="56">
        <f>IF(($E31      =0),0,(($Q31      /$E31      )*100))</f>
        <v>98.14632471728595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2476000</v>
      </c>
      <c r="C32" s="111">
        <f>SUM(C28:C31)</f>
        <v>0</v>
      </c>
      <c r="D32" s="111"/>
      <c r="E32" s="111">
        <f>$B32      +$C32      +$D32</f>
        <v>2476000</v>
      </c>
      <c r="F32" s="112">
        <f t="shared" ref="F32:O32" si="16">SUM(F28:F31)</f>
        <v>2476000</v>
      </c>
      <c r="G32" s="113">
        <f t="shared" si="16"/>
        <v>2476000</v>
      </c>
      <c r="H32" s="112">
        <f t="shared" si="16"/>
        <v>0</v>
      </c>
      <c r="I32" s="113">
        <f t="shared" si="16"/>
        <v>0</v>
      </c>
      <c r="J32" s="112">
        <f t="shared" si="16"/>
        <v>835000</v>
      </c>
      <c r="K32" s="113">
        <f t="shared" si="16"/>
        <v>0</v>
      </c>
      <c r="L32" s="112">
        <f t="shared" si="16"/>
        <v>909000</v>
      </c>
      <c r="M32" s="113">
        <f t="shared" si="16"/>
        <v>1550928</v>
      </c>
      <c r="N32" s="112">
        <f t="shared" si="16"/>
        <v>732000</v>
      </c>
      <c r="O32" s="113">
        <f t="shared" si="16"/>
        <v>879175</v>
      </c>
      <c r="P32" s="112">
        <f>$H32      +$J32      +$L32      +$N32</f>
        <v>2476000</v>
      </c>
      <c r="Q32" s="113">
        <f>$I32      +$K32      +$M32      +$O32</f>
        <v>2430103</v>
      </c>
      <c r="R32" s="58">
        <f>IF(($L32      =0),0,((($N32      -$L32      )/$L32      )*100))</f>
        <v>-19.471947194719473</v>
      </c>
      <c r="S32" s="59">
        <f>IF(($M32      =0),0,((($O32      -$M32      )/$M32      )*100))</f>
        <v>-43.312971330712969</v>
      </c>
      <c r="T32" s="58">
        <f>IF($E32   =0,0,($P32   /$E32   )*100)</f>
        <v>100</v>
      </c>
      <c r="U32" s="60">
        <f>IF($E32   =0,0,($Q32   /$E32   )*100)</f>
        <v>98.14632471728595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6799000</v>
      </c>
      <c r="C34" s="108"/>
      <c r="D34" s="108"/>
      <c r="E34" s="108">
        <f>$B34      +$C34      +$D34</f>
        <v>6799000</v>
      </c>
      <c r="F34" s="109">
        <v>6799000</v>
      </c>
      <c r="G34" s="110">
        <v>6799000</v>
      </c>
      <c r="H34" s="109">
        <v>1699000</v>
      </c>
      <c r="I34" s="110">
        <v>4587664</v>
      </c>
      <c r="J34" s="109">
        <v>1854000</v>
      </c>
      <c r="K34" s="110">
        <v>2223939</v>
      </c>
      <c r="L34" s="109">
        <v>1236000</v>
      </c>
      <c r="M34" s="110">
        <v>9270940</v>
      </c>
      <c r="N34" s="109">
        <v>1236000</v>
      </c>
      <c r="O34" s="110">
        <v>6909088</v>
      </c>
      <c r="P34" s="109">
        <f>$H34      +$J34      +$L34      +$N34</f>
        <v>6025000</v>
      </c>
      <c r="Q34" s="110">
        <f>$I34      +$K34      +$M34      +$O34</f>
        <v>22991631</v>
      </c>
      <c r="R34" s="54">
        <f>IF(($L34      =0),0,((($N34      -$L34      )/$L34      )*100))</f>
        <v>0</v>
      </c>
      <c r="S34" s="55">
        <f>IF(($M34      =0),0,((($O34      -$M34      )/$M34      )*100))</f>
        <v>-25.475863288943735</v>
      </c>
      <c r="T34" s="54">
        <f>IF(($E34      =0),0,(($P34      /$E34      )*100))</f>
        <v>88.615972937196659</v>
      </c>
      <c r="U34" s="56">
        <f>IF(($E34      =0),0,(($Q34      /$E34      )*100))</f>
        <v>338.16195028680687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6799000</v>
      </c>
      <c r="C35" s="111">
        <f>C34</f>
        <v>0</v>
      </c>
      <c r="D35" s="111"/>
      <c r="E35" s="111">
        <f>$B35      +$C35      +$D35</f>
        <v>6799000</v>
      </c>
      <c r="F35" s="112">
        <f t="shared" ref="F35:O35" si="17">F34</f>
        <v>6799000</v>
      </c>
      <c r="G35" s="113">
        <f t="shared" si="17"/>
        <v>6799000</v>
      </c>
      <c r="H35" s="112">
        <f t="shared" si="17"/>
        <v>1699000</v>
      </c>
      <c r="I35" s="113">
        <f t="shared" si="17"/>
        <v>4587664</v>
      </c>
      <c r="J35" s="112">
        <f t="shared" si="17"/>
        <v>1854000</v>
      </c>
      <c r="K35" s="113">
        <f t="shared" si="17"/>
        <v>2223939</v>
      </c>
      <c r="L35" s="112">
        <f t="shared" si="17"/>
        <v>1236000</v>
      </c>
      <c r="M35" s="113">
        <f t="shared" si="17"/>
        <v>9270940</v>
      </c>
      <c r="N35" s="112">
        <f t="shared" si="17"/>
        <v>1236000</v>
      </c>
      <c r="O35" s="113">
        <f t="shared" si="17"/>
        <v>6909088</v>
      </c>
      <c r="P35" s="112">
        <f>$H35      +$J35      +$L35      +$N35</f>
        <v>6025000</v>
      </c>
      <c r="Q35" s="113">
        <f>$I35      +$K35      +$M35      +$O35</f>
        <v>22991631</v>
      </c>
      <c r="R35" s="58">
        <f>IF(($L35      =0),0,((($N35      -$L35      )/$L35      )*100))</f>
        <v>0</v>
      </c>
      <c r="S35" s="59">
        <f>IF(($M35      =0),0,((($O35      -$M35      )/$M35      )*100))</f>
        <v>-25.475863288943735</v>
      </c>
      <c r="T35" s="58">
        <f>IF($E35   =0,0,($P35   /$E35   )*100)</f>
        <v>88.615972937196659</v>
      </c>
      <c r="U35" s="60">
        <f>IF($E35   =0,0,($Q35   /$E35   )*100)</f>
        <v>338.16195028680687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365407000</v>
      </c>
      <c r="C46" s="108"/>
      <c r="D46" s="108"/>
      <c r="E46" s="108">
        <f t="shared" si="26"/>
        <v>365407000</v>
      </c>
      <c r="F46" s="109">
        <v>365407000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47998000</v>
      </c>
      <c r="C53" s="108">
        <v>-47998000</v>
      </c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93310000</v>
      </c>
      <c r="C54" s="108"/>
      <c r="D54" s="108"/>
      <c r="E54" s="108">
        <f t="shared" si="26"/>
        <v>93310000</v>
      </c>
      <c r="F54" s="109">
        <v>93310000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506715000</v>
      </c>
      <c r="C55" s="111">
        <f>SUM(C44:C54)</f>
        <v>-47998000</v>
      </c>
      <c r="D55" s="111"/>
      <c r="E55" s="111">
        <f t="shared" si="26"/>
        <v>458717000</v>
      </c>
      <c r="F55" s="112">
        <f t="shared" ref="F55:O55" si="33">SUM(F44:F54)</f>
        <v>458717000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521488000</v>
      </c>
      <c r="C69" s="120">
        <f>SUM(C9:C16,C19:C25,C28:C31,C34,C37:C41,C44:C54,C57:C60,C63:C67)</f>
        <v>-47998000</v>
      </c>
      <c r="D69" s="120"/>
      <c r="E69" s="120">
        <f t="shared" si="35"/>
        <v>473490000</v>
      </c>
      <c r="F69" s="121">
        <f t="shared" ref="F69:O69" si="43">SUM(F9:F16,F19:F25,F28:F31,F34,F37:F41,F44:F54,F57:F60,F63:F67)</f>
        <v>473490000</v>
      </c>
      <c r="G69" s="122">
        <f t="shared" si="43"/>
        <v>12275000</v>
      </c>
      <c r="H69" s="121">
        <f t="shared" si="43"/>
        <v>1904000</v>
      </c>
      <c r="I69" s="122">
        <f t="shared" si="43"/>
        <v>1587664</v>
      </c>
      <c r="J69" s="121">
        <f t="shared" si="43"/>
        <v>3297000</v>
      </c>
      <c r="K69" s="122">
        <f t="shared" si="43"/>
        <v>2372439</v>
      </c>
      <c r="L69" s="121">
        <f t="shared" si="43"/>
        <v>2731000</v>
      </c>
      <c r="M69" s="122">
        <f t="shared" si="43"/>
        <v>11144993</v>
      </c>
      <c r="N69" s="121">
        <f t="shared" si="43"/>
        <v>1968000</v>
      </c>
      <c r="O69" s="122">
        <f t="shared" si="43"/>
        <v>8325843</v>
      </c>
      <c r="P69" s="121">
        <f t="shared" si="36"/>
        <v>9900000</v>
      </c>
      <c r="Q69" s="122">
        <f t="shared" si="37"/>
        <v>23430939</v>
      </c>
      <c r="R69" s="67">
        <f t="shared" si="38"/>
        <v>-27.938484071768581</v>
      </c>
      <c r="S69" s="68">
        <f t="shared" si="39"/>
        <v>-25.295215528623483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80.651731160896134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190.88341344195518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524667000</v>
      </c>
      <c r="C71" s="108">
        <v>-5305000</v>
      </c>
      <c r="D71" s="108"/>
      <c r="E71" s="108">
        <f>$B71      +$C71      +$D71</f>
        <v>519362000</v>
      </c>
      <c r="F71" s="109">
        <v>519362000</v>
      </c>
      <c r="G71" s="110">
        <v>519362000</v>
      </c>
      <c r="H71" s="109">
        <v>84768000</v>
      </c>
      <c r="I71" s="110">
        <v>47890793</v>
      </c>
      <c r="J71" s="109">
        <v>149384000</v>
      </c>
      <c r="K71" s="110">
        <v>89693721</v>
      </c>
      <c r="L71" s="109">
        <v>52956000</v>
      </c>
      <c r="M71" s="110">
        <v>135845674</v>
      </c>
      <c r="N71" s="109">
        <v>64764000</v>
      </c>
      <c r="O71" s="110">
        <v>103511471</v>
      </c>
      <c r="P71" s="109">
        <f>$H71      +$J71      +$L71      +$N71</f>
        <v>351872000</v>
      </c>
      <c r="Q71" s="110">
        <f>$I71      +$K71      +$M71      +$O71</f>
        <v>376941659</v>
      </c>
      <c r="R71" s="54">
        <f>IF(($L71      =0),0,((($N71      -$L71      )/$L71      )*100))</f>
        <v>22.297756628144118</v>
      </c>
      <c r="S71" s="55">
        <f>IF(($M71      =0),0,((($O71      -$M71      )/$M71      )*100))</f>
        <v>-23.802158764363742</v>
      </c>
      <c r="T71" s="54">
        <f>IF(($E71      =0),0,(($P71      /$E71      )*100))</f>
        <v>67.75081734897816</v>
      </c>
      <c r="U71" s="56">
        <f>IF(($E71      =0),0,(($Q71      /$E71      )*100))</f>
        <v>72.577827988955676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524667000</v>
      </c>
      <c r="C73" s="117">
        <f>SUM(C71:C72)</f>
        <v>-5305000</v>
      </c>
      <c r="D73" s="117"/>
      <c r="E73" s="117">
        <f>$B73      +$C73      +$D73</f>
        <v>519362000</v>
      </c>
      <c r="F73" s="118">
        <f t="shared" ref="F73:O73" si="44">SUM(F71:F72)</f>
        <v>519362000</v>
      </c>
      <c r="G73" s="119">
        <f t="shared" si="44"/>
        <v>519362000</v>
      </c>
      <c r="H73" s="118">
        <f t="shared" si="44"/>
        <v>84768000</v>
      </c>
      <c r="I73" s="119">
        <f t="shared" si="44"/>
        <v>47890793</v>
      </c>
      <c r="J73" s="118">
        <f t="shared" si="44"/>
        <v>149384000</v>
      </c>
      <c r="K73" s="119">
        <f t="shared" si="44"/>
        <v>89693721</v>
      </c>
      <c r="L73" s="118">
        <f t="shared" si="44"/>
        <v>52956000</v>
      </c>
      <c r="M73" s="119">
        <f t="shared" si="44"/>
        <v>135845674</v>
      </c>
      <c r="N73" s="118">
        <f t="shared" si="44"/>
        <v>64764000</v>
      </c>
      <c r="O73" s="119">
        <f t="shared" si="44"/>
        <v>103511471</v>
      </c>
      <c r="P73" s="118">
        <f>$H73      +$J73      +$L73      +$N73</f>
        <v>351872000</v>
      </c>
      <c r="Q73" s="119">
        <f>$I73      +$K73      +$M73      +$O73</f>
        <v>376941659</v>
      </c>
      <c r="R73" s="63">
        <f>IF(($L73      =0),0,((($N73      -$L73      )/$L73      )*100))</f>
        <v>22.297756628144118</v>
      </c>
      <c r="S73" s="64">
        <f>IF(($M73      =0),0,((($O73      -$M73      )/$M73      )*100))</f>
        <v>-23.802158764363742</v>
      </c>
      <c r="T73" s="63">
        <f>IF(($E71      =0),0,(($P71      /$E71      )*100))</f>
        <v>67.75081734897816</v>
      </c>
      <c r="U73" s="65">
        <f>IF($E71   =0,0,($Q71   /$E71 )*100)</f>
        <v>72.577827988955676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524667000</v>
      </c>
      <c r="C74" s="120">
        <f>SUM(C71:C72)</f>
        <v>-5305000</v>
      </c>
      <c r="D74" s="120"/>
      <c r="E74" s="120">
        <f>$B74      +$C74      +$D74</f>
        <v>519362000</v>
      </c>
      <c r="F74" s="121">
        <f t="shared" ref="F74:O74" si="45">SUM(F71:F72)</f>
        <v>519362000</v>
      </c>
      <c r="G74" s="122">
        <f t="shared" si="45"/>
        <v>519362000</v>
      </c>
      <c r="H74" s="121">
        <f t="shared" si="45"/>
        <v>84768000</v>
      </c>
      <c r="I74" s="122">
        <f t="shared" si="45"/>
        <v>47890793</v>
      </c>
      <c r="J74" s="121">
        <f t="shared" si="45"/>
        <v>149384000</v>
      </c>
      <c r="K74" s="122">
        <f t="shared" si="45"/>
        <v>89693721</v>
      </c>
      <c r="L74" s="121">
        <f t="shared" si="45"/>
        <v>52956000</v>
      </c>
      <c r="M74" s="122">
        <f t="shared" si="45"/>
        <v>135845674</v>
      </c>
      <c r="N74" s="121">
        <f t="shared" si="45"/>
        <v>64764000</v>
      </c>
      <c r="O74" s="122">
        <f t="shared" si="45"/>
        <v>103511471</v>
      </c>
      <c r="P74" s="121">
        <f>$H74      +$J74      +$L74      +$N74</f>
        <v>351872000</v>
      </c>
      <c r="Q74" s="122">
        <f>$I74      +$K74      +$M74      +$O74</f>
        <v>376941659</v>
      </c>
      <c r="R74" s="67">
        <f>IF(($L74      =0),0,((($N74      -$L74      )/$L74      )*100))</f>
        <v>22.297756628144118</v>
      </c>
      <c r="S74" s="68">
        <f>IF(($M74      =0),0,((($O74      -$M74      )/$M74      )*100))</f>
        <v>-23.802158764363742</v>
      </c>
      <c r="T74" s="67">
        <f>IF(($E71      =0),0,(($P71      /$E71      )*100))</f>
        <v>67.75081734897816</v>
      </c>
      <c r="U74" s="71">
        <f>IF($E71   =0,0,($Q71   /$E71 )*100)</f>
        <v>72.577827988955676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1046155000</v>
      </c>
      <c r="C75" s="120">
        <f>SUM(C9:C16,C19:C25,C28:C31,C34,C37:C41,C44:C54,C57:C60,C63:C67,C71:C72)</f>
        <v>-53303000</v>
      </c>
      <c r="D75" s="120"/>
      <c r="E75" s="120">
        <f>$B75      +$C75      +$D75</f>
        <v>992852000</v>
      </c>
      <c r="F75" s="121">
        <f t="shared" ref="F75:O75" si="46">SUM(F9:F16,F19:F25,F28:F31,F34,F37:F41,F44:F54,F57:F60,F63:F67,F71:F72)</f>
        <v>992852000</v>
      </c>
      <c r="G75" s="122">
        <f t="shared" si="46"/>
        <v>531637000</v>
      </c>
      <c r="H75" s="121">
        <f t="shared" si="46"/>
        <v>86672000</v>
      </c>
      <c r="I75" s="122">
        <f t="shared" si="46"/>
        <v>49478457</v>
      </c>
      <c r="J75" s="121">
        <f t="shared" si="46"/>
        <v>152681000</v>
      </c>
      <c r="K75" s="122">
        <f t="shared" si="46"/>
        <v>92066160</v>
      </c>
      <c r="L75" s="121">
        <f t="shared" si="46"/>
        <v>55687000</v>
      </c>
      <c r="M75" s="122">
        <f t="shared" si="46"/>
        <v>146990667</v>
      </c>
      <c r="N75" s="121">
        <f t="shared" si="46"/>
        <v>66732000</v>
      </c>
      <c r="O75" s="122">
        <f t="shared" si="46"/>
        <v>111837314</v>
      </c>
      <c r="P75" s="121">
        <f>$H75      +$J75      +$L75      +$N75</f>
        <v>361772000</v>
      </c>
      <c r="Q75" s="122">
        <f>$I75      +$K75      +$M75      +$O75</f>
        <v>400372598</v>
      </c>
      <c r="R75" s="67">
        <f>IF(($L75      =0),0,((($N75      -$L75      )/$L75      )*100))</f>
        <v>19.834072584265627</v>
      </c>
      <c r="S75" s="68">
        <f>IF(($M75      =0),0,((($O75      -$M75      )/$M75      )*100))</f>
        <v>-23.915363959808413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68.048687356222388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75.309393063311987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21418000</v>
      </c>
      <c r="C87" s="128">
        <f t="shared" si="48"/>
        <v>60000</v>
      </c>
      <c r="D87" s="128">
        <f t="shared" si="48"/>
        <v>0</v>
      </c>
      <c r="E87" s="128">
        <f t="shared" si="48"/>
        <v>21478000</v>
      </c>
      <c r="F87" s="128">
        <f t="shared" si="48"/>
        <v>0</v>
      </c>
      <c r="G87" s="128">
        <f t="shared" si="48"/>
        <v>0</v>
      </c>
      <c r="H87" s="128">
        <f t="shared" si="48"/>
        <v>75000</v>
      </c>
      <c r="I87" s="128">
        <f t="shared" si="48"/>
        <v>0</v>
      </c>
      <c r="J87" s="128">
        <f t="shared" si="48"/>
        <v>25000</v>
      </c>
      <c r="K87" s="128">
        <f t="shared" si="48"/>
        <v>0</v>
      </c>
      <c r="L87" s="128">
        <f t="shared" si="48"/>
        <v>11000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111000</v>
      </c>
      <c r="Q87" s="129">
        <f t="shared" si="48"/>
        <v>0</v>
      </c>
      <c r="R87" s="94">
        <f t="shared" si="48"/>
        <v>-100</v>
      </c>
      <c r="S87" s="94">
        <f t="shared" si="48"/>
        <v>0</v>
      </c>
      <c r="T87" s="95">
        <f>IF(SUM($E88:$E96) =0,0,(P87   /SUM($E88:$E96) )*100)</f>
        <v>0.51680789645218361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>
        <v>99000</v>
      </c>
      <c r="C88" s="130">
        <v>60000</v>
      </c>
      <c r="D88" s="130"/>
      <c r="E88" s="130">
        <f t="shared" ref="E88:E96" si="49">$B88      +$C88      +$D88</f>
        <v>159000</v>
      </c>
      <c r="F88" s="130">
        <v>0</v>
      </c>
      <c r="G88" s="130">
        <v>0</v>
      </c>
      <c r="H88" s="130">
        <v>75000</v>
      </c>
      <c r="I88" s="130"/>
      <c r="J88" s="130">
        <v>25000</v>
      </c>
      <c r="K88" s="130"/>
      <c r="L88" s="130">
        <v>11000</v>
      </c>
      <c r="M88" s="130"/>
      <c r="N88" s="130"/>
      <c r="O88" s="130"/>
      <c r="P88" s="130">
        <f t="shared" ref="P88:P96" si="50">$H88      +$J88      +$L88      +$N88</f>
        <v>111000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-100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69.811320754716974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>
        <v>21319000</v>
      </c>
      <c r="C91" s="108"/>
      <c r="D91" s="108"/>
      <c r="E91" s="108">
        <f t="shared" si="49"/>
        <v>21319000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21418000</v>
      </c>
      <c r="C114" s="137">
        <f t="shared" si="62"/>
        <v>60000</v>
      </c>
      <c r="D114" s="137">
        <f t="shared" si="62"/>
        <v>0</v>
      </c>
      <c r="E114" s="137">
        <f t="shared" si="62"/>
        <v>21478000</v>
      </c>
      <c r="F114" s="137">
        <f t="shared" si="62"/>
        <v>0</v>
      </c>
      <c r="G114" s="137">
        <f t="shared" si="62"/>
        <v>0</v>
      </c>
      <c r="H114" s="137">
        <f t="shared" si="62"/>
        <v>75000</v>
      </c>
      <c r="I114" s="137">
        <f t="shared" si="62"/>
        <v>0</v>
      </c>
      <c r="J114" s="137">
        <f t="shared" si="62"/>
        <v>25000</v>
      </c>
      <c r="K114" s="137">
        <f t="shared" si="62"/>
        <v>0</v>
      </c>
      <c r="L114" s="137">
        <f t="shared" si="62"/>
        <v>11000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111000</v>
      </c>
      <c r="Q114" s="137">
        <f t="shared" si="62"/>
        <v>0</v>
      </c>
      <c r="R114" s="29">
        <f t="shared" si="61"/>
        <v>-1</v>
      </c>
      <c r="S114" s="30" t="str">
        <f t="shared" si="61"/>
        <v xml:space="preserve"> </v>
      </c>
      <c r="T114" s="29">
        <f t="shared" si="58"/>
        <v>5.1680789645218361E-3</v>
      </c>
      <c r="U114" s="30">
        <f t="shared" si="59"/>
        <v>0</v>
      </c>
      <c r="V114" s="27"/>
      <c r="W114" s="28"/>
    </row>
    <row r="115" spans="1:23" hidden="1" x14ac:dyDescent="0.25">
      <c r="A115" s="31" t="s">
        <v>147</v>
      </c>
      <c r="B115" s="139">
        <f>B87</f>
        <v>21418000</v>
      </c>
      <c r="C115" s="139">
        <f t="shared" ref="C115:Q115" si="63">C87</f>
        <v>60000</v>
      </c>
      <c r="D115" s="139">
        <f t="shared" si="63"/>
        <v>0</v>
      </c>
      <c r="E115" s="139">
        <f t="shared" si="63"/>
        <v>21478000</v>
      </c>
      <c r="F115" s="139">
        <f t="shared" si="63"/>
        <v>0</v>
      </c>
      <c r="G115" s="139">
        <f t="shared" si="63"/>
        <v>0</v>
      </c>
      <c r="H115" s="139">
        <f t="shared" si="63"/>
        <v>75000</v>
      </c>
      <c r="I115" s="139">
        <f t="shared" si="63"/>
        <v>0</v>
      </c>
      <c r="J115" s="139">
        <f t="shared" si="63"/>
        <v>25000</v>
      </c>
      <c r="K115" s="139">
        <f t="shared" si="63"/>
        <v>0</v>
      </c>
      <c r="L115" s="139">
        <f t="shared" si="63"/>
        <v>11000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111000</v>
      </c>
      <c r="Q115" s="139">
        <f t="shared" si="63"/>
        <v>0</v>
      </c>
      <c r="R115" s="29">
        <f t="shared" si="61"/>
        <v>-1</v>
      </c>
      <c r="S115" s="30" t="str">
        <f t="shared" si="61"/>
        <v xml:space="preserve"> </v>
      </c>
      <c r="T115" s="29">
        <f t="shared" si="58"/>
        <v>5.1680789645218361E-3</v>
      </c>
      <c r="U115" s="30">
        <f t="shared" si="59"/>
        <v>0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tzxtrpMnIa5VXRQcfWKmwKJIyX8IfXgX6IHWdpKHjGaJRGMdvCEfTPbAfqpp6bHMs6HkkEKey67yM2hEFNAGA==" saltValue="Woo+HDWKNas84x9IPz5re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119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903000</v>
      </c>
      <c r="I10" s="110"/>
      <c r="J10" s="109">
        <v>295000</v>
      </c>
      <c r="K10" s="110"/>
      <c r="L10" s="109">
        <v>103000</v>
      </c>
      <c r="M10" s="110"/>
      <c r="N10" s="109"/>
      <c r="O10" s="110"/>
      <c r="P10" s="109">
        <f t="shared" ref="P10:P17" si="1">$H10      +$J10      +$L10      +$N10</f>
        <v>1301000</v>
      </c>
      <c r="Q10" s="110">
        <f t="shared" ref="Q10:Q17" si="2">$I10      +$K10      +$M10      +$O10</f>
        <v>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0</v>
      </c>
      <c r="T10" s="54">
        <f t="shared" ref="T10:T16" si="5">IF(($E10      =0),0,(($P10      /$E10      )*100))</f>
        <v>43.366666666666667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903000</v>
      </c>
      <c r="I17" s="113">
        <f t="shared" si="7"/>
        <v>0</v>
      </c>
      <c r="J17" s="112">
        <f t="shared" si="7"/>
        <v>295000</v>
      </c>
      <c r="K17" s="113">
        <f t="shared" si="7"/>
        <v>0</v>
      </c>
      <c r="L17" s="112">
        <f t="shared" si="7"/>
        <v>103000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1301000</v>
      </c>
      <c r="Q17" s="113">
        <f t="shared" si="2"/>
        <v>0</v>
      </c>
      <c r="R17" s="58">
        <f t="shared" si="3"/>
        <v>-100</v>
      </c>
      <c r="S17" s="59">
        <f t="shared" si="4"/>
        <v>0</v>
      </c>
      <c r="T17" s="58">
        <f>IF((SUM($E9:$E14))=0,0,(P17/(SUM($E9:$E14))*100))</f>
        <v>43.366666666666667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>
        <v>3554000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>
        <v>2399000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>
        <f>SUM(V19:V25)</f>
        <v>5953000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1975000</v>
      </c>
      <c r="C34" s="108">
        <v>300000</v>
      </c>
      <c r="D34" s="108"/>
      <c r="E34" s="108">
        <f>$B34      +$C34      +$D34</f>
        <v>2275000</v>
      </c>
      <c r="F34" s="109">
        <v>2275000</v>
      </c>
      <c r="G34" s="110">
        <v>2275000</v>
      </c>
      <c r="H34" s="109">
        <v>493000</v>
      </c>
      <c r="I34" s="110"/>
      <c r="J34" s="109">
        <v>634000</v>
      </c>
      <c r="K34" s="110"/>
      <c r="L34" s="109">
        <v>300000</v>
      </c>
      <c r="M34" s="110"/>
      <c r="N34" s="109"/>
      <c r="O34" s="110"/>
      <c r="P34" s="109">
        <f>$H34      +$J34      +$L34      +$N34</f>
        <v>1427000</v>
      </c>
      <c r="Q34" s="110">
        <f>$I34      +$K34      +$M34      +$O34</f>
        <v>0</v>
      </c>
      <c r="R34" s="54">
        <f>IF(($L34      =0),0,((($N34      -$L34      )/$L34      )*100))</f>
        <v>-100</v>
      </c>
      <c r="S34" s="55">
        <f>IF(($M34      =0),0,((($O34      -$M34      )/$M34      )*100))</f>
        <v>0</v>
      </c>
      <c r="T34" s="54">
        <f>IF(($E34      =0),0,(($P34      /$E34      )*100))</f>
        <v>62.72527472527473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1975000</v>
      </c>
      <c r="C35" s="111">
        <f>C34</f>
        <v>300000</v>
      </c>
      <c r="D35" s="111"/>
      <c r="E35" s="111">
        <f>$B35      +$C35      +$D35</f>
        <v>2275000</v>
      </c>
      <c r="F35" s="112">
        <f t="shared" ref="F35:O35" si="17">F34</f>
        <v>2275000</v>
      </c>
      <c r="G35" s="113">
        <f t="shared" si="17"/>
        <v>2275000</v>
      </c>
      <c r="H35" s="112">
        <f t="shared" si="17"/>
        <v>493000</v>
      </c>
      <c r="I35" s="113">
        <f t="shared" si="17"/>
        <v>0</v>
      </c>
      <c r="J35" s="112">
        <f t="shared" si="17"/>
        <v>634000</v>
      </c>
      <c r="K35" s="113">
        <f t="shared" si="17"/>
        <v>0</v>
      </c>
      <c r="L35" s="112">
        <f t="shared" si="17"/>
        <v>300000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1427000</v>
      </c>
      <c r="Q35" s="113">
        <f>$I35      +$K35      +$M35      +$O35</f>
        <v>0</v>
      </c>
      <c r="R35" s="58">
        <f>IF(($L35      =0),0,((($N35      -$L35      )/$L35      )*100))</f>
        <v>-100</v>
      </c>
      <c r="S35" s="59">
        <f>IF(($M35      =0),0,((($O35      -$M35      )/$M35      )*100))</f>
        <v>0</v>
      </c>
      <c r="T35" s="58">
        <f>IF($E35   =0,0,($P35   /$E35   )*100)</f>
        <v>62.72527472527473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IF(($L37      =0),0,((($N37      -$L37      )/$L37      )*100))</f>
        <v>0</v>
      </c>
      <c r="S37" s="55">
        <f t="shared" ref="S37:S42" si="22">IF(($M37      =0),0,((($O37      -$M37      )/$M37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1464000</v>
      </c>
      <c r="C38" s="108">
        <v>301000</v>
      </c>
      <c r="D38" s="108"/>
      <c r="E38" s="108">
        <f t="shared" si="18"/>
        <v>1765000</v>
      </c>
      <c r="F38" s="109">
        <v>1464000</v>
      </c>
      <c r="G38" s="110">
        <v>0</v>
      </c>
      <c r="H38" s="109"/>
      <c r="I38" s="110"/>
      <c r="J38" s="109"/>
      <c r="K38" s="110"/>
      <c r="L38" s="109"/>
      <c r="M38" s="110"/>
      <c r="N38" s="109">
        <v>-337000</v>
      </c>
      <c r="O38" s="110"/>
      <c r="P38" s="109">
        <f t="shared" si="19"/>
        <v>-337000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-19.093484419263458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1464000</v>
      </c>
      <c r="C42" s="111">
        <f>SUM(C37:C41)</f>
        <v>301000</v>
      </c>
      <c r="D42" s="111"/>
      <c r="E42" s="111">
        <f t="shared" si="18"/>
        <v>1765000</v>
      </c>
      <c r="F42" s="112">
        <f t="shared" ref="F42:O42" si="25">SUM(F37:F41)</f>
        <v>1464000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-337000</v>
      </c>
      <c r="O42" s="113">
        <f t="shared" si="25"/>
        <v>0</v>
      </c>
      <c r="P42" s="112">
        <f t="shared" si="19"/>
        <v>-337000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6439000</v>
      </c>
      <c r="C69" s="120">
        <f>SUM(C9:C16,C19:C25,C28:C31,C34,C37:C41,C44:C54,C57:C60,C63:C67)</f>
        <v>601000</v>
      </c>
      <c r="D69" s="120"/>
      <c r="E69" s="120">
        <f t="shared" si="35"/>
        <v>7040000</v>
      </c>
      <c r="F69" s="121">
        <f t="shared" ref="F69:O69" si="43">SUM(F9:F16,F19:F25,F28:F31,F34,F37:F41,F44:F54,F57:F60,F63:F67)</f>
        <v>6739000</v>
      </c>
      <c r="G69" s="122">
        <f t="shared" si="43"/>
        <v>5275000</v>
      </c>
      <c r="H69" s="121">
        <f t="shared" si="43"/>
        <v>1396000</v>
      </c>
      <c r="I69" s="122">
        <f t="shared" si="43"/>
        <v>0</v>
      </c>
      <c r="J69" s="121">
        <f t="shared" si="43"/>
        <v>929000</v>
      </c>
      <c r="K69" s="122">
        <f t="shared" si="43"/>
        <v>0</v>
      </c>
      <c r="L69" s="121">
        <f t="shared" si="43"/>
        <v>403000</v>
      </c>
      <c r="M69" s="122">
        <f t="shared" si="43"/>
        <v>0</v>
      </c>
      <c r="N69" s="121">
        <f t="shared" si="43"/>
        <v>-337000</v>
      </c>
      <c r="O69" s="122">
        <f t="shared" si="43"/>
        <v>0</v>
      </c>
      <c r="P69" s="121">
        <f t="shared" si="36"/>
        <v>2391000</v>
      </c>
      <c r="Q69" s="122">
        <f t="shared" si="37"/>
        <v>0</v>
      </c>
      <c r="R69" s="67">
        <f t="shared" si="38"/>
        <v>-183.62282878411912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45.327014218009474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>
        <f>SUM(V9:V16,V19:V25,V28:V31,V34,V37:V41,V44:V54,V57:V60,V63:V67)</f>
        <v>5953000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33559000</v>
      </c>
      <c r="C71" s="108">
        <v>-3000000</v>
      </c>
      <c r="D71" s="108"/>
      <c r="E71" s="108">
        <f>$B71      +$C71      +$D71</f>
        <v>30559000</v>
      </c>
      <c r="F71" s="109">
        <v>30559000</v>
      </c>
      <c r="G71" s="110">
        <v>30559000</v>
      </c>
      <c r="H71" s="109">
        <v>8620000</v>
      </c>
      <c r="I71" s="110"/>
      <c r="J71" s="109">
        <v>1539000</v>
      </c>
      <c r="K71" s="110"/>
      <c r="L71" s="109">
        <v>7669000</v>
      </c>
      <c r="M71" s="110">
        <v>4552761</v>
      </c>
      <c r="N71" s="109">
        <v>12730000</v>
      </c>
      <c r="O71" s="110"/>
      <c r="P71" s="109">
        <f>$H71      +$J71      +$L71      +$N71</f>
        <v>30558000</v>
      </c>
      <c r="Q71" s="110">
        <f>$I71      +$K71      +$M71      +$O71</f>
        <v>4552761</v>
      </c>
      <c r="R71" s="54">
        <f>IF(($L71      =0),0,((($N71      -$L71      )/$L71      )*100))</f>
        <v>65.992958664754212</v>
      </c>
      <c r="S71" s="55">
        <f>IF(($M71      =0),0,((($O71      -$M71      )/$M71      )*100))</f>
        <v>-100</v>
      </c>
      <c r="T71" s="54">
        <f>IF(($E71      =0),0,(($P71      /$E71      )*100))</f>
        <v>99.996727641611301</v>
      </c>
      <c r="U71" s="56">
        <f>IF(($E71      =0),0,(($Q71      /$E71      )*100))</f>
        <v>14.898265650053993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33559000</v>
      </c>
      <c r="C73" s="117">
        <f>SUM(C71:C72)</f>
        <v>-3000000</v>
      </c>
      <c r="D73" s="117"/>
      <c r="E73" s="117">
        <f>$B73      +$C73      +$D73</f>
        <v>30559000</v>
      </c>
      <c r="F73" s="118">
        <f t="shared" ref="F73:O73" si="44">SUM(F71:F72)</f>
        <v>30559000</v>
      </c>
      <c r="G73" s="119">
        <f t="shared" si="44"/>
        <v>30559000</v>
      </c>
      <c r="H73" s="118">
        <f t="shared" si="44"/>
        <v>8620000</v>
      </c>
      <c r="I73" s="119">
        <f t="shared" si="44"/>
        <v>0</v>
      </c>
      <c r="J73" s="118">
        <f t="shared" si="44"/>
        <v>1539000</v>
      </c>
      <c r="K73" s="119">
        <f t="shared" si="44"/>
        <v>0</v>
      </c>
      <c r="L73" s="118">
        <f t="shared" si="44"/>
        <v>7669000</v>
      </c>
      <c r="M73" s="119">
        <f t="shared" si="44"/>
        <v>4552761</v>
      </c>
      <c r="N73" s="118">
        <f t="shared" si="44"/>
        <v>12730000</v>
      </c>
      <c r="O73" s="119">
        <f t="shared" si="44"/>
        <v>0</v>
      </c>
      <c r="P73" s="118">
        <f>$H73      +$J73      +$L73      +$N73</f>
        <v>30558000</v>
      </c>
      <c r="Q73" s="119">
        <f>$I73      +$K73      +$M73      +$O73</f>
        <v>4552761</v>
      </c>
      <c r="R73" s="63">
        <f>IF(($L73      =0),0,((($N73      -$L73      )/$L73      )*100))</f>
        <v>65.992958664754212</v>
      </c>
      <c r="S73" s="64">
        <f>IF(($M73      =0),0,((($O73      -$M73      )/$M73      )*100))</f>
        <v>-100</v>
      </c>
      <c r="T73" s="63">
        <f>IF(($E71      =0),0,(($P71      /$E71      )*100))</f>
        <v>99.996727641611301</v>
      </c>
      <c r="U73" s="65">
        <f>IF($E71   =0,0,($Q71   /$E71 )*100)</f>
        <v>14.898265650053993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33559000</v>
      </c>
      <c r="C74" s="120">
        <f>SUM(C71:C72)</f>
        <v>-3000000</v>
      </c>
      <c r="D74" s="120"/>
      <c r="E74" s="120">
        <f>$B74      +$C74      +$D74</f>
        <v>30559000</v>
      </c>
      <c r="F74" s="121">
        <f t="shared" ref="F74:O74" si="45">SUM(F71:F72)</f>
        <v>30559000</v>
      </c>
      <c r="G74" s="122">
        <f t="shared" si="45"/>
        <v>30559000</v>
      </c>
      <c r="H74" s="121">
        <f t="shared" si="45"/>
        <v>8620000</v>
      </c>
      <c r="I74" s="122">
        <f t="shared" si="45"/>
        <v>0</v>
      </c>
      <c r="J74" s="121">
        <f t="shared" si="45"/>
        <v>1539000</v>
      </c>
      <c r="K74" s="122">
        <f t="shared" si="45"/>
        <v>0</v>
      </c>
      <c r="L74" s="121">
        <f t="shared" si="45"/>
        <v>7669000</v>
      </c>
      <c r="M74" s="122">
        <f t="shared" si="45"/>
        <v>4552761</v>
      </c>
      <c r="N74" s="121">
        <f t="shared" si="45"/>
        <v>12730000</v>
      </c>
      <c r="O74" s="122">
        <f t="shared" si="45"/>
        <v>0</v>
      </c>
      <c r="P74" s="121">
        <f>$H74      +$J74      +$L74      +$N74</f>
        <v>30558000</v>
      </c>
      <c r="Q74" s="122">
        <f>$I74      +$K74      +$M74      +$O74</f>
        <v>4552761</v>
      </c>
      <c r="R74" s="67">
        <f>IF(($L74      =0),0,((($N74      -$L74      )/$L74      )*100))</f>
        <v>65.992958664754212</v>
      </c>
      <c r="S74" s="68">
        <f>IF(($M74      =0),0,((($O74      -$M74      )/$M74      )*100))</f>
        <v>-100</v>
      </c>
      <c r="T74" s="67">
        <f>IF(($E71      =0),0,(($P71      /$E71      )*100))</f>
        <v>99.996727641611301</v>
      </c>
      <c r="U74" s="71">
        <f>IF($E71   =0,0,($Q71   /$E71 )*100)</f>
        <v>14.898265650053993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39998000</v>
      </c>
      <c r="C75" s="120">
        <f>SUM(C9:C16,C19:C25,C28:C31,C34,C37:C41,C44:C54,C57:C60,C63:C67,C71:C72)</f>
        <v>-2399000</v>
      </c>
      <c r="D75" s="120"/>
      <c r="E75" s="120">
        <f>$B75      +$C75      +$D75</f>
        <v>37599000</v>
      </c>
      <c r="F75" s="121">
        <f t="shared" ref="F75:O75" si="46">SUM(F9:F16,F19:F25,F28:F31,F34,F37:F41,F44:F54,F57:F60,F63:F67,F71:F72)</f>
        <v>37298000</v>
      </c>
      <c r="G75" s="122">
        <f t="shared" si="46"/>
        <v>35834000</v>
      </c>
      <c r="H75" s="121">
        <f t="shared" si="46"/>
        <v>10016000</v>
      </c>
      <c r="I75" s="122">
        <f t="shared" si="46"/>
        <v>0</v>
      </c>
      <c r="J75" s="121">
        <f t="shared" si="46"/>
        <v>2468000</v>
      </c>
      <c r="K75" s="122">
        <f t="shared" si="46"/>
        <v>0</v>
      </c>
      <c r="L75" s="121">
        <f t="shared" si="46"/>
        <v>8072000</v>
      </c>
      <c r="M75" s="122">
        <f t="shared" si="46"/>
        <v>4552761</v>
      </c>
      <c r="N75" s="121">
        <f t="shared" si="46"/>
        <v>12393000</v>
      </c>
      <c r="O75" s="122">
        <f t="shared" si="46"/>
        <v>0</v>
      </c>
      <c r="P75" s="121">
        <f>$H75      +$J75      +$L75      +$N75</f>
        <v>32949000</v>
      </c>
      <c r="Q75" s="122">
        <f>$I75      +$K75      +$M75      +$O75</f>
        <v>4552761</v>
      </c>
      <c r="R75" s="67">
        <f>IF(($L75      =0),0,((($N75      -$L75      )/$L75      )*100))</f>
        <v>53.530723488602575</v>
      </c>
      <c r="S75" s="68">
        <f>IF(($M75      =0),0,((($O75      -$M75      )/$M75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91.948986995590772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12.705143160127253</v>
      </c>
      <c r="V75" s="121">
        <f>SUM(V9:V16,V19:V25,V28:V31,V34,V37:V41,V44:V54,V57:V60,V63:V67,V71:V72)</f>
        <v>5953000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soXetOV5kDNHhrR7q/fnCCNgProKeNYEJylAoxdZ8aXtgGf0Xl/nNqmmRs0xiZPw6r3JqhVpepgK5QeYsoSAQ==" saltValue="Tuj25FLNRl1BvHcPbeqwGQ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23" width="13.7265625" customWidth="1"/>
    <col min="24" max="24" width="2.7265625" customWidth="1"/>
  </cols>
  <sheetData>
    <row r="1" spans="1:23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37"/>
      <c r="W1" s="37"/>
    </row>
    <row r="2" spans="1:23" ht="18" x14ac:dyDescent="0.4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38"/>
      <c r="W2" s="38"/>
    </row>
    <row r="3" spans="1:23" ht="18" customHeight="1" x14ac:dyDescent="0.4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38"/>
      <c r="W3" s="38"/>
    </row>
    <row r="4" spans="1:23" ht="18" customHeight="1" x14ac:dyDescent="0.4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38"/>
      <c r="W4" s="38"/>
    </row>
    <row r="5" spans="1:23" ht="15" customHeight="1" x14ac:dyDescent="0.3">
      <c r="A5" s="142" t="s">
        <v>120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39"/>
      <c r="W5" s="39"/>
    </row>
    <row r="6" spans="1:23" ht="12.75" customHeight="1" x14ac:dyDescent="0.3">
      <c r="A6" s="40" t="s">
        <v>40</v>
      </c>
      <c r="B6" s="40" t="s">
        <v>40</v>
      </c>
      <c r="C6" s="40" t="s">
        <v>40</v>
      </c>
      <c r="D6" s="40" t="s">
        <v>1</v>
      </c>
      <c r="E6" s="41" t="s">
        <v>1</v>
      </c>
      <c r="F6" s="143" t="s">
        <v>5</v>
      </c>
      <c r="G6" s="144"/>
      <c r="H6" s="143" t="s">
        <v>6</v>
      </c>
      <c r="I6" s="144"/>
      <c r="J6" s="143" t="s">
        <v>7</v>
      </c>
      <c r="K6" s="144"/>
      <c r="L6" s="143" t="s">
        <v>8</v>
      </c>
      <c r="M6" s="144"/>
      <c r="N6" s="143" t="s">
        <v>9</v>
      </c>
      <c r="O6" s="144"/>
      <c r="P6" s="143" t="s">
        <v>10</v>
      </c>
      <c r="Q6" s="144"/>
      <c r="R6" s="143" t="s">
        <v>11</v>
      </c>
      <c r="S6" s="144"/>
      <c r="T6" s="143" t="s">
        <v>12</v>
      </c>
      <c r="U6" s="144"/>
      <c r="V6" s="143" t="s">
        <v>13</v>
      </c>
      <c r="W6" s="144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>
        <v>0</v>
      </c>
      <c r="G9" s="110">
        <v>0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IF(($L9       =0),0,((($N9       -$L9       )/$L9       )*100))</f>
        <v>0</v>
      </c>
      <c r="S9" s="55">
        <f>IF(($M9       =0),0,((($O9       -$M9       )/$M9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115000</v>
      </c>
      <c r="I10" s="110">
        <v>86536</v>
      </c>
      <c r="J10" s="109">
        <v>311000</v>
      </c>
      <c r="K10" s="110">
        <v>309857</v>
      </c>
      <c r="L10" s="109">
        <v>629000</v>
      </c>
      <c r="M10" s="110">
        <v>627500</v>
      </c>
      <c r="N10" s="109"/>
      <c r="O10" s="110">
        <v>776107</v>
      </c>
      <c r="P10" s="109">
        <f t="shared" ref="P10:P17" si="1">$H10      +$J10      +$L10      +$N10</f>
        <v>1055000</v>
      </c>
      <c r="Q10" s="110">
        <f t="shared" ref="Q10:Q17" si="2">$I10      +$K10      +$M10      +$O10</f>
        <v>1800000</v>
      </c>
      <c r="R10" s="54">
        <f t="shared" ref="R10:R17" si="3">IF(($L10      =0),0,((($N10      -$L10      )/$L10      )*100))</f>
        <v>-100</v>
      </c>
      <c r="S10" s="55">
        <f t="shared" ref="S10:S17" si="4">IF(($M10      =0),0,((($O10      -$M10      )/$M10      )*100))</f>
        <v>23.682390438247012</v>
      </c>
      <c r="T10" s="54">
        <f t="shared" ref="T10:T16" si="5">IF(($E10      =0),0,(($P10      /$E10      )*100))</f>
        <v>58.611111111111114</v>
      </c>
      <c r="U10" s="56">
        <f t="shared" ref="U10:U16" si="6">IF(($E10      =0),0,(($Q10      /$E10      )*100))</f>
        <v>100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7000000</v>
      </c>
      <c r="C11" s="108">
        <v>-1500000</v>
      </c>
      <c r="D11" s="108"/>
      <c r="E11" s="108">
        <f t="shared" si="0"/>
        <v>5500000</v>
      </c>
      <c r="F11" s="109">
        <v>5500000</v>
      </c>
      <c r="G11" s="110">
        <v>5500000</v>
      </c>
      <c r="H11" s="109">
        <v>1340000</v>
      </c>
      <c r="I11" s="110">
        <v>1525719</v>
      </c>
      <c r="J11" s="109">
        <v>2566000</v>
      </c>
      <c r="K11" s="110">
        <v>1992414</v>
      </c>
      <c r="L11" s="109">
        <v>1097000</v>
      </c>
      <c r="M11" s="110">
        <v>1059999</v>
      </c>
      <c r="N11" s="109">
        <v>497000</v>
      </c>
      <c r="O11" s="110">
        <v>921868</v>
      </c>
      <c r="P11" s="109">
        <f t="shared" si="1"/>
        <v>5500000</v>
      </c>
      <c r="Q11" s="110">
        <f t="shared" si="2"/>
        <v>5500000</v>
      </c>
      <c r="R11" s="54">
        <f t="shared" si="3"/>
        <v>-54.694621695533272</v>
      </c>
      <c r="S11" s="55">
        <f t="shared" si="4"/>
        <v>-13.031238708715762</v>
      </c>
      <c r="T11" s="54">
        <f t="shared" si="5"/>
        <v>100</v>
      </c>
      <c r="U11" s="56">
        <f t="shared" si="6"/>
        <v>100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16425000</v>
      </c>
      <c r="C14" s="108"/>
      <c r="D14" s="108"/>
      <c r="E14" s="108">
        <f t="shared" si="0"/>
        <v>16425000</v>
      </c>
      <c r="F14" s="109">
        <v>16425000</v>
      </c>
      <c r="G14" s="110">
        <v>16425000</v>
      </c>
      <c r="H14" s="109">
        <v>5000000</v>
      </c>
      <c r="I14" s="110">
        <v>2257223</v>
      </c>
      <c r="J14" s="109"/>
      <c r="K14" s="110">
        <v>6662195</v>
      </c>
      <c r="L14" s="109">
        <v>1955000</v>
      </c>
      <c r="M14" s="110">
        <v>5469037</v>
      </c>
      <c r="N14" s="109">
        <v>672000</v>
      </c>
      <c r="O14" s="110">
        <v>2036545</v>
      </c>
      <c r="P14" s="109">
        <f t="shared" si="1"/>
        <v>7627000</v>
      </c>
      <c r="Q14" s="110">
        <f t="shared" si="2"/>
        <v>16425000</v>
      </c>
      <c r="R14" s="54">
        <f t="shared" si="3"/>
        <v>-65.626598465473137</v>
      </c>
      <c r="S14" s="55">
        <f t="shared" si="4"/>
        <v>-62.762274235848103</v>
      </c>
      <c r="T14" s="54">
        <f t="shared" si="5"/>
        <v>46.435312024353124</v>
      </c>
      <c r="U14" s="56">
        <f t="shared" si="6"/>
        <v>100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800000</v>
      </c>
      <c r="C15" s="108">
        <v>674000</v>
      </c>
      <c r="D15" s="108"/>
      <c r="E15" s="108">
        <f t="shared" si="0"/>
        <v>1474000</v>
      </c>
      <c r="F15" s="109">
        <v>1474000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26025000</v>
      </c>
      <c r="C17" s="111">
        <f>SUM(C9:C16)</f>
        <v>-826000</v>
      </c>
      <c r="D17" s="111"/>
      <c r="E17" s="111">
        <f t="shared" si="0"/>
        <v>25199000</v>
      </c>
      <c r="F17" s="112">
        <f t="shared" ref="F17:O17" si="7">SUM(F9:F16)</f>
        <v>25199000</v>
      </c>
      <c r="G17" s="113">
        <f t="shared" si="7"/>
        <v>23725000</v>
      </c>
      <c r="H17" s="112">
        <f t="shared" si="7"/>
        <v>6455000</v>
      </c>
      <c r="I17" s="113">
        <f t="shared" si="7"/>
        <v>3869478</v>
      </c>
      <c r="J17" s="112">
        <f t="shared" si="7"/>
        <v>2877000</v>
      </c>
      <c r="K17" s="113">
        <f t="shared" si="7"/>
        <v>8964466</v>
      </c>
      <c r="L17" s="112">
        <f t="shared" si="7"/>
        <v>3681000</v>
      </c>
      <c r="M17" s="113">
        <f t="shared" si="7"/>
        <v>7156536</v>
      </c>
      <c r="N17" s="112">
        <f t="shared" si="7"/>
        <v>1169000</v>
      </c>
      <c r="O17" s="113">
        <f t="shared" si="7"/>
        <v>3734520</v>
      </c>
      <c r="P17" s="112">
        <f t="shared" si="1"/>
        <v>14182000</v>
      </c>
      <c r="Q17" s="113">
        <f t="shared" si="2"/>
        <v>23725000</v>
      </c>
      <c r="R17" s="58">
        <f t="shared" si="3"/>
        <v>-68.242325455039392</v>
      </c>
      <c r="S17" s="59">
        <f t="shared" si="4"/>
        <v>-47.816653196462646</v>
      </c>
      <c r="T17" s="58">
        <f>IF((SUM($E9:$E14))=0,0,(P17/(SUM($E9:$E14))*100))</f>
        <v>59.77660695468915</v>
      </c>
      <c r="U17" s="60">
        <f>IF((SUM($E9:$E14))=0,0,(Q17/(SUM($E9:$E14))*100))</f>
        <v>100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IF(($L19      =0),0,((($N19      -$L19      )/$L19      )*100))</f>
        <v>0</v>
      </c>
      <c r="S19" s="55">
        <f t="shared" ref="S19:S26" si="12">IF(($M19      =0),0,((($O19      -$M19      )/$M19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>
        <v>0</v>
      </c>
      <c r="G21" s="110">
        <v>0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IF(($L28      =0),0,((($N28      -$L28      )/$L28      )*100))</f>
        <v>0</v>
      </c>
      <c r="S28" s="55">
        <f>IF(($M28      =0),0,((($O28      -$M28      )/$M28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IF(($L29      =0),0,((($N29      -$L29      )/$L29      )*100))</f>
        <v>0</v>
      </c>
      <c r="S29" s="55">
        <f>IF(($M29      =0),0,((($O29      -$M29      )/$M29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IF(($L30      =0),0,((($N30      -$L30      )/$L30      )*100))</f>
        <v>0</v>
      </c>
      <c r="S30" s="55">
        <f>IF(($M30      =0),0,((($O30      -$M30      )/$M30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IF(($L31      =0),0,((($N31      -$L31      )/$L31      )*100))</f>
        <v>0</v>
      </c>
      <c r="S31" s="55">
        <f>IF(($M31      =0),0,((($O31      -$M31      )/$M31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IF(($L32      =0),0,((($N32      -$L32      )/$L32      )*100))</f>
        <v>0</v>
      </c>
      <c r="S32" s="59">
        <f>IF(($M32      =0),0,((($O32      -$M32      )/$M32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3683000</v>
      </c>
      <c r="C34" s="108"/>
      <c r="D34" s="108"/>
      <c r="E34" s="108">
        <f>$B34      +$C34      +$D34</f>
        <v>3683000</v>
      </c>
      <c r="F34" s="109">
        <v>3683000</v>
      </c>
      <c r="G34" s="110">
        <v>3683000</v>
      </c>
      <c r="H34" s="109">
        <v>920000</v>
      </c>
      <c r="I34" s="110">
        <v>920000</v>
      </c>
      <c r="J34" s="109">
        <v>1658000</v>
      </c>
      <c r="K34" s="110">
        <v>1658000</v>
      </c>
      <c r="L34" s="109">
        <v>1105000</v>
      </c>
      <c r="M34" s="110">
        <v>1105000</v>
      </c>
      <c r="N34" s="109"/>
      <c r="O34" s="110"/>
      <c r="P34" s="109">
        <f>$H34      +$J34      +$L34      +$N34</f>
        <v>3683000</v>
      </c>
      <c r="Q34" s="110">
        <f>$I34      +$K34      +$M34      +$O34</f>
        <v>3683000</v>
      </c>
      <c r="R34" s="54">
        <f>IF(($L34      =0),0,((($N34      -$L34      )/$L34      )*100))</f>
        <v>-100</v>
      </c>
      <c r="S34" s="55">
        <f>IF(($M34      =0),0,((($O34      -$M34      )/$M34      )*100))</f>
        <v>-100</v>
      </c>
      <c r="T34" s="54">
        <f>IF(($E34      =0),0,(($P34      /$E34      )*100))</f>
        <v>100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3683000</v>
      </c>
      <c r="C35" s="111">
        <f>C34</f>
        <v>0</v>
      </c>
      <c r="D35" s="111"/>
      <c r="E35" s="111">
        <f>$B35      +$C35      +$D35</f>
        <v>3683000</v>
      </c>
      <c r="F35" s="112">
        <f t="shared" ref="F35:O35" si="17">F34</f>
        <v>3683000</v>
      </c>
      <c r="G35" s="113">
        <f t="shared" si="17"/>
        <v>3683000</v>
      </c>
      <c r="H35" s="112">
        <f t="shared" si="17"/>
        <v>920000</v>
      </c>
      <c r="I35" s="113">
        <f t="shared" si="17"/>
        <v>920000</v>
      </c>
      <c r="J35" s="112">
        <f t="shared" si="17"/>
        <v>1658000</v>
      </c>
      <c r="K35" s="113">
        <f t="shared" si="17"/>
        <v>1658000</v>
      </c>
      <c r="L35" s="112">
        <f t="shared" si="17"/>
        <v>1105000</v>
      </c>
      <c r="M35" s="113">
        <f t="shared" si="17"/>
        <v>1105000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3683000</v>
      </c>
      <c r="Q35" s="113">
        <f>$I35      +$K35      +$M35      +$O35</f>
        <v>3683000</v>
      </c>
      <c r="R35" s="58">
        <f>IF(($L35      =0),0,((($N35      -$L35      )/$L35      )*100))</f>
        <v>-100</v>
      </c>
      <c r="S35" s="59">
        <f>IF(($M35      =0),0,((($O35      -$M35      )/$M35      )*100))</f>
        <v>-100</v>
      </c>
      <c r="T35" s="58">
        <f>IF($E35   =0,0,($P35   /$E35   )*100)</f>
        <v>100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14617000</v>
      </c>
      <c r="C37" s="108"/>
      <c r="D37" s="108"/>
      <c r="E37" s="108">
        <f t="shared" ref="E37:E42" si="18">$B37      +$C37      +$D37</f>
        <v>14617000</v>
      </c>
      <c r="F37" s="109">
        <v>14617000</v>
      </c>
      <c r="G37" s="110">
        <v>14617000</v>
      </c>
      <c r="H37" s="109"/>
      <c r="I37" s="110"/>
      <c r="J37" s="109">
        <v>7449000</v>
      </c>
      <c r="K37" s="110">
        <v>7443266</v>
      </c>
      <c r="L37" s="109">
        <v>3745000</v>
      </c>
      <c r="M37" s="110">
        <v>3751045</v>
      </c>
      <c r="N37" s="109">
        <v>3423000</v>
      </c>
      <c r="O37" s="110">
        <v>2910738</v>
      </c>
      <c r="P37" s="109">
        <f t="shared" ref="P37:P42" si="19">$H37      +$J37      +$L37      +$N37</f>
        <v>14617000</v>
      </c>
      <c r="Q37" s="110">
        <f t="shared" ref="Q37:Q42" si="20">$I37      +$K37      +$M37      +$O37</f>
        <v>14105049</v>
      </c>
      <c r="R37" s="54">
        <f t="shared" ref="R37:R42" si="21">IF(($L37      =0),0,((($N37      -$L37      )/$L37      )*100))</f>
        <v>-8.5981308411214954</v>
      </c>
      <c r="S37" s="55">
        <f t="shared" ref="S37:S42" si="22">IF(($M37      =0),0,((($O37      -$M37      )/$M37      )*100))</f>
        <v>-22.401943991607673</v>
      </c>
      <c r="T37" s="54">
        <f t="shared" ref="T37:T41" si="23">IF(($E37      =0),0,(($P37      /$E37      )*100))</f>
        <v>100</v>
      </c>
      <c r="U37" s="56">
        <f t="shared" ref="U37:U41" si="24">IF(($E37      =0),0,(($Q37      /$E37      )*100))</f>
        <v>96.497564479715408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25470000</v>
      </c>
      <c r="C38" s="108">
        <v>1694000</v>
      </c>
      <c r="D38" s="108"/>
      <c r="E38" s="108">
        <f t="shared" si="18"/>
        <v>27164000</v>
      </c>
      <c r="F38" s="109">
        <v>25470000</v>
      </c>
      <c r="G38" s="110">
        <v>0</v>
      </c>
      <c r="H38" s="109"/>
      <c r="I38" s="110"/>
      <c r="J38" s="109"/>
      <c r="K38" s="110"/>
      <c r="L38" s="109"/>
      <c r="M38" s="110"/>
      <c r="N38" s="109">
        <v>3323000</v>
      </c>
      <c r="O38" s="110"/>
      <c r="P38" s="109">
        <f t="shared" si="19"/>
        <v>3323000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12.233102635841556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4000000</v>
      </c>
      <c r="H40" s="109"/>
      <c r="I40" s="110"/>
      <c r="J40" s="109"/>
      <c r="K40" s="110"/>
      <c r="L40" s="109">
        <v>1428000</v>
      </c>
      <c r="M40" s="110"/>
      <c r="N40" s="109">
        <v>2572000</v>
      </c>
      <c r="O40" s="110">
        <v>4000000</v>
      </c>
      <c r="P40" s="109">
        <f t="shared" si="19"/>
        <v>4000000</v>
      </c>
      <c r="Q40" s="110">
        <f t="shared" si="20"/>
        <v>4000000</v>
      </c>
      <c r="R40" s="54">
        <f t="shared" si="21"/>
        <v>80.11204481792717</v>
      </c>
      <c r="S40" s="55">
        <f t="shared" si="22"/>
        <v>0</v>
      </c>
      <c r="T40" s="54">
        <f t="shared" si="23"/>
        <v>100</v>
      </c>
      <c r="U40" s="56">
        <f t="shared" si="24"/>
        <v>100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44087000</v>
      </c>
      <c r="C42" s="111">
        <f>SUM(C37:C41)</f>
        <v>1694000</v>
      </c>
      <c r="D42" s="111"/>
      <c r="E42" s="111">
        <f t="shared" si="18"/>
        <v>45781000</v>
      </c>
      <c r="F42" s="112">
        <f t="shared" ref="F42:O42" si="25">SUM(F37:F41)</f>
        <v>44087000</v>
      </c>
      <c r="G42" s="113">
        <f t="shared" si="25"/>
        <v>18617000</v>
      </c>
      <c r="H42" s="112">
        <f t="shared" si="25"/>
        <v>0</v>
      </c>
      <c r="I42" s="113">
        <f t="shared" si="25"/>
        <v>0</v>
      </c>
      <c r="J42" s="112">
        <f t="shared" si="25"/>
        <v>7449000</v>
      </c>
      <c r="K42" s="113">
        <f t="shared" si="25"/>
        <v>7443266</v>
      </c>
      <c r="L42" s="112">
        <f t="shared" si="25"/>
        <v>5173000</v>
      </c>
      <c r="M42" s="113">
        <f t="shared" si="25"/>
        <v>3751045</v>
      </c>
      <c r="N42" s="112">
        <f t="shared" si="25"/>
        <v>9318000</v>
      </c>
      <c r="O42" s="113">
        <f t="shared" si="25"/>
        <v>6910738</v>
      </c>
      <c r="P42" s="112">
        <f t="shared" si="19"/>
        <v>21940000</v>
      </c>
      <c r="Q42" s="113">
        <f t="shared" si="20"/>
        <v>18105049</v>
      </c>
      <c r="R42" s="58">
        <f t="shared" si="21"/>
        <v>80.127585540305432</v>
      </c>
      <c r="S42" s="59">
        <f t="shared" si="22"/>
        <v>84.23500651151879</v>
      </c>
      <c r="T42" s="58">
        <f>IF((+$E37+$E40) =0,0,(P42   /(+$E37+$E40) )*100)</f>
        <v>117.84927754203147</v>
      </c>
      <c r="U42" s="60">
        <f>IF((+$E37+$E40) =0,0,(Q42   /(+$E37+$E40) )*100)</f>
        <v>97.250088628672714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IF(($L44      =0),0,((($N44      -$L44      )/$L44      )*100))</f>
        <v>0</v>
      </c>
      <c r="S44" s="55">
        <f t="shared" ref="S44:S55" si="30">IF(($M44      =0),0,((($O44      -$M44      )/$M44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IF(($L57      =0),0,((($N57      -$L57      )/$L57      )*100))</f>
        <v>0</v>
      </c>
      <c r="S57" s="55">
        <f>IF(($M57      =0),0,((($O57      -$M57      )/$M57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IF(($L58      =0),0,((($N58      -$L58      )/$L58      )*100))</f>
        <v>0</v>
      </c>
      <c r="S58" s="55">
        <f>IF(($M58      =0),0,((($O58      -$M58      )/$M58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IF(($L59      =0),0,((($N59      -$L59      )/$L59      )*100))</f>
        <v>0</v>
      </c>
      <c r="S59" s="55">
        <f>IF(($M59      =0),0,((($O59      -$M59      )/$M59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IF(($L60      =0),0,((($N60      -$L60      )/$L60      )*100))</f>
        <v>0</v>
      </c>
      <c r="S60" s="55">
        <f>IF(($M60      =0),0,((($O60      -$M60      )/$M60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IF(($L61      =0),0,((($N61      -$L61      )/$L61      )*100))</f>
        <v>0</v>
      </c>
      <c r="S61" s="64">
        <f>IF(($M61      =0),0,((($O61      -$M61      )/$M61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IF(($L63      =0),0,((($N63      -$L63      )/$L63      )*100))</f>
        <v>0</v>
      </c>
      <c r="S63" s="55">
        <f t="shared" ref="S63:S69" si="39">IF(($M63      =0),0,((($O63      -$M63      )/$M63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73795000</v>
      </c>
      <c r="C69" s="120">
        <f>SUM(C9:C16,C19:C25,C28:C31,C34,C37:C41,C44:C54,C57:C60,C63:C67)</f>
        <v>868000</v>
      </c>
      <c r="D69" s="120"/>
      <c r="E69" s="120">
        <f t="shared" si="35"/>
        <v>74663000</v>
      </c>
      <c r="F69" s="121">
        <f t="shared" ref="F69:O69" si="43">SUM(F9:F16,F19:F25,F28:F31,F34,F37:F41,F44:F54,F57:F60,F63:F67)</f>
        <v>72969000</v>
      </c>
      <c r="G69" s="122">
        <f t="shared" si="43"/>
        <v>46025000</v>
      </c>
      <c r="H69" s="121">
        <f t="shared" si="43"/>
        <v>7375000</v>
      </c>
      <c r="I69" s="122">
        <f t="shared" si="43"/>
        <v>4789478</v>
      </c>
      <c r="J69" s="121">
        <f t="shared" si="43"/>
        <v>11984000</v>
      </c>
      <c r="K69" s="122">
        <f t="shared" si="43"/>
        <v>18065732</v>
      </c>
      <c r="L69" s="121">
        <f t="shared" si="43"/>
        <v>9959000</v>
      </c>
      <c r="M69" s="122">
        <f t="shared" si="43"/>
        <v>12012581</v>
      </c>
      <c r="N69" s="121">
        <f t="shared" si="43"/>
        <v>10487000</v>
      </c>
      <c r="O69" s="122">
        <f t="shared" si="43"/>
        <v>10645258</v>
      </c>
      <c r="P69" s="121">
        <f t="shared" si="36"/>
        <v>39805000</v>
      </c>
      <c r="Q69" s="122">
        <f t="shared" si="37"/>
        <v>45513049</v>
      </c>
      <c r="R69" s="67">
        <f t="shared" si="38"/>
        <v>5.3017371222010246</v>
      </c>
      <c r="S69" s="68">
        <f t="shared" si="39"/>
        <v>-11.382424809456019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86.485605649103746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98.887667571971747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117147000</v>
      </c>
      <c r="C71" s="108"/>
      <c r="D71" s="108"/>
      <c r="E71" s="108">
        <f>$B71      +$C71      +$D71</f>
        <v>117147000</v>
      </c>
      <c r="F71" s="109">
        <v>117147000</v>
      </c>
      <c r="G71" s="110">
        <v>117147000</v>
      </c>
      <c r="H71" s="109">
        <v>60195000</v>
      </c>
      <c r="I71" s="110">
        <v>60195116</v>
      </c>
      <c r="J71" s="109">
        <v>17614000</v>
      </c>
      <c r="K71" s="110">
        <v>17614046</v>
      </c>
      <c r="L71" s="109">
        <v>10878000</v>
      </c>
      <c r="M71" s="110">
        <v>10878465</v>
      </c>
      <c r="N71" s="109">
        <v>28459000</v>
      </c>
      <c r="O71" s="110">
        <v>28459373</v>
      </c>
      <c r="P71" s="109">
        <f>$H71      +$J71      +$L71      +$N71</f>
        <v>117146000</v>
      </c>
      <c r="Q71" s="110">
        <f>$I71      +$K71      +$M71      +$O71</f>
        <v>117147000</v>
      </c>
      <c r="R71" s="54">
        <f>IF(($L71      =0),0,((($N71      -$L71      )/$L71      )*100))</f>
        <v>161.61978304835446</v>
      </c>
      <c r="S71" s="55">
        <f>IF(($M71      =0),0,((($O71      -$M71      )/$M71      )*100))</f>
        <v>161.61202890297483</v>
      </c>
      <c r="T71" s="54">
        <f>IF(($E71      =0),0,(($P71      /$E71      )*100))</f>
        <v>99.999146371652714</v>
      </c>
      <c r="U71" s="56">
        <f>IF(($E71      =0),0,(($Q71      /$E71      )*100))</f>
        <v>100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IF(($L72      =0),0,((($N72      -$L72      )/$L72      )*100))</f>
        <v>0</v>
      </c>
      <c r="S72" s="55">
        <f>IF(($M72      =0),0,((($O72      -$M72      )/$M72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117147000</v>
      </c>
      <c r="C73" s="117">
        <f>SUM(C71:C72)</f>
        <v>0</v>
      </c>
      <c r="D73" s="117"/>
      <c r="E73" s="117">
        <f>$B73      +$C73      +$D73</f>
        <v>117147000</v>
      </c>
      <c r="F73" s="118">
        <f t="shared" ref="F73:O73" si="44">SUM(F71:F72)</f>
        <v>117147000</v>
      </c>
      <c r="G73" s="119">
        <f t="shared" si="44"/>
        <v>117147000</v>
      </c>
      <c r="H73" s="118">
        <f t="shared" si="44"/>
        <v>60195000</v>
      </c>
      <c r="I73" s="119">
        <f t="shared" si="44"/>
        <v>60195116</v>
      </c>
      <c r="J73" s="118">
        <f t="shared" si="44"/>
        <v>17614000</v>
      </c>
      <c r="K73" s="119">
        <f t="shared" si="44"/>
        <v>17614046</v>
      </c>
      <c r="L73" s="118">
        <f t="shared" si="44"/>
        <v>10878000</v>
      </c>
      <c r="M73" s="119">
        <f t="shared" si="44"/>
        <v>10878465</v>
      </c>
      <c r="N73" s="118">
        <f t="shared" si="44"/>
        <v>28459000</v>
      </c>
      <c r="O73" s="119">
        <f t="shared" si="44"/>
        <v>28459373</v>
      </c>
      <c r="P73" s="118">
        <f>$H73      +$J73      +$L73      +$N73</f>
        <v>117146000</v>
      </c>
      <c r="Q73" s="119">
        <f>$I73      +$K73      +$M73      +$O73</f>
        <v>117147000</v>
      </c>
      <c r="R73" s="63">
        <f>IF(($L73      =0),0,((($N73      -$L73      )/$L73      )*100))</f>
        <v>161.61978304835446</v>
      </c>
      <c r="S73" s="64">
        <f>IF(($M73      =0),0,((($O73      -$M73      )/$M73      )*100))</f>
        <v>161.61202890297483</v>
      </c>
      <c r="T73" s="63">
        <f>IF(($E71      =0),0,(($P71      /$E71      )*100))</f>
        <v>99.999146371652714</v>
      </c>
      <c r="U73" s="65">
        <f>IF($E71   =0,0,($Q71   /$E71 )*100)</f>
        <v>100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117147000</v>
      </c>
      <c r="C74" s="120">
        <f>SUM(C71:C72)</f>
        <v>0</v>
      </c>
      <c r="D74" s="120"/>
      <c r="E74" s="120">
        <f>$B74      +$C74      +$D74</f>
        <v>117147000</v>
      </c>
      <c r="F74" s="121">
        <f t="shared" ref="F74:O74" si="45">SUM(F71:F72)</f>
        <v>117147000</v>
      </c>
      <c r="G74" s="122">
        <f t="shared" si="45"/>
        <v>117147000</v>
      </c>
      <c r="H74" s="121">
        <f t="shared" si="45"/>
        <v>60195000</v>
      </c>
      <c r="I74" s="122">
        <f t="shared" si="45"/>
        <v>60195116</v>
      </c>
      <c r="J74" s="121">
        <f t="shared" si="45"/>
        <v>17614000</v>
      </c>
      <c r="K74" s="122">
        <f t="shared" si="45"/>
        <v>17614046</v>
      </c>
      <c r="L74" s="121">
        <f t="shared" si="45"/>
        <v>10878000</v>
      </c>
      <c r="M74" s="122">
        <f t="shared" si="45"/>
        <v>10878465</v>
      </c>
      <c r="N74" s="121">
        <f t="shared" si="45"/>
        <v>28459000</v>
      </c>
      <c r="O74" s="122">
        <f t="shared" si="45"/>
        <v>28459373</v>
      </c>
      <c r="P74" s="121">
        <f>$H74      +$J74      +$L74      +$N74</f>
        <v>117146000</v>
      </c>
      <c r="Q74" s="122">
        <f>$I74      +$K74      +$M74      +$O74</f>
        <v>117147000</v>
      </c>
      <c r="R74" s="67">
        <f>IF(($L74      =0),0,((($N74      -$L74      )/$L74      )*100))</f>
        <v>161.61978304835446</v>
      </c>
      <c r="S74" s="68">
        <f>IF(($M74      =0),0,((($O74      -$M74      )/$M74      )*100))</f>
        <v>161.61202890297483</v>
      </c>
      <c r="T74" s="67">
        <f>IF(($E71      =0),0,(($P71      /$E71      )*100))</f>
        <v>99.999146371652714</v>
      </c>
      <c r="U74" s="71">
        <f>IF($E71   =0,0,($Q71   /$E71 )*100)</f>
        <v>100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190942000</v>
      </c>
      <c r="C75" s="120">
        <f>SUM(C9:C16,C19:C25,C28:C31,C34,C37:C41,C44:C54,C57:C60,C63:C67,C71:C72)</f>
        <v>868000</v>
      </c>
      <c r="D75" s="120"/>
      <c r="E75" s="120">
        <f>$B75      +$C75      +$D75</f>
        <v>191810000</v>
      </c>
      <c r="F75" s="121">
        <f t="shared" ref="F75:O75" si="46">SUM(F9:F16,F19:F25,F28:F31,F34,F37:F41,F44:F54,F57:F60,F63:F67,F71:F72)</f>
        <v>190116000</v>
      </c>
      <c r="G75" s="122">
        <f t="shared" si="46"/>
        <v>163172000</v>
      </c>
      <c r="H75" s="121">
        <f t="shared" si="46"/>
        <v>67570000</v>
      </c>
      <c r="I75" s="122">
        <f t="shared" si="46"/>
        <v>64984594</v>
      </c>
      <c r="J75" s="121">
        <f t="shared" si="46"/>
        <v>29598000</v>
      </c>
      <c r="K75" s="122">
        <f t="shared" si="46"/>
        <v>35679778</v>
      </c>
      <c r="L75" s="121">
        <f t="shared" si="46"/>
        <v>20837000</v>
      </c>
      <c r="M75" s="122">
        <f t="shared" si="46"/>
        <v>22891046</v>
      </c>
      <c r="N75" s="121">
        <f t="shared" si="46"/>
        <v>38946000</v>
      </c>
      <c r="O75" s="122">
        <f t="shared" si="46"/>
        <v>39104631</v>
      </c>
      <c r="P75" s="121">
        <f>$H75      +$J75      +$L75      +$N75</f>
        <v>156951000</v>
      </c>
      <c r="Q75" s="122">
        <f>$I75      +$K75      +$M75      +$O75</f>
        <v>162660049</v>
      </c>
      <c r="R75" s="67">
        <f>IF(($L75      =0),0,((($N75      -$L75      )/$L75      )*100))</f>
        <v>86.90790420885925</v>
      </c>
      <c r="S75" s="68">
        <f>IF(($M75      =0),0,((($O75      -$M75      )/$M75      )*100))</f>
        <v>70.829375817950819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96.187458632608539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99.686250704777777</v>
      </c>
      <c r="V75" s="121" t="s">
        <v>36</v>
      </c>
      <c r="W75" s="122" t="s">
        <v>36</v>
      </c>
    </row>
    <row r="76" spans="1:23" ht="13" thickTop="1" x14ac:dyDescent="0.25">
      <c r="A76" s="72" t="s">
        <v>40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5" t="s">
        <v>10</v>
      </c>
      <c r="Q77" s="146"/>
      <c r="R77" s="147" t="s">
        <v>11</v>
      </c>
      <c r="S77" s="146"/>
      <c r="T77" s="147" t="s">
        <v>12</v>
      </c>
      <c r="U77" s="146"/>
      <c r="V77" s="148"/>
      <c r="W77" s="149"/>
    </row>
    <row r="78" spans="1:23" ht="52.5" x14ac:dyDescent="0.25">
      <c r="A78" s="85" t="s">
        <v>93</v>
      </c>
      <c r="B78" s="86" t="s">
        <v>94</v>
      </c>
      <c r="C78" s="86" t="s">
        <v>95</v>
      </c>
      <c r="D78" s="87" t="s">
        <v>17</v>
      </c>
      <c r="E78" s="86" t="s">
        <v>18</v>
      </c>
      <c r="F78" s="86" t="s">
        <v>19</v>
      </c>
      <c r="G78" s="86" t="s">
        <v>96</v>
      </c>
      <c r="H78" s="86" t="s">
        <v>97</v>
      </c>
      <c r="I78" s="88" t="s">
        <v>22</v>
      </c>
      <c r="J78" s="86" t="s">
        <v>98</v>
      </c>
      <c r="K78" s="88" t="s">
        <v>24</v>
      </c>
      <c r="L78" s="86" t="s">
        <v>99</v>
      </c>
      <c r="M78" s="88" t="s">
        <v>26</v>
      </c>
      <c r="N78" s="86" t="s">
        <v>100</v>
      </c>
      <c r="O78" s="88" t="s">
        <v>28</v>
      </c>
      <c r="P78" s="88" t="s">
        <v>101</v>
      </c>
      <c r="Q78" s="89" t="s">
        <v>30</v>
      </c>
      <c r="R78" s="90" t="s">
        <v>101</v>
      </c>
      <c r="S78" s="91" t="s">
        <v>30</v>
      </c>
      <c r="T78" s="90" t="s">
        <v>102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140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141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142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143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144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145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103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>
        <f t="shared" si="48"/>
        <v>0</v>
      </c>
      <c r="G87" s="128">
        <f t="shared" si="48"/>
        <v>0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104</v>
      </c>
      <c r="B88" s="130"/>
      <c r="C88" s="130"/>
      <c r="D88" s="130"/>
      <c r="E88" s="130">
        <f t="shared" ref="E88:E96" si="49">$B88      +$C88      +$D88</f>
        <v>0</v>
      </c>
      <c r="F88" s="130">
        <v>0</v>
      </c>
      <c r="G88" s="130">
        <v>0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IF(($L88      =0),0,((($N88      -$L88      )/$L88      )*100))</f>
        <v>0</v>
      </c>
      <c r="S88" s="98">
        <f t="shared" ref="S88:S96" si="53">IF(($M88      =0),0,((($O88      -$M88      )/$M88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105</v>
      </c>
      <c r="B89" s="108"/>
      <c r="C89" s="108"/>
      <c r="D89" s="108"/>
      <c r="E89" s="108">
        <f t="shared" si="49"/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106</v>
      </c>
      <c r="B90" s="108"/>
      <c r="C90" s="108"/>
      <c r="D90" s="108"/>
      <c r="E90" s="108">
        <f t="shared" si="49"/>
        <v>0</v>
      </c>
      <c r="F90" s="108">
        <v>0</v>
      </c>
      <c r="G90" s="108">
        <v>0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107</v>
      </c>
      <c r="B91" s="108"/>
      <c r="C91" s="108"/>
      <c r="D91" s="108"/>
      <c r="E91" s="108">
        <f t="shared" si="49"/>
        <v>0</v>
      </c>
      <c r="F91" s="108">
        <v>0</v>
      </c>
      <c r="G91" s="108">
        <v>0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108</v>
      </c>
      <c r="B92" s="108"/>
      <c r="C92" s="108"/>
      <c r="D92" s="108"/>
      <c r="E92" s="108">
        <f t="shared" si="49"/>
        <v>0</v>
      </c>
      <c r="F92" s="108">
        <v>0</v>
      </c>
      <c r="G92" s="108">
        <v>0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109</v>
      </c>
      <c r="B93" s="108"/>
      <c r="C93" s="108"/>
      <c r="D93" s="108"/>
      <c r="E93" s="108">
        <f t="shared" si="49"/>
        <v>0</v>
      </c>
      <c r="F93" s="108">
        <v>0</v>
      </c>
      <c r="G93" s="108">
        <v>0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110</v>
      </c>
      <c r="B94" s="108"/>
      <c r="C94" s="108"/>
      <c r="D94" s="108"/>
      <c r="E94" s="108">
        <f t="shared" si="49"/>
        <v>0</v>
      </c>
      <c r="F94" s="108">
        <v>0</v>
      </c>
      <c r="G94" s="108">
        <v>0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111</v>
      </c>
      <c r="B95" s="108"/>
      <c r="C95" s="108"/>
      <c r="D95" s="108"/>
      <c r="E95" s="108">
        <f t="shared" si="49"/>
        <v>0</v>
      </c>
      <c r="F95" s="108">
        <v>0</v>
      </c>
      <c r="G95" s="108">
        <v>0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112</v>
      </c>
      <c r="B96" s="131"/>
      <c r="C96" s="131"/>
      <c r="D96" s="131"/>
      <c r="E96" s="131">
        <f t="shared" si="49"/>
        <v>0</v>
      </c>
      <c r="F96" s="131">
        <v>0</v>
      </c>
      <c r="G96" s="131">
        <v>0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146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>
        <f t="shared" si="62"/>
        <v>0</v>
      </c>
      <c r="G114" s="137">
        <f t="shared" si="62"/>
        <v>0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147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>
        <f t="shared" si="63"/>
        <v>0</v>
      </c>
      <c r="G115" s="139">
        <f t="shared" si="63"/>
        <v>0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148</v>
      </c>
    </row>
    <row r="118" spans="1:23" x14ac:dyDescent="0.25">
      <c r="A118" s="35" t="s">
        <v>149</v>
      </c>
    </row>
    <row r="119" spans="1:23" ht="13" x14ac:dyDescent="0.3">
      <c r="A119" s="35" t="s">
        <v>150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151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152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153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DVJRJgF57DphbJy7kFQCmFv0CxuOMbKGnY+NC1L+cBW0uL7OzFelctdmef1LGjx5iitzQDNPY9huwhfmdxc8A==" saltValue="8Qlf9HzJaI/xL1wz6Y06AA==" spinCount="100000" sheet="1" objects="1" scenarios="1"/>
  <mergeCells count="18">
    <mergeCell ref="P77:Q77"/>
    <mergeCell ref="R77:S77"/>
    <mergeCell ref="T77:U77"/>
    <mergeCell ref="V77:W77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DF8D65-2F76-4200-B5FB-64F2877A98DE}"/>
</file>

<file path=customXml/itemProps2.xml><?xml version="1.0" encoding="utf-8"?>
<ds:datastoreItem xmlns:ds="http://schemas.openxmlformats.org/officeDocument/2006/customXml" ds:itemID="{D2534F2F-79D5-466D-B981-209DC3438201}"/>
</file>

<file path=customXml/itemProps3.xml><?xml version="1.0" encoding="utf-8"?>
<ds:datastoreItem xmlns:ds="http://schemas.openxmlformats.org/officeDocument/2006/customXml" ds:itemID="{AD7A94E2-0861-4052-8B53-BA2750999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Jabulile Ngwenya</cp:lastModifiedBy>
  <dcterms:created xsi:type="dcterms:W3CDTF">2025-08-18T08:46:35Z</dcterms:created>
  <dcterms:modified xsi:type="dcterms:W3CDTF">2025-08-22T15:26:30Z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