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zatreasury-my.sharepoint.com/personal/nomfezeko_mayambela_treasury_gov_za/Documents/Documents/Section 71 - Detail/"/>
    </mc:Choice>
  </mc:AlternateContent>
  <xr:revisionPtr revIDLastSave="0" documentId="8_{12BA5BE0-3C8B-432F-BC17-B43BDBE8817D}" xr6:coauthVersionLast="47" xr6:coauthVersionMax="47" xr10:uidLastSave="{00000000-0000-0000-0000-000000000000}"/>
  <workbookProtection workbookAlgorithmName="SHA-512" workbookHashValue="1Ph5UX8aZ8CrHFuE1tNdD58QDL8L1M70azMe9BDZoA6DLV8MLXONIL3o0AwIuSXKuftZw7w3TFQKFtnuTrYgzA==" workbookSaltValue="Z1uG2wEDWFyAU/ZFsagJhQ==" workbookSpinCount="100000" lockStructure="1"/>
  <bookViews>
    <workbookView xWindow="-110" yWindow="-110" windowWidth="19420" windowHeight="10420" xr2:uid="{00000000-000D-0000-FFFF-FFFF00000000}"/>
  </bookViews>
  <sheets>
    <sheet name="Summary" sheetId="1" r:id="rId1"/>
    <sheet name="MP301" sheetId="2" r:id="rId2"/>
    <sheet name="MP302" sheetId="3" r:id="rId3"/>
    <sheet name="MP303" sheetId="4" r:id="rId4"/>
    <sheet name="MP304" sheetId="5" r:id="rId5"/>
    <sheet name="MP305" sheetId="6" r:id="rId6"/>
    <sheet name="MP306" sheetId="7" r:id="rId7"/>
    <sheet name="MP307" sheetId="8" r:id="rId8"/>
    <sheet name="DC30" sheetId="9" r:id="rId9"/>
    <sheet name="MP311" sheetId="10" r:id="rId10"/>
    <sheet name="MP312" sheetId="11" r:id="rId11"/>
    <sheet name="MP313" sheetId="12" r:id="rId12"/>
    <sheet name="MP314" sheetId="13" r:id="rId13"/>
    <sheet name="MP315" sheetId="14" r:id="rId14"/>
    <sheet name="MP316" sheetId="15" r:id="rId15"/>
    <sheet name="DC31" sheetId="16" r:id="rId16"/>
    <sheet name="MP321" sheetId="17" r:id="rId17"/>
    <sheet name="MP324" sheetId="18" r:id="rId18"/>
    <sheet name="MP325" sheetId="19" r:id="rId19"/>
    <sheet name="MP326" sheetId="20" r:id="rId20"/>
    <sheet name="DC32" sheetId="21" r:id="rId21"/>
  </sheets>
  <definedNames>
    <definedName name="_xlnm.Print_Area" localSheetId="8">'DC30'!$A$1:$X$128</definedName>
    <definedName name="_xlnm.Print_Area" localSheetId="15">'DC31'!$A$1:$X$128</definedName>
    <definedName name="_xlnm.Print_Area" localSheetId="20">'DC32'!$A$1:$X$128</definedName>
    <definedName name="_xlnm.Print_Area" localSheetId="1">'MP301'!$A$1:$X$128</definedName>
    <definedName name="_xlnm.Print_Area" localSheetId="2">'MP302'!$A$1:$X$128</definedName>
    <definedName name="_xlnm.Print_Area" localSheetId="3">'MP303'!$A$1:$X$128</definedName>
    <definedName name="_xlnm.Print_Area" localSheetId="4">'MP304'!$A$1:$X$128</definedName>
    <definedName name="_xlnm.Print_Area" localSheetId="5">'MP305'!$A$1:$X$128</definedName>
    <definedName name="_xlnm.Print_Area" localSheetId="6">'MP306'!$A$1:$X$128</definedName>
    <definedName name="_xlnm.Print_Area" localSheetId="7">'MP307'!$A$1:$X$128</definedName>
    <definedName name="_xlnm.Print_Area" localSheetId="9">'MP311'!$A$1:$X$128</definedName>
    <definedName name="_xlnm.Print_Area" localSheetId="10">'MP312'!$A$1:$X$128</definedName>
    <definedName name="_xlnm.Print_Area" localSheetId="11">'MP313'!$A$1:$X$128</definedName>
    <definedName name="_xlnm.Print_Area" localSheetId="12">'MP314'!$A$1:$X$128</definedName>
    <definedName name="_xlnm.Print_Area" localSheetId="13">'MP315'!$A$1:$X$128</definedName>
    <definedName name="_xlnm.Print_Area" localSheetId="14">'MP316'!$A$1:$X$128</definedName>
    <definedName name="_xlnm.Print_Area" localSheetId="16">'MP321'!$A$1:$X$128</definedName>
    <definedName name="_xlnm.Print_Area" localSheetId="17">'MP324'!$A$1:$X$128</definedName>
    <definedName name="_xlnm.Print_Area" localSheetId="18">'MP325'!$A$1:$X$128</definedName>
    <definedName name="_xlnm.Print_Area" localSheetId="19">'MP326'!$A$1:$X$128</definedName>
    <definedName name="_xlnm.Print_Area" localSheetId="0">Summary!$A$1:$X$128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" i="2" l="1"/>
  <c r="N87" i="2"/>
  <c r="M87" i="2"/>
  <c r="L87" i="2"/>
  <c r="K87" i="2"/>
  <c r="J87" i="2"/>
  <c r="I87" i="2"/>
  <c r="I115" i="2" s="1"/>
  <c r="H87" i="2"/>
  <c r="H115" i="2" s="1"/>
  <c r="G87" i="2"/>
  <c r="F87" i="2"/>
  <c r="D87" i="2"/>
  <c r="C87" i="2"/>
  <c r="B87" i="2"/>
  <c r="O87" i="3"/>
  <c r="O115" i="3" s="1"/>
  <c r="N87" i="3"/>
  <c r="N114" i="3" s="1"/>
  <c r="M87" i="3"/>
  <c r="M115" i="3" s="1"/>
  <c r="S115" i="3" s="1"/>
  <c r="L87" i="3"/>
  <c r="K87" i="3"/>
  <c r="J87" i="3"/>
  <c r="I87" i="3"/>
  <c r="H87" i="3"/>
  <c r="G87" i="3"/>
  <c r="G115" i="3" s="1"/>
  <c r="F87" i="3"/>
  <c r="F115" i="3" s="1"/>
  <c r="D87" i="3"/>
  <c r="D115" i="3" s="1"/>
  <c r="C87" i="3"/>
  <c r="B87" i="3"/>
  <c r="O87" i="4"/>
  <c r="N87" i="4"/>
  <c r="M87" i="4"/>
  <c r="L87" i="4"/>
  <c r="L115" i="4" s="1"/>
  <c r="R115" i="4" s="1"/>
  <c r="K87" i="4"/>
  <c r="K115" i="4" s="1"/>
  <c r="J87" i="4"/>
  <c r="J115" i="4" s="1"/>
  <c r="I87" i="4"/>
  <c r="H87" i="4"/>
  <c r="G87" i="4"/>
  <c r="F87" i="4"/>
  <c r="D87" i="4"/>
  <c r="C87" i="4"/>
  <c r="C115" i="4" s="1"/>
  <c r="B87" i="4"/>
  <c r="B115" i="4" s="1"/>
  <c r="O87" i="5"/>
  <c r="N87" i="5"/>
  <c r="M87" i="5"/>
  <c r="L87" i="5"/>
  <c r="K87" i="5"/>
  <c r="J87" i="5"/>
  <c r="I87" i="5"/>
  <c r="I115" i="5" s="1"/>
  <c r="H87" i="5"/>
  <c r="H115" i="5" s="1"/>
  <c r="G87" i="5"/>
  <c r="G115" i="5" s="1"/>
  <c r="F87" i="5"/>
  <c r="D87" i="5"/>
  <c r="C87" i="5"/>
  <c r="B87" i="5"/>
  <c r="O87" i="6"/>
  <c r="N87" i="6"/>
  <c r="N115" i="6" s="1"/>
  <c r="M87" i="6"/>
  <c r="M115" i="6" s="1"/>
  <c r="S115" i="6" s="1"/>
  <c r="L87" i="6"/>
  <c r="L115" i="6" s="1"/>
  <c r="R115" i="6" s="1"/>
  <c r="K87" i="6"/>
  <c r="J87" i="6"/>
  <c r="I87" i="6"/>
  <c r="H87" i="6"/>
  <c r="G87" i="6"/>
  <c r="F87" i="6"/>
  <c r="F115" i="6" s="1"/>
  <c r="D87" i="6"/>
  <c r="D115" i="6" s="1"/>
  <c r="C87" i="6"/>
  <c r="C115" i="6" s="1"/>
  <c r="B87" i="6"/>
  <c r="O87" i="7"/>
  <c r="N87" i="7"/>
  <c r="M87" i="7"/>
  <c r="L87" i="7"/>
  <c r="K87" i="7"/>
  <c r="K115" i="7" s="1"/>
  <c r="J87" i="7"/>
  <c r="J115" i="7" s="1"/>
  <c r="I87" i="7"/>
  <c r="I115" i="7" s="1"/>
  <c r="H87" i="7"/>
  <c r="G87" i="7"/>
  <c r="F87" i="7"/>
  <c r="D87" i="7"/>
  <c r="C87" i="7"/>
  <c r="B87" i="7"/>
  <c r="B115" i="7" s="1"/>
  <c r="O87" i="8"/>
  <c r="N87" i="8"/>
  <c r="M87" i="8"/>
  <c r="L87" i="8"/>
  <c r="K87" i="8"/>
  <c r="J87" i="8"/>
  <c r="I87" i="8"/>
  <c r="H87" i="8"/>
  <c r="G87" i="8"/>
  <c r="F87" i="8"/>
  <c r="F115" i="8" s="1"/>
  <c r="D87" i="8"/>
  <c r="C87" i="8"/>
  <c r="B87" i="8"/>
  <c r="O87" i="9"/>
  <c r="N87" i="9"/>
  <c r="M87" i="9"/>
  <c r="M115" i="9" s="1"/>
  <c r="S115" i="9" s="1"/>
  <c r="L87" i="9"/>
  <c r="L115" i="9" s="1"/>
  <c r="R115" i="9" s="1"/>
  <c r="K87" i="9"/>
  <c r="K115" i="9" s="1"/>
  <c r="J87" i="9"/>
  <c r="I87" i="9"/>
  <c r="H87" i="9"/>
  <c r="G87" i="9"/>
  <c r="F87" i="9"/>
  <c r="D87" i="9"/>
  <c r="D115" i="9" s="1"/>
  <c r="C87" i="9"/>
  <c r="C115" i="9" s="1"/>
  <c r="B87" i="9"/>
  <c r="B115" i="9" s="1"/>
  <c r="O87" i="10"/>
  <c r="N87" i="10"/>
  <c r="M87" i="10"/>
  <c r="L87" i="10"/>
  <c r="K87" i="10"/>
  <c r="J87" i="10"/>
  <c r="I87" i="10"/>
  <c r="H87" i="10"/>
  <c r="H115" i="10" s="1"/>
  <c r="G87" i="10"/>
  <c r="F87" i="10"/>
  <c r="D87" i="10"/>
  <c r="C87" i="10"/>
  <c r="B87" i="10"/>
  <c r="O87" i="11"/>
  <c r="N87" i="11"/>
  <c r="M87" i="11"/>
  <c r="M115" i="11" s="1"/>
  <c r="S115" i="11" s="1"/>
  <c r="L87" i="11"/>
  <c r="K87" i="11"/>
  <c r="J87" i="11"/>
  <c r="I87" i="11"/>
  <c r="H87" i="11"/>
  <c r="G87" i="11"/>
  <c r="F87" i="11"/>
  <c r="D87" i="11"/>
  <c r="C87" i="11"/>
  <c r="B87" i="11"/>
  <c r="O87" i="12"/>
  <c r="N87" i="12"/>
  <c r="M87" i="12"/>
  <c r="L87" i="12"/>
  <c r="K87" i="12"/>
  <c r="J87" i="12"/>
  <c r="J115" i="12" s="1"/>
  <c r="I87" i="12"/>
  <c r="H87" i="12"/>
  <c r="G87" i="12"/>
  <c r="F87" i="12"/>
  <c r="D87" i="12"/>
  <c r="C87" i="12"/>
  <c r="B87" i="12"/>
  <c r="O87" i="13"/>
  <c r="N87" i="13"/>
  <c r="M87" i="13"/>
  <c r="L87" i="13"/>
  <c r="K87" i="13"/>
  <c r="J87" i="13"/>
  <c r="I87" i="13"/>
  <c r="H87" i="13"/>
  <c r="G87" i="13"/>
  <c r="G115" i="13" s="1"/>
  <c r="F87" i="13"/>
  <c r="D87" i="13"/>
  <c r="C87" i="13"/>
  <c r="B87" i="13"/>
  <c r="O87" i="14"/>
  <c r="N87" i="14"/>
  <c r="M87" i="14"/>
  <c r="L87" i="14"/>
  <c r="L115" i="14" s="1"/>
  <c r="R115" i="14" s="1"/>
  <c r="K87" i="14"/>
  <c r="J87" i="14"/>
  <c r="I87" i="14"/>
  <c r="H87" i="14"/>
  <c r="G87" i="14"/>
  <c r="F87" i="14"/>
  <c r="D87" i="14"/>
  <c r="C87" i="14"/>
  <c r="C115" i="14" s="1"/>
  <c r="B87" i="14"/>
  <c r="O87" i="15"/>
  <c r="N87" i="15"/>
  <c r="M87" i="15"/>
  <c r="L87" i="15"/>
  <c r="K87" i="15"/>
  <c r="J87" i="15"/>
  <c r="I87" i="15"/>
  <c r="I115" i="15" s="1"/>
  <c r="H87" i="15"/>
  <c r="G87" i="15"/>
  <c r="F87" i="15"/>
  <c r="D87" i="15"/>
  <c r="C87" i="15"/>
  <c r="B87" i="15"/>
  <c r="O87" i="16"/>
  <c r="N87" i="16"/>
  <c r="M87" i="16"/>
  <c r="L87" i="16"/>
  <c r="K87" i="16"/>
  <c r="J87" i="16"/>
  <c r="I87" i="16"/>
  <c r="H87" i="16"/>
  <c r="G87" i="16"/>
  <c r="F87" i="16"/>
  <c r="F115" i="16" s="1"/>
  <c r="D87" i="16"/>
  <c r="C87" i="16"/>
  <c r="B87" i="16"/>
  <c r="O87" i="17"/>
  <c r="N87" i="17"/>
  <c r="M87" i="17"/>
  <c r="L87" i="17"/>
  <c r="K87" i="17"/>
  <c r="K115" i="17" s="1"/>
  <c r="J87" i="17"/>
  <c r="I87" i="17"/>
  <c r="H87" i="17"/>
  <c r="G87" i="17"/>
  <c r="F87" i="17"/>
  <c r="D87" i="17"/>
  <c r="C87" i="17"/>
  <c r="B87" i="17"/>
  <c r="B115" i="17" s="1"/>
  <c r="O87" i="18"/>
  <c r="N87" i="18"/>
  <c r="M87" i="18"/>
  <c r="L87" i="18"/>
  <c r="K87" i="18"/>
  <c r="J87" i="18"/>
  <c r="I87" i="18"/>
  <c r="H87" i="18"/>
  <c r="H115" i="18" s="1"/>
  <c r="G87" i="18"/>
  <c r="F87" i="18"/>
  <c r="D87" i="18"/>
  <c r="C87" i="18"/>
  <c r="B87" i="18"/>
  <c r="O87" i="19"/>
  <c r="N87" i="19"/>
  <c r="M87" i="19"/>
  <c r="M115" i="19" s="1"/>
  <c r="S115" i="19" s="1"/>
  <c r="L87" i="19"/>
  <c r="K87" i="19"/>
  <c r="J87" i="19"/>
  <c r="I87" i="19"/>
  <c r="H87" i="19"/>
  <c r="G87" i="19"/>
  <c r="F87" i="19"/>
  <c r="D87" i="19"/>
  <c r="D115" i="19" s="1"/>
  <c r="C87" i="19"/>
  <c r="B87" i="19"/>
  <c r="O87" i="20"/>
  <c r="N87" i="20"/>
  <c r="M87" i="20"/>
  <c r="L87" i="20"/>
  <c r="K87" i="20"/>
  <c r="J87" i="20"/>
  <c r="J115" i="20" s="1"/>
  <c r="I87" i="20"/>
  <c r="H87" i="20"/>
  <c r="G87" i="20"/>
  <c r="F87" i="20"/>
  <c r="D87" i="20"/>
  <c r="C87" i="20"/>
  <c r="B87" i="20"/>
  <c r="O87" i="21"/>
  <c r="N87" i="21"/>
  <c r="M87" i="21"/>
  <c r="L87" i="21"/>
  <c r="K87" i="21"/>
  <c r="J87" i="21"/>
  <c r="I87" i="21"/>
  <c r="H87" i="21"/>
  <c r="G87" i="21"/>
  <c r="G115" i="21" s="1"/>
  <c r="F87" i="21"/>
  <c r="D87" i="21"/>
  <c r="C87" i="21"/>
  <c r="B87" i="21"/>
  <c r="O87" i="1"/>
  <c r="N87" i="1"/>
  <c r="M87" i="1"/>
  <c r="L87" i="1"/>
  <c r="L115" i="1" s="1"/>
  <c r="R115" i="1" s="1"/>
  <c r="K87" i="1"/>
  <c r="J87" i="1"/>
  <c r="I87" i="1"/>
  <c r="H87" i="1"/>
  <c r="G87" i="1"/>
  <c r="F87" i="1"/>
  <c r="D87" i="1"/>
  <c r="C87" i="1"/>
  <c r="C115" i="1" s="1"/>
  <c r="B87" i="1"/>
  <c r="O115" i="2"/>
  <c r="N115" i="2"/>
  <c r="M115" i="2"/>
  <c r="S115" i="2" s="1"/>
  <c r="L115" i="2"/>
  <c r="R115" i="2" s="1"/>
  <c r="K115" i="2"/>
  <c r="J115" i="2"/>
  <c r="G115" i="2"/>
  <c r="F115" i="2"/>
  <c r="D115" i="2"/>
  <c r="C115" i="2"/>
  <c r="B115" i="2"/>
  <c r="O114" i="2"/>
  <c r="N114" i="2"/>
  <c r="U113" i="2"/>
  <c r="T113" i="2"/>
  <c r="S113" i="2"/>
  <c r="R113" i="2"/>
  <c r="S112" i="2"/>
  <c r="R112" i="2"/>
  <c r="E112" i="2"/>
  <c r="T112" i="2" s="1"/>
  <c r="S111" i="2"/>
  <c r="R111" i="2"/>
  <c r="E111" i="2"/>
  <c r="U111" i="2" s="1"/>
  <c r="S110" i="2"/>
  <c r="R110" i="2"/>
  <c r="E110" i="2"/>
  <c r="U110" i="2" s="1"/>
  <c r="S109" i="2"/>
  <c r="R109" i="2"/>
  <c r="E109" i="2"/>
  <c r="S108" i="2"/>
  <c r="R108" i="2"/>
  <c r="E108" i="2"/>
  <c r="U108" i="2" s="1"/>
  <c r="S107" i="2"/>
  <c r="R107" i="2"/>
  <c r="E107" i="2"/>
  <c r="S106" i="2"/>
  <c r="R106" i="2"/>
  <c r="E106" i="2"/>
  <c r="U106" i="2" s="1"/>
  <c r="S105" i="2"/>
  <c r="R105" i="2"/>
  <c r="E105" i="2"/>
  <c r="T105" i="2" s="1"/>
  <c r="S104" i="2"/>
  <c r="R104" i="2"/>
  <c r="E104" i="2"/>
  <c r="T104" i="2" s="1"/>
  <c r="S103" i="2"/>
  <c r="R103" i="2"/>
  <c r="E103" i="2"/>
  <c r="U103" i="2" s="1"/>
  <c r="S102" i="2"/>
  <c r="R102" i="2"/>
  <c r="E102" i="2"/>
  <c r="U102" i="2" s="1"/>
  <c r="S101" i="2"/>
  <c r="R101" i="2"/>
  <c r="E101" i="2"/>
  <c r="S100" i="2"/>
  <c r="R100" i="2"/>
  <c r="E100" i="2"/>
  <c r="U100" i="2" s="1"/>
  <c r="T99" i="2"/>
  <c r="S99" i="2"/>
  <c r="R99" i="2"/>
  <c r="E99" i="2"/>
  <c r="U99" i="2" s="1"/>
  <c r="S98" i="2"/>
  <c r="R98" i="2"/>
  <c r="E98" i="2"/>
  <c r="U98" i="2" s="1"/>
  <c r="M97" i="2"/>
  <c r="M114" i="2" s="1"/>
  <c r="S114" i="2" s="1"/>
  <c r="L97" i="2"/>
  <c r="R97" i="2" s="1"/>
  <c r="K97" i="2"/>
  <c r="K114" i="2" s="1"/>
  <c r="J97" i="2"/>
  <c r="I97" i="2"/>
  <c r="H97" i="2"/>
  <c r="G97" i="2"/>
  <c r="G114" i="2" s="1"/>
  <c r="F97" i="2"/>
  <c r="F114" i="2" s="1"/>
  <c r="D97" i="2"/>
  <c r="D114" i="2" s="1"/>
  <c r="C97" i="2"/>
  <c r="C114" i="2" s="1"/>
  <c r="B97" i="2"/>
  <c r="B114" i="2" s="1"/>
  <c r="L115" i="3"/>
  <c r="R115" i="3" s="1"/>
  <c r="K115" i="3"/>
  <c r="J115" i="3"/>
  <c r="I115" i="3"/>
  <c r="H115" i="3"/>
  <c r="C115" i="3"/>
  <c r="B115" i="3"/>
  <c r="O114" i="3"/>
  <c r="U113" i="3"/>
  <c r="T113" i="3"/>
  <c r="S113" i="3"/>
  <c r="R113" i="3"/>
  <c r="S112" i="3"/>
  <c r="R112" i="3"/>
  <c r="E112" i="3"/>
  <c r="S111" i="3"/>
  <c r="R111" i="3"/>
  <c r="E111" i="3"/>
  <c r="U111" i="3" s="1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U107" i="3"/>
  <c r="S107" i="3"/>
  <c r="R107" i="3"/>
  <c r="E107" i="3"/>
  <c r="T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S103" i="3"/>
  <c r="R103" i="3"/>
  <c r="E103" i="3"/>
  <c r="U103" i="3" s="1"/>
  <c r="S102" i="3"/>
  <c r="R102" i="3"/>
  <c r="E102" i="3"/>
  <c r="U102" i="3" s="1"/>
  <c r="S101" i="3"/>
  <c r="R101" i="3"/>
  <c r="E101" i="3"/>
  <c r="U101" i="3" s="1"/>
  <c r="S100" i="3"/>
  <c r="R100" i="3"/>
  <c r="E100" i="3"/>
  <c r="T100" i="3" s="1"/>
  <c r="S99" i="3"/>
  <c r="R99" i="3"/>
  <c r="E99" i="3"/>
  <c r="T99" i="3" s="1"/>
  <c r="S98" i="3"/>
  <c r="R98" i="3"/>
  <c r="E98" i="3"/>
  <c r="U98" i="3" s="1"/>
  <c r="M97" i="3"/>
  <c r="S97" i="3" s="1"/>
  <c r="L97" i="3"/>
  <c r="L114" i="3" s="1"/>
  <c r="R114" i="3" s="1"/>
  <c r="K97" i="3"/>
  <c r="K114" i="3" s="1"/>
  <c r="J97" i="3"/>
  <c r="J114" i="3" s="1"/>
  <c r="I97" i="3"/>
  <c r="I114" i="3" s="1"/>
  <c r="H97" i="3"/>
  <c r="H114" i="3" s="1"/>
  <c r="G97" i="3"/>
  <c r="F97" i="3"/>
  <c r="D97" i="3"/>
  <c r="C97" i="3"/>
  <c r="C114" i="3" s="1"/>
  <c r="B97" i="3"/>
  <c r="B114" i="3" s="1"/>
  <c r="O115" i="4"/>
  <c r="N115" i="4"/>
  <c r="M115" i="4"/>
  <c r="S115" i="4" s="1"/>
  <c r="I115" i="4"/>
  <c r="H115" i="4"/>
  <c r="G115" i="4"/>
  <c r="F115" i="4"/>
  <c r="D115" i="4"/>
  <c r="O114" i="4"/>
  <c r="N114" i="4"/>
  <c r="U113" i="4"/>
  <c r="T113" i="4"/>
  <c r="S113" i="4"/>
  <c r="R113" i="4"/>
  <c r="S112" i="4"/>
  <c r="R112" i="4"/>
  <c r="E112" i="4"/>
  <c r="U112" i="4" s="1"/>
  <c r="S111" i="4"/>
  <c r="R111" i="4"/>
  <c r="E111" i="4"/>
  <c r="T111" i="4" s="1"/>
  <c r="S110" i="4"/>
  <c r="R110" i="4"/>
  <c r="E110" i="4"/>
  <c r="T110" i="4" s="1"/>
  <c r="S109" i="4"/>
  <c r="R109" i="4"/>
  <c r="E109" i="4"/>
  <c r="U109" i="4" s="1"/>
  <c r="S108" i="4"/>
  <c r="R108" i="4"/>
  <c r="E108" i="4"/>
  <c r="U108" i="4" s="1"/>
  <c r="S107" i="4"/>
  <c r="R107" i="4"/>
  <c r="E107" i="4"/>
  <c r="S106" i="4"/>
  <c r="R106" i="4"/>
  <c r="E106" i="4"/>
  <c r="U106" i="4" s="1"/>
  <c r="S105" i="4"/>
  <c r="R105" i="4"/>
  <c r="E105" i="4"/>
  <c r="U105" i="4" s="1"/>
  <c r="S104" i="4"/>
  <c r="R104" i="4"/>
  <c r="E104" i="4"/>
  <c r="U104" i="4" s="1"/>
  <c r="S103" i="4"/>
  <c r="R103" i="4"/>
  <c r="E103" i="4"/>
  <c r="T103" i="4" s="1"/>
  <c r="S102" i="4"/>
  <c r="R102" i="4"/>
  <c r="E102" i="4"/>
  <c r="T102" i="4" s="1"/>
  <c r="S101" i="4"/>
  <c r="R101" i="4"/>
  <c r="E101" i="4"/>
  <c r="U101" i="4" s="1"/>
  <c r="S100" i="4"/>
  <c r="R100" i="4"/>
  <c r="E100" i="4"/>
  <c r="U100" i="4" s="1"/>
  <c r="S99" i="4"/>
  <c r="R99" i="4"/>
  <c r="E99" i="4"/>
  <c r="S98" i="4"/>
  <c r="R98" i="4"/>
  <c r="E98" i="4"/>
  <c r="U98" i="4" s="1"/>
  <c r="S97" i="4"/>
  <c r="M97" i="4"/>
  <c r="M114" i="4" s="1"/>
  <c r="S114" i="4" s="1"/>
  <c r="L97" i="4"/>
  <c r="R97" i="4" s="1"/>
  <c r="K97" i="4"/>
  <c r="J97" i="4"/>
  <c r="I97" i="4"/>
  <c r="I114" i="4" s="1"/>
  <c r="H97" i="4"/>
  <c r="H114" i="4" s="1"/>
  <c r="G97" i="4"/>
  <c r="G114" i="4" s="1"/>
  <c r="F97" i="4"/>
  <c r="F114" i="4" s="1"/>
  <c r="D97" i="4"/>
  <c r="D114" i="4" s="1"/>
  <c r="C97" i="4"/>
  <c r="B97" i="4"/>
  <c r="N115" i="5"/>
  <c r="M115" i="5"/>
  <c r="S115" i="5" s="1"/>
  <c r="L115" i="5"/>
  <c r="R115" i="5" s="1"/>
  <c r="K115" i="5"/>
  <c r="J115" i="5"/>
  <c r="F115" i="5"/>
  <c r="D115" i="5"/>
  <c r="C115" i="5"/>
  <c r="B115" i="5"/>
  <c r="N114" i="5"/>
  <c r="U113" i="5"/>
  <c r="T113" i="5"/>
  <c r="S113" i="5"/>
  <c r="R113" i="5"/>
  <c r="S112" i="5"/>
  <c r="R112" i="5"/>
  <c r="E112" i="5"/>
  <c r="U112" i="5" s="1"/>
  <c r="S111" i="5"/>
  <c r="R111" i="5"/>
  <c r="E111" i="5"/>
  <c r="U111" i="5" s="1"/>
  <c r="S110" i="5"/>
  <c r="R110" i="5"/>
  <c r="E110" i="5"/>
  <c r="S109" i="5"/>
  <c r="R109" i="5"/>
  <c r="E109" i="5"/>
  <c r="U109" i="5" s="1"/>
  <c r="S108" i="5"/>
  <c r="R108" i="5"/>
  <c r="E108" i="5"/>
  <c r="U108" i="5" s="1"/>
  <c r="S107" i="5"/>
  <c r="R107" i="5"/>
  <c r="E107" i="5"/>
  <c r="U107" i="5" s="1"/>
  <c r="S106" i="5"/>
  <c r="R106" i="5"/>
  <c r="E106" i="5"/>
  <c r="U106" i="5" s="1"/>
  <c r="S105" i="5"/>
  <c r="R105" i="5"/>
  <c r="E105" i="5"/>
  <c r="S104" i="5"/>
  <c r="R104" i="5"/>
  <c r="E104" i="5"/>
  <c r="U104" i="5" s="1"/>
  <c r="S103" i="5"/>
  <c r="R103" i="5"/>
  <c r="E103" i="5"/>
  <c r="T103" i="5" s="1"/>
  <c r="S102" i="5"/>
  <c r="R102" i="5"/>
  <c r="E102" i="5"/>
  <c r="S101" i="5"/>
  <c r="R101" i="5"/>
  <c r="E101" i="5"/>
  <c r="U101" i="5" s="1"/>
  <c r="S100" i="5"/>
  <c r="R100" i="5"/>
  <c r="E100" i="5"/>
  <c r="U100" i="5" s="1"/>
  <c r="S99" i="5"/>
  <c r="R99" i="5"/>
  <c r="E99" i="5"/>
  <c r="S98" i="5"/>
  <c r="R98" i="5"/>
  <c r="E98" i="5"/>
  <c r="U98" i="5" s="1"/>
  <c r="M97" i="5"/>
  <c r="M114" i="5" s="1"/>
  <c r="S114" i="5" s="1"/>
  <c r="L97" i="5"/>
  <c r="L114" i="5" s="1"/>
  <c r="R114" i="5" s="1"/>
  <c r="K97" i="5"/>
  <c r="K114" i="5" s="1"/>
  <c r="J97" i="5"/>
  <c r="J114" i="5" s="1"/>
  <c r="I97" i="5"/>
  <c r="H97" i="5"/>
  <c r="G97" i="5"/>
  <c r="F97" i="5"/>
  <c r="F114" i="5" s="1"/>
  <c r="D97" i="5"/>
  <c r="D114" i="5" s="1"/>
  <c r="C97" i="5"/>
  <c r="C114" i="5" s="1"/>
  <c r="B97" i="5"/>
  <c r="B114" i="5" s="1"/>
  <c r="O115" i="6"/>
  <c r="K115" i="6"/>
  <c r="J115" i="6"/>
  <c r="I115" i="6"/>
  <c r="H115" i="6"/>
  <c r="G115" i="6"/>
  <c r="B115" i="6"/>
  <c r="O114" i="6"/>
  <c r="N114" i="6"/>
  <c r="U113" i="6"/>
  <c r="T113" i="6"/>
  <c r="S113" i="6"/>
  <c r="R113" i="6"/>
  <c r="S112" i="6"/>
  <c r="R112" i="6"/>
  <c r="E112" i="6"/>
  <c r="U112" i="6" s="1"/>
  <c r="S111" i="6"/>
  <c r="R111" i="6"/>
  <c r="E111" i="6"/>
  <c r="U111" i="6" s="1"/>
  <c r="S110" i="6"/>
  <c r="R110" i="6"/>
  <c r="E110" i="6"/>
  <c r="S109" i="6"/>
  <c r="R109" i="6"/>
  <c r="E109" i="6"/>
  <c r="T109" i="6" s="1"/>
  <c r="S108" i="6"/>
  <c r="R108" i="6"/>
  <c r="E108" i="6"/>
  <c r="T108" i="6" s="1"/>
  <c r="S107" i="6"/>
  <c r="R107" i="6"/>
  <c r="E107" i="6"/>
  <c r="U107" i="6" s="1"/>
  <c r="U106" i="6"/>
  <c r="S106" i="6"/>
  <c r="R106" i="6"/>
  <c r="E106" i="6"/>
  <c r="T106" i="6" s="1"/>
  <c r="S105" i="6"/>
  <c r="R105" i="6"/>
  <c r="E105" i="6"/>
  <c r="S104" i="6"/>
  <c r="R104" i="6"/>
  <c r="E104" i="6"/>
  <c r="U104" i="6" s="1"/>
  <c r="S103" i="6"/>
  <c r="R103" i="6"/>
  <c r="E103" i="6"/>
  <c r="U103" i="6" s="1"/>
  <c r="S102" i="6"/>
  <c r="R102" i="6"/>
  <c r="E102" i="6"/>
  <c r="S101" i="6"/>
  <c r="R101" i="6"/>
  <c r="E101" i="6"/>
  <c r="T101" i="6" s="1"/>
  <c r="S100" i="6"/>
  <c r="R100" i="6"/>
  <c r="E100" i="6"/>
  <c r="T100" i="6" s="1"/>
  <c r="S99" i="6"/>
  <c r="R99" i="6"/>
  <c r="E99" i="6"/>
  <c r="U99" i="6" s="1"/>
  <c r="S98" i="6"/>
  <c r="R98" i="6"/>
  <c r="E98" i="6"/>
  <c r="U98" i="6" s="1"/>
  <c r="M97" i="6"/>
  <c r="L97" i="6"/>
  <c r="K97" i="6"/>
  <c r="K114" i="6" s="1"/>
  <c r="J97" i="6"/>
  <c r="J114" i="6" s="1"/>
  <c r="I97" i="6"/>
  <c r="I114" i="6" s="1"/>
  <c r="H97" i="6"/>
  <c r="H114" i="6" s="1"/>
  <c r="G97" i="6"/>
  <c r="G114" i="6" s="1"/>
  <c r="F97" i="6"/>
  <c r="D97" i="6"/>
  <c r="C97" i="6"/>
  <c r="B97" i="6"/>
  <c r="B114" i="6" s="1"/>
  <c r="O115" i="7"/>
  <c r="N115" i="7"/>
  <c r="M115" i="7"/>
  <c r="S115" i="7" s="1"/>
  <c r="L115" i="7"/>
  <c r="R115" i="7" s="1"/>
  <c r="H115" i="7"/>
  <c r="G115" i="7"/>
  <c r="F115" i="7"/>
  <c r="D115" i="7"/>
  <c r="C115" i="7"/>
  <c r="O114" i="7"/>
  <c r="N114" i="7"/>
  <c r="U113" i="7"/>
  <c r="T113" i="7"/>
  <c r="S113" i="7"/>
  <c r="R113" i="7"/>
  <c r="S112" i="7"/>
  <c r="R112" i="7"/>
  <c r="E112" i="7"/>
  <c r="T112" i="7" s="1"/>
  <c r="S111" i="7"/>
  <c r="R111" i="7"/>
  <c r="E111" i="7"/>
  <c r="T111" i="7" s="1"/>
  <c r="S110" i="7"/>
  <c r="R110" i="7"/>
  <c r="E110" i="7"/>
  <c r="U110" i="7" s="1"/>
  <c r="S109" i="7"/>
  <c r="R109" i="7"/>
  <c r="E109" i="7"/>
  <c r="U109" i="7" s="1"/>
  <c r="S108" i="7"/>
  <c r="R108" i="7"/>
  <c r="E108" i="7"/>
  <c r="S107" i="7"/>
  <c r="R107" i="7"/>
  <c r="E107" i="7"/>
  <c r="U107" i="7" s="1"/>
  <c r="S106" i="7"/>
  <c r="R106" i="7"/>
  <c r="E106" i="7"/>
  <c r="U106" i="7" s="1"/>
  <c r="S105" i="7"/>
  <c r="R105" i="7"/>
  <c r="E105" i="7"/>
  <c r="T105" i="7" s="1"/>
  <c r="S104" i="7"/>
  <c r="R104" i="7"/>
  <c r="E104" i="7"/>
  <c r="U104" i="7" s="1"/>
  <c r="S103" i="7"/>
  <c r="R103" i="7"/>
  <c r="E103" i="7"/>
  <c r="T103" i="7" s="1"/>
  <c r="S102" i="7"/>
  <c r="R102" i="7"/>
  <c r="E102" i="7"/>
  <c r="U102" i="7" s="1"/>
  <c r="S101" i="7"/>
  <c r="R101" i="7"/>
  <c r="E101" i="7"/>
  <c r="U101" i="7" s="1"/>
  <c r="S100" i="7"/>
  <c r="R100" i="7"/>
  <c r="E100" i="7"/>
  <c r="S99" i="7"/>
  <c r="R99" i="7"/>
  <c r="E99" i="7"/>
  <c r="U99" i="7" s="1"/>
  <c r="S98" i="7"/>
  <c r="R98" i="7"/>
  <c r="E98" i="7"/>
  <c r="U98" i="7" s="1"/>
  <c r="M97" i="7"/>
  <c r="S97" i="7" s="1"/>
  <c r="L97" i="7"/>
  <c r="K97" i="7"/>
  <c r="K114" i="7" s="1"/>
  <c r="J97" i="7"/>
  <c r="J114" i="7" s="1"/>
  <c r="I97" i="7"/>
  <c r="H97" i="7"/>
  <c r="H114" i="7" s="1"/>
  <c r="G97" i="7"/>
  <c r="G114" i="7" s="1"/>
  <c r="F97" i="7"/>
  <c r="F114" i="7" s="1"/>
  <c r="D97" i="7"/>
  <c r="D114" i="7" s="1"/>
  <c r="C97" i="7"/>
  <c r="C114" i="7" s="1"/>
  <c r="B97" i="7"/>
  <c r="B114" i="7" s="1"/>
  <c r="O115" i="8"/>
  <c r="M115" i="8"/>
  <c r="S115" i="8" s="1"/>
  <c r="L115" i="8"/>
  <c r="R115" i="8" s="1"/>
  <c r="K115" i="8"/>
  <c r="J115" i="8"/>
  <c r="I115" i="8"/>
  <c r="H115" i="8"/>
  <c r="G115" i="8"/>
  <c r="D115" i="8"/>
  <c r="C115" i="8"/>
  <c r="B115" i="8"/>
  <c r="O114" i="8"/>
  <c r="M114" i="8"/>
  <c r="S114" i="8" s="1"/>
  <c r="U113" i="8"/>
  <c r="T113" i="8"/>
  <c r="S113" i="8"/>
  <c r="R113" i="8"/>
  <c r="S112" i="8"/>
  <c r="R112" i="8"/>
  <c r="E112" i="8"/>
  <c r="S111" i="8"/>
  <c r="R111" i="8"/>
  <c r="E111" i="8"/>
  <c r="S110" i="8"/>
  <c r="R110" i="8"/>
  <c r="E110" i="8"/>
  <c r="U110" i="8" s="1"/>
  <c r="T109" i="8"/>
  <c r="S109" i="8"/>
  <c r="R109" i="8"/>
  <c r="E109" i="8"/>
  <c r="U109" i="8" s="1"/>
  <c r="S108" i="8"/>
  <c r="R108" i="8"/>
  <c r="E108" i="8"/>
  <c r="T108" i="8" s="1"/>
  <c r="U107" i="8"/>
  <c r="T107" i="8"/>
  <c r="S107" i="8"/>
  <c r="R107" i="8"/>
  <c r="E107" i="8"/>
  <c r="S106" i="8"/>
  <c r="R106" i="8"/>
  <c r="E106" i="8"/>
  <c r="T106" i="8" s="1"/>
  <c r="S105" i="8"/>
  <c r="R105" i="8"/>
  <c r="E105" i="8"/>
  <c r="S104" i="8"/>
  <c r="R104" i="8"/>
  <c r="E104" i="8"/>
  <c r="U104" i="8" s="1"/>
  <c r="S103" i="8"/>
  <c r="R103" i="8"/>
  <c r="E103" i="8"/>
  <c r="S102" i="8"/>
  <c r="R102" i="8"/>
  <c r="E102" i="8"/>
  <c r="U102" i="8" s="1"/>
  <c r="S101" i="8"/>
  <c r="R101" i="8"/>
  <c r="E101" i="8"/>
  <c r="U101" i="8" s="1"/>
  <c r="S100" i="8"/>
  <c r="R100" i="8"/>
  <c r="E100" i="8"/>
  <c r="T100" i="8" s="1"/>
  <c r="S99" i="8"/>
  <c r="R99" i="8"/>
  <c r="E99" i="8"/>
  <c r="U99" i="8" s="1"/>
  <c r="S98" i="8"/>
  <c r="R98" i="8"/>
  <c r="E98" i="8"/>
  <c r="T98" i="8" s="1"/>
  <c r="M97" i="8"/>
  <c r="S97" i="8" s="1"/>
  <c r="L97" i="8"/>
  <c r="R97" i="8" s="1"/>
  <c r="K97" i="8"/>
  <c r="K114" i="8" s="1"/>
  <c r="J97" i="8"/>
  <c r="J114" i="8" s="1"/>
  <c r="I97" i="8"/>
  <c r="I114" i="8" s="1"/>
  <c r="H97" i="8"/>
  <c r="G97" i="8"/>
  <c r="F97" i="8"/>
  <c r="D97" i="8"/>
  <c r="D114" i="8" s="1"/>
  <c r="C97" i="8"/>
  <c r="C114" i="8" s="1"/>
  <c r="B97" i="8"/>
  <c r="B114" i="8" s="1"/>
  <c r="O115" i="9"/>
  <c r="N115" i="9"/>
  <c r="J115" i="9"/>
  <c r="I115" i="9"/>
  <c r="H115" i="9"/>
  <c r="G115" i="9"/>
  <c r="F115" i="9"/>
  <c r="O114" i="9"/>
  <c r="N114" i="9"/>
  <c r="U113" i="9"/>
  <c r="T113" i="9"/>
  <c r="S113" i="9"/>
  <c r="R113" i="9"/>
  <c r="S112" i="9"/>
  <c r="R112" i="9"/>
  <c r="E112" i="9"/>
  <c r="U112" i="9" s="1"/>
  <c r="S111" i="9"/>
  <c r="R111" i="9"/>
  <c r="E111" i="9"/>
  <c r="T111" i="9" s="1"/>
  <c r="S110" i="9"/>
  <c r="R110" i="9"/>
  <c r="E110" i="9"/>
  <c r="T110" i="9" s="1"/>
  <c r="S109" i="9"/>
  <c r="R109" i="9"/>
  <c r="E109" i="9"/>
  <c r="T109" i="9" s="1"/>
  <c r="S108" i="9"/>
  <c r="R108" i="9"/>
  <c r="E108" i="9"/>
  <c r="U108" i="9" s="1"/>
  <c r="S107" i="9"/>
  <c r="R107" i="9"/>
  <c r="E107" i="9"/>
  <c r="U107" i="9" s="1"/>
  <c r="S106" i="9"/>
  <c r="R106" i="9"/>
  <c r="E106" i="9"/>
  <c r="S105" i="9"/>
  <c r="R105" i="9"/>
  <c r="E105" i="9"/>
  <c r="U105" i="9" s="1"/>
  <c r="S104" i="9"/>
  <c r="R104" i="9"/>
  <c r="E104" i="9"/>
  <c r="U104" i="9" s="1"/>
  <c r="S103" i="9"/>
  <c r="R103" i="9"/>
  <c r="E103" i="9"/>
  <c r="T103" i="9" s="1"/>
  <c r="S102" i="9"/>
  <c r="R102" i="9"/>
  <c r="E102" i="9"/>
  <c r="T102" i="9" s="1"/>
  <c r="S101" i="9"/>
  <c r="R101" i="9"/>
  <c r="E101" i="9"/>
  <c r="T101" i="9" s="1"/>
  <c r="T100" i="9"/>
  <c r="S100" i="9"/>
  <c r="R100" i="9"/>
  <c r="E100" i="9"/>
  <c r="U100" i="9" s="1"/>
  <c r="S99" i="9"/>
  <c r="R99" i="9"/>
  <c r="E99" i="9"/>
  <c r="U99" i="9" s="1"/>
  <c r="S98" i="9"/>
  <c r="R98" i="9"/>
  <c r="E98" i="9"/>
  <c r="M97" i="9"/>
  <c r="M114" i="9" s="1"/>
  <c r="S114" i="9" s="1"/>
  <c r="L97" i="9"/>
  <c r="L114" i="9" s="1"/>
  <c r="R114" i="9" s="1"/>
  <c r="K97" i="9"/>
  <c r="J97" i="9"/>
  <c r="J114" i="9" s="1"/>
  <c r="I97" i="9"/>
  <c r="I114" i="9" s="1"/>
  <c r="H97" i="9"/>
  <c r="H114" i="9" s="1"/>
  <c r="G97" i="9"/>
  <c r="G114" i="9" s="1"/>
  <c r="F97" i="9"/>
  <c r="F114" i="9" s="1"/>
  <c r="D97" i="9"/>
  <c r="D114" i="9" s="1"/>
  <c r="C97" i="9"/>
  <c r="C114" i="9" s="1"/>
  <c r="B97" i="9"/>
  <c r="O115" i="10"/>
  <c r="N115" i="10"/>
  <c r="M115" i="10"/>
  <c r="S115" i="10" s="1"/>
  <c r="L115" i="10"/>
  <c r="R115" i="10" s="1"/>
  <c r="K115" i="10"/>
  <c r="J115" i="10"/>
  <c r="I115" i="10"/>
  <c r="G115" i="10"/>
  <c r="F115" i="10"/>
  <c r="D115" i="10"/>
  <c r="C115" i="10"/>
  <c r="B115" i="10"/>
  <c r="O114" i="10"/>
  <c r="N114" i="10"/>
  <c r="U113" i="10"/>
  <c r="T113" i="10"/>
  <c r="S113" i="10"/>
  <c r="R113" i="10"/>
  <c r="S112" i="10"/>
  <c r="R112" i="10"/>
  <c r="E112" i="10"/>
  <c r="T112" i="10" s="1"/>
  <c r="S111" i="10"/>
  <c r="R111" i="10"/>
  <c r="E111" i="10"/>
  <c r="U111" i="10" s="1"/>
  <c r="S110" i="10"/>
  <c r="R110" i="10"/>
  <c r="E110" i="10"/>
  <c r="U110" i="10" s="1"/>
  <c r="S109" i="10"/>
  <c r="R109" i="10"/>
  <c r="E109" i="10"/>
  <c r="S108" i="10"/>
  <c r="R108" i="10"/>
  <c r="E108" i="10"/>
  <c r="S107" i="10"/>
  <c r="R107" i="10"/>
  <c r="E107" i="10"/>
  <c r="U107" i="10" s="1"/>
  <c r="S106" i="10"/>
  <c r="R106" i="10"/>
  <c r="E106" i="10"/>
  <c r="T106" i="10" s="1"/>
  <c r="S105" i="10"/>
  <c r="R105" i="10"/>
  <c r="E105" i="10"/>
  <c r="U105" i="10" s="1"/>
  <c r="S104" i="10"/>
  <c r="R104" i="10"/>
  <c r="E104" i="10"/>
  <c r="S103" i="10"/>
  <c r="R103" i="10"/>
  <c r="E103" i="10"/>
  <c r="U103" i="10" s="1"/>
  <c r="S102" i="10"/>
  <c r="R102" i="10"/>
  <c r="E102" i="10"/>
  <c r="S101" i="10"/>
  <c r="R101" i="10"/>
  <c r="E101" i="10"/>
  <c r="U101" i="10" s="1"/>
  <c r="S100" i="10"/>
  <c r="R100" i="10"/>
  <c r="E100" i="10"/>
  <c r="S99" i="10"/>
  <c r="R99" i="10"/>
  <c r="E99" i="10"/>
  <c r="U99" i="10" s="1"/>
  <c r="S98" i="10"/>
  <c r="R98" i="10"/>
  <c r="E98" i="10"/>
  <c r="U98" i="10" s="1"/>
  <c r="M97" i="10"/>
  <c r="S97" i="10" s="1"/>
  <c r="L97" i="10"/>
  <c r="L114" i="10" s="1"/>
  <c r="R114" i="10" s="1"/>
  <c r="K97" i="10"/>
  <c r="K114" i="10" s="1"/>
  <c r="J97" i="10"/>
  <c r="J114" i="10" s="1"/>
  <c r="I97" i="10"/>
  <c r="I114" i="10" s="1"/>
  <c r="H97" i="10"/>
  <c r="G97" i="10"/>
  <c r="G114" i="10" s="1"/>
  <c r="F97" i="10"/>
  <c r="F114" i="10" s="1"/>
  <c r="D97" i="10"/>
  <c r="D114" i="10" s="1"/>
  <c r="C97" i="10"/>
  <c r="C114" i="10" s="1"/>
  <c r="B97" i="10"/>
  <c r="B114" i="10" s="1"/>
  <c r="O115" i="11"/>
  <c r="N115" i="11"/>
  <c r="L115" i="11"/>
  <c r="R115" i="11" s="1"/>
  <c r="K115" i="11"/>
  <c r="J115" i="11"/>
  <c r="I115" i="11"/>
  <c r="H115" i="11"/>
  <c r="G115" i="11"/>
  <c r="F115" i="11"/>
  <c r="C115" i="11"/>
  <c r="B115" i="11"/>
  <c r="O114" i="11"/>
  <c r="N114" i="11"/>
  <c r="U113" i="11"/>
  <c r="T113" i="11"/>
  <c r="S113" i="11"/>
  <c r="R113" i="11"/>
  <c r="S112" i="11"/>
  <c r="R112" i="11"/>
  <c r="E112" i="11"/>
  <c r="U112" i="11" s="1"/>
  <c r="S111" i="11"/>
  <c r="R111" i="11"/>
  <c r="E111" i="11"/>
  <c r="U111" i="11" s="1"/>
  <c r="S110" i="11"/>
  <c r="R110" i="11"/>
  <c r="E110" i="11"/>
  <c r="U110" i="11" s="1"/>
  <c r="S109" i="11"/>
  <c r="R109" i="11"/>
  <c r="E109" i="11"/>
  <c r="U109" i="11" s="1"/>
  <c r="S108" i="11"/>
  <c r="R108" i="11"/>
  <c r="E108" i="11"/>
  <c r="T108" i="11" s="1"/>
  <c r="S107" i="11"/>
  <c r="R107" i="11"/>
  <c r="E107" i="11"/>
  <c r="T107" i="11" s="1"/>
  <c r="S106" i="11"/>
  <c r="R106" i="11"/>
  <c r="E106" i="11"/>
  <c r="U106" i="11" s="1"/>
  <c r="S105" i="11"/>
  <c r="R105" i="11"/>
  <c r="E105" i="11"/>
  <c r="U105" i="11" s="1"/>
  <c r="S104" i="11"/>
  <c r="R104" i="11"/>
  <c r="E104" i="11"/>
  <c r="U104" i="11" s="1"/>
  <c r="S103" i="11"/>
  <c r="R103" i="11"/>
  <c r="E103" i="11"/>
  <c r="T103" i="11" s="1"/>
  <c r="S102" i="11"/>
  <c r="R102" i="11"/>
  <c r="E102" i="11"/>
  <c r="U102" i="11" s="1"/>
  <c r="S101" i="11"/>
  <c r="R101" i="11"/>
  <c r="E101" i="11"/>
  <c r="U101" i="11" s="1"/>
  <c r="U100" i="11"/>
  <c r="S100" i="11"/>
  <c r="R100" i="11"/>
  <c r="E100" i="11"/>
  <c r="T100" i="11" s="1"/>
  <c r="S99" i="11"/>
  <c r="R99" i="11"/>
  <c r="E99" i="11"/>
  <c r="T99" i="11" s="1"/>
  <c r="S98" i="11"/>
  <c r="R98" i="11"/>
  <c r="E98" i="11"/>
  <c r="T98" i="11" s="1"/>
  <c r="M97" i="11"/>
  <c r="L97" i="11"/>
  <c r="L114" i="11" s="1"/>
  <c r="R114" i="11" s="1"/>
  <c r="K97" i="11"/>
  <c r="K114" i="11" s="1"/>
  <c r="J97" i="11"/>
  <c r="J114" i="11" s="1"/>
  <c r="I97" i="11"/>
  <c r="I114" i="11" s="1"/>
  <c r="H97" i="11"/>
  <c r="H114" i="11" s="1"/>
  <c r="G97" i="11"/>
  <c r="G114" i="11" s="1"/>
  <c r="F97" i="11"/>
  <c r="F114" i="11" s="1"/>
  <c r="D97" i="11"/>
  <c r="C97" i="11"/>
  <c r="C114" i="11" s="1"/>
  <c r="B97" i="11"/>
  <c r="B114" i="11" s="1"/>
  <c r="O115" i="12"/>
  <c r="N115" i="12"/>
  <c r="M115" i="12"/>
  <c r="S115" i="12" s="1"/>
  <c r="L115" i="12"/>
  <c r="R115" i="12" s="1"/>
  <c r="K115" i="12"/>
  <c r="I115" i="12"/>
  <c r="H115" i="12"/>
  <c r="G115" i="12"/>
  <c r="F115" i="12"/>
  <c r="D115" i="12"/>
  <c r="C115" i="12"/>
  <c r="B115" i="12"/>
  <c r="O114" i="12"/>
  <c r="N114" i="12"/>
  <c r="U113" i="12"/>
  <c r="T113" i="12"/>
  <c r="S113" i="12"/>
  <c r="R113" i="12"/>
  <c r="S112" i="12"/>
  <c r="R112" i="12"/>
  <c r="E112" i="12"/>
  <c r="U112" i="12" s="1"/>
  <c r="S111" i="12"/>
  <c r="R111" i="12"/>
  <c r="E111" i="12"/>
  <c r="U111" i="12" s="1"/>
  <c r="S110" i="12"/>
  <c r="R110" i="12"/>
  <c r="E110" i="12"/>
  <c r="T110" i="12" s="1"/>
  <c r="S109" i="12"/>
  <c r="R109" i="12"/>
  <c r="E109" i="12"/>
  <c r="U109" i="12" s="1"/>
  <c r="S108" i="12"/>
  <c r="R108" i="12"/>
  <c r="E108" i="12"/>
  <c r="T108" i="12" s="1"/>
  <c r="S107" i="12"/>
  <c r="R107" i="12"/>
  <c r="E107" i="12"/>
  <c r="U107" i="12" s="1"/>
  <c r="S106" i="12"/>
  <c r="R106" i="12"/>
  <c r="E106" i="12"/>
  <c r="U106" i="12" s="1"/>
  <c r="S105" i="12"/>
  <c r="R105" i="12"/>
  <c r="E105" i="12"/>
  <c r="U105" i="12" s="1"/>
  <c r="S104" i="12"/>
  <c r="R104" i="12"/>
  <c r="E104" i="12"/>
  <c r="U104" i="12" s="1"/>
  <c r="S103" i="12"/>
  <c r="R103" i="12"/>
  <c r="E103" i="12"/>
  <c r="T103" i="12" s="1"/>
  <c r="S102" i="12"/>
  <c r="R102" i="12"/>
  <c r="E102" i="12"/>
  <c r="T102" i="12" s="1"/>
  <c r="S101" i="12"/>
  <c r="R101" i="12"/>
  <c r="E101" i="12"/>
  <c r="U101" i="12" s="1"/>
  <c r="S100" i="12"/>
  <c r="R100" i="12"/>
  <c r="E100" i="12"/>
  <c r="U100" i="12" s="1"/>
  <c r="S99" i="12"/>
  <c r="R99" i="12"/>
  <c r="E99" i="12"/>
  <c r="U99" i="12" s="1"/>
  <c r="S98" i="12"/>
  <c r="R98" i="12"/>
  <c r="E98" i="12"/>
  <c r="T98" i="12" s="1"/>
  <c r="M97" i="12"/>
  <c r="S97" i="12" s="1"/>
  <c r="L97" i="12"/>
  <c r="L114" i="12" s="1"/>
  <c r="R114" i="12" s="1"/>
  <c r="K97" i="12"/>
  <c r="K114" i="12" s="1"/>
  <c r="J97" i="12"/>
  <c r="I97" i="12"/>
  <c r="I114" i="12" s="1"/>
  <c r="H97" i="12"/>
  <c r="H114" i="12" s="1"/>
  <c r="G97" i="12"/>
  <c r="G114" i="12" s="1"/>
  <c r="F97" i="12"/>
  <c r="F114" i="12" s="1"/>
  <c r="D97" i="12"/>
  <c r="D114" i="12" s="1"/>
  <c r="C97" i="12"/>
  <c r="C114" i="12" s="1"/>
  <c r="B97" i="12"/>
  <c r="B114" i="12" s="1"/>
  <c r="S115" i="13"/>
  <c r="N115" i="13"/>
  <c r="M115" i="13"/>
  <c r="L115" i="13"/>
  <c r="R115" i="13" s="1"/>
  <c r="K115" i="13"/>
  <c r="J115" i="13"/>
  <c r="I115" i="13"/>
  <c r="H115" i="13"/>
  <c r="F115" i="13"/>
  <c r="D115" i="13"/>
  <c r="C115" i="13"/>
  <c r="B115" i="13"/>
  <c r="N114" i="13"/>
  <c r="U113" i="13"/>
  <c r="T113" i="13"/>
  <c r="S113" i="13"/>
  <c r="R113" i="13"/>
  <c r="S112" i="13"/>
  <c r="R112" i="13"/>
  <c r="E112" i="13"/>
  <c r="S111" i="13"/>
  <c r="R111" i="13"/>
  <c r="E111" i="13"/>
  <c r="U111" i="13" s="1"/>
  <c r="S110" i="13"/>
  <c r="R110" i="13"/>
  <c r="E110" i="13"/>
  <c r="T110" i="13" s="1"/>
  <c r="S109" i="13"/>
  <c r="R109" i="13"/>
  <c r="E109" i="13"/>
  <c r="U109" i="13" s="1"/>
  <c r="S108" i="13"/>
  <c r="R108" i="13"/>
  <c r="E108" i="13"/>
  <c r="U108" i="13" s="1"/>
  <c r="S107" i="13"/>
  <c r="R107" i="13"/>
  <c r="E107" i="13"/>
  <c r="U107" i="13" s="1"/>
  <c r="S106" i="13"/>
  <c r="R106" i="13"/>
  <c r="E106" i="13"/>
  <c r="U106" i="13" s="1"/>
  <c r="S105" i="13"/>
  <c r="R105" i="13"/>
  <c r="E105" i="13"/>
  <c r="T105" i="13" s="1"/>
  <c r="S104" i="13"/>
  <c r="R104" i="13"/>
  <c r="E104" i="13"/>
  <c r="U104" i="13" s="1"/>
  <c r="S103" i="13"/>
  <c r="R103" i="13"/>
  <c r="E103" i="13"/>
  <c r="U103" i="13" s="1"/>
  <c r="S102" i="13"/>
  <c r="R102" i="13"/>
  <c r="E102" i="13"/>
  <c r="U102" i="13" s="1"/>
  <c r="S101" i="13"/>
  <c r="R101" i="13"/>
  <c r="E101" i="13"/>
  <c r="U101" i="13" s="1"/>
  <c r="S100" i="13"/>
  <c r="R100" i="13"/>
  <c r="E100" i="13"/>
  <c r="U100" i="13" s="1"/>
  <c r="S99" i="13"/>
  <c r="R99" i="13"/>
  <c r="E99" i="13"/>
  <c r="U99" i="13" s="1"/>
  <c r="S98" i="13"/>
  <c r="R98" i="13"/>
  <c r="E98" i="13"/>
  <c r="U98" i="13" s="1"/>
  <c r="M97" i="13"/>
  <c r="M114" i="13" s="1"/>
  <c r="S114" i="13" s="1"/>
  <c r="L97" i="13"/>
  <c r="R97" i="13" s="1"/>
  <c r="K97" i="13"/>
  <c r="K114" i="13" s="1"/>
  <c r="J97" i="13"/>
  <c r="J114" i="13" s="1"/>
  <c r="I97" i="13"/>
  <c r="I114" i="13" s="1"/>
  <c r="H97" i="13"/>
  <c r="H114" i="13" s="1"/>
  <c r="G97" i="13"/>
  <c r="F97" i="13"/>
  <c r="F114" i="13" s="1"/>
  <c r="D97" i="13"/>
  <c r="D114" i="13" s="1"/>
  <c r="C97" i="13"/>
  <c r="C114" i="13" s="1"/>
  <c r="B97" i="13"/>
  <c r="B114" i="13" s="1"/>
  <c r="S115" i="14"/>
  <c r="O115" i="14"/>
  <c r="N115" i="14"/>
  <c r="M115" i="14"/>
  <c r="K115" i="14"/>
  <c r="J115" i="14"/>
  <c r="I115" i="14"/>
  <c r="H115" i="14"/>
  <c r="G115" i="14"/>
  <c r="F115" i="14"/>
  <c r="D115" i="14"/>
  <c r="B115" i="14"/>
  <c r="O114" i="14"/>
  <c r="N114" i="14"/>
  <c r="U113" i="14"/>
  <c r="T113" i="14"/>
  <c r="S113" i="14"/>
  <c r="R113" i="14"/>
  <c r="S112" i="14"/>
  <c r="R112" i="14"/>
  <c r="E112" i="14"/>
  <c r="U112" i="14" s="1"/>
  <c r="S111" i="14"/>
  <c r="R111" i="14"/>
  <c r="E111" i="14"/>
  <c r="U111" i="14" s="1"/>
  <c r="S110" i="14"/>
  <c r="R110" i="14"/>
  <c r="E110" i="14"/>
  <c r="T110" i="14" s="1"/>
  <c r="S109" i="14"/>
  <c r="R109" i="14"/>
  <c r="E109" i="14"/>
  <c r="T109" i="14" s="1"/>
  <c r="S108" i="14"/>
  <c r="R108" i="14"/>
  <c r="E108" i="14"/>
  <c r="U108" i="14" s="1"/>
  <c r="S107" i="14"/>
  <c r="R107" i="14"/>
  <c r="E107" i="14"/>
  <c r="T107" i="14" s="1"/>
  <c r="S106" i="14"/>
  <c r="R106" i="14"/>
  <c r="E106" i="14"/>
  <c r="U106" i="14" s="1"/>
  <c r="S105" i="14"/>
  <c r="R105" i="14"/>
  <c r="E105" i="14"/>
  <c r="U105" i="14" s="1"/>
  <c r="S104" i="14"/>
  <c r="R104" i="14"/>
  <c r="E104" i="14"/>
  <c r="U104" i="14" s="1"/>
  <c r="S103" i="14"/>
  <c r="R103" i="14"/>
  <c r="E103" i="14"/>
  <c r="U103" i="14" s="1"/>
  <c r="S102" i="14"/>
  <c r="R102" i="14"/>
  <c r="E102" i="14"/>
  <c r="T102" i="14" s="1"/>
  <c r="S101" i="14"/>
  <c r="R101" i="14"/>
  <c r="E101" i="14"/>
  <c r="S100" i="14"/>
  <c r="R100" i="14"/>
  <c r="E100" i="14"/>
  <c r="U100" i="14" s="1"/>
  <c r="S99" i="14"/>
  <c r="R99" i="14"/>
  <c r="E99" i="14"/>
  <c r="S98" i="14"/>
  <c r="R98" i="14"/>
  <c r="E98" i="14"/>
  <c r="U98" i="14" s="1"/>
  <c r="M97" i="14"/>
  <c r="S97" i="14" s="1"/>
  <c r="L97" i="14"/>
  <c r="K97" i="14"/>
  <c r="K114" i="14" s="1"/>
  <c r="J97" i="14"/>
  <c r="J114" i="14" s="1"/>
  <c r="I97" i="14"/>
  <c r="I114" i="14" s="1"/>
  <c r="H97" i="14"/>
  <c r="H114" i="14" s="1"/>
  <c r="G97" i="14"/>
  <c r="G114" i="14" s="1"/>
  <c r="F97" i="14"/>
  <c r="F114" i="14" s="1"/>
  <c r="D97" i="14"/>
  <c r="D114" i="14" s="1"/>
  <c r="C97" i="14"/>
  <c r="B97" i="14"/>
  <c r="B114" i="14" s="1"/>
  <c r="O115" i="15"/>
  <c r="N115" i="15"/>
  <c r="M115" i="15"/>
  <c r="S115" i="15" s="1"/>
  <c r="L115" i="15"/>
  <c r="K115" i="15"/>
  <c r="J115" i="15"/>
  <c r="H115" i="15"/>
  <c r="G115" i="15"/>
  <c r="F115" i="15"/>
  <c r="D115" i="15"/>
  <c r="C115" i="15"/>
  <c r="B115" i="15"/>
  <c r="O114" i="15"/>
  <c r="N114" i="15"/>
  <c r="U113" i="15"/>
  <c r="T113" i="15"/>
  <c r="S113" i="15"/>
  <c r="R113" i="15"/>
  <c r="S112" i="15"/>
  <c r="R112" i="15"/>
  <c r="E112" i="15"/>
  <c r="U112" i="15" s="1"/>
  <c r="S111" i="15"/>
  <c r="R111" i="15"/>
  <c r="E111" i="15"/>
  <c r="U111" i="15" s="1"/>
  <c r="S110" i="15"/>
  <c r="R110" i="15"/>
  <c r="E110" i="15"/>
  <c r="U110" i="15" s="1"/>
  <c r="S109" i="15"/>
  <c r="R109" i="15"/>
  <c r="E109" i="15"/>
  <c r="U109" i="15" s="1"/>
  <c r="S108" i="15"/>
  <c r="R108" i="15"/>
  <c r="E108" i="15"/>
  <c r="U108" i="15" s="1"/>
  <c r="S107" i="15"/>
  <c r="R107" i="15"/>
  <c r="E107" i="15"/>
  <c r="U107" i="15" s="1"/>
  <c r="S106" i="15"/>
  <c r="R106" i="15"/>
  <c r="E106" i="15"/>
  <c r="U106" i="15" s="1"/>
  <c r="S105" i="15"/>
  <c r="R105" i="15"/>
  <c r="E105" i="15"/>
  <c r="T105" i="15" s="1"/>
  <c r="S104" i="15"/>
  <c r="R104" i="15"/>
  <c r="E104" i="15"/>
  <c r="T104" i="15" s="1"/>
  <c r="S103" i="15"/>
  <c r="R103" i="15"/>
  <c r="E103" i="15"/>
  <c r="U103" i="15" s="1"/>
  <c r="U102" i="15"/>
  <c r="S102" i="15"/>
  <c r="R102" i="15"/>
  <c r="E102" i="15"/>
  <c r="T102" i="15" s="1"/>
  <c r="S101" i="15"/>
  <c r="R101" i="15"/>
  <c r="E101" i="15"/>
  <c r="U101" i="15" s="1"/>
  <c r="S100" i="15"/>
  <c r="R100" i="15"/>
  <c r="E100" i="15"/>
  <c r="U100" i="15" s="1"/>
  <c r="S99" i="15"/>
  <c r="R99" i="15"/>
  <c r="E99" i="15"/>
  <c r="U99" i="15" s="1"/>
  <c r="S98" i="15"/>
  <c r="R98" i="15"/>
  <c r="E98" i="15"/>
  <c r="U98" i="15" s="1"/>
  <c r="M97" i="15"/>
  <c r="S97" i="15" s="1"/>
  <c r="L97" i="15"/>
  <c r="R97" i="15" s="1"/>
  <c r="K97" i="15"/>
  <c r="K114" i="15" s="1"/>
  <c r="J97" i="15"/>
  <c r="J114" i="15" s="1"/>
  <c r="I97" i="15"/>
  <c r="H97" i="15"/>
  <c r="H114" i="15" s="1"/>
  <c r="G97" i="15"/>
  <c r="G114" i="15" s="1"/>
  <c r="F97" i="15"/>
  <c r="F114" i="15" s="1"/>
  <c r="D97" i="15"/>
  <c r="D114" i="15" s="1"/>
  <c r="C97" i="15"/>
  <c r="C114" i="15" s="1"/>
  <c r="B97" i="15"/>
  <c r="B114" i="15" s="1"/>
  <c r="O115" i="16"/>
  <c r="M115" i="16"/>
  <c r="S115" i="16" s="1"/>
  <c r="L115" i="16"/>
  <c r="R115" i="16" s="1"/>
  <c r="K115" i="16"/>
  <c r="J115" i="16"/>
  <c r="I115" i="16"/>
  <c r="H115" i="16"/>
  <c r="G115" i="16"/>
  <c r="D115" i="16"/>
  <c r="C115" i="16"/>
  <c r="B115" i="16"/>
  <c r="O114" i="16"/>
  <c r="U113" i="16"/>
  <c r="T113" i="16"/>
  <c r="S113" i="16"/>
  <c r="R113" i="16"/>
  <c r="S112" i="16"/>
  <c r="R112" i="16"/>
  <c r="E112" i="16"/>
  <c r="U112" i="16" s="1"/>
  <c r="S111" i="16"/>
  <c r="R111" i="16"/>
  <c r="E111" i="16"/>
  <c r="U111" i="16" s="1"/>
  <c r="U110" i="16"/>
  <c r="S110" i="16"/>
  <c r="R110" i="16"/>
  <c r="E110" i="16"/>
  <c r="T110" i="16" s="1"/>
  <c r="S109" i="16"/>
  <c r="R109" i="16"/>
  <c r="E109" i="16"/>
  <c r="U109" i="16" s="1"/>
  <c r="S108" i="16"/>
  <c r="R108" i="16"/>
  <c r="E108" i="16"/>
  <c r="S107" i="16"/>
  <c r="R107" i="16"/>
  <c r="E107" i="16"/>
  <c r="U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U104" i="16" s="1"/>
  <c r="S103" i="16"/>
  <c r="R103" i="16"/>
  <c r="E103" i="16"/>
  <c r="U103" i="16" s="1"/>
  <c r="S102" i="16"/>
  <c r="R102" i="16"/>
  <c r="E102" i="16"/>
  <c r="U102" i="16" s="1"/>
  <c r="S101" i="16"/>
  <c r="R101" i="16"/>
  <c r="E101" i="16"/>
  <c r="U101" i="16" s="1"/>
  <c r="S100" i="16"/>
  <c r="R100" i="16"/>
  <c r="E100" i="16"/>
  <c r="T100" i="16" s="1"/>
  <c r="S99" i="16"/>
  <c r="R99" i="16"/>
  <c r="E99" i="16"/>
  <c r="U99" i="16" s="1"/>
  <c r="S98" i="16"/>
  <c r="R98" i="16"/>
  <c r="E98" i="16"/>
  <c r="U98" i="16" s="1"/>
  <c r="M97" i="16"/>
  <c r="S97" i="16" s="1"/>
  <c r="L97" i="16"/>
  <c r="R97" i="16" s="1"/>
  <c r="K97" i="16"/>
  <c r="K114" i="16" s="1"/>
  <c r="J97" i="16"/>
  <c r="J114" i="16" s="1"/>
  <c r="I97" i="16"/>
  <c r="I114" i="16" s="1"/>
  <c r="H97" i="16"/>
  <c r="H114" i="16" s="1"/>
  <c r="G97" i="16"/>
  <c r="G114" i="16" s="1"/>
  <c r="F97" i="16"/>
  <c r="D97" i="16"/>
  <c r="D114" i="16" s="1"/>
  <c r="C97" i="16"/>
  <c r="C114" i="16" s="1"/>
  <c r="B97" i="16"/>
  <c r="B114" i="16" s="1"/>
  <c r="O115" i="17"/>
  <c r="N115" i="17"/>
  <c r="M115" i="17"/>
  <c r="S115" i="17" s="1"/>
  <c r="L115" i="17"/>
  <c r="R115" i="17" s="1"/>
  <c r="J115" i="17"/>
  <c r="I115" i="17"/>
  <c r="H115" i="17"/>
  <c r="G115" i="17"/>
  <c r="F115" i="17"/>
  <c r="D115" i="17"/>
  <c r="C115" i="17"/>
  <c r="O114" i="17"/>
  <c r="N114" i="17"/>
  <c r="U113" i="17"/>
  <c r="T113" i="17"/>
  <c r="S113" i="17"/>
  <c r="R113" i="17"/>
  <c r="S112" i="17"/>
  <c r="R112" i="17"/>
  <c r="E112" i="17"/>
  <c r="U112" i="17" s="1"/>
  <c r="S111" i="17"/>
  <c r="R111" i="17"/>
  <c r="E111" i="17"/>
  <c r="U111" i="17" s="1"/>
  <c r="S110" i="17"/>
  <c r="R110" i="17"/>
  <c r="E110" i="17"/>
  <c r="U110" i="17" s="1"/>
  <c r="S109" i="17"/>
  <c r="R109" i="17"/>
  <c r="E109" i="17"/>
  <c r="U109" i="17" s="1"/>
  <c r="S108" i="17"/>
  <c r="R108" i="17"/>
  <c r="E108" i="17"/>
  <c r="U108" i="17" s="1"/>
  <c r="S107" i="17"/>
  <c r="R107" i="17"/>
  <c r="E107" i="17"/>
  <c r="U107" i="17" s="1"/>
  <c r="S106" i="17"/>
  <c r="R106" i="17"/>
  <c r="E106" i="17"/>
  <c r="U106" i="17" s="1"/>
  <c r="S105" i="17"/>
  <c r="R105" i="17"/>
  <c r="E105" i="17"/>
  <c r="U105" i="17" s="1"/>
  <c r="S104" i="17"/>
  <c r="R104" i="17"/>
  <c r="E104" i="17"/>
  <c r="U104" i="17" s="1"/>
  <c r="S103" i="17"/>
  <c r="R103" i="17"/>
  <c r="E103" i="17"/>
  <c r="U103" i="17" s="1"/>
  <c r="S102" i="17"/>
  <c r="R102" i="17"/>
  <c r="E102" i="17"/>
  <c r="U102" i="17" s="1"/>
  <c r="S101" i="17"/>
  <c r="R101" i="17"/>
  <c r="E101" i="17"/>
  <c r="U101" i="17" s="1"/>
  <c r="S100" i="17"/>
  <c r="R100" i="17"/>
  <c r="E100" i="17"/>
  <c r="U100" i="17" s="1"/>
  <c r="S99" i="17"/>
  <c r="R99" i="17"/>
  <c r="E99" i="17"/>
  <c r="U99" i="17" s="1"/>
  <c r="S98" i="17"/>
  <c r="R98" i="17"/>
  <c r="E98" i="17"/>
  <c r="U98" i="17" s="1"/>
  <c r="M97" i="17"/>
  <c r="S97" i="17" s="1"/>
  <c r="L97" i="17"/>
  <c r="R97" i="17" s="1"/>
  <c r="K97" i="17"/>
  <c r="J97" i="17"/>
  <c r="J114" i="17" s="1"/>
  <c r="I97" i="17"/>
  <c r="I114" i="17" s="1"/>
  <c r="H97" i="17"/>
  <c r="H114" i="17" s="1"/>
  <c r="G97" i="17"/>
  <c r="G114" i="17" s="1"/>
  <c r="F97" i="17"/>
  <c r="F114" i="17" s="1"/>
  <c r="D97" i="17"/>
  <c r="D114" i="17" s="1"/>
  <c r="C97" i="17"/>
  <c r="C114" i="17" s="1"/>
  <c r="B97" i="17"/>
  <c r="O115" i="18"/>
  <c r="N115" i="18"/>
  <c r="M115" i="18"/>
  <c r="S115" i="18" s="1"/>
  <c r="L115" i="18"/>
  <c r="R115" i="18" s="1"/>
  <c r="K115" i="18"/>
  <c r="J115" i="18"/>
  <c r="I115" i="18"/>
  <c r="G115" i="18"/>
  <c r="F115" i="18"/>
  <c r="D115" i="18"/>
  <c r="C115" i="18"/>
  <c r="B115" i="18"/>
  <c r="O114" i="18"/>
  <c r="N114" i="18"/>
  <c r="U113" i="18"/>
  <c r="T113" i="18"/>
  <c r="S113" i="18"/>
  <c r="R113" i="18"/>
  <c r="S112" i="18"/>
  <c r="R112" i="18"/>
  <c r="E112" i="18"/>
  <c r="U112" i="18" s="1"/>
  <c r="S111" i="18"/>
  <c r="R111" i="18"/>
  <c r="E111" i="18"/>
  <c r="U111" i="18" s="1"/>
  <c r="S110" i="18"/>
  <c r="R110" i="18"/>
  <c r="E110" i="18"/>
  <c r="U110" i="18" s="1"/>
  <c r="S109" i="18"/>
  <c r="R109" i="18"/>
  <c r="E109" i="18"/>
  <c r="U109" i="18" s="1"/>
  <c r="S108" i="18"/>
  <c r="R108" i="18"/>
  <c r="E108" i="18"/>
  <c r="U108" i="18" s="1"/>
  <c r="S107" i="18"/>
  <c r="R107" i="18"/>
  <c r="E107" i="18"/>
  <c r="U107" i="18" s="1"/>
  <c r="S106" i="18"/>
  <c r="R106" i="18"/>
  <c r="E106" i="18"/>
  <c r="U106" i="18" s="1"/>
  <c r="S105" i="18"/>
  <c r="R105" i="18"/>
  <c r="E105" i="18"/>
  <c r="U105" i="18" s="1"/>
  <c r="S104" i="18"/>
  <c r="R104" i="18"/>
  <c r="E104" i="18"/>
  <c r="U104" i="18" s="1"/>
  <c r="S103" i="18"/>
  <c r="R103" i="18"/>
  <c r="E103" i="18"/>
  <c r="U103" i="18" s="1"/>
  <c r="S102" i="18"/>
  <c r="R102" i="18"/>
  <c r="E102" i="18"/>
  <c r="U102" i="18" s="1"/>
  <c r="S101" i="18"/>
  <c r="R101" i="18"/>
  <c r="E101" i="18"/>
  <c r="U101" i="18" s="1"/>
  <c r="S100" i="18"/>
  <c r="R100" i="18"/>
  <c r="E100" i="18"/>
  <c r="U100" i="18" s="1"/>
  <c r="S99" i="18"/>
  <c r="R99" i="18"/>
  <c r="E99" i="18"/>
  <c r="S98" i="18"/>
  <c r="R98" i="18"/>
  <c r="E98" i="18"/>
  <c r="U98" i="18" s="1"/>
  <c r="M97" i="18"/>
  <c r="M114" i="18" s="1"/>
  <c r="S114" i="18" s="1"/>
  <c r="L97" i="18"/>
  <c r="L114" i="18" s="1"/>
  <c r="R114" i="18" s="1"/>
  <c r="K97" i="18"/>
  <c r="K114" i="18" s="1"/>
  <c r="J97" i="18"/>
  <c r="J114" i="18" s="1"/>
  <c r="I97" i="18"/>
  <c r="I114" i="18" s="1"/>
  <c r="H97" i="18"/>
  <c r="G97" i="18"/>
  <c r="G114" i="18" s="1"/>
  <c r="F97" i="18"/>
  <c r="F114" i="18" s="1"/>
  <c r="D97" i="18"/>
  <c r="D114" i="18" s="1"/>
  <c r="C97" i="18"/>
  <c r="C114" i="18" s="1"/>
  <c r="B97" i="18"/>
  <c r="B114" i="18" s="1"/>
  <c r="O115" i="19"/>
  <c r="N115" i="19"/>
  <c r="L115" i="19"/>
  <c r="R115" i="19" s="1"/>
  <c r="K115" i="19"/>
  <c r="J115" i="19"/>
  <c r="I115" i="19"/>
  <c r="H115" i="19"/>
  <c r="G115" i="19"/>
  <c r="F115" i="19"/>
  <c r="C115" i="19"/>
  <c r="B115" i="19"/>
  <c r="O114" i="19"/>
  <c r="N114" i="19"/>
  <c r="U113" i="19"/>
  <c r="T113" i="19"/>
  <c r="S113" i="19"/>
  <c r="R113" i="19"/>
  <c r="S112" i="19"/>
  <c r="R112" i="19"/>
  <c r="E112" i="19"/>
  <c r="U112" i="19" s="1"/>
  <c r="U111" i="19"/>
  <c r="S111" i="19"/>
  <c r="R111" i="19"/>
  <c r="E111" i="19"/>
  <c r="T111" i="19" s="1"/>
  <c r="S110" i="19"/>
  <c r="R110" i="19"/>
  <c r="E110" i="19"/>
  <c r="U110" i="19" s="1"/>
  <c r="U109" i="19"/>
  <c r="S109" i="19"/>
  <c r="R109" i="19"/>
  <c r="E109" i="19"/>
  <c r="T109" i="19" s="1"/>
  <c r="S108" i="19"/>
  <c r="R108" i="19"/>
  <c r="E108" i="19"/>
  <c r="T108" i="19" s="1"/>
  <c r="S107" i="19"/>
  <c r="R107" i="19"/>
  <c r="E107" i="19"/>
  <c r="U107" i="19" s="1"/>
  <c r="S106" i="19"/>
  <c r="R106" i="19"/>
  <c r="E106" i="19"/>
  <c r="T106" i="19" s="1"/>
  <c r="S105" i="19"/>
  <c r="R105" i="19"/>
  <c r="E105" i="19"/>
  <c r="U105" i="19" s="1"/>
  <c r="S104" i="19"/>
  <c r="R104" i="19"/>
  <c r="E104" i="19"/>
  <c r="U104" i="19" s="1"/>
  <c r="S103" i="19"/>
  <c r="R103" i="19"/>
  <c r="E103" i="19"/>
  <c r="U103" i="19" s="1"/>
  <c r="S102" i="19"/>
  <c r="R102" i="19"/>
  <c r="E102" i="19"/>
  <c r="U102" i="19" s="1"/>
  <c r="S101" i="19"/>
  <c r="R101" i="19"/>
  <c r="E101" i="19"/>
  <c r="U101" i="19" s="1"/>
  <c r="S100" i="19"/>
  <c r="R100" i="19"/>
  <c r="E100" i="19"/>
  <c r="T100" i="19" s="1"/>
  <c r="S99" i="19"/>
  <c r="R99" i="19"/>
  <c r="E99" i="19"/>
  <c r="U99" i="19" s="1"/>
  <c r="S98" i="19"/>
  <c r="R98" i="19"/>
  <c r="E98" i="19"/>
  <c r="T98" i="19" s="1"/>
  <c r="M97" i="19"/>
  <c r="L97" i="19"/>
  <c r="L114" i="19" s="1"/>
  <c r="R114" i="19" s="1"/>
  <c r="K97" i="19"/>
  <c r="K114" i="19" s="1"/>
  <c r="J97" i="19"/>
  <c r="J114" i="19" s="1"/>
  <c r="I97" i="19"/>
  <c r="I114" i="19" s="1"/>
  <c r="H97" i="19"/>
  <c r="H114" i="19" s="1"/>
  <c r="G97" i="19"/>
  <c r="G114" i="19" s="1"/>
  <c r="F97" i="19"/>
  <c r="F114" i="19" s="1"/>
  <c r="D97" i="19"/>
  <c r="C97" i="19"/>
  <c r="C114" i="19" s="1"/>
  <c r="B97" i="19"/>
  <c r="B114" i="19" s="1"/>
  <c r="O115" i="20"/>
  <c r="N115" i="20"/>
  <c r="M115" i="20"/>
  <c r="S115" i="20" s="1"/>
  <c r="L115" i="20"/>
  <c r="K115" i="20"/>
  <c r="I115" i="20"/>
  <c r="H115" i="20"/>
  <c r="G115" i="20"/>
  <c r="F115" i="20"/>
  <c r="D115" i="20"/>
  <c r="C115" i="20"/>
  <c r="B115" i="20"/>
  <c r="O114" i="20"/>
  <c r="N114" i="20"/>
  <c r="U113" i="20"/>
  <c r="T113" i="20"/>
  <c r="S113" i="20"/>
  <c r="R113" i="20"/>
  <c r="S112" i="20"/>
  <c r="R112" i="20"/>
  <c r="E112" i="20"/>
  <c r="S111" i="20"/>
  <c r="R111" i="20"/>
  <c r="E111" i="20"/>
  <c r="S110" i="20"/>
  <c r="R110" i="20"/>
  <c r="E110" i="20"/>
  <c r="U110" i="20" s="1"/>
  <c r="S109" i="20"/>
  <c r="R109" i="20"/>
  <c r="E109" i="20"/>
  <c r="S108" i="20"/>
  <c r="R108" i="20"/>
  <c r="E108" i="20"/>
  <c r="U108" i="20" s="1"/>
  <c r="S107" i="20"/>
  <c r="R107" i="20"/>
  <c r="E107" i="20"/>
  <c r="U107" i="20" s="1"/>
  <c r="S106" i="20"/>
  <c r="R106" i="20"/>
  <c r="E106" i="20"/>
  <c r="U106" i="20" s="1"/>
  <c r="S105" i="20"/>
  <c r="R105" i="20"/>
  <c r="E105" i="20"/>
  <c r="U105" i="20" s="1"/>
  <c r="S104" i="20"/>
  <c r="R104" i="20"/>
  <c r="E104" i="20"/>
  <c r="S103" i="20"/>
  <c r="R103" i="20"/>
  <c r="E103" i="20"/>
  <c r="S102" i="20"/>
  <c r="R102" i="20"/>
  <c r="E102" i="20"/>
  <c r="U102" i="20" s="1"/>
  <c r="S101" i="20"/>
  <c r="R101" i="20"/>
  <c r="E101" i="20"/>
  <c r="S100" i="20"/>
  <c r="R100" i="20"/>
  <c r="E100" i="20"/>
  <c r="U100" i="20" s="1"/>
  <c r="S99" i="20"/>
  <c r="R99" i="20"/>
  <c r="E99" i="20"/>
  <c r="U99" i="20" s="1"/>
  <c r="S98" i="20"/>
  <c r="R98" i="20"/>
  <c r="E98" i="20"/>
  <c r="U98" i="20" s="1"/>
  <c r="M97" i="20"/>
  <c r="S97" i="20" s="1"/>
  <c r="L97" i="20"/>
  <c r="L114" i="20" s="1"/>
  <c r="K97" i="20"/>
  <c r="K114" i="20" s="1"/>
  <c r="J97" i="20"/>
  <c r="I97" i="20"/>
  <c r="I114" i="20" s="1"/>
  <c r="H97" i="20"/>
  <c r="H114" i="20" s="1"/>
  <c r="G97" i="20"/>
  <c r="G114" i="20" s="1"/>
  <c r="F97" i="20"/>
  <c r="F114" i="20" s="1"/>
  <c r="D97" i="20"/>
  <c r="D114" i="20" s="1"/>
  <c r="C97" i="20"/>
  <c r="C114" i="20" s="1"/>
  <c r="B97" i="20"/>
  <c r="B114" i="20" s="1"/>
  <c r="N115" i="21"/>
  <c r="M115" i="21"/>
  <c r="S115" i="21" s="1"/>
  <c r="L115" i="21"/>
  <c r="R115" i="21" s="1"/>
  <c r="K115" i="21"/>
  <c r="J115" i="21"/>
  <c r="I115" i="21"/>
  <c r="H115" i="21"/>
  <c r="F115" i="21"/>
  <c r="D115" i="21"/>
  <c r="C115" i="21"/>
  <c r="B115" i="21"/>
  <c r="N114" i="21"/>
  <c r="U113" i="21"/>
  <c r="T113" i="21"/>
  <c r="S113" i="21"/>
  <c r="R113" i="21"/>
  <c r="S112" i="21"/>
  <c r="R112" i="21"/>
  <c r="E112" i="21"/>
  <c r="T112" i="21" s="1"/>
  <c r="S111" i="21"/>
  <c r="R111" i="21"/>
  <c r="E111" i="21"/>
  <c r="U111" i="21" s="1"/>
  <c r="S110" i="21"/>
  <c r="R110" i="21"/>
  <c r="E110" i="21"/>
  <c r="U110" i="21" s="1"/>
  <c r="S109" i="21"/>
  <c r="R109" i="21"/>
  <c r="E109" i="21"/>
  <c r="U109" i="21" s="1"/>
  <c r="S108" i="21"/>
  <c r="R108" i="21"/>
  <c r="E108" i="21"/>
  <c r="U108" i="21" s="1"/>
  <c r="S107" i="21"/>
  <c r="R107" i="21"/>
  <c r="E107" i="21"/>
  <c r="U107" i="21" s="1"/>
  <c r="S106" i="21"/>
  <c r="R106" i="21"/>
  <c r="E106" i="21"/>
  <c r="T106" i="21" s="1"/>
  <c r="S105" i="21"/>
  <c r="R105" i="21"/>
  <c r="E105" i="21"/>
  <c r="U105" i="21" s="1"/>
  <c r="S104" i="21"/>
  <c r="R104" i="21"/>
  <c r="E104" i="21"/>
  <c r="U104" i="21" s="1"/>
  <c r="S103" i="21"/>
  <c r="R103" i="21"/>
  <c r="E103" i="21"/>
  <c r="U103" i="21" s="1"/>
  <c r="S102" i="21"/>
  <c r="R102" i="21"/>
  <c r="E102" i="21"/>
  <c r="U102" i="21" s="1"/>
  <c r="S101" i="21"/>
  <c r="R101" i="21"/>
  <c r="E101" i="21"/>
  <c r="T101" i="21" s="1"/>
  <c r="S100" i="21"/>
  <c r="R100" i="21"/>
  <c r="E100" i="21"/>
  <c r="U100" i="21" s="1"/>
  <c r="U99" i="21"/>
  <c r="S99" i="21"/>
  <c r="R99" i="21"/>
  <c r="E99" i="21"/>
  <c r="T99" i="21" s="1"/>
  <c r="S98" i="21"/>
  <c r="R98" i="21"/>
  <c r="E98" i="21"/>
  <c r="U98" i="21" s="1"/>
  <c r="M97" i="21"/>
  <c r="S97" i="21" s="1"/>
  <c r="L97" i="21"/>
  <c r="L114" i="21" s="1"/>
  <c r="R114" i="21" s="1"/>
  <c r="K97" i="21"/>
  <c r="K114" i="21" s="1"/>
  <c r="J97" i="21"/>
  <c r="J114" i="21" s="1"/>
  <c r="I97" i="21"/>
  <c r="I114" i="21" s="1"/>
  <c r="H97" i="21"/>
  <c r="H114" i="21" s="1"/>
  <c r="G97" i="21"/>
  <c r="F97" i="21"/>
  <c r="F114" i="21" s="1"/>
  <c r="D97" i="21"/>
  <c r="D114" i="21" s="1"/>
  <c r="C97" i="21"/>
  <c r="C114" i="21" s="1"/>
  <c r="B97" i="21"/>
  <c r="B114" i="21" s="1"/>
  <c r="O115" i="1"/>
  <c r="N115" i="1"/>
  <c r="M115" i="1"/>
  <c r="S115" i="1" s="1"/>
  <c r="K115" i="1"/>
  <c r="J115" i="1"/>
  <c r="I115" i="1"/>
  <c r="H115" i="1"/>
  <c r="G115" i="1"/>
  <c r="F115" i="1"/>
  <c r="D115" i="1"/>
  <c r="B115" i="1"/>
  <c r="O114" i="1"/>
  <c r="N114" i="1"/>
  <c r="U113" i="1"/>
  <c r="T113" i="1"/>
  <c r="S113" i="1"/>
  <c r="R113" i="1"/>
  <c r="S112" i="1"/>
  <c r="R112" i="1"/>
  <c r="E112" i="1"/>
  <c r="U112" i="1" s="1"/>
  <c r="S111" i="1"/>
  <c r="R111" i="1"/>
  <c r="E111" i="1"/>
  <c r="U111" i="1" s="1"/>
  <c r="S110" i="1"/>
  <c r="R110" i="1"/>
  <c r="E110" i="1"/>
  <c r="U110" i="1" s="1"/>
  <c r="U109" i="1"/>
  <c r="T109" i="1"/>
  <c r="S109" i="1"/>
  <c r="R109" i="1"/>
  <c r="E109" i="1"/>
  <c r="S108" i="1"/>
  <c r="R108" i="1"/>
  <c r="E108" i="1"/>
  <c r="U108" i="1" s="1"/>
  <c r="U107" i="1"/>
  <c r="T107" i="1"/>
  <c r="S107" i="1"/>
  <c r="R107" i="1"/>
  <c r="E107" i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M97" i="1"/>
  <c r="S97" i="1" s="1"/>
  <c r="L97" i="1"/>
  <c r="R97" i="1" s="1"/>
  <c r="K97" i="1"/>
  <c r="K114" i="1" s="1"/>
  <c r="J97" i="1"/>
  <c r="J114" i="1" s="1"/>
  <c r="I97" i="1"/>
  <c r="I114" i="1" s="1"/>
  <c r="H97" i="1"/>
  <c r="H114" i="1" s="1"/>
  <c r="G97" i="1"/>
  <c r="G114" i="1" s="1"/>
  <c r="F97" i="1"/>
  <c r="F114" i="1" s="1"/>
  <c r="D97" i="1"/>
  <c r="D114" i="1" s="1"/>
  <c r="C97" i="1"/>
  <c r="B97" i="1"/>
  <c r="B114" i="1" s="1"/>
  <c r="E86" i="2"/>
  <c r="E85" i="2"/>
  <c r="E84" i="2"/>
  <c r="E83" i="2"/>
  <c r="E82" i="2" s="1"/>
  <c r="M82" i="2"/>
  <c r="L82" i="2"/>
  <c r="K82" i="2"/>
  <c r="J82" i="2"/>
  <c r="I82" i="2"/>
  <c r="H82" i="2"/>
  <c r="G82" i="2"/>
  <c r="F82" i="2"/>
  <c r="D82" i="2"/>
  <c r="C82" i="2"/>
  <c r="B82" i="2"/>
  <c r="A79" i="2"/>
  <c r="E86" i="3"/>
  <c r="E85" i="3"/>
  <c r="E84" i="3"/>
  <c r="E83" i="3"/>
  <c r="M82" i="3"/>
  <c r="L82" i="3"/>
  <c r="K82" i="3"/>
  <c r="J82" i="3"/>
  <c r="I82" i="3"/>
  <c r="H82" i="3"/>
  <c r="G82" i="3"/>
  <c r="F82" i="3"/>
  <c r="D82" i="3"/>
  <c r="C82" i="3"/>
  <c r="B82" i="3"/>
  <c r="A79" i="3"/>
  <c r="E86" i="4"/>
  <c r="E85" i="4"/>
  <c r="E84" i="4"/>
  <c r="E83" i="4"/>
  <c r="M82" i="4"/>
  <c r="L82" i="4"/>
  <c r="K82" i="4"/>
  <c r="J82" i="4"/>
  <c r="I82" i="4"/>
  <c r="H82" i="4"/>
  <c r="G82" i="4"/>
  <c r="F82" i="4"/>
  <c r="D82" i="4"/>
  <c r="C82" i="4"/>
  <c r="B82" i="4"/>
  <c r="A79" i="4"/>
  <c r="E86" i="5"/>
  <c r="E85" i="5"/>
  <c r="E84" i="5"/>
  <c r="E83" i="5"/>
  <c r="M82" i="5"/>
  <c r="L82" i="5"/>
  <c r="K82" i="5"/>
  <c r="J82" i="5"/>
  <c r="I82" i="5"/>
  <c r="H82" i="5"/>
  <c r="G82" i="5"/>
  <c r="F82" i="5"/>
  <c r="D82" i="5"/>
  <c r="C82" i="5"/>
  <c r="B82" i="5"/>
  <c r="A79" i="5"/>
  <c r="E86" i="6"/>
  <c r="E85" i="6"/>
  <c r="E84" i="6"/>
  <c r="E83" i="6"/>
  <c r="E82" i="6" s="1"/>
  <c r="M82" i="6"/>
  <c r="L82" i="6"/>
  <c r="K82" i="6"/>
  <c r="J82" i="6"/>
  <c r="I82" i="6"/>
  <c r="H82" i="6"/>
  <c r="G82" i="6"/>
  <c r="F82" i="6"/>
  <c r="D82" i="6"/>
  <c r="C82" i="6"/>
  <c r="B82" i="6"/>
  <c r="A79" i="6"/>
  <c r="E86" i="7"/>
  <c r="E85" i="7"/>
  <c r="E84" i="7"/>
  <c r="E83" i="7"/>
  <c r="M82" i="7"/>
  <c r="L82" i="7"/>
  <c r="K82" i="7"/>
  <c r="J82" i="7"/>
  <c r="I82" i="7"/>
  <c r="H82" i="7"/>
  <c r="G82" i="7"/>
  <c r="F82" i="7"/>
  <c r="D82" i="7"/>
  <c r="C82" i="7"/>
  <c r="B82" i="7"/>
  <c r="A79" i="7"/>
  <c r="E86" i="8"/>
  <c r="E85" i="8"/>
  <c r="E84" i="8"/>
  <c r="E83" i="8"/>
  <c r="E82" i="8" s="1"/>
  <c r="M82" i="8"/>
  <c r="L82" i="8"/>
  <c r="K82" i="8"/>
  <c r="J82" i="8"/>
  <c r="I82" i="8"/>
  <c r="H82" i="8"/>
  <c r="G82" i="8"/>
  <c r="F82" i="8"/>
  <c r="D82" i="8"/>
  <c r="C82" i="8"/>
  <c r="B82" i="8"/>
  <c r="A79" i="8"/>
  <c r="E86" i="9"/>
  <c r="E85" i="9"/>
  <c r="E84" i="9"/>
  <c r="E83" i="9"/>
  <c r="M82" i="9"/>
  <c r="L82" i="9"/>
  <c r="K82" i="9"/>
  <c r="J82" i="9"/>
  <c r="I82" i="9"/>
  <c r="H82" i="9"/>
  <c r="G82" i="9"/>
  <c r="F82" i="9"/>
  <c r="D82" i="9"/>
  <c r="C82" i="9"/>
  <c r="B82" i="9"/>
  <c r="A79" i="9"/>
  <c r="E86" i="10"/>
  <c r="E85" i="10"/>
  <c r="E84" i="10"/>
  <c r="E83" i="10"/>
  <c r="M82" i="10"/>
  <c r="L82" i="10"/>
  <c r="K82" i="10"/>
  <c r="J82" i="10"/>
  <c r="I82" i="10"/>
  <c r="H82" i="10"/>
  <c r="G82" i="10"/>
  <c r="F82" i="10"/>
  <c r="E82" i="10"/>
  <c r="D82" i="10"/>
  <c r="C82" i="10"/>
  <c r="B82" i="10"/>
  <c r="A79" i="10"/>
  <c r="E86" i="11"/>
  <c r="E85" i="11"/>
  <c r="E84" i="11"/>
  <c r="E83" i="11"/>
  <c r="M82" i="11"/>
  <c r="L82" i="11"/>
  <c r="K82" i="11"/>
  <c r="J82" i="11"/>
  <c r="I82" i="11"/>
  <c r="H82" i="11"/>
  <c r="G82" i="11"/>
  <c r="F82" i="11"/>
  <c r="D82" i="11"/>
  <c r="C82" i="11"/>
  <c r="B82" i="11"/>
  <c r="A79" i="11"/>
  <c r="E86" i="12"/>
  <c r="E85" i="12"/>
  <c r="E84" i="12"/>
  <c r="E83" i="12"/>
  <c r="M82" i="12"/>
  <c r="L82" i="12"/>
  <c r="K82" i="12"/>
  <c r="J82" i="12"/>
  <c r="I82" i="12"/>
  <c r="H82" i="12"/>
  <c r="G82" i="12"/>
  <c r="F82" i="12"/>
  <c r="D82" i="12"/>
  <c r="C82" i="12"/>
  <c r="B82" i="12"/>
  <c r="A79" i="12"/>
  <c r="E86" i="13"/>
  <c r="E85" i="13"/>
  <c r="E84" i="13"/>
  <c r="E83" i="13"/>
  <c r="M82" i="13"/>
  <c r="L82" i="13"/>
  <c r="K82" i="13"/>
  <c r="J82" i="13"/>
  <c r="I82" i="13"/>
  <c r="H82" i="13"/>
  <c r="G82" i="13"/>
  <c r="F82" i="13"/>
  <c r="D82" i="13"/>
  <c r="C82" i="13"/>
  <c r="B82" i="13"/>
  <c r="A79" i="13"/>
  <c r="E86" i="14"/>
  <c r="E85" i="14"/>
  <c r="E84" i="14"/>
  <c r="E83" i="14"/>
  <c r="M82" i="14"/>
  <c r="L82" i="14"/>
  <c r="K82" i="14"/>
  <c r="J82" i="14"/>
  <c r="I82" i="14"/>
  <c r="H82" i="14"/>
  <c r="G82" i="14"/>
  <c r="F82" i="14"/>
  <c r="D82" i="14"/>
  <c r="C82" i="14"/>
  <c r="B82" i="14"/>
  <c r="A79" i="14"/>
  <c r="E86" i="15"/>
  <c r="E85" i="15"/>
  <c r="E84" i="15"/>
  <c r="E83" i="15"/>
  <c r="M82" i="15"/>
  <c r="L82" i="15"/>
  <c r="K82" i="15"/>
  <c r="J82" i="15"/>
  <c r="I82" i="15"/>
  <c r="H82" i="15"/>
  <c r="G82" i="15"/>
  <c r="F82" i="15"/>
  <c r="D82" i="15"/>
  <c r="C82" i="15"/>
  <c r="B82" i="15"/>
  <c r="A79" i="15"/>
  <c r="E86" i="16"/>
  <c r="E85" i="16"/>
  <c r="E84" i="16"/>
  <c r="E83" i="16"/>
  <c r="M82" i="16"/>
  <c r="L82" i="16"/>
  <c r="K82" i="16"/>
  <c r="J82" i="16"/>
  <c r="I82" i="16"/>
  <c r="H82" i="16"/>
  <c r="G82" i="16"/>
  <c r="F82" i="16"/>
  <c r="D82" i="16"/>
  <c r="C82" i="16"/>
  <c r="B82" i="16"/>
  <c r="A79" i="16"/>
  <c r="E86" i="17"/>
  <c r="E85" i="17"/>
  <c r="E84" i="17"/>
  <c r="E83" i="17"/>
  <c r="M82" i="17"/>
  <c r="L82" i="17"/>
  <c r="K82" i="17"/>
  <c r="J82" i="17"/>
  <c r="I82" i="17"/>
  <c r="H82" i="17"/>
  <c r="G82" i="17"/>
  <c r="F82" i="17"/>
  <c r="D82" i="17"/>
  <c r="C82" i="17"/>
  <c r="B82" i="17"/>
  <c r="A79" i="17"/>
  <c r="E86" i="18"/>
  <c r="E85" i="18"/>
  <c r="E84" i="18"/>
  <c r="E83" i="18"/>
  <c r="E82" i="18" s="1"/>
  <c r="M82" i="18"/>
  <c r="L82" i="18"/>
  <c r="K82" i="18"/>
  <c r="J82" i="18"/>
  <c r="I82" i="18"/>
  <c r="H82" i="18"/>
  <c r="G82" i="18"/>
  <c r="F82" i="18"/>
  <c r="D82" i="18"/>
  <c r="C82" i="18"/>
  <c r="B82" i="18"/>
  <c r="A79" i="18"/>
  <c r="E86" i="19"/>
  <c r="E85" i="19"/>
  <c r="E84" i="19"/>
  <c r="E83" i="19"/>
  <c r="M82" i="19"/>
  <c r="L82" i="19"/>
  <c r="K82" i="19"/>
  <c r="J82" i="19"/>
  <c r="I82" i="19"/>
  <c r="H82" i="19"/>
  <c r="G82" i="19"/>
  <c r="F82" i="19"/>
  <c r="D82" i="19"/>
  <c r="C82" i="19"/>
  <c r="B82" i="19"/>
  <c r="A79" i="19"/>
  <c r="E86" i="20"/>
  <c r="E85" i="20"/>
  <c r="E84" i="20"/>
  <c r="E83" i="20"/>
  <c r="M82" i="20"/>
  <c r="L82" i="20"/>
  <c r="K82" i="20"/>
  <c r="J82" i="20"/>
  <c r="I82" i="20"/>
  <c r="H82" i="20"/>
  <c r="G82" i="20"/>
  <c r="F82" i="20"/>
  <c r="D82" i="20"/>
  <c r="C82" i="20"/>
  <c r="B82" i="20"/>
  <c r="A79" i="20"/>
  <c r="E86" i="21"/>
  <c r="E85" i="21"/>
  <c r="E84" i="21"/>
  <c r="E83" i="21"/>
  <c r="M82" i="21"/>
  <c r="L82" i="21"/>
  <c r="K82" i="21"/>
  <c r="J82" i="21"/>
  <c r="I82" i="21"/>
  <c r="H82" i="21"/>
  <c r="G82" i="21"/>
  <c r="F82" i="21"/>
  <c r="D82" i="21"/>
  <c r="C82" i="21"/>
  <c r="B82" i="21"/>
  <c r="A79" i="21"/>
  <c r="E86" i="1"/>
  <c r="E85" i="1"/>
  <c r="E84" i="1"/>
  <c r="E83" i="1"/>
  <c r="M82" i="1"/>
  <c r="L82" i="1"/>
  <c r="K82" i="1"/>
  <c r="J82" i="1"/>
  <c r="I82" i="1"/>
  <c r="H82" i="1"/>
  <c r="G82" i="1"/>
  <c r="F82" i="1"/>
  <c r="D82" i="1"/>
  <c r="C82" i="1"/>
  <c r="B82" i="1"/>
  <c r="A79" i="1"/>
  <c r="T96" i="21"/>
  <c r="S96" i="21"/>
  <c r="R96" i="21"/>
  <c r="Q96" i="21"/>
  <c r="P96" i="21"/>
  <c r="E96" i="21"/>
  <c r="U96" i="21" s="1"/>
  <c r="S95" i="21"/>
  <c r="R95" i="21"/>
  <c r="Q95" i="21"/>
  <c r="P95" i="21"/>
  <c r="E95" i="21"/>
  <c r="U95" i="21" s="1"/>
  <c r="S94" i="21"/>
  <c r="R94" i="21"/>
  <c r="Q94" i="21"/>
  <c r="P94" i="21"/>
  <c r="E94" i="21"/>
  <c r="U94" i="21" s="1"/>
  <c r="U93" i="21"/>
  <c r="S93" i="21"/>
  <c r="R93" i="21"/>
  <c r="Q93" i="21"/>
  <c r="P93" i="21"/>
  <c r="E93" i="21"/>
  <c r="T93" i="21" s="1"/>
  <c r="S92" i="21"/>
  <c r="R92" i="21"/>
  <c r="Q92" i="21"/>
  <c r="P92" i="21"/>
  <c r="E92" i="21"/>
  <c r="U92" i="21" s="1"/>
  <c r="S91" i="21"/>
  <c r="R91" i="21"/>
  <c r="Q91" i="21"/>
  <c r="P91" i="21"/>
  <c r="E91" i="21"/>
  <c r="U91" i="21" s="1"/>
  <c r="S90" i="21"/>
  <c r="R90" i="21"/>
  <c r="Q90" i="21"/>
  <c r="P90" i="21"/>
  <c r="E90" i="21"/>
  <c r="U89" i="21"/>
  <c r="T89" i="21"/>
  <c r="S89" i="21"/>
  <c r="R89" i="21"/>
  <c r="Q89" i="21"/>
  <c r="P89" i="21"/>
  <c r="E89" i="21"/>
  <c r="S88" i="21"/>
  <c r="R88" i="21"/>
  <c r="Q88" i="21"/>
  <c r="P88" i="21"/>
  <c r="E88" i="21"/>
  <c r="U88" i="21" s="1"/>
  <c r="O75" i="21"/>
  <c r="N75" i="21"/>
  <c r="M75" i="21"/>
  <c r="S75" i="21" s="1"/>
  <c r="L75" i="21"/>
  <c r="R75" i="21" s="1"/>
  <c r="K75" i="21"/>
  <c r="J75" i="21"/>
  <c r="I75" i="21"/>
  <c r="H75" i="21"/>
  <c r="G75" i="21"/>
  <c r="F75" i="21"/>
  <c r="C75" i="21"/>
  <c r="B75" i="21"/>
  <c r="O74" i="21"/>
  <c r="N74" i="21"/>
  <c r="M74" i="21"/>
  <c r="S74" i="21" s="1"/>
  <c r="L74" i="21"/>
  <c r="R74" i="21" s="1"/>
  <c r="K74" i="21"/>
  <c r="J74" i="21"/>
  <c r="I74" i="21"/>
  <c r="Q74" i="21" s="1"/>
  <c r="H74" i="21"/>
  <c r="G74" i="21"/>
  <c r="F74" i="21"/>
  <c r="C74" i="21"/>
  <c r="B74" i="21"/>
  <c r="E74" i="21" s="1"/>
  <c r="O73" i="21"/>
  <c r="N73" i="21"/>
  <c r="M73" i="21"/>
  <c r="S73" i="21" s="1"/>
  <c r="L73" i="21"/>
  <c r="R73" i="21" s="1"/>
  <c r="K73" i="21"/>
  <c r="J73" i="21"/>
  <c r="I73" i="21"/>
  <c r="H73" i="21"/>
  <c r="P73" i="21" s="1"/>
  <c r="G73" i="21"/>
  <c r="F73" i="21"/>
  <c r="C73" i="21"/>
  <c r="B73" i="21"/>
  <c r="S72" i="21"/>
  <c r="R72" i="21"/>
  <c r="Q72" i="21"/>
  <c r="P72" i="21"/>
  <c r="E72" i="21"/>
  <c r="T72" i="21" s="1"/>
  <c r="S71" i="21"/>
  <c r="R71" i="21"/>
  <c r="Q71" i="21"/>
  <c r="P71" i="21"/>
  <c r="E71" i="21"/>
  <c r="O69" i="21"/>
  <c r="N69" i="21"/>
  <c r="M69" i="21"/>
  <c r="S69" i="21" s="1"/>
  <c r="L69" i="21"/>
  <c r="K69" i="21"/>
  <c r="J69" i="21"/>
  <c r="I69" i="21"/>
  <c r="H69" i="21"/>
  <c r="G69" i="21"/>
  <c r="F69" i="21"/>
  <c r="C69" i="21"/>
  <c r="B69" i="21"/>
  <c r="O68" i="21"/>
  <c r="N68" i="21"/>
  <c r="M68" i="21"/>
  <c r="S68" i="21" s="1"/>
  <c r="L68" i="21"/>
  <c r="R68" i="21" s="1"/>
  <c r="K68" i="21"/>
  <c r="J68" i="21"/>
  <c r="I68" i="21"/>
  <c r="H68" i="21"/>
  <c r="G68" i="21"/>
  <c r="F68" i="21"/>
  <c r="C68" i="21"/>
  <c r="B68" i="21"/>
  <c r="S67" i="21"/>
  <c r="R67" i="21"/>
  <c r="Q67" i="21"/>
  <c r="P67" i="21"/>
  <c r="E67" i="21"/>
  <c r="T67" i="21" s="1"/>
  <c r="U66" i="21"/>
  <c r="S66" i="21"/>
  <c r="R66" i="21"/>
  <c r="Q66" i="21"/>
  <c r="P66" i="21"/>
  <c r="E66" i="21"/>
  <c r="T66" i="21" s="1"/>
  <c r="S65" i="21"/>
  <c r="R65" i="21"/>
  <c r="Q65" i="21"/>
  <c r="P65" i="21"/>
  <c r="E65" i="21"/>
  <c r="U65" i="21" s="1"/>
  <c r="S64" i="21"/>
  <c r="R64" i="21"/>
  <c r="Q64" i="21"/>
  <c r="P64" i="21"/>
  <c r="E64" i="21"/>
  <c r="U64" i="21" s="1"/>
  <c r="U63" i="21"/>
  <c r="S63" i="21"/>
  <c r="R63" i="21"/>
  <c r="Q63" i="21"/>
  <c r="P63" i="21"/>
  <c r="E63" i="21"/>
  <c r="T63" i="21" s="1"/>
  <c r="R61" i="21"/>
  <c r="O61" i="21"/>
  <c r="N61" i="21"/>
  <c r="M61" i="21"/>
  <c r="S61" i="21" s="1"/>
  <c r="L61" i="21"/>
  <c r="K61" i="21"/>
  <c r="J61" i="21"/>
  <c r="I61" i="21"/>
  <c r="H61" i="21"/>
  <c r="C61" i="21"/>
  <c r="B61" i="21"/>
  <c r="E61" i="21" s="1"/>
  <c r="S60" i="21"/>
  <c r="R60" i="21"/>
  <c r="Q60" i="21"/>
  <c r="P60" i="21"/>
  <c r="E60" i="21"/>
  <c r="U60" i="21" s="1"/>
  <c r="S59" i="21"/>
  <c r="R59" i="21"/>
  <c r="Q59" i="21"/>
  <c r="P59" i="21"/>
  <c r="E59" i="21"/>
  <c r="T59" i="21" s="1"/>
  <c r="S58" i="21"/>
  <c r="R58" i="21"/>
  <c r="Q58" i="21"/>
  <c r="P58" i="21"/>
  <c r="E58" i="21"/>
  <c r="U58" i="21" s="1"/>
  <c r="S57" i="21"/>
  <c r="R57" i="21"/>
  <c r="Q57" i="21"/>
  <c r="P57" i="21"/>
  <c r="E57" i="21"/>
  <c r="U57" i="21" s="1"/>
  <c r="O55" i="21"/>
  <c r="N55" i="21"/>
  <c r="M55" i="21"/>
  <c r="S55" i="21" s="1"/>
  <c r="L55" i="21"/>
  <c r="R55" i="21" s="1"/>
  <c r="K55" i="21"/>
  <c r="J55" i="21"/>
  <c r="I55" i="21"/>
  <c r="H55" i="21"/>
  <c r="G55" i="21"/>
  <c r="F55" i="21"/>
  <c r="C55" i="21"/>
  <c r="B55" i="21"/>
  <c r="S54" i="21"/>
  <c r="R54" i="21"/>
  <c r="Q54" i="21"/>
  <c r="P54" i="21"/>
  <c r="E54" i="21"/>
  <c r="U54" i="21" s="1"/>
  <c r="S53" i="21"/>
  <c r="R53" i="21"/>
  <c r="Q53" i="21"/>
  <c r="P53" i="21"/>
  <c r="E53" i="21"/>
  <c r="U53" i="21" s="1"/>
  <c r="S52" i="21"/>
  <c r="R52" i="21"/>
  <c r="Q52" i="21"/>
  <c r="P52" i="21"/>
  <c r="E52" i="21"/>
  <c r="U52" i="21" s="1"/>
  <c r="U51" i="21"/>
  <c r="S51" i="21"/>
  <c r="R51" i="21"/>
  <c r="Q51" i="21"/>
  <c r="P51" i="21"/>
  <c r="E51" i="21"/>
  <c r="T51" i="21" s="1"/>
  <c r="U50" i="21"/>
  <c r="S50" i="21"/>
  <c r="R50" i="21"/>
  <c r="Q50" i="21"/>
  <c r="P50" i="21"/>
  <c r="E50" i="21"/>
  <c r="T50" i="21" s="1"/>
  <c r="T49" i="21"/>
  <c r="S49" i="21"/>
  <c r="R49" i="21"/>
  <c r="Q49" i="21"/>
  <c r="P49" i="21"/>
  <c r="E49" i="21"/>
  <c r="U49" i="21" s="1"/>
  <c r="S48" i="21"/>
  <c r="R48" i="21"/>
  <c r="Q48" i="21"/>
  <c r="P48" i="21"/>
  <c r="E48" i="21"/>
  <c r="T48" i="21" s="1"/>
  <c r="S47" i="21"/>
  <c r="R47" i="21"/>
  <c r="Q47" i="21"/>
  <c r="P47" i="21"/>
  <c r="E47" i="21"/>
  <c r="U47" i="21" s="1"/>
  <c r="S46" i="21"/>
  <c r="R46" i="21"/>
  <c r="Q46" i="21"/>
  <c r="P46" i="21"/>
  <c r="E46" i="21"/>
  <c r="U46" i="21" s="1"/>
  <c r="S45" i="21"/>
  <c r="R45" i="21"/>
  <c r="Q45" i="21"/>
  <c r="P45" i="21"/>
  <c r="E45" i="21"/>
  <c r="U45" i="21" s="1"/>
  <c r="S44" i="21"/>
  <c r="R44" i="21"/>
  <c r="Q44" i="21"/>
  <c r="P44" i="21"/>
  <c r="E44" i="21"/>
  <c r="U44" i="21" s="1"/>
  <c r="O42" i="21"/>
  <c r="N42" i="21"/>
  <c r="M42" i="21"/>
  <c r="S42" i="21" s="1"/>
  <c r="L42" i="21"/>
  <c r="R42" i="21" s="1"/>
  <c r="K42" i="21"/>
  <c r="J42" i="21"/>
  <c r="I42" i="21"/>
  <c r="H42" i="21"/>
  <c r="G42" i="21"/>
  <c r="F42" i="21"/>
  <c r="C42" i="21"/>
  <c r="B42" i="21"/>
  <c r="E42" i="21" s="1"/>
  <c r="S41" i="21"/>
  <c r="R41" i="21"/>
  <c r="Q41" i="21"/>
  <c r="P41" i="21"/>
  <c r="E41" i="21"/>
  <c r="U41" i="21" s="1"/>
  <c r="S40" i="21"/>
  <c r="R40" i="21"/>
  <c r="Q40" i="21"/>
  <c r="P40" i="21"/>
  <c r="E40" i="21"/>
  <c r="U39" i="21"/>
  <c r="S39" i="21"/>
  <c r="R39" i="21"/>
  <c r="Q39" i="21"/>
  <c r="P39" i="21"/>
  <c r="E39" i="21"/>
  <c r="T39" i="21" s="1"/>
  <c r="S38" i="21"/>
  <c r="R38" i="21"/>
  <c r="Q38" i="21"/>
  <c r="P38" i="21"/>
  <c r="E38" i="21"/>
  <c r="S37" i="21"/>
  <c r="R37" i="21"/>
  <c r="Q37" i="21"/>
  <c r="P37" i="21"/>
  <c r="E37" i="21"/>
  <c r="U37" i="21" s="1"/>
  <c r="S35" i="21"/>
  <c r="O35" i="21"/>
  <c r="N35" i="21"/>
  <c r="M35" i="21"/>
  <c r="L35" i="21"/>
  <c r="R35" i="21" s="1"/>
  <c r="K35" i="21"/>
  <c r="J35" i="21"/>
  <c r="I35" i="21"/>
  <c r="H35" i="21"/>
  <c r="G35" i="21"/>
  <c r="F35" i="21"/>
  <c r="C35" i="21"/>
  <c r="B35" i="21"/>
  <c r="E35" i="21" s="1"/>
  <c r="U34" i="21"/>
  <c r="S34" i="21"/>
  <c r="R34" i="21"/>
  <c r="Q34" i="21"/>
  <c r="P34" i="21"/>
  <c r="E34" i="21"/>
  <c r="T34" i="21" s="1"/>
  <c r="O32" i="21"/>
  <c r="N32" i="21"/>
  <c r="R32" i="21" s="1"/>
  <c r="M32" i="21"/>
  <c r="S32" i="21" s="1"/>
  <c r="L32" i="21"/>
  <c r="K32" i="21"/>
  <c r="J32" i="21"/>
  <c r="I32" i="21"/>
  <c r="H32" i="21"/>
  <c r="G32" i="21"/>
  <c r="F32" i="21"/>
  <c r="C32" i="21"/>
  <c r="B32" i="21"/>
  <c r="U31" i="21"/>
  <c r="S31" i="21"/>
  <c r="R31" i="21"/>
  <c r="Q31" i="21"/>
  <c r="P31" i="21"/>
  <c r="E31" i="21"/>
  <c r="T31" i="21" s="1"/>
  <c r="S30" i="21"/>
  <c r="R30" i="21"/>
  <c r="Q30" i="21"/>
  <c r="P30" i="21"/>
  <c r="E30" i="21"/>
  <c r="T29" i="21"/>
  <c r="S29" i="21"/>
  <c r="R29" i="21"/>
  <c r="Q29" i="21"/>
  <c r="P29" i="21"/>
  <c r="E29" i="21"/>
  <c r="U29" i="21" s="1"/>
  <c r="S28" i="21"/>
  <c r="R28" i="21"/>
  <c r="Q28" i="21"/>
  <c r="P28" i="21"/>
  <c r="E28" i="21"/>
  <c r="U28" i="21" s="1"/>
  <c r="O26" i="21"/>
  <c r="N26" i="21"/>
  <c r="M26" i="21"/>
  <c r="S26" i="21" s="1"/>
  <c r="L26" i="21"/>
  <c r="R26" i="21" s="1"/>
  <c r="K26" i="21"/>
  <c r="J26" i="21"/>
  <c r="I26" i="21"/>
  <c r="H26" i="21"/>
  <c r="G26" i="21"/>
  <c r="F26" i="21"/>
  <c r="C26" i="21"/>
  <c r="B26" i="21"/>
  <c r="S25" i="21"/>
  <c r="R25" i="21"/>
  <c r="Q25" i="21"/>
  <c r="P25" i="21"/>
  <c r="E25" i="21"/>
  <c r="U25" i="21" s="1"/>
  <c r="S24" i="21"/>
  <c r="R24" i="21"/>
  <c r="Q24" i="21"/>
  <c r="P24" i="21"/>
  <c r="E24" i="21"/>
  <c r="U24" i="21" s="1"/>
  <c r="S23" i="21"/>
  <c r="R23" i="21"/>
  <c r="Q23" i="21"/>
  <c r="P23" i="21"/>
  <c r="E23" i="21"/>
  <c r="U22" i="21"/>
  <c r="S22" i="21"/>
  <c r="R22" i="21"/>
  <c r="Q22" i="21"/>
  <c r="P22" i="21"/>
  <c r="E22" i="21"/>
  <c r="T22" i="21" s="1"/>
  <c r="S21" i="21"/>
  <c r="R21" i="21"/>
  <c r="Q21" i="21"/>
  <c r="P21" i="21"/>
  <c r="E21" i="21"/>
  <c r="S20" i="21"/>
  <c r="R20" i="21"/>
  <c r="Q20" i="21"/>
  <c r="P20" i="21"/>
  <c r="E20" i="21"/>
  <c r="T20" i="21" s="1"/>
  <c r="S19" i="21"/>
  <c r="R19" i="21"/>
  <c r="Q19" i="21"/>
  <c r="P19" i="21"/>
  <c r="E19" i="21"/>
  <c r="U19" i="21" s="1"/>
  <c r="O17" i="21"/>
  <c r="N17" i="21"/>
  <c r="M17" i="21"/>
  <c r="S17" i="21" s="1"/>
  <c r="L17" i="21"/>
  <c r="K17" i="21"/>
  <c r="J17" i="21"/>
  <c r="I17" i="21"/>
  <c r="Q17" i="21" s="1"/>
  <c r="H17" i="21"/>
  <c r="G17" i="21"/>
  <c r="F17" i="21"/>
  <c r="C17" i="21"/>
  <c r="E17" i="21" s="1"/>
  <c r="B17" i="21"/>
  <c r="U16" i="21"/>
  <c r="T16" i="21"/>
  <c r="S16" i="21"/>
  <c r="R16" i="21"/>
  <c r="Q16" i="21"/>
  <c r="P16" i="21"/>
  <c r="E16" i="21"/>
  <c r="S15" i="21"/>
  <c r="R15" i="21"/>
  <c r="Q15" i="21"/>
  <c r="P15" i="21"/>
  <c r="E15" i="21"/>
  <c r="S14" i="21"/>
  <c r="R14" i="21"/>
  <c r="Q14" i="21"/>
  <c r="P14" i="21"/>
  <c r="E14" i="21"/>
  <c r="U14" i="21" s="1"/>
  <c r="S13" i="21"/>
  <c r="R13" i="21"/>
  <c r="Q13" i="21"/>
  <c r="P13" i="21"/>
  <c r="E13" i="21"/>
  <c r="U13" i="21" s="1"/>
  <c r="T12" i="21"/>
  <c r="S12" i="21"/>
  <c r="R12" i="21"/>
  <c r="Q12" i="21"/>
  <c r="P12" i="21"/>
  <c r="E12" i="21"/>
  <c r="U12" i="21" s="1"/>
  <c r="S11" i="21"/>
  <c r="R11" i="21"/>
  <c r="Q11" i="21"/>
  <c r="U11" i="21" s="1"/>
  <c r="P11" i="21"/>
  <c r="E11" i="21"/>
  <c r="S10" i="21"/>
  <c r="R10" i="21"/>
  <c r="Q10" i="21"/>
  <c r="P10" i="21"/>
  <c r="T10" i="21" s="1"/>
  <c r="E10" i="21"/>
  <c r="U10" i="21" s="1"/>
  <c r="U9" i="21"/>
  <c r="S9" i="21"/>
  <c r="R9" i="21"/>
  <c r="Q9" i="21"/>
  <c r="P9" i="21"/>
  <c r="E9" i="21"/>
  <c r="U96" i="20"/>
  <c r="T96" i="20"/>
  <c r="S96" i="20"/>
  <c r="R96" i="20"/>
  <c r="Q96" i="20"/>
  <c r="P96" i="20"/>
  <c r="E96" i="20"/>
  <c r="S95" i="20"/>
  <c r="R95" i="20"/>
  <c r="Q95" i="20"/>
  <c r="P95" i="20"/>
  <c r="E95" i="20"/>
  <c r="S94" i="20"/>
  <c r="R94" i="20"/>
  <c r="Q94" i="20"/>
  <c r="P94" i="20"/>
  <c r="E94" i="20"/>
  <c r="U94" i="20" s="1"/>
  <c r="S93" i="20"/>
  <c r="R93" i="20"/>
  <c r="Q93" i="20"/>
  <c r="P93" i="20"/>
  <c r="E93" i="20"/>
  <c r="U93" i="20" s="1"/>
  <c r="T92" i="20"/>
  <c r="S92" i="20"/>
  <c r="R92" i="20"/>
  <c r="Q92" i="20"/>
  <c r="P92" i="20"/>
  <c r="E92" i="20"/>
  <c r="U92" i="20" s="1"/>
  <c r="S91" i="20"/>
  <c r="R91" i="20"/>
  <c r="Q91" i="20"/>
  <c r="U91" i="20" s="1"/>
  <c r="P91" i="20"/>
  <c r="E91" i="20"/>
  <c r="S90" i="20"/>
  <c r="R90" i="20"/>
  <c r="Q90" i="20"/>
  <c r="P90" i="20"/>
  <c r="E90" i="20"/>
  <c r="U90" i="20" s="1"/>
  <c r="U89" i="20"/>
  <c r="S89" i="20"/>
  <c r="R89" i="20"/>
  <c r="Q89" i="20"/>
  <c r="P89" i="20"/>
  <c r="E89" i="20"/>
  <c r="T89" i="20" s="1"/>
  <c r="U88" i="20"/>
  <c r="T88" i="20"/>
  <c r="S88" i="20"/>
  <c r="R88" i="20"/>
  <c r="Q88" i="20"/>
  <c r="P88" i="20"/>
  <c r="E88" i="20"/>
  <c r="W75" i="20"/>
  <c r="V75" i="20"/>
  <c r="O75" i="20"/>
  <c r="N75" i="20"/>
  <c r="M75" i="20"/>
  <c r="L75" i="20"/>
  <c r="K75" i="20"/>
  <c r="J75" i="20"/>
  <c r="I75" i="20"/>
  <c r="H75" i="20"/>
  <c r="G75" i="20"/>
  <c r="F75" i="20"/>
  <c r="C75" i="20"/>
  <c r="B75" i="20"/>
  <c r="O74" i="20"/>
  <c r="N74" i="20"/>
  <c r="M74" i="20"/>
  <c r="S74" i="20" s="1"/>
  <c r="L74" i="20"/>
  <c r="R74" i="20" s="1"/>
  <c r="K74" i="20"/>
  <c r="J74" i="20"/>
  <c r="I74" i="20"/>
  <c r="Q74" i="20" s="1"/>
  <c r="H74" i="20"/>
  <c r="G74" i="20"/>
  <c r="F74" i="20"/>
  <c r="C74" i="20"/>
  <c r="E74" i="20" s="1"/>
  <c r="B74" i="20"/>
  <c r="O73" i="20"/>
  <c r="N73" i="20"/>
  <c r="M73" i="20"/>
  <c r="L73" i="20"/>
  <c r="K73" i="20"/>
  <c r="J73" i="20"/>
  <c r="I73" i="20"/>
  <c r="H73" i="20"/>
  <c r="G73" i="20"/>
  <c r="F73" i="20"/>
  <c r="C73" i="20"/>
  <c r="B73" i="20"/>
  <c r="U72" i="20"/>
  <c r="T72" i="20"/>
  <c r="S72" i="20"/>
  <c r="R72" i="20"/>
  <c r="Q72" i="20"/>
  <c r="P72" i="20"/>
  <c r="E72" i="20"/>
  <c r="S71" i="20"/>
  <c r="R71" i="20"/>
  <c r="Q71" i="20"/>
  <c r="P71" i="20"/>
  <c r="E71" i="20"/>
  <c r="W69" i="20"/>
  <c r="V69" i="20"/>
  <c r="O69" i="20"/>
  <c r="N69" i="20"/>
  <c r="M69" i="20"/>
  <c r="L69" i="20"/>
  <c r="K69" i="20"/>
  <c r="J69" i="20"/>
  <c r="I69" i="20"/>
  <c r="H69" i="20"/>
  <c r="G69" i="20"/>
  <c r="F69" i="20"/>
  <c r="C69" i="20"/>
  <c r="B69" i="20"/>
  <c r="O68" i="20"/>
  <c r="N68" i="20"/>
  <c r="M68" i="20"/>
  <c r="S68" i="20" s="1"/>
  <c r="L68" i="20"/>
  <c r="R68" i="20" s="1"/>
  <c r="K68" i="20"/>
  <c r="J68" i="20"/>
  <c r="I68" i="20"/>
  <c r="H68" i="20"/>
  <c r="G68" i="20"/>
  <c r="F68" i="20"/>
  <c r="C68" i="20"/>
  <c r="B68" i="20"/>
  <c r="S67" i="20"/>
  <c r="R67" i="20"/>
  <c r="Q67" i="20"/>
  <c r="P67" i="20"/>
  <c r="E67" i="20"/>
  <c r="U67" i="20" s="1"/>
  <c r="S66" i="20"/>
  <c r="R66" i="20"/>
  <c r="Q66" i="20"/>
  <c r="P66" i="20"/>
  <c r="E66" i="20"/>
  <c r="U66" i="20" s="1"/>
  <c r="T65" i="20"/>
  <c r="S65" i="20"/>
  <c r="R65" i="20"/>
  <c r="Q65" i="20"/>
  <c r="P65" i="20"/>
  <c r="E65" i="20"/>
  <c r="U65" i="20" s="1"/>
  <c r="S64" i="20"/>
  <c r="R64" i="20"/>
  <c r="Q64" i="20"/>
  <c r="P64" i="20"/>
  <c r="E64" i="20"/>
  <c r="T64" i="20" s="1"/>
  <c r="S63" i="20"/>
  <c r="R63" i="20"/>
  <c r="Q63" i="20"/>
  <c r="P63" i="20"/>
  <c r="E63" i="20"/>
  <c r="T63" i="20" s="1"/>
  <c r="O61" i="20"/>
  <c r="N61" i="20"/>
  <c r="M61" i="20"/>
  <c r="S61" i="20" s="1"/>
  <c r="L61" i="20"/>
  <c r="R61" i="20" s="1"/>
  <c r="K61" i="20"/>
  <c r="J61" i="20"/>
  <c r="I61" i="20"/>
  <c r="H61" i="20"/>
  <c r="P61" i="20" s="1"/>
  <c r="C61" i="20"/>
  <c r="B61" i="20"/>
  <c r="U60" i="20"/>
  <c r="S60" i="20"/>
  <c r="R60" i="20"/>
  <c r="Q60" i="20"/>
  <c r="P60" i="20"/>
  <c r="E60" i="20"/>
  <c r="T60" i="20" s="1"/>
  <c r="S59" i="20"/>
  <c r="R59" i="20"/>
  <c r="Q59" i="20"/>
  <c r="P59" i="20"/>
  <c r="E59" i="20"/>
  <c r="U59" i="20" s="1"/>
  <c r="S58" i="20"/>
  <c r="R58" i="20"/>
  <c r="Q58" i="20"/>
  <c r="P58" i="20"/>
  <c r="E58" i="20"/>
  <c r="U58" i="20" s="1"/>
  <c r="S57" i="20"/>
  <c r="R57" i="20"/>
  <c r="Q57" i="20"/>
  <c r="P57" i="20"/>
  <c r="E57" i="20"/>
  <c r="U57" i="20" s="1"/>
  <c r="S55" i="20"/>
  <c r="O55" i="20"/>
  <c r="N55" i="20"/>
  <c r="M55" i="20"/>
  <c r="L55" i="20"/>
  <c r="R55" i="20" s="1"/>
  <c r="K55" i="20"/>
  <c r="J55" i="20"/>
  <c r="I55" i="20"/>
  <c r="H55" i="20"/>
  <c r="G55" i="20"/>
  <c r="F55" i="20"/>
  <c r="C55" i="20"/>
  <c r="B55" i="20"/>
  <c r="S54" i="20"/>
  <c r="R54" i="20"/>
  <c r="Q54" i="20"/>
  <c r="P54" i="20"/>
  <c r="E54" i="20"/>
  <c r="U53" i="20"/>
  <c r="S53" i="20"/>
  <c r="R53" i="20"/>
  <c r="Q53" i="20"/>
  <c r="P53" i="20"/>
  <c r="E53" i="20"/>
  <c r="T53" i="20" s="1"/>
  <c r="U52" i="20"/>
  <c r="S52" i="20"/>
  <c r="R52" i="20"/>
  <c r="Q52" i="20"/>
  <c r="P52" i="20"/>
  <c r="E52" i="20"/>
  <c r="T52" i="20" s="1"/>
  <c r="S51" i="20"/>
  <c r="R51" i="20"/>
  <c r="Q51" i="20"/>
  <c r="P51" i="20"/>
  <c r="E51" i="20"/>
  <c r="U51" i="20" s="1"/>
  <c r="S50" i="20"/>
  <c r="R50" i="20"/>
  <c r="Q50" i="20"/>
  <c r="P50" i="20"/>
  <c r="E50" i="20"/>
  <c r="T50" i="20" s="1"/>
  <c r="S49" i="20"/>
  <c r="R49" i="20"/>
  <c r="Q49" i="20"/>
  <c r="P49" i="20"/>
  <c r="E49" i="20"/>
  <c r="U49" i="20" s="1"/>
  <c r="U48" i="20"/>
  <c r="T48" i="20"/>
  <c r="S48" i="20"/>
  <c r="R48" i="20"/>
  <c r="Q48" i="20"/>
  <c r="P48" i="20"/>
  <c r="E48" i="20"/>
  <c r="S47" i="20"/>
  <c r="R47" i="20"/>
  <c r="Q47" i="20"/>
  <c r="P47" i="20"/>
  <c r="E47" i="20"/>
  <c r="U47" i="20" s="1"/>
  <c r="S46" i="20"/>
  <c r="R46" i="20"/>
  <c r="Q46" i="20"/>
  <c r="P46" i="20"/>
  <c r="E46" i="20"/>
  <c r="U46" i="20" s="1"/>
  <c r="U45" i="20"/>
  <c r="S45" i="20"/>
  <c r="R45" i="20"/>
  <c r="Q45" i="20"/>
  <c r="P45" i="20"/>
  <c r="E45" i="20"/>
  <c r="T45" i="20" s="1"/>
  <c r="S44" i="20"/>
  <c r="R44" i="20"/>
  <c r="Q44" i="20"/>
  <c r="P44" i="20"/>
  <c r="E44" i="20"/>
  <c r="O42" i="20"/>
  <c r="N42" i="20"/>
  <c r="M42" i="20"/>
  <c r="S42" i="20" s="1"/>
  <c r="L42" i="20"/>
  <c r="R42" i="20" s="1"/>
  <c r="K42" i="20"/>
  <c r="J42" i="20"/>
  <c r="I42" i="20"/>
  <c r="H42" i="20"/>
  <c r="G42" i="20"/>
  <c r="F42" i="20"/>
  <c r="C42" i="20"/>
  <c r="B42" i="20"/>
  <c r="U41" i="20"/>
  <c r="S41" i="20"/>
  <c r="R41" i="20"/>
  <c r="Q41" i="20"/>
  <c r="P41" i="20"/>
  <c r="E41" i="20"/>
  <c r="T41" i="20" s="1"/>
  <c r="S40" i="20"/>
  <c r="R40" i="20"/>
  <c r="Q40" i="20"/>
  <c r="P40" i="20"/>
  <c r="E40" i="20"/>
  <c r="S39" i="20"/>
  <c r="R39" i="20"/>
  <c r="Q39" i="20"/>
  <c r="P39" i="20"/>
  <c r="E39" i="20"/>
  <c r="T39" i="20" s="1"/>
  <c r="T38" i="20"/>
  <c r="S38" i="20"/>
  <c r="R38" i="20"/>
  <c r="Q38" i="20"/>
  <c r="P38" i="20"/>
  <c r="E38" i="20"/>
  <c r="U38" i="20" s="1"/>
  <c r="S37" i="20"/>
  <c r="R37" i="20"/>
  <c r="Q37" i="20"/>
  <c r="P37" i="20"/>
  <c r="T37" i="20" s="1"/>
  <c r="E37" i="20"/>
  <c r="O35" i="20"/>
  <c r="N35" i="20"/>
  <c r="R35" i="20" s="1"/>
  <c r="M35" i="20"/>
  <c r="L35" i="20"/>
  <c r="K35" i="20"/>
  <c r="J35" i="20"/>
  <c r="I35" i="20"/>
  <c r="H35" i="20"/>
  <c r="G35" i="20"/>
  <c r="F35" i="20"/>
  <c r="C35" i="20"/>
  <c r="B35" i="20"/>
  <c r="E35" i="20" s="1"/>
  <c r="S34" i="20"/>
  <c r="R34" i="20"/>
  <c r="Q34" i="20"/>
  <c r="U34" i="20" s="1"/>
  <c r="P34" i="20"/>
  <c r="E34" i="20"/>
  <c r="W32" i="20"/>
  <c r="V32" i="20"/>
  <c r="R32" i="20"/>
  <c r="O32" i="20"/>
  <c r="N32" i="20"/>
  <c r="M32" i="20"/>
  <c r="S32" i="20" s="1"/>
  <c r="L32" i="20"/>
  <c r="K32" i="20"/>
  <c r="J32" i="20"/>
  <c r="I32" i="20"/>
  <c r="H32" i="20"/>
  <c r="G32" i="20"/>
  <c r="F32" i="20"/>
  <c r="C32" i="20"/>
  <c r="B32" i="20"/>
  <c r="S31" i="20"/>
  <c r="R31" i="20"/>
  <c r="Q31" i="20"/>
  <c r="P31" i="20"/>
  <c r="E31" i="20"/>
  <c r="U30" i="20"/>
  <c r="T30" i="20"/>
  <c r="S30" i="20"/>
  <c r="R30" i="20"/>
  <c r="Q30" i="20"/>
  <c r="P30" i="20"/>
  <c r="E30" i="20"/>
  <c r="S29" i="20"/>
  <c r="R29" i="20"/>
  <c r="Q29" i="20"/>
  <c r="P29" i="20"/>
  <c r="E29" i="20"/>
  <c r="U29" i="20" s="1"/>
  <c r="S28" i="20"/>
  <c r="R28" i="20"/>
  <c r="Q28" i="20"/>
  <c r="P28" i="20"/>
  <c r="E28" i="20"/>
  <c r="U28" i="20" s="1"/>
  <c r="W26" i="20"/>
  <c r="V26" i="20"/>
  <c r="O26" i="20"/>
  <c r="N26" i="20"/>
  <c r="M26" i="20"/>
  <c r="L26" i="20"/>
  <c r="R26" i="20" s="1"/>
  <c r="K26" i="20"/>
  <c r="J26" i="20"/>
  <c r="I26" i="20"/>
  <c r="H26" i="20"/>
  <c r="G26" i="20"/>
  <c r="F26" i="20"/>
  <c r="C26" i="20"/>
  <c r="B26" i="20"/>
  <c r="E26" i="20" s="1"/>
  <c r="U25" i="20"/>
  <c r="T25" i="20"/>
  <c r="S25" i="20"/>
  <c r="R25" i="20"/>
  <c r="Q25" i="20"/>
  <c r="P25" i="20"/>
  <c r="E25" i="20"/>
  <c r="U24" i="20"/>
  <c r="T24" i="20"/>
  <c r="S24" i="20"/>
  <c r="R24" i="20"/>
  <c r="Q24" i="20"/>
  <c r="P24" i="20"/>
  <c r="E24" i="20"/>
  <c r="S23" i="20"/>
  <c r="R23" i="20"/>
  <c r="Q23" i="20"/>
  <c r="P23" i="20"/>
  <c r="E23" i="20"/>
  <c r="S22" i="20"/>
  <c r="R22" i="20"/>
  <c r="Q22" i="20"/>
  <c r="P22" i="20"/>
  <c r="E22" i="20"/>
  <c r="U22" i="20" s="1"/>
  <c r="U21" i="20"/>
  <c r="S21" i="20"/>
  <c r="R21" i="20"/>
  <c r="Q21" i="20"/>
  <c r="P21" i="20"/>
  <c r="E21" i="20"/>
  <c r="T21" i="20" s="1"/>
  <c r="S20" i="20"/>
  <c r="R20" i="20"/>
  <c r="Q20" i="20"/>
  <c r="P20" i="20"/>
  <c r="E20" i="20"/>
  <c r="S19" i="20"/>
  <c r="R19" i="20"/>
  <c r="Q19" i="20"/>
  <c r="P19" i="20"/>
  <c r="E19" i="20"/>
  <c r="U19" i="20" s="1"/>
  <c r="O17" i="20"/>
  <c r="N17" i="20"/>
  <c r="M17" i="20"/>
  <c r="L17" i="20"/>
  <c r="R17" i="20" s="1"/>
  <c r="K17" i="20"/>
  <c r="J17" i="20"/>
  <c r="I17" i="20"/>
  <c r="H17" i="20"/>
  <c r="G17" i="20"/>
  <c r="F17" i="20"/>
  <c r="C17" i="20"/>
  <c r="B17" i="20"/>
  <c r="T16" i="20"/>
  <c r="S16" i="20"/>
  <c r="R16" i="20"/>
  <c r="Q16" i="20"/>
  <c r="P16" i="20"/>
  <c r="E16" i="20"/>
  <c r="U16" i="20" s="1"/>
  <c r="U15" i="20"/>
  <c r="S15" i="20"/>
  <c r="R15" i="20"/>
  <c r="Q15" i="20"/>
  <c r="P15" i="20"/>
  <c r="E15" i="20"/>
  <c r="T15" i="20" s="1"/>
  <c r="U14" i="20"/>
  <c r="S14" i="20"/>
  <c r="R14" i="20"/>
  <c r="Q14" i="20"/>
  <c r="P14" i="20"/>
  <c r="E14" i="20"/>
  <c r="T14" i="20" s="1"/>
  <c r="S13" i="20"/>
  <c r="R13" i="20"/>
  <c r="Q13" i="20"/>
  <c r="P13" i="20"/>
  <c r="E13" i="20"/>
  <c r="U13" i="20" s="1"/>
  <c r="S12" i="20"/>
  <c r="R12" i="20"/>
  <c r="Q12" i="20"/>
  <c r="P12" i="20"/>
  <c r="E12" i="20"/>
  <c r="U12" i="20" s="1"/>
  <c r="S11" i="20"/>
  <c r="R11" i="20"/>
  <c r="Q11" i="20"/>
  <c r="P11" i="20"/>
  <c r="E11" i="20"/>
  <c r="U11" i="20" s="1"/>
  <c r="S10" i="20"/>
  <c r="R10" i="20"/>
  <c r="Q10" i="20"/>
  <c r="P10" i="20"/>
  <c r="E10" i="20"/>
  <c r="T10" i="20" s="1"/>
  <c r="U9" i="20"/>
  <c r="S9" i="20"/>
  <c r="R9" i="20"/>
  <c r="Q9" i="20"/>
  <c r="P9" i="20"/>
  <c r="E9" i="20"/>
  <c r="T9" i="20" s="1"/>
  <c r="S96" i="19"/>
  <c r="R96" i="19"/>
  <c r="Q96" i="19"/>
  <c r="P96" i="19"/>
  <c r="E96" i="19"/>
  <c r="S95" i="19"/>
  <c r="R95" i="19"/>
  <c r="Q95" i="19"/>
  <c r="P95" i="19"/>
  <c r="E95" i="19"/>
  <c r="T95" i="19" s="1"/>
  <c r="S94" i="19"/>
  <c r="R94" i="19"/>
  <c r="Q94" i="19"/>
  <c r="P94" i="19"/>
  <c r="E94" i="19"/>
  <c r="S93" i="19"/>
  <c r="R93" i="19"/>
  <c r="Q93" i="19"/>
  <c r="P93" i="19"/>
  <c r="E93" i="19"/>
  <c r="S92" i="19"/>
  <c r="R92" i="19"/>
  <c r="Q92" i="19"/>
  <c r="P92" i="19"/>
  <c r="E92" i="19"/>
  <c r="U92" i="19" s="1"/>
  <c r="S91" i="19"/>
  <c r="R91" i="19"/>
  <c r="Q91" i="19"/>
  <c r="P91" i="19"/>
  <c r="E91" i="19"/>
  <c r="S90" i="19"/>
  <c r="R90" i="19"/>
  <c r="Q90" i="19"/>
  <c r="P90" i="19"/>
  <c r="E90" i="19"/>
  <c r="U89" i="19"/>
  <c r="S89" i="19"/>
  <c r="R89" i="19"/>
  <c r="Q89" i="19"/>
  <c r="P89" i="19"/>
  <c r="E89" i="19"/>
  <c r="T89" i="19" s="1"/>
  <c r="S88" i="19"/>
  <c r="R88" i="19"/>
  <c r="Q88" i="19"/>
  <c r="P88" i="19"/>
  <c r="E88" i="19"/>
  <c r="V75" i="19"/>
  <c r="O75" i="19"/>
  <c r="N75" i="19"/>
  <c r="M75" i="19"/>
  <c r="S75" i="19" s="1"/>
  <c r="L75" i="19"/>
  <c r="K75" i="19"/>
  <c r="J75" i="19"/>
  <c r="I75" i="19"/>
  <c r="H75" i="19"/>
  <c r="P75" i="19" s="1"/>
  <c r="G75" i="19"/>
  <c r="F75" i="19"/>
  <c r="C75" i="19"/>
  <c r="B75" i="19"/>
  <c r="O74" i="19"/>
  <c r="N74" i="19"/>
  <c r="M74" i="19"/>
  <c r="S74" i="19" s="1"/>
  <c r="L74" i="19"/>
  <c r="K74" i="19"/>
  <c r="J74" i="19"/>
  <c r="I74" i="19"/>
  <c r="H74" i="19"/>
  <c r="G74" i="19"/>
  <c r="F74" i="19"/>
  <c r="C74" i="19"/>
  <c r="B74" i="19"/>
  <c r="E74" i="19" s="1"/>
  <c r="O73" i="19"/>
  <c r="N73" i="19"/>
  <c r="M73" i="19"/>
  <c r="S73" i="19" s="1"/>
  <c r="L73" i="19"/>
  <c r="K73" i="19"/>
  <c r="J73" i="19"/>
  <c r="I73" i="19"/>
  <c r="H73" i="19"/>
  <c r="G73" i="19"/>
  <c r="F73" i="19"/>
  <c r="C73" i="19"/>
  <c r="B73" i="19"/>
  <c r="S72" i="19"/>
  <c r="R72" i="19"/>
  <c r="Q72" i="19"/>
  <c r="P72" i="19"/>
  <c r="E72" i="19"/>
  <c r="U72" i="19" s="1"/>
  <c r="S71" i="19"/>
  <c r="R71" i="19"/>
  <c r="Q71" i="19"/>
  <c r="P71" i="19"/>
  <c r="E71" i="19"/>
  <c r="T71" i="19" s="1"/>
  <c r="V69" i="19"/>
  <c r="O69" i="19"/>
  <c r="N69" i="19"/>
  <c r="M69" i="19"/>
  <c r="S69" i="19" s="1"/>
  <c r="L69" i="19"/>
  <c r="K69" i="19"/>
  <c r="J69" i="19"/>
  <c r="I69" i="19"/>
  <c r="H69" i="19"/>
  <c r="G69" i="19"/>
  <c r="F69" i="19"/>
  <c r="C69" i="19"/>
  <c r="B69" i="19"/>
  <c r="O68" i="19"/>
  <c r="N68" i="19"/>
  <c r="M68" i="19"/>
  <c r="S68" i="19" s="1"/>
  <c r="L68" i="19"/>
  <c r="R68" i="19" s="1"/>
  <c r="K68" i="19"/>
  <c r="J68" i="19"/>
  <c r="I68" i="19"/>
  <c r="H68" i="19"/>
  <c r="G68" i="19"/>
  <c r="F68" i="19"/>
  <c r="E68" i="19"/>
  <c r="C68" i="19"/>
  <c r="B68" i="19"/>
  <c r="S67" i="19"/>
  <c r="R67" i="19"/>
  <c r="Q67" i="19"/>
  <c r="P67" i="19"/>
  <c r="E67" i="19"/>
  <c r="U67" i="19" s="1"/>
  <c r="S66" i="19"/>
  <c r="R66" i="19"/>
  <c r="Q66" i="19"/>
  <c r="P66" i="19"/>
  <c r="E66" i="19"/>
  <c r="U66" i="19" s="1"/>
  <c r="U65" i="19"/>
  <c r="S65" i="19"/>
  <c r="R65" i="19"/>
  <c r="Q65" i="19"/>
  <c r="P65" i="19"/>
  <c r="E65" i="19"/>
  <c r="T65" i="19" s="1"/>
  <c r="S64" i="19"/>
  <c r="R64" i="19"/>
  <c r="Q64" i="19"/>
  <c r="P64" i="19"/>
  <c r="E64" i="19"/>
  <c r="U64" i="19" s="1"/>
  <c r="S63" i="19"/>
  <c r="R63" i="19"/>
  <c r="Q63" i="19"/>
  <c r="P63" i="19"/>
  <c r="E63" i="19"/>
  <c r="O61" i="19"/>
  <c r="N61" i="19"/>
  <c r="M61" i="19"/>
  <c r="S61" i="19" s="1"/>
  <c r="L61" i="19"/>
  <c r="R61" i="19" s="1"/>
  <c r="K61" i="19"/>
  <c r="J61" i="19"/>
  <c r="I61" i="19"/>
  <c r="H61" i="19"/>
  <c r="C61" i="19"/>
  <c r="B61" i="19"/>
  <c r="S60" i="19"/>
  <c r="R60" i="19"/>
  <c r="Q60" i="19"/>
  <c r="P60" i="19"/>
  <c r="E60" i="19"/>
  <c r="U60" i="19" s="1"/>
  <c r="U59" i="19"/>
  <c r="S59" i="19"/>
  <c r="R59" i="19"/>
  <c r="Q59" i="19"/>
  <c r="P59" i="19"/>
  <c r="E59" i="19"/>
  <c r="T59" i="19" s="1"/>
  <c r="S58" i="19"/>
  <c r="R58" i="19"/>
  <c r="Q58" i="19"/>
  <c r="P58" i="19"/>
  <c r="E58" i="19"/>
  <c r="U58" i="19" s="1"/>
  <c r="S57" i="19"/>
  <c r="R57" i="19"/>
  <c r="Q57" i="19"/>
  <c r="P57" i="19"/>
  <c r="E57" i="19"/>
  <c r="U57" i="19" s="1"/>
  <c r="O55" i="19"/>
  <c r="N55" i="19"/>
  <c r="M55" i="19"/>
  <c r="S55" i="19" s="1"/>
  <c r="L55" i="19"/>
  <c r="K55" i="19"/>
  <c r="J55" i="19"/>
  <c r="I55" i="19"/>
  <c r="H55" i="19"/>
  <c r="G55" i="19"/>
  <c r="F55" i="19"/>
  <c r="C55" i="19"/>
  <c r="B55" i="19"/>
  <c r="S54" i="19"/>
  <c r="R54" i="19"/>
  <c r="Q54" i="19"/>
  <c r="P54" i="19"/>
  <c r="E54" i="19"/>
  <c r="U54" i="19" s="1"/>
  <c r="S53" i="19"/>
  <c r="R53" i="19"/>
  <c r="Q53" i="19"/>
  <c r="P53" i="19"/>
  <c r="E53" i="19"/>
  <c r="S52" i="19"/>
  <c r="R52" i="19"/>
  <c r="Q52" i="19"/>
  <c r="P52" i="19"/>
  <c r="E52" i="19"/>
  <c r="U52" i="19" s="1"/>
  <c r="S51" i="19"/>
  <c r="R51" i="19"/>
  <c r="Q51" i="19"/>
  <c r="P51" i="19"/>
  <c r="E51" i="19"/>
  <c r="U51" i="19" s="1"/>
  <c r="U50" i="19"/>
  <c r="S50" i="19"/>
  <c r="R50" i="19"/>
  <c r="Q50" i="19"/>
  <c r="P50" i="19"/>
  <c r="E50" i="19"/>
  <c r="T50" i="19" s="1"/>
  <c r="S49" i="19"/>
  <c r="R49" i="19"/>
  <c r="Q49" i="19"/>
  <c r="P49" i="19"/>
  <c r="E49" i="19"/>
  <c r="S48" i="19"/>
  <c r="R48" i="19"/>
  <c r="Q48" i="19"/>
  <c r="P48" i="19"/>
  <c r="E48" i="19"/>
  <c r="U48" i="19" s="1"/>
  <c r="S47" i="19"/>
  <c r="R47" i="19"/>
  <c r="Q47" i="19"/>
  <c r="P47" i="19"/>
  <c r="E47" i="19"/>
  <c r="U47" i="19" s="1"/>
  <c r="S46" i="19"/>
  <c r="R46" i="19"/>
  <c r="Q46" i="19"/>
  <c r="P46" i="19"/>
  <c r="E46" i="19"/>
  <c r="S45" i="19"/>
  <c r="R45" i="19"/>
  <c r="Q45" i="19"/>
  <c r="P45" i="19"/>
  <c r="E45" i="19"/>
  <c r="S44" i="19"/>
  <c r="R44" i="19"/>
  <c r="Q44" i="19"/>
  <c r="P44" i="19"/>
  <c r="E44" i="19"/>
  <c r="T44" i="19" s="1"/>
  <c r="O42" i="19"/>
  <c r="N42" i="19"/>
  <c r="M42" i="19"/>
  <c r="S42" i="19" s="1"/>
  <c r="L42" i="19"/>
  <c r="K42" i="19"/>
  <c r="J42" i="19"/>
  <c r="I42" i="19"/>
  <c r="H42" i="19"/>
  <c r="G42" i="19"/>
  <c r="F42" i="19"/>
  <c r="C42" i="19"/>
  <c r="E42" i="19" s="1"/>
  <c r="B42" i="19"/>
  <c r="U41" i="19"/>
  <c r="S41" i="19"/>
  <c r="R41" i="19"/>
  <c r="Q41" i="19"/>
  <c r="P41" i="19"/>
  <c r="E41" i="19"/>
  <c r="T41" i="19" s="1"/>
  <c r="T40" i="19"/>
  <c r="S40" i="19"/>
  <c r="R40" i="19"/>
  <c r="Q40" i="19"/>
  <c r="P40" i="19"/>
  <c r="E40" i="19"/>
  <c r="U40" i="19" s="1"/>
  <c r="U39" i="19"/>
  <c r="S39" i="19"/>
  <c r="R39" i="19"/>
  <c r="Q39" i="19"/>
  <c r="P39" i="19"/>
  <c r="E39" i="19"/>
  <c r="T39" i="19" s="1"/>
  <c r="S38" i="19"/>
  <c r="R38" i="19"/>
  <c r="Q38" i="19"/>
  <c r="U38" i="19" s="1"/>
  <c r="P38" i="19"/>
  <c r="E38" i="19"/>
  <c r="S37" i="19"/>
  <c r="R37" i="19"/>
  <c r="Q37" i="19"/>
  <c r="P37" i="19"/>
  <c r="E37" i="19"/>
  <c r="T37" i="19" s="1"/>
  <c r="R35" i="19"/>
  <c r="O35" i="19"/>
  <c r="N35" i="19"/>
  <c r="M35" i="19"/>
  <c r="S35" i="19" s="1"/>
  <c r="L35" i="19"/>
  <c r="K35" i="19"/>
  <c r="J35" i="19"/>
  <c r="I35" i="19"/>
  <c r="H35" i="19"/>
  <c r="P35" i="19" s="1"/>
  <c r="G35" i="19"/>
  <c r="F35" i="19"/>
  <c r="E35" i="19"/>
  <c r="C35" i="19"/>
  <c r="B35" i="19"/>
  <c r="S34" i="19"/>
  <c r="R34" i="19"/>
  <c r="Q34" i="19"/>
  <c r="P34" i="19"/>
  <c r="E34" i="19"/>
  <c r="T34" i="19" s="1"/>
  <c r="O32" i="19"/>
  <c r="N32" i="19"/>
  <c r="M32" i="19"/>
  <c r="S32" i="19" s="1"/>
  <c r="L32" i="19"/>
  <c r="R32" i="19" s="1"/>
  <c r="K32" i="19"/>
  <c r="J32" i="19"/>
  <c r="I32" i="19"/>
  <c r="H32" i="19"/>
  <c r="G32" i="19"/>
  <c r="F32" i="19"/>
  <c r="C32" i="19"/>
  <c r="E32" i="19" s="1"/>
  <c r="B32" i="19"/>
  <c r="T31" i="19"/>
  <c r="S31" i="19"/>
  <c r="R31" i="19"/>
  <c r="Q31" i="19"/>
  <c r="P31" i="19"/>
  <c r="E31" i="19"/>
  <c r="U31" i="19" s="1"/>
  <c r="S30" i="19"/>
  <c r="R30" i="19"/>
  <c r="Q30" i="19"/>
  <c r="P30" i="19"/>
  <c r="E30" i="19"/>
  <c r="U30" i="19" s="1"/>
  <c r="S29" i="19"/>
  <c r="R29" i="19"/>
  <c r="Q29" i="19"/>
  <c r="P29" i="19"/>
  <c r="E29" i="19"/>
  <c r="U28" i="19"/>
  <c r="S28" i="19"/>
  <c r="R28" i="19"/>
  <c r="Q28" i="19"/>
  <c r="P28" i="19"/>
  <c r="E28" i="19"/>
  <c r="T28" i="19" s="1"/>
  <c r="V26" i="19"/>
  <c r="O26" i="19"/>
  <c r="N26" i="19"/>
  <c r="M26" i="19"/>
  <c r="S26" i="19" s="1"/>
  <c r="L26" i="19"/>
  <c r="R26" i="19" s="1"/>
  <c r="K26" i="19"/>
  <c r="J26" i="19"/>
  <c r="I26" i="19"/>
  <c r="H26" i="19"/>
  <c r="G26" i="19"/>
  <c r="F26" i="19"/>
  <c r="C26" i="19"/>
  <c r="B26" i="19"/>
  <c r="E26" i="19" s="1"/>
  <c r="S25" i="19"/>
  <c r="R25" i="19"/>
  <c r="Q25" i="19"/>
  <c r="P25" i="19"/>
  <c r="E25" i="19"/>
  <c r="U24" i="19"/>
  <c r="S24" i="19"/>
  <c r="R24" i="19"/>
  <c r="Q24" i="19"/>
  <c r="P24" i="19"/>
  <c r="E24" i="19"/>
  <c r="T24" i="19" s="1"/>
  <c r="U23" i="19"/>
  <c r="S23" i="19"/>
  <c r="R23" i="19"/>
  <c r="Q23" i="19"/>
  <c r="P23" i="19"/>
  <c r="E23" i="19"/>
  <c r="T22" i="19"/>
  <c r="S22" i="19"/>
  <c r="R22" i="19"/>
  <c r="Q22" i="19"/>
  <c r="P22" i="19"/>
  <c r="E22" i="19"/>
  <c r="U22" i="19" s="1"/>
  <c r="U21" i="19"/>
  <c r="S21" i="19"/>
  <c r="R21" i="19"/>
  <c r="Q21" i="19"/>
  <c r="P21" i="19"/>
  <c r="E21" i="19"/>
  <c r="T21" i="19" s="1"/>
  <c r="U20" i="19"/>
  <c r="S20" i="19"/>
  <c r="R20" i="19"/>
  <c r="Q20" i="19"/>
  <c r="P20" i="19"/>
  <c r="E20" i="19"/>
  <c r="T20" i="19" s="1"/>
  <c r="T19" i="19"/>
  <c r="S19" i="19"/>
  <c r="R19" i="19"/>
  <c r="Q19" i="19"/>
  <c r="P19" i="19"/>
  <c r="E19" i="19"/>
  <c r="U19" i="19" s="1"/>
  <c r="O17" i="19"/>
  <c r="N17" i="19"/>
  <c r="M17" i="19"/>
  <c r="S17" i="19" s="1"/>
  <c r="L17" i="19"/>
  <c r="K17" i="19"/>
  <c r="J17" i="19"/>
  <c r="I17" i="19"/>
  <c r="H17" i="19"/>
  <c r="P17" i="19" s="1"/>
  <c r="G17" i="19"/>
  <c r="F17" i="19"/>
  <c r="E17" i="19"/>
  <c r="C17" i="19"/>
  <c r="B17" i="19"/>
  <c r="T16" i="19"/>
  <c r="S16" i="19"/>
  <c r="R16" i="19"/>
  <c r="Q16" i="19"/>
  <c r="P16" i="19"/>
  <c r="E16" i="19"/>
  <c r="U16" i="19" s="1"/>
  <c r="S15" i="19"/>
  <c r="R15" i="19"/>
  <c r="Q15" i="19"/>
  <c r="P15" i="19"/>
  <c r="E15" i="19"/>
  <c r="S14" i="19"/>
  <c r="R14" i="19"/>
  <c r="Q14" i="19"/>
  <c r="P14" i="19"/>
  <c r="E14" i="19"/>
  <c r="U13" i="19"/>
  <c r="S13" i="19"/>
  <c r="R13" i="19"/>
  <c r="Q13" i="19"/>
  <c r="P13" i="19"/>
  <c r="E13" i="19"/>
  <c r="T13" i="19" s="1"/>
  <c r="S12" i="19"/>
  <c r="R12" i="19"/>
  <c r="Q12" i="19"/>
  <c r="P12" i="19"/>
  <c r="E12" i="19"/>
  <c r="T12" i="19" s="1"/>
  <c r="S11" i="19"/>
  <c r="R11" i="19"/>
  <c r="Q11" i="19"/>
  <c r="P11" i="19"/>
  <c r="E11" i="19"/>
  <c r="U10" i="19"/>
  <c r="S10" i="19"/>
  <c r="R10" i="19"/>
  <c r="Q10" i="19"/>
  <c r="P10" i="19"/>
  <c r="E10" i="19"/>
  <c r="T10" i="19" s="1"/>
  <c r="T9" i="19"/>
  <c r="S9" i="19"/>
  <c r="R9" i="19"/>
  <c r="Q9" i="19"/>
  <c r="P9" i="19"/>
  <c r="E9" i="19"/>
  <c r="U9" i="19" s="1"/>
  <c r="S96" i="18"/>
  <c r="R96" i="18"/>
  <c r="Q96" i="18"/>
  <c r="P96" i="18"/>
  <c r="E96" i="18"/>
  <c r="S95" i="18"/>
  <c r="R95" i="18"/>
  <c r="Q95" i="18"/>
  <c r="P95" i="18"/>
  <c r="E95" i="18"/>
  <c r="U95" i="18" s="1"/>
  <c r="S94" i="18"/>
  <c r="R94" i="18"/>
  <c r="Q94" i="18"/>
  <c r="P94" i="18"/>
  <c r="E94" i="18"/>
  <c r="S93" i="18"/>
  <c r="R93" i="18"/>
  <c r="Q93" i="18"/>
  <c r="P93" i="18"/>
  <c r="E93" i="18"/>
  <c r="S92" i="18"/>
  <c r="R92" i="18"/>
  <c r="Q92" i="18"/>
  <c r="P92" i="18"/>
  <c r="E92" i="18"/>
  <c r="U92" i="18" s="1"/>
  <c r="S91" i="18"/>
  <c r="R91" i="18"/>
  <c r="Q91" i="18"/>
  <c r="P91" i="18"/>
  <c r="E91" i="18"/>
  <c r="S90" i="18"/>
  <c r="R90" i="18"/>
  <c r="Q90" i="18"/>
  <c r="P90" i="18"/>
  <c r="E90" i="18"/>
  <c r="T89" i="18"/>
  <c r="S89" i="18"/>
  <c r="R89" i="18"/>
  <c r="Q89" i="18"/>
  <c r="P89" i="18"/>
  <c r="E89" i="18"/>
  <c r="U89" i="18" s="1"/>
  <c r="U88" i="18"/>
  <c r="S88" i="18"/>
  <c r="R88" i="18"/>
  <c r="Q88" i="18"/>
  <c r="Q87" i="18" s="1"/>
  <c r="P88" i="18"/>
  <c r="E88" i="18"/>
  <c r="T88" i="18" s="1"/>
  <c r="O75" i="18"/>
  <c r="N75" i="18"/>
  <c r="M75" i="18"/>
  <c r="L75" i="18"/>
  <c r="K75" i="18"/>
  <c r="J75" i="18"/>
  <c r="I75" i="18"/>
  <c r="H75" i="18"/>
  <c r="G75" i="18"/>
  <c r="F75" i="18"/>
  <c r="C75" i="18"/>
  <c r="B75" i="18"/>
  <c r="O74" i="18"/>
  <c r="N74" i="18"/>
  <c r="R74" i="18" s="1"/>
  <c r="M74" i="18"/>
  <c r="L74" i="18"/>
  <c r="K74" i="18"/>
  <c r="J74" i="18"/>
  <c r="I74" i="18"/>
  <c r="H74" i="18"/>
  <c r="G74" i="18"/>
  <c r="F74" i="18"/>
  <c r="C74" i="18"/>
  <c r="B74" i="18"/>
  <c r="O73" i="18"/>
  <c r="S73" i="18" s="1"/>
  <c r="N73" i="18"/>
  <c r="M73" i="18"/>
  <c r="L73" i="18"/>
  <c r="K73" i="18"/>
  <c r="J73" i="18"/>
  <c r="I73" i="18"/>
  <c r="H73" i="18"/>
  <c r="G73" i="18"/>
  <c r="F73" i="18"/>
  <c r="C73" i="18"/>
  <c r="B73" i="18"/>
  <c r="E73" i="18" s="1"/>
  <c r="S72" i="18"/>
  <c r="R72" i="18"/>
  <c r="Q72" i="18"/>
  <c r="P72" i="18"/>
  <c r="E72" i="18"/>
  <c r="T72" i="18" s="1"/>
  <c r="S71" i="18"/>
  <c r="R71" i="18"/>
  <c r="Q71" i="18"/>
  <c r="U71" i="18" s="1"/>
  <c r="P71" i="18"/>
  <c r="E71" i="18"/>
  <c r="O69" i="18"/>
  <c r="N69" i="18"/>
  <c r="M69" i="18"/>
  <c r="L69" i="18"/>
  <c r="K69" i="18"/>
  <c r="J69" i="18"/>
  <c r="I69" i="18"/>
  <c r="H69" i="18"/>
  <c r="G69" i="18"/>
  <c r="F69" i="18"/>
  <c r="C69" i="18"/>
  <c r="B69" i="18"/>
  <c r="O68" i="18"/>
  <c r="N68" i="18"/>
  <c r="M68" i="18"/>
  <c r="S68" i="18" s="1"/>
  <c r="L68" i="18"/>
  <c r="R68" i="18" s="1"/>
  <c r="K68" i="18"/>
  <c r="J68" i="18"/>
  <c r="I68" i="18"/>
  <c r="H68" i="18"/>
  <c r="G68" i="18"/>
  <c r="F68" i="18"/>
  <c r="C68" i="18"/>
  <c r="B68" i="18"/>
  <c r="S67" i="18"/>
  <c r="R67" i="18"/>
  <c r="Q67" i="18"/>
  <c r="P67" i="18"/>
  <c r="E67" i="18"/>
  <c r="S66" i="18"/>
  <c r="R66" i="18"/>
  <c r="Q66" i="18"/>
  <c r="P66" i="18"/>
  <c r="E66" i="18"/>
  <c r="U65" i="18"/>
  <c r="T65" i="18"/>
  <c r="S65" i="18"/>
  <c r="R65" i="18"/>
  <c r="Q65" i="18"/>
  <c r="P65" i="18"/>
  <c r="E65" i="18"/>
  <c r="T64" i="18"/>
  <c r="S64" i="18"/>
  <c r="R64" i="18"/>
  <c r="Q64" i="18"/>
  <c r="P64" i="18"/>
  <c r="E64" i="18"/>
  <c r="U64" i="18" s="1"/>
  <c r="T63" i="18"/>
  <c r="S63" i="18"/>
  <c r="R63" i="18"/>
  <c r="Q63" i="18"/>
  <c r="P63" i="18"/>
  <c r="E63" i="18"/>
  <c r="O61" i="18"/>
  <c r="N61" i="18"/>
  <c r="M61" i="18"/>
  <c r="S61" i="18" s="1"/>
  <c r="L61" i="18"/>
  <c r="R61" i="18" s="1"/>
  <c r="K61" i="18"/>
  <c r="J61" i="18"/>
  <c r="I61" i="18"/>
  <c r="H61" i="18"/>
  <c r="C61" i="18"/>
  <c r="B61" i="18"/>
  <c r="S60" i="18"/>
  <c r="R60" i="18"/>
  <c r="Q60" i="18"/>
  <c r="P60" i="18"/>
  <c r="E60" i="18"/>
  <c r="U60" i="18" s="1"/>
  <c r="S59" i="18"/>
  <c r="R59" i="18"/>
  <c r="Q59" i="18"/>
  <c r="P59" i="18"/>
  <c r="E59" i="18"/>
  <c r="U59" i="18" s="1"/>
  <c r="U58" i="18"/>
  <c r="S58" i="18"/>
  <c r="R58" i="18"/>
  <c r="Q58" i="18"/>
  <c r="P58" i="18"/>
  <c r="E58" i="18"/>
  <c r="T58" i="18" s="1"/>
  <c r="S57" i="18"/>
  <c r="R57" i="18"/>
  <c r="Q57" i="18"/>
  <c r="P57" i="18"/>
  <c r="E57" i="18"/>
  <c r="O55" i="18"/>
  <c r="N55" i="18"/>
  <c r="M55" i="18"/>
  <c r="L55" i="18"/>
  <c r="K55" i="18"/>
  <c r="J55" i="18"/>
  <c r="I55" i="18"/>
  <c r="H55" i="18"/>
  <c r="G55" i="18"/>
  <c r="F55" i="18"/>
  <c r="C55" i="18"/>
  <c r="B55" i="18"/>
  <c r="E55" i="18" s="1"/>
  <c r="U54" i="18"/>
  <c r="T54" i="18"/>
  <c r="S54" i="18"/>
  <c r="R54" i="18"/>
  <c r="Q54" i="18"/>
  <c r="P54" i="18"/>
  <c r="E54" i="18"/>
  <c r="U53" i="18"/>
  <c r="T53" i="18"/>
  <c r="S53" i="18"/>
  <c r="R53" i="18"/>
  <c r="Q53" i="18"/>
  <c r="P53" i="18"/>
  <c r="E53" i="18"/>
  <c r="S52" i="18"/>
  <c r="R52" i="18"/>
  <c r="Q52" i="18"/>
  <c r="P52" i="18"/>
  <c r="E52" i="18"/>
  <c r="S51" i="18"/>
  <c r="R51" i="18"/>
  <c r="Q51" i="18"/>
  <c r="P51" i="18"/>
  <c r="E51" i="18"/>
  <c r="U51" i="18" s="1"/>
  <c r="S50" i="18"/>
  <c r="R50" i="18"/>
  <c r="Q50" i="18"/>
  <c r="P50" i="18"/>
  <c r="E50" i="18"/>
  <c r="U50" i="18" s="1"/>
  <c r="S49" i="18"/>
  <c r="R49" i="18"/>
  <c r="Q49" i="18"/>
  <c r="P49" i="18"/>
  <c r="E49" i="18"/>
  <c r="U49" i="18" s="1"/>
  <c r="S48" i="18"/>
  <c r="R48" i="18"/>
  <c r="Q48" i="18"/>
  <c r="P48" i="18"/>
  <c r="E48" i="18"/>
  <c r="U48" i="18" s="1"/>
  <c r="S47" i="18"/>
  <c r="R47" i="18"/>
  <c r="Q47" i="18"/>
  <c r="P47" i="18"/>
  <c r="E47" i="18"/>
  <c r="T47" i="18" s="1"/>
  <c r="S46" i="18"/>
  <c r="R46" i="18"/>
  <c r="Q46" i="18"/>
  <c r="P46" i="18"/>
  <c r="E46" i="18"/>
  <c r="T45" i="18"/>
  <c r="S45" i="18"/>
  <c r="R45" i="18"/>
  <c r="Q45" i="18"/>
  <c r="P45" i="18"/>
  <c r="E45" i="18"/>
  <c r="S44" i="18"/>
  <c r="R44" i="18"/>
  <c r="Q44" i="18"/>
  <c r="P44" i="18"/>
  <c r="E44" i="18"/>
  <c r="O42" i="18"/>
  <c r="N42" i="18"/>
  <c r="R42" i="18" s="1"/>
  <c r="M42" i="18"/>
  <c r="S42" i="18" s="1"/>
  <c r="L42" i="18"/>
  <c r="K42" i="18"/>
  <c r="J42" i="18"/>
  <c r="I42" i="18"/>
  <c r="H42" i="18"/>
  <c r="G42" i="18"/>
  <c r="F42" i="18"/>
  <c r="E42" i="18"/>
  <c r="C42" i="18"/>
  <c r="B42" i="18"/>
  <c r="T41" i="18"/>
  <c r="S41" i="18"/>
  <c r="R41" i="18"/>
  <c r="Q41" i="18"/>
  <c r="P41" i="18"/>
  <c r="E41" i="18"/>
  <c r="U41" i="18" s="1"/>
  <c r="S40" i="18"/>
  <c r="R40" i="18"/>
  <c r="Q40" i="18"/>
  <c r="P40" i="18"/>
  <c r="E40" i="18"/>
  <c r="U40" i="18" s="1"/>
  <c r="T39" i="18"/>
  <c r="S39" i="18"/>
  <c r="R39" i="18"/>
  <c r="Q39" i="18"/>
  <c r="P39" i="18"/>
  <c r="E39" i="18"/>
  <c r="U39" i="18" s="1"/>
  <c r="S38" i="18"/>
  <c r="R38" i="18"/>
  <c r="Q38" i="18"/>
  <c r="P38" i="18"/>
  <c r="E38" i="18"/>
  <c r="S37" i="18"/>
  <c r="R37" i="18"/>
  <c r="Q37" i="18"/>
  <c r="P37" i="18"/>
  <c r="E37" i="18"/>
  <c r="S35" i="18"/>
  <c r="O35" i="18"/>
  <c r="N35" i="18"/>
  <c r="M35" i="18"/>
  <c r="L35" i="18"/>
  <c r="R35" i="18" s="1"/>
  <c r="K35" i="18"/>
  <c r="J35" i="18"/>
  <c r="I35" i="18"/>
  <c r="H35" i="18"/>
  <c r="P35" i="18" s="1"/>
  <c r="G35" i="18"/>
  <c r="F35" i="18"/>
  <c r="C35" i="18"/>
  <c r="B35" i="18"/>
  <c r="E35" i="18" s="1"/>
  <c r="S34" i="18"/>
  <c r="R34" i="18"/>
  <c r="Q34" i="18"/>
  <c r="P34" i="18"/>
  <c r="E34" i="18"/>
  <c r="O32" i="18"/>
  <c r="N32" i="18"/>
  <c r="M32" i="18"/>
  <c r="S32" i="18" s="1"/>
  <c r="L32" i="18"/>
  <c r="R32" i="18" s="1"/>
  <c r="K32" i="18"/>
  <c r="J32" i="18"/>
  <c r="I32" i="18"/>
  <c r="H32" i="18"/>
  <c r="G32" i="18"/>
  <c r="F32" i="18"/>
  <c r="C32" i="18"/>
  <c r="B32" i="18"/>
  <c r="S31" i="18"/>
  <c r="R31" i="18"/>
  <c r="Q31" i="18"/>
  <c r="P31" i="18"/>
  <c r="E31" i="18"/>
  <c r="U31" i="18" s="1"/>
  <c r="S30" i="18"/>
  <c r="R30" i="18"/>
  <c r="Q30" i="18"/>
  <c r="P30" i="18"/>
  <c r="E30" i="18"/>
  <c r="S29" i="18"/>
  <c r="R29" i="18"/>
  <c r="Q29" i="18"/>
  <c r="P29" i="18"/>
  <c r="E29" i="18"/>
  <c r="U29" i="18" s="1"/>
  <c r="S28" i="18"/>
  <c r="R28" i="18"/>
  <c r="Q28" i="18"/>
  <c r="P28" i="18"/>
  <c r="E28" i="18"/>
  <c r="U28" i="18" s="1"/>
  <c r="O26" i="18"/>
  <c r="N26" i="18"/>
  <c r="M26" i="18"/>
  <c r="S26" i="18" s="1"/>
  <c r="L26" i="18"/>
  <c r="K26" i="18"/>
  <c r="J26" i="18"/>
  <c r="I26" i="18"/>
  <c r="H26" i="18"/>
  <c r="G26" i="18"/>
  <c r="F26" i="18"/>
  <c r="C26" i="18"/>
  <c r="B26" i="18"/>
  <c r="S25" i="18"/>
  <c r="R25" i="18"/>
  <c r="Q25" i="18"/>
  <c r="P25" i="18"/>
  <c r="E25" i="18"/>
  <c r="U25" i="18" s="1"/>
  <c r="S24" i="18"/>
  <c r="R24" i="18"/>
  <c r="Q24" i="18"/>
  <c r="P24" i="18"/>
  <c r="E24" i="18"/>
  <c r="S23" i="18"/>
  <c r="R23" i="18"/>
  <c r="Q23" i="18"/>
  <c r="P23" i="18"/>
  <c r="E23" i="18"/>
  <c r="U23" i="18" s="1"/>
  <c r="S22" i="18"/>
  <c r="R22" i="18"/>
  <c r="Q22" i="18"/>
  <c r="P22" i="18"/>
  <c r="E22" i="18"/>
  <c r="S21" i="18"/>
  <c r="R21" i="18"/>
  <c r="Q21" i="18"/>
  <c r="P21" i="18"/>
  <c r="E21" i="18"/>
  <c r="U21" i="18" s="1"/>
  <c r="S20" i="18"/>
  <c r="R20" i="18"/>
  <c r="Q20" i="18"/>
  <c r="P20" i="18"/>
  <c r="E20" i="18"/>
  <c r="U20" i="18" s="1"/>
  <c r="S19" i="18"/>
  <c r="R19" i="18"/>
  <c r="Q19" i="18"/>
  <c r="P19" i="18"/>
  <c r="E19" i="18"/>
  <c r="O17" i="18"/>
  <c r="N17" i="18"/>
  <c r="R17" i="18" s="1"/>
  <c r="M17" i="18"/>
  <c r="S17" i="18" s="1"/>
  <c r="L17" i="18"/>
  <c r="K17" i="18"/>
  <c r="J17" i="18"/>
  <c r="I17" i="18"/>
  <c r="H17" i="18"/>
  <c r="G17" i="18"/>
  <c r="F17" i="18"/>
  <c r="C17" i="18"/>
  <c r="B17" i="18"/>
  <c r="S16" i="18"/>
  <c r="R16" i="18"/>
  <c r="Q16" i="18"/>
  <c r="P16" i="18"/>
  <c r="E16" i="18"/>
  <c r="U15" i="18"/>
  <c r="T15" i="18"/>
  <c r="S15" i="18"/>
  <c r="R15" i="18"/>
  <c r="Q15" i="18"/>
  <c r="P15" i="18"/>
  <c r="E15" i="18"/>
  <c r="U14" i="18"/>
  <c r="T14" i="18"/>
  <c r="S14" i="18"/>
  <c r="R14" i="18"/>
  <c r="Q14" i="18"/>
  <c r="P14" i="18"/>
  <c r="E14" i="18"/>
  <c r="T13" i="18"/>
  <c r="S13" i="18"/>
  <c r="R13" i="18"/>
  <c r="Q13" i="18"/>
  <c r="P13" i="18"/>
  <c r="E13" i="18"/>
  <c r="U13" i="18" s="1"/>
  <c r="S12" i="18"/>
  <c r="R12" i="18"/>
  <c r="Q12" i="18"/>
  <c r="P12" i="18"/>
  <c r="E12" i="18"/>
  <c r="U12" i="18" s="1"/>
  <c r="T11" i="18"/>
  <c r="S11" i="18"/>
  <c r="R11" i="18"/>
  <c r="Q11" i="18"/>
  <c r="P11" i="18"/>
  <c r="E11" i="18"/>
  <c r="U11" i="18" s="1"/>
  <c r="S10" i="18"/>
  <c r="R10" i="18"/>
  <c r="Q10" i="18"/>
  <c r="P10" i="18"/>
  <c r="E10" i="18"/>
  <c r="S9" i="18"/>
  <c r="R9" i="18"/>
  <c r="Q9" i="18"/>
  <c r="P9" i="18"/>
  <c r="E9" i="18"/>
  <c r="U96" i="17"/>
  <c r="S96" i="17"/>
  <c r="R96" i="17"/>
  <c r="Q96" i="17"/>
  <c r="P96" i="17"/>
  <c r="E96" i="17"/>
  <c r="T96" i="17" s="1"/>
  <c r="S95" i="17"/>
  <c r="R95" i="17"/>
  <c r="Q95" i="17"/>
  <c r="P95" i="17"/>
  <c r="E95" i="17"/>
  <c r="U94" i="17"/>
  <c r="T94" i="17"/>
  <c r="S94" i="17"/>
  <c r="R94" i="17"/>
  <c r="Q94" i="17"/>
  <c r="P94" i="17"/>
  <c r="E94" i="17"/>
  <c r="U93" i="17"/>
  <c r="T93" i="17"/>
  <c r="S93" i="17"/>
  <c r="R93" i="17"/>
  <c r="Q93" i="17"/>
  <c r="P93" i="17"/>
  <c r="E93" i="17"/>
  <c r="S92" i="17"/>
  <c r="R92" i="17"/>
  <c r="Q92" i="17"/>
  <c r="P92" i="17"/>
  <c r="E92" i="17"/>
  <c r="U92" i="17" s="1"/>
  <c r="S91" i="17"/>
  <c r="R91" i="17"/>
  <c r="Q91" i="17"/>
  <c r="P91" i="17"/>
  <c r="E91" i="17"/>
  <c r="S90" i="17"/>
  <c r="R90" i="17"/>
  <c r="Q90" i="17"/>
  <c r="P90" i="17"/>
  <c r="E90" i="17"/>
  <c r="U90" i="17" s="1"/>
  <c r="S89" i="17"/>
  <c r="R89" i="17"/>
  <c r="Q89" i="17"/>
  <c r="P89" i="17"/>
  <c r="E89" i="17"/>
  <c r="U89" i="17" s="1"/>
  <c r="S88" i="17"/>
  <c r="R88" i="17"/>
  <c r="Q88" i="17"/>
  <c r="P88" i="17"/>
  <c r="E88" i="17"/>
  <c r="U88" i="17" s="1"/>
  <c r="O75" i="17"/>
  <c r="N75" i="17"/>
  <c r="M75" i="17"/>
  <c r="L75" i="17"/>
  <c r="K75" i="17"/>
  <c r="J75" i="17"/>
  <c r="I75" i="17"/>
  <c r="H75" i="17"/>
  <c r="G75" i="17"/>
  <c r="F75" i="17"/>
  <c r="C75" i="17"/>
  <c r="B75" i="17"/>
  <c r="O74" i="17"/>
  <c r="N74" i="17"/>
  <c r="M74" i="17"/>
  <c r="S74" i="17" s="1"/>
  <c r="L74" i="17"/>
  <c r="R74" i="17" s="1"/>
  <c r="K74" i="17"/>
  <c r="J74" i="17"/>
  <c r="I74" i="17"/>
  <c r="Q74" i="17" s="1"/>
  <c r="H74" i="17"/>
  <c r="G74" i="17"/>
  <c r="F74" i="17"/>
  <c r="C74" i="17"/>
  <c r="B74" i="17"/>
  <c r="E74" i="17" s="1"/>
  <c r="O73" i="17"/>
  <c r="N73" i="17"/>
  <c r="M73" i="17"/>
  <c r="S73" i="17" s="1"/>
  <c r="L73" i="17"/>
  <c r="K73" i="17"/>
  <c r="J73" i="17"/>
  <c r="I73" i="17"/>
  <c r="H73" i="17"/>
  <c r="P73" i="17" s="1"/>
  <c r="G73" i="17"/>
  <c r="F73" i="17"/>
  <c r="C73" i="17"/>
  <c r="E73" i="17" s="1"/>
  <c r="B73" i="17"/>
  <c r="S72" i="17"/>
  <c r="R72" i="17"/>
  <c r="Q72" i="17"/>
  <c r="P72" i="17"/>
  <c r="E72" i="17"/>
  <c r="U72" i="17" s="1"/>
  <c r="S71" i="17"/>
  <c r="R71" i="17"/>
  <c r="Q71" i="17"/>
  <c r="P71" i="17"/>
  <c r="E71" i="17"/>
  <c r="O69" i="17"/>
  <c r="N69" i="17"/>
  <c r="M69" i="17"/>
  <c r="L69" i="17"/>
  <c r="K69" i="17"/>
  <c r="J69" i="17"/>
  <c r="I69" i="17"/>
  <c r="H69" i="17"/>
  <c r="G69" i="17"/>
  <c r="F69" i="17"/>
  <c r="C69" i="17"/>
  <c r="B69" i="17"/>
  <c r="O68" i="17"/>
  <c r="N68" i="17"/>
  <c r="M68" i="17"/>
  <c r="S68" i="17" s="1"/>
  <c r="L68" i="17"/>
  <c r="R68" i="17" s="1"/>
  <c r="K68" i="17"/>
  <c r="J68" i="17"/>
  <c r="I68" i="17"/>
  <c r="H68" i="17"/>
  <c r="G68" i="17"/>
  <c r="F68" i="17"/>
  <c r="C68" i="17"/>
  <c r="B68" i="17"/>
  <c r="S67" i="17"/>
  <c r="R67" i="17"/>
  <c r="Q67" i="17"/>
  <c r="P67" i="17"/>
  <c r="E67" i="17"/>
  <c r="U67" i="17" s="1"/>
  <c r="S66" i="17"/>
  <c r="R66" i="17"/>
  <c r="Q66" i="17"/>
  <c r="P66" i="17"/>
  <c r="E66" i="17"/>
  <c r="U66" i="17" s="1"/>
  <c r="S65" i="17"/>
  <c r="R65" i="17"/>
  <c r="Q65" i="17"/>
  <c r="P65" i="17"/>
  <c r="E65" i="17"/>
  <c r="T65" i="17" s="1"/>
  <c r="S64" i="17"/>
  <c r="R64" i="17"/>
  <c r="Q64" i="17"/>
  <c r="P64" i="17"/>
  <c r="E64" i="17"/>
  <c r="U64" i="17" s="1"/>
  <c r="U63" i="17"/>
  <c r="S63" i="17"/>
  <c r="R63" i="17"/>
  <c r="Q63" i="17"/>
  <c r="P63" i="17"/>
  <c r="E63" i="17"/>
  <c r="T63" i="17" s="1"/>
  <c r="O61" i="17"/>
  <c r="N61" i="17"/>
  <c r="M61" i="17"/>
  <c r="S61" i="17" s="1"/>
  <c r="L61" i="17"/>
  <c r="R61" i="17" s="1"/>
  <c r="K61" i="17"/>
  <c r="J61" i="17"/>
  <c r="I61" i="17"/>
  <c r="H61" i="17"/>
  <c r="C61" i="17"/>
  <c r="B61" i="17"/>
  <c r="S60" i="17"/>
  <c r="R60" i="17"/>
  <c r="Q60" i="17"/>
  <c r="P60" i="17"/>
  <c r="E60" i="17"/>
  <c r="U60" i="17" s="1"/>
  <c r="U59" i="17"/>
  <c r="T59" i="17"/>
  <c r="S59" i="17"/>
  <c r="R59" i="17"/>
  <c r="Q59" i="17"/>
  <c r="P59" i="17"/>
  <c r="E59" i="17"/>
  <c r="S58" i="17"/>
  <c r="R58" i="17"/>
  <c r="Q58" i="17"/>
  <c r="P58" i="17"/>
  <c r="E58" i="17"/>
  <c r="U58" i="17" s="1"/>
  <c r="S57" i="17"/>
  <c r="R57" i="17"/>
  <c r="Q57" i="17"/>
  <c r="P57" i="17"/>
  <c r="E57" i="17"/>
  <c r="U57" i="17" s="1"/>
  <c r="O55" i="17"/>
  <c r="N55" i="17"/>
  <c r="M55" i="17"/>
  <c r="L55" i="17"/>
  <c r="K55" i="17"/>
  <c r="J55" i="17"/>
  <c r="I55" i="17"/>
  <c r="H55" i="17"/>
  <c r="G55" i="17"/>
  <c r="F55" i="17"/>
  <c r="C55" i="17"/>
  <c r="B55" i="17"/>
  <c r="S54" i="17"/>
  <c r="R54" i="17"/>
  <c r="Q54" i="17"/>
  <c r="P54" i="17"/>
  <c r="E54" i="17"/>
  <c r="U54" i="17" s="1"/>
  <c r="S53" i="17"/>
  <c r="R53" i="17"/>
  <c r="Q53" i="17"/>
  <c r="P53" i="17"/>
  <c r="E53" i="17"/>
  <c r="U52" i="17"/>
  <c r="T52" i="17"/>
  <c r="S52" i="17"/>
  <c r="R52" i="17"/>
  <c r="Q52" i="17"/>
  <c r="P52" i="17"/>
  <c r="E52" i="17"/>
  <c r="U51" i="17"/>
  <c r="T51" i="17"/>
  <c r="S51" i="17"/>
  <c r="R51" i="17"/>
  <c r="Q51" i="17"/>
  <c r="P51" i="17"/>
  <c r="E51" i="17"/>
  <c r="T50" i="17"/>
  <c r="S50" i="17"/>
  <c r="R50" i="17"/>
  <c r="Q50" i="17"/>
  <c r="P50" i="17"/>
  <c r="E50" i="17"/>
  <c r="U50" i="17" s="1"/>
  <c r="S49" i="17"/>
  <c r="R49" i="17"/>
  <c r="Q49" i="17"/>
  <c r="P49" i="17"/>
  <c r="E49" i="17"/>
  <c r="U49" i="17" s="1"/>
  <c r="S48" i="17"/>
  <c r="R48" i="17"/>
  <c r="Q48" i="17"/>
  <c r="P48" i="17"/>
  <c r="E48" i="17"/>
  <c r="S47" i="17"/>
  <c r="R47" i="17"/>
  <c r="Q47" i="17"/>
  <c r="P47" i="17"/>
  <c r="E47" i="17"/>
  <c r="U47" i="17" s="1"/>
  <c r="S46" i="17"/>
  <c r="R46" i="17"/>
  <c r="Q46" i="17"/>
  <c r="P46" i="17"/>
  <c r="E46" i="17"/>
  <c r="U46" i="17" s="1"/>
  <c r="S45" i="17"/>
  <c r="R45" i="17"/>
  <c r="Q45" i="17"/>
  <c r="P45" i="17"/>
  <c r="E45" i="17"/>
  <c r="U45" i="17" s="1"/>
  <c r="U44" i="17"/>
  <c r="T44" i="17"/>
  <c r="S44" i="17"/>
  <c r="R44" i="17"/>
  <c r="Q44" i="17"/>
  <c r="P44" i="17"/>
  <c r="E44" i="17"/>
  <c r="R42" i="17"/>
  <c r="O42" i="17"/>
  <c r="S42" i="17" s="1"/>
  <c r="N42" i="17"/>
  <c r="M42" i="17"/>
  <c r="L42" i="17"/>
  <c r="K42" i="17"/>
  <c r="J42" i="17"/>
  <c r="I42" i="17"/>
  <c r="H42" i="17"/>
  <c r="G42" i="17"/>
  <c r="F42" i="17"/>
  <c r="C42" i="17"/>
  <c r="B42" i="17"/>
  <c r="E42" i="17" s="1"/>
  <c r="T41" i="17"/>
  <c r="S41" i="17"/>
  <c r="R41" i="17"/>
  <c r="Q41" i="17"/>
  <c r="P41" i="17"/>
  <c r="E41" i="17"/>
  <c r="U41" i="17" s="1"/>
  <c r="U40" i="17"/>
  <c r="S40" i="17"/>
  <c r="R40" i="17"/>
  <c r="Q40" i="17"/>
  <c r="P40" i="17"/>
  <c r="E40" i="17"/>
  <c r="T40" i="17" s="1"/>
  <c r="S39" i="17"/>
  <c r="R39" i="17"/>
  <c r="Q39" i="17"/>
  <c r="P39" i="17"/>
  <c r="E39" i="17"/>
  <c r="U39" i="17" s="1"/>
  <c r="S38" i="17"/>
  <c r="R38" i="17"/>
  <c r="Q38" i="17"/>
  <c r="P38" i="17"/>
  <c r="E38" i="17"/>
  <c r="U38" i="17" s="1"/>
  <c r="S37" i="17"/>
  <c r="R37" i="17"/>
  <c r="Q37" i="17"/>
  <c r="P37" i="17"/>
  <c r="E37" i="17"/>
  <c r="O35" i="17"/>
  <c r="N35" i="17"/>
  <c r="M35" i="17"/>
  <c r="S35" i="17" s="1"/>
  <c r="L35" i="17"/>
  <c r="R35" i="17" s="1"/>
  <c r="K35" i="17"/>
  <c r="J35" i="17"/>
  <c r="I35" i="17"/>
  <c r="Q35" i="17" s="1"/>
  <c r="H35" i="17"/>
  <c r="G35" i="17"/>
  <c r="F35" i="17"/>
  <c r="C35" i="17"/>
  <c r="E35" i="17" s="1"/>
  <c r="B35" i="17"/>
  <c r="S34" i="17"/>
  <c r="R34" i="17"/>
  <c r="Q34" i="17"/>
  <c r="P34" i="17"/>
  <c r="E34" i="17"/>
  <c r="O32" i="17"/>
  <c r="N32" i="17"/>
  <c r="M32" i="17"/>
  <c r="S32" i="17" s="1"/>
  <c r="L32" i="17"/>
  <c r="R32" i="17" s="1"/>
  <c r="K32" i="17"/>
  <c r="J32" i="17"/>
  <c r="I32" i="17"/>
  <c r="H32" i="17"/>
  <c r="G32" i="17"/>
  <c r="F32" i="17"/>
  <c r="C32" i="17"/>
  <c r="B32" i="17"/>
  <c r="E32" i="17" s="1"/>
  <c r="S31" i="17"/>
  <c r="R31" i="17"/>
  <c r="Q31" i="17"/>
  <c r="P31" i="17"/>
  <c r="E31" i="17"/>
  <c r="S30" i="17"/>
  <c r="R30" i="17"/>
  <c r="Q30" i="17"/>
  <c r="P30" i="17"/>
  <c r="E30" i="17"/>
  <c r="S29" i="17"/>
  <c r="R29" i="17"/>
  <c r="Q29" i="17"/>
  <c r="P29" i="17"/>
  <c r="E29" i="17"/>
  <c r="U29" i="17" s="1"/>
  <c r="S28" i="17"/>
  <c r="R28" i="17"/>
  <c r="Q28" i="17"/>
  <c r="P28" i="17"/>
  <c r="E28" i="17"/>
  <c r="T28" i="17" s="1"/>
  <c r="O26" i="17"/>
  <c r="N26" i="17"/>
  <c r="M26" i="17"/>
  <c r="S26" i="17" s="1"/>
  <c r="L26" i="17"/>
  <c r="R26" i="17" s="1"/>
  <c r="K26" i="17"/>
  <c r="J26" i="17"/>
  <c r="I26" i="17"/>
  <c r="H26" i="17"/>
  <c r="G26" i="17"/>
  <c r="F26" i="17"/>
  <c r="C26" i="17"/>
  <c r="B26" i="17"/>
  <c r="U25" i="17"/>
  <c r="S25" i="17"/>
  <c r="R25" i="17"/>
  <c r="Q25" i="17"/>
  <c r="P25" i="17"/>
  <c r="E25" i="17"/>
  <c r="T25" i="17" s="1"/>
  <c r="S24" i="17"/>
  <c r="R24" i="17"/>
  <c r="Q24" i="17"/>
  <c r="P24" i="17"/>
  <c r="E24" i="17"/>
  <c r="T23" i="17"/>
  <c r="S23" i="17"/>
  <c r="R23" i="17"/>
  <c r="Q23" i="17"/>
  <c r="P23" i="17"/>
  <c r="E23" i="17"/>
  <c r="T22" i="17"/>
  <c r="S22" i="17"/>
  <c r="R22" i="17"/>
  <c r="Q22" i="17"/>
  <c r="P22" i="17"/>
  <c r="E22" i="17"/>
  <c r="U22" i="17" s="1"/>
  <c r="S21" i="17"/>
  <c r="R21" i="17"/>
  <c r="Q21" i="17"/>
  <c r="P21" i="17"/>
  <c r="E21" i="17"/>
  <c r="U21" i="17" s="1"/>
  <c r="S20" i="17"/>
  <c r="R20" i="17"/>
  <c r="Q20" i="17"/>
  <c r="P20" i="17"/>
  <c r="E20" i="17"/>
  <c r="U20" i="17" s="1"/>
  <c r="S19" i="17"/>
  <c r="R19" i="17"/>
  <c r="Q19" i="17"/>
  <c r="P19" i="17"/>
  <c r="E19" i="17"/>
  <c r="O17" i="17"/>
  <c r="N17" i="17"/>
  <c r="M17" i="17"/>
  <c r="S17" i="17" s="1"/>
  <c r="L17" i="17"/>
  <c r="K17" i="17"/>
  <c r="J17" i="17"/>
  <c r="I17" i="17"/>
  <c r="H17" i="17"/>
  <c r="G17" i="17"/>
  <c r="F17" i="17"/>
  <c r="C17" i="17"/>
  <c r="E17" i="17" s="1"/>
  <c r="B17" i="17"/>
  <c r="S16" i="17"/>
  <c r="R16" i="17"/>
  <c r="Q16" i="17"/>
  <c r="P16" i="17"/>
  <c r="E16" i="17"/>
  <c r="S15" i="17"/>
  <c r="R15" i="17"/>
  <c r="Q15" i="17"/>
  <c r="P15" i="17"/>
  <c r="E15" i="17"/>
  <c r="U15" i="17" s="1"/>
  <c r="S14" i="17"/>
  <c r="R14" i="17"/>
  <c r="Q14" i="17"/>
  <c r="P14" i="17"/>
  <c r="E14" i="17"/>
  <c r="T14" i="17" s="1"/>
  <c r="T13" i="17"/>
  <c r="S13" i="17"/>
  <c r="R13" i="17"/>
  <c r="Q13" i="17"/>
  <c r="P13" i="17"/>
  <c r="E13" i="17"/>
  <c r="U13" i="17" s="1"/>
  <c r="S12" i="17"/>
  <c r="R12" i="17"/>
  <c r="Q12" i="17"/>
  <c r="P12" i="17"/>
  <c r="E12" i="17"/>
  <c r="U11" i="17"/>
  <c r="T11" i="17"/>
  <c r="S11" i="17"/>
  <c r="R11" i="17"/>
  <c r="Q11" i="17"/>
  <c r="P11" i="17"/>
  <c r="E11" i="17"/>
  <c r="S10" i="17"/>
  <c r="R10" i="17"/>
  <c r="Q10" i="17"/>
  <c r="P10" i="17"/>
  <c r="E10" i="17"/>
  <c r="U10" i="17" s="1"/>
  <c r="T9" i="17"/>
  <c r="S9" i="17"/>
  <c r="R9" i="17"/>
  <c r="Q9" i="17"/>
  <c r="P9" i="17"/>
  <c r="E9" i="17"/>
  <c r="U9" i="17" s="1"/>
  <c r="S96" i="16"/>
  <c r="R96" i="16"/>
  <c r="Q96" i="16"/>
  <c r="P96" i="16"/>
  <c r="E96" i="16"/>
  <c r="S95" i="16"/>
  <c r="R95" i="16"/>
  <c r="Q95" i="16"/>
  <c r="P95" i="16"/>
  <c r="E95" i="16"/>
  <c r="U95" i="16" s="1"/>
  <c r="U94" i="16"/>
  <c r="S94" i="16"/>
  <c r="R94" i="16"/>
  <c r="Q94" i="16"/>
  <c r="P94" i="16"/>
  <c r="E94" i="16"/>
  <c r="T94" i="16" s="1"/>
  <c r="U93" i="16"/>
  <c r="S93" i="16"/>
  <c r="R93" i="16"/>
  <c r="Q93" i="16"/>
  <c r="P93" i="16"/>
  <c r="E93" i="16"/>
  <c r="T93" i="16" s="1"/>
  <c r="S92" i="16"/>
  <c r="R92" i="16"/>
  <c r="Q92" i="16"/>
  <c r="P92" i="16"/>
  <c r="E92" i="16"/>
  <c r="S91" i="16"/>
  <c r="R91" i="16"/>
  <c r="Q91" i="16"/>
  <c r="P91" i="16"/>
  <c r="E91" i="16"/>
  <c r="S90" i="16"/>
  <c r="R90" i="16"/>
  <c r="Q90" i="16"/>
  <c r="P90" i="16"/>
  <c r="E90" i="16"/>
  <c r="U90" i="16" s="1"/>
  <c r="S89" i="16"/>
  <c r="R89" i="16"/>
  <c r="Q89" i="16"/>
  <c r="P89" i="16"/>
  <c r="E89" i="16"/>
  <c r="S88" i="16"/>
  <c r="R88" i="16"/>
  <c r="Q88" i="16"/>
  <c r="P88" i="16"/>
  <c r="E88" i="16"/>
  <c r="O75" i="16"/>
  <c r="N75" i="16"/>
  <c r="M75" i="16"/>
  <c r="L75" i="16"/>
  <c r="K75" i="16"/>
  <c r="J75" i="16"/>
  <c r="I75" i="16"/>
  <c r="H75" i="16"/>
  <c r="G75" i="16"/>
  <c r="F75" i="16"/>
  <c r="C75" i="16"/>
  <c r="B75" i="16"/>
  <c r="R74" i="16"/>
  <c r="O74" i="16"/>
  <c r="N74" i="16"/>
  <c r="M74" i="16"/>
  <c r="S74" i="16" s="1"/>
  <c r="L74" i="16"/>
  <c r="K74" i="16"/>
  <c r="J74" i="16"/>
  <c r="I74" i="16"/>
  <c r="H74" i="16"/>
  <c r="G74" i="16"/>
  <c r="F74" i="16"/>
  <c r="E74" i="16"/>
  <c r="C74" i="16"/>
  <c r="B74" i="16"/>
  <c r="S73" i="16"/>
  <c r="O73" i="16"/>
  <c r="N73" i="16"/>
  <c r="M73" i="16"/>
  <c r="L73" i="16"/>
  <c r="R73" i="16" s="1"/>
  <c r="K73" i="16"/>
  <c r="J73" i="16"/>
  <c r="I73" i="16"/>
  <c r="H73" i="16"/>
  <c r="G73" i="16"/>
  <c r="F73" i="16"/>
  <c r="C73" i="16"/>
  <c r="B73" i="16"/>
  <c r="E73" i="16" s="1"/>
  <c r="S72" i="16"/>
  <c r="R72" i="16"/>
  <c r="Q72" i="16"/>
  <c r="P72" i="16"/>
  <c r="E72" i="16"/>
  <c r="U72" i="16" s="1"/>
  <c r="U71" i="16"/>
  <c r="S71" i="16"/>
  <c r="R71" i="16"/>
  <c r="Q71" i="16"/>
  <c r="P71" i="16"/>
  <c r="E71" i="16"/>
  <c r="T71" i="16" s="1"/>
  <c r="O69" i="16"/>
  <c r="N69" i="16"/>
  <c r="M69" i="16"/>
  <c r="L69" i="16"/>
  <c r="K69" i="16"/>
  <c r="J69" i="16"/>
  <c r="I69" i="16"/>
  <c r="H69" i="16"/>
  <c r="G69" i="16"/>
  <c r="F69" i="16"/>
  <c r="C69" i="16"/>
  <c r="B69" i="16"/>
  <c r="S68" i="16"/>
  <c r="O68" i="16"/>
  <c r="N68" i="16"/>
  <c r="M68" i="16"/>
  <c r="L68" i="16"/>
  <c r="R68" i="16" s="1"/>
  <c r="K68" i="16"/>
  <c r="J68" i="16"/>
  <c r="I68" i="16"/>
  <c r="H68" i="16"/>
  <c r="G68" i="16"/>
  <c r="F68" i="16"/>
  <c r="C68" i="16"/>
  <c r="B68" i="16"/>
  <c r="S67" i="16"/>
  <c r="R67" i="16"/>
  <c r="Q67" i="16"/>
  <c r="P67" i="16"/>
  <c r="E67" i="16"/>
  <c r="U67" i="16" s="1"/>
  <c r="T66" i="16"/>
  <c r="S66" i="16"/>
  <c r="R66" i="16"/>
  <c r="Q66" i="16"/>
  <c r="P66" i="16"/>
  <c r="E66" i="16"/>
  <c r="U66" i="16" s="1"/>
  <c r="S65" i="16"/>
  <c r="R65" i="16"/>
  <c r="Q65" i="16"/>
  <c r="P65" i="16"/>
  <c r="E65" i="16"/>
  <c r="S64" i="16"/>
  <c r="R64" i="16"/>
  <c r="Q64" i="16"/>
  <c r="P64" i="16"/>
  <c r="E64" i="16"/>
  <c r="S63" i="16"/>
  <c r="R63" i="16"/>
  <c r="Q63" i="16"/>
  <c r="P63" i="16"/>
  <c r="E63" i="16"/>
  <c r="U63" i="16" s="1"/>
  <c r="O61" i="16"/>
  <c r="N61" i="16"/>
  <c r="M61" i="16"/>
  <c r="S61" i="16" s="1"/>
  <c r="L61" i="16"/>
  <c r="R61" i="16" s="1"/>
  <c r="K61" i="16"/>
  <c r="J61" i="16"/>
  <c r="I61" i="16"/>
  <c r="H61" i="16"/>
  <c r="C61" i="16"/>
  <c r="B61" i="16"/>
  <c r="T60" i="16"/>
  <c r="S60" i="16"/>
  <c r="R60" i="16"/>
  <c r="Q60" i="16"/>
  <c r="P60" i="16"/>
  <c r="E60" i="16"/>
  <c r="U60" i="16" s="1"/>
  <c r="T59" i="16"/>
  <c r="S59" i="16"/>
  <c r="R59" i="16"/>
  <c r="Q59" i="16"/>
  <c r="P59" i="16"/>
  <c r="E59" i="16"/>
  <c r="U59" i="16" s="1"/>
  <c r="S58" i="16"/>
  <c r="R58" i="16"/>
  <c r="Q58" i="16"/>
  <c r="P58" i="16"/>
  <c r="E58" i="16"/>
  <c r="U58" i="16" s="1"/>
  <c r="U57" i="16"/>
  <c r="T57" i="16"/>
  <c r="S57" i="16"/>
  <c r="R57" i="16"/>
  <c r="Q57" i="16"/>
  <c r="P57" i="16"/>
  <c r="E57" i="16"/>
  <c r="O55" i="16"/>
  <c r="N55" i="16"/>
  <c r="M55" i="16"/>
  <c r="S55" i="16" s="1"/>
  <c r="L55" i="16"/>
  <c r="R55" i="16" s="1"/>
  <c r="K55" i="16"/>
  <c r="J55" i="16"/>
  <c r="I55" i="16"/>
  <c r="H55" i="16"/>
  <c r="G55" i="16"/>
  <c r="F55" i="16"/>
  <c r="C55" i="16"/>
  <c r="B55" i="16"/>
  <c r="U54" i="16"/>
  <c r="T54" i="16"/>
  <c r="S54" i="16"/>
  <c r="R54" i="16"/>
  <c r="Q54" i="16"/>
  <c r="P54" i="16"/>
  <c r="E54" i="16"/>
  <c r="S53" i="16"/>
  <c r="R53" i="16"/>
  <c r="Q53" i="16"/>
  <c r="P53" i="16"/>
  <c r="E53" i="16"/>
  <c r="S52" i="16"/>
  <c r="R52" i="16"/>
  <c r="Q52" i="16"/>
  <c r="P52" i="16"/>
  <c r="E52" i="16"/>
  <c r="U51" i="16"/>
  <c r="S51" i="16"/>
  <c r="R51" i="16"/>
  <c r="Q51" i="16"/>
  <c r="P51" i="16"/>
  <c r="E51" i="16"/>
  <c r="T51" i="16" s="1"/>
  <c r="S50" i="16"/>
  <c r="R50" i="16"/>
  <c r="Q50" i="16"/>
  <c r="P50" i="16"/>
  <c r="E50" i="16"/>
  <c r="U49" i="16"/>
  <c r="T49" i="16"/>
  <c r="S49" i="16"/>
  <c r="R49" i="16"/>
  <c r="Q49" i="16"/>
  <c r="P49" i="16"/>
  <c r="E49" i="16"/>
  <c r="S48" i="16"/>
  <c r="R48" i="16"/>
  <c r="Q48" i="16"/>
  <c r="P48" i="16"/>
  <c r="E48" i="16"/>
  <c r="S47" i="16"/>
  <c r="R47" i="16"/>
  <c r="Q47" i="16"/>
  <c r="P47" i="16"/>
  <c r="E47" i="16"/>
  <c r="U47" i="16" s="1"/>
  <c r="T46" i="16"/>
  <c r="S46" i="16"/>
  <c r="R46" i="16"/>
  <c r="Q46" i="16"/>
  <c r="P46" i="16"/>
  <c r="E46" i="16"/>
  <c r="U46" i="16" s="1"/>
  <c r="S45" i="16"/>
  <c r="R45" i="16"/>
  <c r="Q45" i="16"/>
  <c r="P45" i="16"/>
  <c r="E45" i="16"/>
  <c r="S44" i="16"/>
  <c r="R44" i="16"/>
  <c r="Q44" i="16"/>
  <c r="P44" i="16"/>
  <c r="E44" i="16"/>
  <c r="O42" i="16"/>
  <c r="S42" i="16" s="1"/>
  <c r="N42" i="16"/>
  <c r="M42" i="16"/>
  <c r="L42" i="16"/>
  <c r="K42" i="16"/>
  <c r="J42" i="16"/>
  <c r="I42" i="16"/>
  <c r="H42" i="16"/>
  <c r="G42" i="16"/>
  <c r="F42" i="16"/>
  <c r="C42" i="16"/>
  <c r="B42" i="16"/>
  <c r="E42" i="16" s="1"/>
  <c r="S41" i="16"/>
  <c r="R41" i="16"/>
  <c r="Q41" i="16"/>
  <c r="P41" i="16"/>
  <c r="E41" i="16"/>
  <c r="S40" i="16"/>
  <c r="R40" i="16"/>
  <c r="Q40" i="16"/>
  <c r="P40" i="16"/>
  <c r="E40" i="16"/>
  <c r="T40" i="16" s="1"/>
  <c r="T39" i="16"/>
  <c r="S39" i="16"/>
  <c r="R39" i="16"/>
  <c r="Q39" i="16"/>
  <c r="P39" i="16"/>
  <c r="E39" i="16"/>
  <c r="U39" i="16" s="1"/>
  <c r="S38" i="16"/>
  <c r="R38" i="16"/>
  <c r="Q38" i="16"/>
  <c r="P38" i="16"/>
  <c r="E38" i="16"/>
  <c r="U37" i="16"/>
  <c r="T37" i="16"/>
  <c r="S37" i="16"/>
  <c r="R37" i="16"/>
  <c r="Q37" i="16"/>
  <c r="P37" i="16"/>
  <c r="E37" i="16"/>
  <c r="R35" i="16"/>
  <c r="O35" i="16"/>
  <c r="N35" i="16"/>
  <c r="M35" i="16"/>
  <c r="S35" i="16" s="1"/>
  <c r="L35" i="16"/>
  <c r="K35" i="16"/>
  <c r="J35" i="16"/>
  <c r="I35" i="16"/>
  <c r="H35" i="16"/>
  <c r="P35" i="16" s="1"/>
  <c r="G35" i="16"/>
  <c r="F35" i="16"/>
  <c r="C35" i="16"/>
  <c r="B35" i="16"/>
  <c r="E35" i="16" s="1"/>
  <c r="S34" i="16"/>
  <c r="R34" i="16"/>
  <c r="Q34" i="16"/>
  <c r="P34" i="16"/>
  <c r="E34" i="16"/>
  <c r="O32" i="16"/>
  <c r="N32" i="16"/>
  <c r="M32" i="16"/>
  <c r="L32" i="16"/>
  <c r="R32" i="16" s="1"/>
  <c r="K32" i="16"/>
  <c r="J32" i="16"/>
  <c r="I32" i="16"/>
  <c r="H32" i="16"/>
  <c r="G32" i="16"/>
  <c r="F32" i="16"/>
  <c r="C32" i="16"/>
  <c r="B32" i="16"/>
  <c r="E32" i="16" s="1"/>
  <c r="T31" i="16"/>
  <c r="S31" i="16"/>
  <c r="R31" i="16"/>
  <c r="Q31" i="16"/>
  <c r="P31" i="16"/>
  <c r="E31" i="16"/>
  <c r="S30" i="16"/>
  <c r="R30" i="16"/>
  <c r="Q30" i="16"/>
  <c r="P30" i="16"/>
  <c r="E30" i="16"/>
  <c r="U30" i="16" s="1"/>
  <c r="U29" i="16"/>
  <c r="T29" i="16"/>
  <c r="S29" i="16"/>
  <c r="R29" i="16"/>
  <c r="Q29" i="16"/>
  <c r="P29" i="16"/>
  <c r="E29" i="16"/>
  <c r="S28" i="16"/>
  <c r="R28" i="16"/>
  <c r="Q28" i="16"/>
  <c r="P28" i="16"/>
  <c r="E28" i="16"/>
  <c r="T28" i="16" s="1"/>
  <c r="O26" i="16"/>
  <c r="N26" i="16"/>
  <c r="M26" i="16"/>
  <c r="S26" i="16" s="1"/>
  <c r="L26" i="16"/>
  <c r="R26" i="16" s="1"/>
  <c r="K26" i="16"/>
  <c r="J26" i="16"/>
  <c r="I26" i="16"/>
  <c r="H26" i="16"/>
  <c r="G26" i="16"/>
  <c r="F26" i="16"/>
  <c r="C26" i="16"/>
  <c r="B26" i="16"/>
  <c r="S25" i="16"/>
  <c r="R25" i="16"/>
  <c r="Q25" i="16"/>
  <c r="P25" i="16"/>
  <c r="E25" i="16"/>
  <c r="T25" i="16" s="1"/>
  <c r="S24" i="16"/>
  <c r="R24" i="16"/>
  <c r="Q24" i="16"/>
  <c r="P24" i="16"/>
  <c r="E24" i="16"/>
  <c r="U24" i="16" s="1"/>
  <c r="U23" i="16"/>
  <c r="S23" i="16"/>
  <c r="R23" i="16"/>
  <c r="Q23" i="16"/>
  <c r="P23" i="16"/>
  <c r="E23" i="16"/>
  <c r="T23" i="16" s="1"/>
  <c r="S22" i="16"/>
  <c r="R22" i="16"/>
  <c r="Q22" i="16"/>
  <c r="P22" i="16"/>
  <c r="E22" i="16"/>
  <c r="U21" i="16"/>
  <c r="S21" i="16"/>
  <c r="R21" i="16"/>
  <c r="Q21" i="16"/>
  <c r="P21" i="16"/>
  <c r="T21" i="16" s="1"/>
  <c r="E21" i="16"/>
  <c r="U20" i="16"/>
  <c r="T20" i="16"/>
  <c r="S20" i="16"/>
  <c r="R20" i="16"/>
  <c r="Q20" i="16"/>
  <c r="P20" i="16"/>
  <c r="E20" i="16"/>
  <c r="S19" i="16"/>
  <c r="R19" i="16"/>
  <c r="Q19" i="16"/>
  <c r="P19" i="16"/>
  <c r="E19" i="16"/>
  <c r="U19" i="16" s="1"/>
  <c r="O17" i="16"/>
  <c r="S17" i="16" s="1"/>
  <c r="N17" i="16"/>
  <c r="M17" i="16"/>
  <c r="L17" i="16"/>
  <c r="R17" i="16" s="1"/>
  <c r="K17" i="16"/>
  <c r="J17" i="16"/>
  <c r="I17" i="16"/>
  <c r="H17" i="16"/>
  <c r="G17" i="16"/>
  <c r="F17" i="16"/>
  <c r="C17" i="16"/>
  <c r="B17" i="16"/>
  <c r="T16" i="16"/>
  <c r="S16" i="16"/>
  <c r="R16" i="16"/>
  <c r="Q16" i="16"/>
  <c r="P16" i="16"/>
  <c r="E16" i="16"/>
  <c r="U16" i="16" s="1"/>
  <c r="S15" i="16"/>
  <c r="R15" i="16"/>
  <c r="Q15" i="16"/>
  <c r="P15" i="16"/>
  <c r="E15" i="16"/>
  <c r="S14" i="16"/>
  <c r="R14" i="16"/>
  <c r="Q14" i="16"/>
  <c r="P14" i="16"/>
  <c r="E14" i="16"/>
  <c r="T14" i="16" s="1"/>
  <c r="S13" i="16"/>
  <c r="R13" i="16"/>
  <c r="Q13" i="16"/>
  <c r="P13" i="16"/>
  <c r="E13" i="16"/>
  <c r="U13" i="16" s="1"/>
  <c r="U12" i="16"/>
  <c r="S12" i="16"/>
  <c r="R12" i="16"/>
  <c r="Q12" i="16"/>
  <c r="P12" i="16"/>
  <c r="E12" i="16"/>
  <c r="T12" i="16" s="1"/>
  <c r="U11" i="16"/>
  <c r="S11" i="16"/>
  <c r="R11" i="16"/>
  <c r="Q11" i="16"/>
  <c r="P11" i="16"/>
  <c r="E11" i="16"/>
  <c r="T11" i="16" s="1"/>
  <c r="T10" i="16"/>
  <c r="S10" i="16"/>
  <c r="R10" i="16"/>
  <c r="Q10" i="16"/>
  <c r="P10" i="16"/>
  <c r="E10" i="16"/>
  <c r="U10" i="16" s="1"/>
  <c r="U9" i="16"/>
  <c r="S9" i="16"/>
  <c r="R9" i="16"/>
  <c r="Q9" i="16"/>
  <c r="P9" i="16"/>
  <c r="E9" i="16"/>
  <c r="T9" i="16" s="1"/>
  <c r="S96" i="15"/>
  <c r="R96" i="15"/>
  <c r="Q96" i="15"/>
  <c r="P96" i="15"/>
  <c r="E96" i="15"/>
  <c r="U96" i="15" s="1"/>
  <c r="U95" i="15"/>
  <c r="T95" i="15"/>
  <c r="S95" i="15"/>
  <c r="R95" i="15"/>
  <c r="Q95" i="15"/>
  <c r="P95" i="15"/>
  <c r="E95" i="15"/>
  <c r="S94" i="15"/>
  <c r="R94" i="15"/>
  <c r="Q94" i="15"/>
  <c r="P94" i="15"/>
  <c r="E94" i="15"/>
  <c r="S93" i="15"/>
  <c r="R93" i="15"/>
  <c r="Q93" i="15"/>
  <c r="P93" i="15"/>
  <c r="E93" i="15"/>
  <c r="U93" i="15" s="1"/>
  <c r="S92" i="15"/>
  <c r="R92" i="15"/>
  <c r="Q92" i="15"/>
  <c r="P92" i="15"/>
  <c r="E92" i="15"/>
  <c r="S91" i="15"/>
  <c r="R91" i="15"/>
  <c r="Q91" i="15"/>
  <c r="P91" i="15"/>
  <c r="E91" i="15"/>
  <c r="U91" i="15" s="1"/>
  <c r="S90" i="15"/>
  <c r="R90" i="15"/>
  <c r="Q90" i="15"/>
  <c r="P90" i="15"/>
  <c r="E90" i="15"/>
  <c r="U89" i="15"/>
  <c r="T89" i="15"/>
  <c r="S89" i="15"/>
  <c r="R89" i="15"/>
  <c r="Q89" i="15"/>
  <c r="P89" i="15"/>
  <c r="E89" i="15"/>
  <c r="T88" i="15"/>
  <c r="S88" i="15"/>
  <c r="R88" i="15"/>
  <c r="Q88" i="15"/>
  <c r="P88" i="15"/>
  <c r="E88" i="15"/>
  <c r="V75" i="15"/>
  <c r="O75" i="15"/>
  <c r="N75" i="15"/>
  <c r="M75" i="15"/>
  <c r="S75" i="15" s="1"/>
  <c r="L75" i="15"/>
  <c r="K75" i="15"/>
  <c r="J75" i="15"/>
  <c r="I75" i="15"/>
  <c r="H75" i="15"/>
  <c r="G75" i="15"/>
  <c r="F75" i="15"/>
  <c r="C75" i="15"/>
  <c r="B75" i="15"/>
  <c r="O74" i="15"/>
  <c r="N74" i="15"/>
  <c r="M74" i="15"/>
  <c r="S74" i="15" s="1"/>
  <c r="L74" i="15"/>
  <c r="R74" i="15" s="1"/>
  <c r="K74" i="15"/>
  <c r="J74" i="15"/>
  <c r="I74" i="15"/>
  <c r="H74" i="15"/>
  <c r="G74" i="15"/>
  <c r="F74" i="15"/>
  <c r="C74" i="15"/>
  <c r="B74" i="15"/>
  <c r="E74" i="15" s="1"/>
  <c r="R73" i="15"/>
  <c r="O73" i="15"/>
  <c r="N73" i="15"/>
  <c r="M73" i="15"/>
  <c r="S73" i="15" s="1"/>
  <c r="L73" i="15"/>
  <c r="K73" i="15"/>
  <c r="J73" i="15"/>
  <c r="I73" i="15"/>
  <c r="H73" i="15"/>
  <c r="G73" i="15"/>
  <c r="F73" i="15"/>
  <c r="C73" i="15"/>
  <c r="B73" i="15"/>
  <c r="T72" i="15"/>
  <c r="S72" i="15"/>
  <c r="R72" i="15"/>
  <c r="Q72" i="15"/>
  <c r="P72" i="15"/>
  <c r="E72" i="15"/>
  <c r="U72" i="15" s="1"/>
  <c r="S71" i="15"/>
  <c r="R71" i="15"/>
  <c r="Q71" i="15"/>
  <c r="P71" i="15"/>
  <c r="E71" i="15"/>
  <c r="V69" i="15"/>
  <c r="O69" i="15"/>
  <c r="N69" i="15"/>
  <c r="M69" i="15"/>
  <c r="S69" i="15" s="1"/>
  <c r="L69" i="15"/>
  <c r="K69" i="15"/>
  <c r="J69" i="15"/>
  <c r="I69" i="15"/>
  <c r="H69" i="15"/>
  <c r="G69" i="15"/>
  <c r="F69" i="15"/>
  <c r="C69" i="15"/>
  <c r="B69" i="15"/>
  <c r="S68" i="15"/>
  <c r="O68" i="15"/>
  <c r="N68" i="15"/>
  <c r="M68" i="15"/>
  <c r="L68" i="15"/>
  <c r="R68" i="15" s="1"/>
  <c r="K68" i="15"/>
  <c r="J68" i="15"/>
  <c r="I68" i="15"/>
  <c r="H68" i="15"/>
  <c r="G68" i="15"/>
  <c r="F68" i="15"/>
  <c r="C68" i="15"/>
  <c r="B68" i="15"/>
  <c r="E68" i="15" s="1"/>
  <c r="S67" i="15"/>
  <c r="R67" i="15"/>
  <c r="Q67" i="15"/>
  <c r="P67" i="15"/>
  <c r="E67" i="15"/>
  <c r="T67" i="15" s="1"/>
  <c r="T66" i="15"/>
  <c r="S66" i="15"/>
  <c r="R66" i="15"/>
  <c r="Q66" i="15"/>
  <c r="P66" i="15"/>
  <c r="E66" i="15"/>
  <c r="U66" i="15" s="1"/>
  <c r="S65" i="15"/>
  <c r="R65" i="15"/>
  <c r="Q65" i="15"/>
  <c r="P65" i="15"/>
  <c r="E65" i="15"/>
  <c r="U65" i="15" s="1"/>
  <c r="S64" i="15"/>
  <c r="R64" i="15"/>
  <c r="Q64" i="15"/>
  <c r="P64" i="15"/>
  <c r="E64" i="15"/>
  <c r="U64" i="15" s="1"/>
  <c r="S63" i="15"/>
  <c r="R63" i="15"/>
  <c r="Q63" i="15"/>
  <c r="P63" i="15"/>
  <c r="E63" i="15"/>
  <c r="U63" i="15" s="1"/>
  <c r="O61" i="15"/>
  <c r="N61" i="15"/>
  <c r="M61" i="15"/>
  <c r="S61" i="15" s="1"/>
  <c r="L61" i="15"/>
  <c r="R61" i="15" s="1"/>
  <c r="K61" i="15"/>
  <c r="J61" i="15"/>
  <c r="I61" i="15"/>
  <c r="H61" i="15"/>
  <c r="C61" i="15"/>
  <c r="B61" i="15"/>
  <c r="U60" i="15"/>
  <c r="S60" i="15"/>
  <c r="R60" i="15"/>
  <c r="Q60" i="15"/>
  <c r="P60" i="15"/>
  <c r="E60" i="15"/>
  <c r="T60" i="15" s="1"/>
  <c r="S59" i="15"/>
  <c r="R59" i="15"/>
  <c r="Q59" i="15"/>
  <c r="P59" i="15"/>
  <c r="E59" i="15"/>
  <c r="U59" i="15" s="1"/>
  <c r="S58" i="15"/>
  <c r="R58" i="15"/>
  <c r="Q58" i="15"/>
  <c r="P58" i="15"/>
  <c r="E58" i="15"/>
  <c r="T58" i="15" s="1"/>
  <c r="S57" i="15"/>
  <c r="R57" i="15"/>
  <c r="Q57" i="15"/>
  <c r="P57" i="15"/>
  <c r="E57" i="15"/>
  <c r="U57" i="15" s="1"/>
  <c r="O55" i="15"/>
  <c r="N55" i="15"/>
  <c r="M55" i="15"/>
  <c r="S55" i="15" s="1"/>
  <c r="L55" i="15"/>
  <c r="R55" i="15" s="1"/>
  <c r="K55" i="15"/>
  <c r="J55" i="15"/>
  <c r="I55" i="15"/>
  <c r="H55" i="15"/>
  <c r="G55" i="15"/>
  <c r="F55" i="15"/>
  <c r="C55" i="15"/>
  <c r="B55" i="15"/>
  <c r="U54" i="15"/>
  <c r="S54" i="15"/>
  <c r="R54" i="15"/>
  <c r="Q54" i="15"/>
  <c r="P54" i="15"/>
  <c r="E54" i="15"/>
  <c r="T54" i="15" s="1"/>
  <c r="T53" i="15"/>
  <c r="S53" i="15"/>
  <c r="R53" i="15"/>
  <c r="Q53" i="15"/>
  <c r="P53" i="15"/>
  <c r="E53" i="15"/>
  <c r="U53" i="15" s="1"/>
  <c r="T52" i="15"/>
  <c r="S52" i="15"/>
  <c r="R52" i="15"/>
  <c r="Q52" i="15"/>
  <c r="P52" i="15"/>
  <c r="E52" i="15"/>
  <c r="U52" i="15" s="1"/>
  <c r="U51" i="15"/>
  <c r="T51" i="15"/>
  <c r="S51" i="15"/>
  <c r="R51" i="15"/>
  <c r="Q51" i="15"/>
  <c r="P51" i="15"/>
  <c r="E51" i="15"/>
  <c r="T50" i="15"/>
  <c r="S50" i="15"/>
  <c r="R50" i="15"/>
  <c r="Q50" i="15"/>
  <c r="P50" i="15"/>
  <c r="E50" i="15"/>
  <c r="U50" i="15" s="1"/>
  <c r="S49" i="15"/>
  <c r="R49" i="15"/>
  <c r="Q49" i="15"/>
  <c r="P49" i="15"/>
  <c r="E49" i="15"/>
  <c r="U49" i="15" s="1"/>
  <c r="S48" i="15"/>
  <c r="R48" i="15"/>
  <c r="Q48" i="15"/>
  <c r="P48" i="15"/>
  <c r="E48" i="15"/>
  <c r="U48" i="15" s="1"/>
  <c r="U47" i="15"/>
  <c r="S47" i="15"/>
  <c r="R47" i="15"/>
  <c r="Q47" i="15"/>
  <c r="P47" i="15"/>
  <c r="E47" i="15"/>
  <c r="T47" i="15" s="1"/>
  <c r="S46" i="15"/>
  <c r="R46" i="15"/>
  <c r="Q46" i="15"/>
  <c r="P46" i="15"/>
  <c r="E46" i="15"/>
  <c r="U45" i="15"/>
  <c r="S45" i="15"/>
  <c r="R45" i="15"/>
  <c r="Q45" i="15"/>
  <c r="P45" i="15"/>
  <c r="E45" i="15"/>
  <c r="T45" i="15" s="1"/>
  <c r="S44" i="15"/>
  <c r="R44" i="15"/>
  <c r="Q44" i="15"/>
  <c r="P44" i="15"/>
  <c r="E44" i="15"/>
  <c r="U44" i="15" s="1"/>
  <c r="V42" i="15"/>
  <c r="O42" i="15"/>
  <c r="N42" i="15"/>
  <c r="M42" i="15"/>
  <c r="S42" i="15" s="1"/>
  <c r="L42" i="15"/>
  <c r="R42" i="15" s="1"/>
  <c r="K42" i="15"/>
  <c r="J42" i="15"/>
  <c r="I42" i="15"/>
  <c r="H42" i="15"/>
  <c r="G42" i="15"/>
  <c r="F42" i="15"/>
  <c r="C42" i="15"/>
  <c r="B42" i="15"/>
  <c r="E42" i="15" s="1"/>
  <c r="S41" i="15"/>
  <c r="R41" i="15"/>
  <c r="Q41" i="15"/>
  <c r="P41" i="15"/>
  <c r="E41" i="15"/>
  <c r="S40" i="15"/>
  <c r="R40" i="15"/>
  <c r="Q40" i="15"/>
  <c r="P40" i="15"/>
  <c r="E40" i="15"/>
  <c r="U40" i="15" s="1"/>
  <c r="T39" i="15"/>
  <c r="S39" i="15"/>
  <c r="R39" i="15"/>
  <c r="Q39" i="15"/>
  <c r="P39" i="15"/>
  <c r="E39" i="15"/>
  <c r="U39" i="15" s="1"/>
  <c r="S38" i="15"/>
  <c r="R38" i="15"/>
  <c r="Q38" i="15"/>
  <c r="P38" i="15"/>
  <c r="T38" i="15" s="1"/>
  <c r="E38" i="15"/>
  <c r="S37" i="15"/>
  <c r="R37" i="15"/>
  <c r="Q37" i="15"/>
  <c r="P37" i="15"/>
  <c r="E37" i="15"/>
  <c r="O35" i="15"/>
  <c r="N35" i="15"/>
  <c r="M35" i="15"/>
  <c r="S35" i="15" s="1"/>
  <c r="L35" i="15"/>
  <c r="R35" i="15" s="1"/>
  <c r="K35" i="15"/>
  <c r="J35" i="15"/>
  <c r="I35" i="15"/>
  <c r="H35" i="15"/>
  <c r="G35" i="15"/>
  <c r="F35" i="15"/>
  <c r="C35" i="15"/>
  <c r="B35" i="15"/>
  <c r="S34" i="15"/>
  <c r="R34" i="15"/>
  <c r="Q34" i="15"/>
  <c r="P34" i="15"/>
  <c r="E34" i="15"/>
  <c r="O32" i="15"/>
  <c r="N32" i="15"/>
  <c r="M32" i="15"/>
  <c r="S32" i="15" s="1"/>
  <c r="L32" i="15"/>
  <c r="R32" i="15" s="1"/>
  <c r="K32" i="15"/>
  <c r="J32" i="15"/>
  <c r="I32" i="15"/>
  <c r="H32" i="15"/>
  <c r="G32" i="15"/>
  <c r="F32" i="15"/>
  <c r="C32" i="15"/>
  <c r="B32" i="15"/>
  <c r="T31" i="15"/>
  <c r="S31" i="15"/>
  <c r="R31" i="15"/>
  <c r="Q31" i="15"/>
  <c r="P31" i="15"/>
  <c r="E31" i="15"/>
  <c r="U31" i="15" s="1"/>
  <c r="T30" i="15"/>
  <c r="S30" i="15"/>
  <c r="R30" i="15"/>
  <c r="Q30" i="15"/>
  <c r="P30" i="15"/>
  <c r="E30" i="15"/>
  <c r="U30" i="15" s="1"/>
  <c r="S29" i="15"/>
  <c r="R29" i="15"/>
  <c r="Q29" i="15"/>
  <c r="P29" i="15"/>
  <c r="E29" i="15"/>
  <c r="T29" i="15" s="1"/>
  <c r="S28" i="15"/>
  <c r="R28" i="15"/>
  <c r="Q28" i="15"/>
  <c r="P28" i="15"/>
  <c r="E28" i="15"/>
  <c r="U28" i="15" s="1"/>
  <c r="O26" i="15"/>
  <c r="N26" i="15"/>
  <c r="M26" i="15"/>
  <c r="S26" i="15" s="1"/>
  <c r="L26" i="15"/>
  <c r="R26" i="15" s="1"/>
  <c r="K26" i="15"/>
  <c r="J26" i="15"/>
  <c r="I26" i="15"/>
  <c r="H26" i="15"/>
  <c r="G26" i="15"/>
  <c r="F26" i="15"/>
  <c r="C26" i="15"/>
  <c r="B26" i="15"/>
  <c r="E26" i="15" s="1"/>
  <c r="S25" i="15"/>
  <c r="R25" i="15"/>
  <c r="Q25" i="15"/>
  <c r="P25" i="15"/>
  <c r="E25" i="15"/>
  <c r="U25" i="15" s="1"/>
  <c r="S24" i="15"/>
  <c r="R24" i="15"/>
  <c r="Q24" i="15"/>
  <c r="P24" i="15"/>
  <c r="E24" i="15"/>
  <c r="U24" i="15" s="1"/>
  <c r="S23" i="15"/>
  <c r="R23" i="15"/>
  <c r="Q23" i="15"/>
  <c r="P23" i="15"/>
  <c r="E23" i="15"/>
  <c r="S22" i="15"/>
  <c r="R22" i="15"/>
  <c r="Q22" i="15"/>
  <c r="P22" i="15"/>
  <c r="E22" i="15"/>
  <c r="U21" i="15"/>
  <c r="S21" i="15"/>
  <c r="R21" i="15"/>
  <c r="Q21" i="15"/>
  <c r="P21" i="15"/>
  <c r="E21" i="15"/>
  <c r="T21" i="15" s="1"/>
  <c r="U20" i="15"/>
  <c r="T20" i="15"/>
  <c r="S20" i="15"/>
  <c r="R20" i="15"/>
  <c r="Q20" i="15"/>
  <c r="P20" i="15"/>
  <c r="E20" i="15"/>
  <c r="S19" i="15"/>
  <c r="R19" i="15"/>
  <c r="Q19" i="15"/>
  <c r="P19" i="15"/>
  <c r="E19" i="15"/>
  <c r="U19" i="15" s="1"/>
  <c r="O17" i="15"/>
  <c r="N17" i="15"/>
  <c r="M17" i="15"/>
  <c r="S17" i="15" s="1"/>
  <c r="L17" i="15"/>
  <c r="K17" i="15"/>
  <c r="J17" i="15"/>
  <c r="I17" i="15"/>
  <c r="H17" i="15"/>
  <c r="G17" i="15"/>
  <c r="F17" i="15"/>
  <c r="C17" i="15"/>
  <c r="E17" i="15" s="1"/>
  <c r="B17" i="15"/>
  <c r="S16" i="15"/>
  <c r="R16" i="15"/>
  <c r="Q16" i="15"/>
  <c r="P16" i="15"/>
  <c r="E16" i="15"/>
  <c r="U16" i="15" s="1"/>
  <c r="T15" i="15"/>
  <c r="S15" i="15"/>
  <c r="R15" i="15"/>
  <c r="Q15" i="15"/>
  <c r="P15" i="15"/>
  <c r="E15" i="15"/>
  <c r="U15" i="15" s="1"/>
  <c r="S14" i="15"/>
  <c r="R14" i="15"/>
  <c r="Q14" i="15"/>
  <c r="P14" i="15"/>
  <c r="E14" i="15"/>
  <c r="U14" i="15" s="1"/>
  <c r="S13" i="15"/>
  <c r="R13" i="15"/>
  <c r="Q13" i="15"/>
  <c r="P13" i="15"/>
  <c r="E13" i="15"/>
  <c r="U13" i="15" s="1"/>
  <c r="U12" i="15"/>
  <c r="S12" i="15"/>
  <c r="R12" i="15"/>
  <c r="Q12" i="15"/>
  <c r="P12" i="15"/>
  <c r="E12" i="15"/>
  <c r="T12" i="15" s="1"/>
  <c r="S11" i="15"/>
  <c r="R11" i="15"/>
  <c r="Q11" i="15"/>
  <c r="P11" i="15"/>
  <c r="E11" i="15"/>
  <c r="S10" i="15"/>
  <c r="R10" i="15"/>
  <c r="Q10" i="15"/>
  <c r="U10" i="15" s="1"/>
  <c r="P10" i="15"/>
  <c r="E10" i="15"/>
  <c r="T10" i="15" s="1"/>
  <c r="U9" i="15"/>
  <c r="T9" i="15"/>
  <c r="S9" i="15"/>
  <c r="R9" i="15"/>
  <c r="Q9" i="15"/>
  <c r="P9" i="15"/>
  <c r="E9" i="15"/>
  <c r="S96" i="14"/>
  <c r="R96" i="14"/>
  <c r="Q96" i="14"/>
  <c r="P96" i="14"/>
  <c r="E96" i="14"/>
  <c r="U96" i="14" s="1"/>
  <c r="S95" i="14"/>
  <c r="R95" i="14"/>
  <c r="Q95" i="14"/>
  <c r="P95" i="14"/>
  <c r="E95" i="14"/>
  <c r="S94" i="14"/>
  <c r="R94" i="14"/>
  <c r="Q94" i="14"/>
  <c r="P94" i="14"/>
  <c r="E94" i="14"/>
  <c r="U94" i="14" s="1"/>
  <c r="S93" i="14"/>
  <c r="R93" i="14"/>
  <c r="Q93" i="14"/>
  <c r="P93" i="14"/>
  <c r="E93" i="14"/>
  <c r="U93" i="14" s="1"/>
  <c r="S92" i="14"/>
  <c r="R92" i="14"/>
  <c r="Q92" i="14"/>
  <c r="P92" i="14"/>
  <c r="E92" i="14"/>
  <c r="S91" i="14"/>
  <c r="R91" i="14"/>
  <c r="Q91" i="14"/>
  <c r="P91" i="14"/>
  <c r="E91" i="14"/>
  <c r="U90" i="14"/>
  <c r="T90" i="14"/>
  <c r="S90" i="14"/>
  <c r="R90" i="14"/>
  <c r="Q90" i="14"/>
  <c r="P90" i="14"/>
  <c r="E90" i="14"/>
  <c r="U89" i="14"/>
  <c r="T89" i="14"/>
  <c r="S89" i="14"/>
  <c r="R89" i="14"/>
  <c r="Q89" i="14"/>
  <c r="P89" i="14"/>
  <c r="E89" i="14"/>
  <c r="S88" i="14"/>
  <c r="R88" i="14"/>
  <c r="Q88" i="14"/>
  <c r="P88" i="14"/>
  <c r="E88" i="14"/>
  <c r="U88" i="14" s="1"/>
  <c r="O75" i="14"/>
  <c r="N75" i="14"/>
  <c r="M75" i="14"/>
  <c r="S75" i="14" s="1"/>
  <c r="L75" i="14"/>
  <c r="K75" i="14"/>
  <c r="J75" i="14"/>
  <c r="I75" i="14"/>
  <c r="H75" i="14"/>
  <c r="G75" i="14"/>
  <c r="F75" i="14"/>
  <c r="C75" i="14"/>
  <c r="B75" i="14"/>
  <c r="R74" i="14"/>
  <c r="O74" i="14"/>
  <c r="N74" i="14"/>
  <c r="M74" i="14"/>
  <c r="S74" i="14" s="1"/>
  <c r="L74" i="14"/>
  <c r="K74" i="14"/>
  <c r="J74" i="14"/>
  <c r="I74" i="14"/>
  <c r="H74" i="14"/>
  <c r="P74" i="14" s="1"/>
  <c r="G74" i="14"/>
  <c r="F74" i="14"/>
  <c r="C74" i="14"/>
  <c r="B74" i="14"/>
  <c r="E74" i="14" s="1"/>
  <c r="O73" i="14"/>
  <c r="N73" i="14"/>
  <c r="R73" i="14" s="1"/>
  <c r="M73" i="14"/>
  <c r="S73" i="14" s="1"/>
  <c r="L73" i="14"/>
  <c r="K73" i="14"/>
  <c r="J73" i="14"/>
  <c r="I73" i="14"/>
  <c r="H73" i="14"/>
  <c r="G73" i="14"/>
  <c r="F73" i="14"/>
  <c r="C73" i="14"/>
  <c r="B73" i="14"/>
  <c r="S72" i="14"/>
  <c r="R72" i="14"/>
  <c r="Q72" i="14"/>
  <c r="P72" i="14"/>
  <c r="E72" i="14"/>
  <c r="S71" i="14"/>
  <c r="R71" i="14"/>
  <c r="Q71" i="14"/>
  <c r="P71" i="14"/>
  <c r="T71" i="14" s="1"/>
  <c r="E71" i="14"/>
  <c r="U71" i="14" s="1"/>
  <c r="O69" i="14"/>
  <c r="N69" i="14"/>
  <c r="M69" i="14"/>
  <c r="S69" i="14" s="1"/>
  <c r="L69" i="14"/>
  <c r="K69" i="14"/>
  <c r="J69" i="14"/>
  <c r="I69" i="14"/>
  <c r="H69" i="14"/>
  <c r="G69" i="14"/>
  <c r="F69" i="14"/>
  <c r="C69" i="14"/>
  <c r="B69" i="14"/>
  <c r="O68" i="14"/>
  <c r="N68" i="14"/>
  <c r="M68" i="14"/>
  <c r="S68" i="14" s="1"/>
  <c r="L68" i="14"/>
  <c r="R68" i="14" s="1"/>
  <c r="K68" i="14"/>
  <c r="J68" i="14"/>
  <c r="I68" i="14"/>
  <c r="H68" i="14"/>
  <c r="G68" i="14"/>
  <c r="F68" i="14"/>
  <c r="C68" i="14"/>
  <c r="B68" i="14"/>
  <c r="E68" i="14" s="1"/>
  <c r="U67" i="14"/>
  <c r="S67" i="14"/>
  <c r="R67" i="14"/>
  <c r="Q67" i="14"/>
  <c r="P67" i="14"/>
  <c r="E67" i="14"/>
  <c r="T67" i="14" s="1"/>
  <c r="U66" i="14"/>
  <c r="T66" i="14"/>
  <c r="S66" i="14"/>
  <c r="R66" i="14"/>
  <c r="Q66" i="14"/>
  <c r="P66" i="14"/>
  <c r="E66" i="14"/>
  <c r="S65" i="14"/>
  <c r="R65" i="14"/>
  <c r="Q65" i="14"/>
  <c r="P65" i="14"/>
  <c r="E65" i="14"/>
  <c r="U65" i="14" s="1"/>
  <c r="S64" i="14"/>
  <c r="R64" i="14"/>
  <c r="Q64" i="14"/>
  <c r="P64" i="14"/>
  <c r="E64" i="14"/>
  <c r="U64" i="14" s="1"/>
  <c r="S63" i="14"/>
  <c r="R63" i="14"/>
  <c r="Q63" i="14"/>
  <c r="P63" i="14"/>
  <c r="E63" i="14"/>
  <c r="U63" i="14" s="1"/>
  <c r="O61" i="14"/>
  <c r="N61" i="14"/>
  <c r="M61" i="14"/>
  <c r="S61" i="14" s="1"/>
  <c r="L61" i="14"/>
  <c r="R61" i="14" s="1"/>
  <c r="K61" i="14"/>
  <c r="J61" i="14"/>
  <c r="I61" i="14"/>
  <c r="H61" i="14"/>
  <c r="C61" i="14"/>
  <c r="B61" i="14"/>
  <c r="U60" i="14"/>
  <c r="S60" i="14"/>
  <c r="R60" i="14"/>
  <c r="Q60" i="14"/>
  <c r="P60" i="14"/>
  <c r="E60" i="14"/>
  <c r="T60" i="14" s="1"/>
  <c r="T59" i="14"/>
  <c r="S59" i="14"/>
  <c r="R59" i="14"/>
  <c r="Q59" i="14"/>
  <c r="P59" i="14"/>
  <c r="E59" i="14"/>
  <c r="U59" i="14" s="1"/>
  <c r="S58" i="14"/>
  <c r="R58" i="14"/>
  <c r="Q58" i="14"/>
  <c r="P58" i="14"/>
  <c r="E58" i="14"/>
  <c r="U58" i="14" s="1"/>
  <c r="S57" i="14"/>
  <c r="R57" i="14"/>
  <c r="Q57" i="14"/>
  <c r="P57" i="14"/>
  <c r="E57" i="14"/>
  <c r="U57" i="14" s="1"/>
  <c r="R55" i="14"/>
  <c r="O55" i="14"/>
  <c r="N55" i="14"/>
  <c r="M55" i="14"/>
  <c r="S55" i="14" s="1"/>
  <c r="L55" i="14"/>
  <c r="K55" i="14"/>
  <c r="J55" i="14"/>
  <c r="I55" i="14"/>
  <c r="H55" i="14"/>
  <c r="G55" i="14"/>
  <c r="F55" i="14"/>
  <c r="C55" i="14"/>
  <c r="B55" i="14"/>
  <c r="S54" i="14"/>
  <c r="R54" i="14"/>
  <c r="Q54" i="14"/>
  <c r="P54" i="14"/>
  <c r="E54" i="14"/>
  <c r="S53" i="14"/>
  <c r="R53" i="14"/>
  <c r="Q53" i="14"/>
  <c r="P53" i="14"/>
  <c r="E53" i="14"/>
  <c r="U53" i="14" s="1"/>
  <c r="S52" i="14"/>
  <c r="R52" i="14"/>
  <c r="Q52" i="14"/>
  <c r="P52" i="14"/>
  <c r="E52" i="14"/>
  <c r="U52" i="14" s="1"/>
  <c r="S51" i="14"/>
  <c r="R51" i="14"/>
  <c r="Q51" i="14"/>
  <c r="P51" i="14"/>
  <c r="E51" i="14"/>
  <c r="U51" i="14" s="1"/>
  <c r="S50" i="14"/>
  <c r="R50" i="14"/>
  <c r="Q50" i="14"/>
  <c r="P50" i="14"/>
  <c r="E50" i="14"/>
  <c r="U50" i="14" s="1"/>
  <c r="U49" i="14"/>
  <c r="S49" i="14"/>
  <c r="R49" i="14"/>
  <c r="Q49" i="14"/>
  <c r="P49" i="14"/>
  <c r="E49" i="14"/>
  <c r="T49" i="14" s="1"/>
  <c r="T48" i="14"/>
  <c r="S48" i="14"/>
  <c r="R48" i="14"/>
  <c r="Q48" i="14"/>
  <c r="P48" i="14"/>
  <c r="E48" i="14"/>
  <c r="U48" i="14" s="1"/>
  <c r="S47" i="14"/>
  <c r="R47" i="14"/>
  <c r="Q47" i="14"/>
  <c r="P47" i="14"/>
  <c r="E47" i="14"/>
  <c r="S46" i="14"/>
  <c r="R46" i="14"/>
  <c r="Q46" i="14"/>
  <c r="P46" i="14"/>
  <c r="T46" i="14" s="1"/>
  <c r="E46" i="14"/>
  <c r="U46" i="14" s="1"/>
  <c r="S45" i="14"/>
  <c r="R45" i="14"/>
  <c r="Q45" i="14"/>
  <c r="P45" i="14"/>
  <c r="E45" i="14"/>
  <c r="U45" i="14" s="1"/>
  <c r="S44" i="14"/>
  <c r="R44" i="14"/>
  <c r="Q44" i="14"/>
  <c r="P44" i="14"/>
  <c r="E44" i="14"/>
  <c r="U44" i="14" s="1"/>
  <c r="O42" i="14"/>
  <c r="N42" i="14"/>
  <c r="M42" i="14"/>
  <c r="S42" i="14" s="1"/>
  <c r="L42" i="14"/>
  <c r="K42" i="14"/>
  <c r="J42" i="14"/>
  <c r="I42" i="14"/>
  <c r="H42" i="14"/>
  <c r="G42" i="14"/>
  <c r="F42" i="14"/>
  <c r="C42" i="14"/>
  <c r="B42" i="14"/>
  <c r="E42" i="14" s="1"/>
  <c r="T41" i="14"/>
  <c r="S41" i="14"/>
  <c r="R41" i="14"/>
  <c r="Q41" i="14"/>
  <c r="P41" i="14"/>
  <c r="E41" i="14"/>
  <c r="U41" i="14" s="1"/>
  <c r="S40" i="14"/>
  <c r="R40" i="14"/>
  <c r="Q40" i="14"/>
  <c r="P40" i="14"/>
  <c r="E40" i="14"/>
  <c r="U40" i="14" s="1"/>
  <c r="S39" i="14"/>
  <c r="R39" i="14"/>
  <c r="Q39" i="14"/>
  <c r="P39" i="14"/>
  <c r="E39" i="14"/>
  <c r="U39" i="14" s="1"/>
  <c r="S38" i="14"/>
  <c r="R38" i="14"/>
  <c r="Q38" i="14"/>
  <c r="U38" i="14" s="1"/>
  <c r="P38" i="14"/>
  <c r="E38" i="14"/>
  <c r="T38" i="14" s="1"/>
  <c r="S37" i="14"/>
  <c r="R37" i="14"/>
  <c r="Q37" i="14"/>
  <c r="P37" i="14"/>
  <c r="T37" i="14" s="1"/>
  <c r="E37" i="14"/>
  <c r="U37" i="14" s="1"/>
  <c r="S35" i="14"/>
  <c r="O35" i="14"/>
  <c r="N35" i="14"/>
  <c r="M35" i="14"/>
  <c r="L35" i="14"/>
  <c r="R35" i="14" s="1"/>
  <c r="K35" i="14"/>
  <c r="J35" i="14"/>
  <c r="I35" i="14"/>
  <c r="H35" i="14"/>
  <c r="G35" i="14"/>
  <c r="F35" i="14"/>
  <c r="C35" i="14"/>
  <c r="B35" i="14"/>
  <c r="E35" i="14" s="1"/>
  <c r="U34" i="14"/>
  <c r="S34" i="14"/>
  <c r="R34" i="14"/>
  <c r="Q34" i="14"/>
  <c r="P34" i="14"/>
  <c r="T34" i="14" s="1"/>
  <c r="E34" i="14"/>
  <c r="S32" i="14"/>
  <c r="O32" i="14"/>
  <c r="N32" i="14"/>
  <c r="M32" i="14"/>
  <c r="L32" i="14"/>
  <c r="R32" i="14" s="1"/>
  <c r="K32" i="14"/>
  <c r="J32" i="14"/>
  <c r="I32" i="14"/>
  <c r="H32" i="14"/>
  <c r="G32" i="14"/>
  <c r="F32" i="14"/>
  <c r="C32" i="14"/>
  <c r="B32" i="14"/>
  <c r="E32" i="14" s="1"/>
  <c r="U31" i="14"/>
  <c r="T31" i="14"/>
  <c r="S31" i="14"/>
  <c r="R31" i="14"/>
  <c r="Q31" i="14"/>
  <c r="P31" i="14"/>
  <c r="E31" i="14"/>
  <c r="U30" i="14"/>
  <c r="T30" i="14"/>
  <c r="S30" i="14"/>
  <c r="R30" i="14"/>
  <c r="Q30" i="14"/>
  <c r="P30" i="14"/>
  <c r="E30" i="14"/>
  <c r="S29" i="14"/>
  <c r="R29" i="14"/>
  <c r="Q29" i="14"/>
  <c r="P29" i="14"/>
  <c r="E29" i="14"/>
  <c r="U29" i="14" s="1"/>
  <c r="S28" i="14"/>
  <c r="R28" i="14"/>
  <c r="Q28" i="14"/>
  <c r="P28" i="14"/>
  <c r="E28" i="14"/>
  <c r="U28" i="14" s="1"/>
  <c r="O26" i="14"/>
  <c r="N26" i="14"/>
  <c r="M26" i="14"/>
  <c r="S26" i="14" s="1"/>
  <c r="L26" i="14"/>
  <c r="R26" i="14" s="1"/>
  <c r="K26" i="14"/>
  <c r="J26" i="14"/>
  <c r="I26" i="14"/>
  <c r="H26" i="14"/>
  <c r="G26" i="14"/>
  <c r="F26" i="14"/>
  <c r="C26" i="14"/>
  <c r="B26" i="14"/>
  <c r="S25" i="14"/>
  <c r="R25" i="14"/>
  <c r="Q25" i="14"/>
  <c r="P25" i="14"/>
  <c r="E25" i="14"/>
  <c r="U25" i="14" s="1"/>
  <c r="T24" i="14"/>
  <c r="S24" i="14"/>
  <c r="R24" i="14"/>
  <c r="Q24" i="14"/>
  <c r="P24" i="14"/>
  <c r="E24" i="14"/>
  <c r="U24" i="14" s="1"/>
  <c r="S23" i="14"/>
  <c r="R23" i="14"/>
  <c r="Q23" i="14"/>
  <c r="P23" i="14"/>
  <c r="E23" i="14"/>
  <c r="U23" i="14" s="1"/>
  <c r="S22" i="14"/>
  <c r="R22" i="14"/>
  <c r="Q22" i="14"/>
  <c r="P22" i="14"/>
  <c r="E22" i="14"/>
  <c r="U22" i="14" s="1"/>
  <c r="U21" i="14"/>
  <c r="S21" i="14"/>
  <c r="R21" i="14"/>
  <c r="Q21" i="14"/>
  <c r="P21" i="14"/>
  <c r="E21" i="14"/>
  <c r="T21" i="14" s="1"/>
  <c r="U20" i="14"/>
  <c r="T20" i="14"/>
  <c r="S20" i="14"/>
  <c r="R20" i="14"/>
  <c r="Q20" i="14"/>
  <c r="P20" i="14"/>
  <c r="E20" i="14"/>
  <c r="S19" i="14"/>
  <c r="R19" i="14"/>
  <c r="Q19" i="14"/>
  <c r="P19" i="14"/>
  <c r="E19" i="14"/>
  <c r="O17" i="14"/>
  <c r="N17" i="14"/>
  <c r="M17" i="14"/>
  <c r="S17" i="14" s="1"/>
  <c r="L17" i="14"/>
  <c r="K17" i="14"/>
  <c r="J17" i="14"/>
  <c r="I17" i="14"/>
  <c r="Q17" i="14" s="1"/>
  <c r="H17" i="14"/>
  <c r="G17" i="14"/>
  <c r="F17" i="14"/>
  <c r="C17" i="14"/>
  <c r="B17" i="14"/>
  <c r="E17" i="14" s="1"/>
  <c r="T16" i="14"/>
  <c r="S16" i="14"/>
  <c r="R16" i="14"/>
  <c r="Q16" i="14"/>
  <c r="P16" i="14"/>
  <c r="E16" i="14"/>
  <c r="U16" i="14" s="1"/>
  <c r="U15" i="14"/>
  <c r="S15" i="14"/>
  <c r="R15" i="14"/>
  <c r="Q15" i="14"/>
  <c r="P15" i="14"/>
  <c r="E15" i="14"/>
  <c r="T15" i="14" s="1"/>
  <c r="S14" i="14"/>
  <c r="R14" i="14"/>
  <c r="Q14" i="14"/>
  <c r="P14" i="14"/>
  <c r="E14" i="14"/>
  <c r="U14" i="14" s="1"/>
  <c r="T13" i="14"/>
  <c r="S13" i="14"/>
  <c r="R13" i="14"/>
  <c r="Q13" i="14"/>
  <c r="P13" i="14"/>
  <c r="E13" i="14"/>
  <c r="U13" i="14" s="1"/>
  <c r="S12" i="14"/>
  <c r="R12" i="14"/>
  <c r="Q12" i="14"/>
  <c r="P12" i="14"/>
  <c r="E12" i="14"/>
  <c r="U12" i="14" s="1"/>
  <c r="S11" i="14"/>
  <c r="R11" i="14"/>
  <c r="Q11" i="14"/>
  <c r="P11" i="14"/>
  <c r="E11" i="14"/>
  <c r="U11" i="14" s="1"/>
  <c r="S10" i="14"/>
  <c r="R10" i="14"/>
  <c r="Q10" i="14"/>
  <c r="U10" i="14" s="1"/>
  <c r="P10" i="14"/>
  <c r="E10" i="14"/>
  <c r="U9" i="14"/>
  <c r="T9" i="14"/>
  <c r="S9" i="14"/>
  <c r="R9" i="14"/>
  <c r="Q9" i="14"/>
  <c r="P9" i="14"/>
  <c r="E9" i="14"/>
  <c r="T96" i="13"/>
  <c r="S96" i="13"/>
  <c r="R96" i="13"/>
  <c r="Q96" i="13"/>
  <c r="P96" i="13"/>
  <c r="E96" i="13"/>
  <c r="U96" i="13" s="1"/>
  <c r="U95" i="13"/>
  <c r="S95" i="13"/>
  <c r="R95" i="13"/>
  <c r="Q95" i="13"/>
  <c r="P95" i="13"/>
  <c r="E95" i="13"/>
  <c r="T95" i="13" s="1"/>
  <c r="S94" i="13"/>
  <c r="R94" i="13"/>
  <c r="Q94" i="13"/>
  <c r="P94" i="13"/>
  <c r="E94" i="13"/>
  <c r="U94" i="13" s="1"/>
  <c r="T93" i="13"/>
  <c r="S93" i="13"/>
  <c r="R93" i="13"/>
  <c r="Q93" i="13"/>
  <c r="P93" i="13"/>
  <c r="E93" i="13"/>
  <c r="U93" i="13" s="1"/>
  <c r="S92" i="13"/>
  <c r="R92" i="13"/>
  <c r="Q92" i="13"/>
  <c r="P92" i="13"/>
  <c r="E92" i="13"/>
  <c r="U92" i="13" s="1"/>
  <c r="S91" i="13"/>
  <c r="R91" i="13"/>
  <c r="Q91" i="13"/>
  <c r="P91" i="13"/>
  <c r="E91" i="13"/>
  <c r="U91" i="13" s="1"/>
  <c r="U90" i="13"/>
  <c r="S90" i="13"/>
  <c r="R90" i="13"/>
  <c r="Q90" i="13"/>
  <c r="P90" i="13"/>
  <c r="E90" i="13"/>
  <c r="T90" i="13" s="1"/>
  <c r="U89" i="13"/>
  <c r="T89" i="13"/>
  <c r="S89" i="13"/>
  <c r="R89" i="13"/>
  <c r="Q89" i="13"/>
  <c r="P89" i="13"/>
  <c r="E89" i="13"/>
  <c r="T88" i="13"/>
  <c r="S88" i="13"/>
  <c r="R88" i="13"/>
  <c r="Q88" i="13"/>
  <c r="P88" i="13"/>
  <c r="E88" i="13"/>
  <c r="U88" i="13" s="1"/>
  <c r="V75" i="13"/>
  <c r="O75" i="13"/>
  <c r="N75" i="13"/>
  <c r="M75" i="13"/>
  <c r="L75" i="13"/>
  <c r="K75" i="13"/>
  <c r="J75" i="13"/>
  <c r="I75" i="13"/>
  <c r="H75" i="13"/>
  <c r="G75" i="13"/>
  <c r="F75" i="13"/>
  <c r="C75" i="13"/>
  <c r="B75" i="13"/>
  <c r="O74" i="13"/>
  <c r="N74" i="13"/>
  <c r="M74" i="13"/>
  <c r="S74" i="13" s="1"/>
  <c r="L74" i="13"/>
  <c r="R74" i="13" s="1"/>
  <c r="K74" i="13"/>
  <c r="J74" i="13"/>
  <c r="I74" i="13"/>
  <c r="H74" i="13"/>
  <c r="G74" i="13"/>
  <c r="F74" i="13"/>
  <c r="C74" i="13"/>
  <c r="B74" i="13"/>
  <c r="E74" i="13" s="1"/>
  <c r="S73" i="13"/>
  <c r="O73" i="13"/>
  <c r="N73" i="13"/>
  <c r="M73" i="13"/>
  <c r="L73" i="13"/>
  <c r="R73" i="13" s="1"/>
  <c r="K73" i="13"/>
  <c r="J73" i="13"/>
  <c r="I73" i="13"/>
  <c r="Q73" i="13" s="1"/>
  <c r="H73" i="13"/>
  <c r="P73" i="13" s="1"/>
  <c r="G73" i="13"/>
  <c r="F73" i="13"/>
  <c r="C73" i="13"/>
  <c r="B73" i="13"/>
  <c r="E73" i="13" s="1"/>
  <c r="S72" i="13"/>
  <c r="R72" i="13"/>
  <c r="Q72" i="13"/>
  <c r="P72" i="13"/>
  <c r="E72" i="13"/>
  <c r="U72" i="13" s="1"/>
  <c r="S71" i="13"/>
  <c r="R71" i="13"/>
  <c r="Q71" i="13"/>
  <c r="P71" i="13"/>
  <c r="E71" i="13"/>
  <c r="U71" i="13" s="1"/>
  <c r="V69" i="13"/>
  <c r="O69" i="13"/>
  <c r="N69" i="13"/>
  <c r="M69" i="13"/>
  <c r="L69" i="13"/>
  <c r="R69" i="13" s="1"/>
  <c r="K69" i="13"/>
  <c r="J69" i="13"/>
  <c r="I69" i="13"/>
  <c r="H69" i="13"/>
  <c r="G69" i="13"/>
  <c r="F69" i="13"/>
  <c r="C69" i="13"/>
  <c r="B69" i="13"/>
  <c r="O68" i="13"/>
  <c r="N68" i="13"/>
  <c r="M68" i="13"/>
  <c r="S68" i="13" s="1"/>
  <c r="L68" i="13"/>
  <c r="R68" i="13" s="1"/>
  <c r="K68" i="13"/>
  <c r="J68" i="13"/>
  <c r="I68" i="13"/>
  <c r="H68" i="13"/>
  <c r="G68" i="13"/>
  <c r="F68" i="13"/>
  <c r="C68" i="13"/>
  <c r="B68" i="13"/>
  <c r="S67" i="13"/>
  <c r="R67" i="13"/>
  <c r="Q67" i="13"/>
  <c r="P67" i="13"/>
  <c r="E67" i="13"/>
  <c r="U67" i="13" s="1"/>
  <c r="S66" i="13"/>
  <c r="R66" i="13"/>
  <c r="Q66" i="13"/>
  <c r="P66" i="13"/>
  <c r="E66" i="13"/>
  <c r="U66" i="13" s="1"/>
  <c r="S65" i="13"/>
  <c r="R65" i="13"/>
  <c r="Q65" i="13"/>
  <c r="P65" i="13"/>
  <c r="E65" i="13"/>
  <c r="S64" i="13"/>
  <c r="R64" i="13"/>
  <c r="Q64" i="13"/>
  <c r="P64" i="13"/>
  <c r="E64" i="13"/>
  <c r="U64" i="13" s="1"/>
  <c r="S63" i="13"/>
  <c r="R63" i="13"/>
  <c r="Q63" i="13"/>
  <c r="P63" i="13"/>
  <c r="E63" i="13"/>
  <c r="U63" i="13" s="1"/>
  <c r="O61" i="13"/>
  <c r="N61" i="13"/>
  <c r="M61" i="13"/>
  <c r="S61" i="13" s="1"/>
  <c r="L61" i="13"/>
  <c r="R61" i="13" s="1"/>
  <c r="K61" i="13"/>
  <c r="J61" i="13"/>
  <c r="I61" i="13"/>
  <c r="H61" i="13"/>
  <c r="C61" i="13"/>
  <c r="B61" i="13"/>
  <c r="S60" i="13"/>
  <c r="R60" i="13"/>
  <c r="Q60" i="13"/>
  <c r="P60" i="13"/>
  <c r="E60" i="13"/>
  <c r="U60" i="13" s="1"/>
  <c r="S59" i="13"/>
  <c r="R59" i="13"/>
  <c r="Q59" i="13"/>
  <c r="P59" i="13"/>
  <c r="E59" i="13"/>
  <c r="S58" i="13"/>
  <c r="R58" i="13"/>
  <c r="Q58" i="13"/>
  <c r="P58" i="13"/>
  <c r="E58" i="13"/>
  <c r="U58" i="13" s="1"/>
  <c r="S57" i="13"/>
  <c r="R57" i="13"/>
  <c r="Q57" i="13"/>
  <c r="P57" i="13"/>
  <c r="E57" i="13"/>
  <c r="U57" i="13" s="1"/>
  <c r="S55" i="13"/>
  <c r="O55" i="13"/>
  <c r="N55" i="13"/>
  <c r="M55" i="13"/>
  <c r="L55" i="13"/>
  <c r="R55" i="13" s="1"/>
  <c r="K55" i="13"/>
  <c r="J55" i="13"/>
  <c r="I55" i="13"/>
  <c r="H55" i="13"/>
  <c r="G55" i="13"/>
  <c r="F55" i="13"/>
  <c r="C55" i="13"/>
  <c r="B55" i="13"/>
  <c r="S54" i="13"/>
  <c r="R54" i="13"/>
  <c r="Q54" i="13"/>
  <c r="P54" i="13"/>
  <c r="E54" i="13"/>
  <c r="U54" i="13" s="1"/>
  <c r="S53" i="13"/>
  <c r="R53" i="13"/>
  <c r="Q53" i="13"/>
  <c r="U53" i="13" s="1"/>
  <c r="P53" i="13"/>
  <c r="E53" i="13"/>
  <c r="S52" i="13"/>
  <c r="R52" i="13"/>
  <c r="Q52" i="13"/>
  <c r="P52" i="13"/>
  <c r="E52" i="13"/>
  <c r="S51" i="13"/>
  <c r="R51" i="13"/>
  <c r="Q51" i="13"/>
  <c r="P51" i="13"/>
  <c r="E51" i="13"/>
  <c r="U50" i="13"/>
  <c r="T50" i="13"/>
  <c r="S50" i="13"/>
  <c r="R50" i="13"/>
  <c r="Q50" i="13"/>
  <c r="P50" i="13"/>
  <c r="E50" i="13"/>
  <c r="S49" i="13"/>
  <c r="R49" i="13"/>
  <c r="Q49" i="13"/>
  <c r="P49" i="13"/>
  <c r="E49" i="13"/>
  <c r="U49" i="13" s="1"/>
  <c r="S48" i="13"/>
  <c r="R48" i="13"/>
  <c r="Q48" i="13"/>
  <c r="P48" i="13"/>
  <c r="E48" i="13"/>
  <c r="U48" i="13" s="1"/>
  <c r="S47" i="13"/>
  <c r="R47" i="13"/>
  <c r="Q47" i="13"/>
  <c r="P47" i="13"/>
  <c r="E47" i="13"/>
  <c r="U47" i="13" s="1"/>
  <c r="S46" i="13"/>
  <c r="R46" i="13"/>
  <c r="Q46" i="13"/>
  <c r="P46" i="13"/>
  <c r="E46" i="13"/>
  <c r="U46" i="13" s="1"/>
  <c r="S45" i="13"/>
  <c r="R45" i="13"/>
  <c r="Q45" i="13"/>
  <c r="P45" i="13"/>
  <c r="E45" i="13"/>
  <c r="U45" i="13" s="1"/>
  <c r="U44" i="13"/>
  <c r="S44" i="13"/>
  <c r="R44" i="13"/>
  <c r="Q44" i="13"/>
  <c r="P44" i="13"/>
  <c r="E44" i="13"/>
  <c r="T44" i="13" s="1"/>
  <c r="S42" i="13"/>
  <c r="O42" i="13"/>
  <c r="N42" i="13"/>
  <c r="M42" i="13"/>
  <c r="L42" i="13"/>
  <c r="R42" i="13" s="1"/>
  <c r="K42" i="13"/>
  <c r="J42" i="13"/>
  <c r="I42" i="13"/>
  <c r="H42" i="13"/>
  <c r="G42" i="13"/>
  <c r="F42" i="13"/>
  <c r="C42" i="13"/>
  <c r="B42" i="13"/>
  <c r="E42" i="13" s="1"/>
  <c r="T41" i="13"/>
  <c r="S41" i="13"/>
  <c r="R41" i="13"/>
  <c r="Q41" i="13"/>
  <c r="P41" i="13"/>
  <c r="E41" i="13"/>
  <c r="U41" i="13" s="1"/>
  <c r="U40" i="13"/>
  <c r="S40" i="13"/>
  <c r="R40" i="13"/>
  <c r="Q40" i="13"/>
  <c r="P40" i="13"/>
  <c r="E40" i="13"/>
  <c r="T40" i="13" s="1"/>
  <c r="S39" i="13"/>
  <c r="R39" i="13"/>
  <c r="Q39" i="13"/>
  <c r="P39" i="13"/>
  <c r="E39" i="13"/>
  <c r="S38" i="13"/>
  <c r="R38" i="13"/>
  <c r="Q38" i="13"/>
  <c r="P38" i="13"/>
  <c r="E38" i="13"/>
  <c r="U38" i="13" s="1"/>
  <c r="S37" i="13"/>
  <c r="R37" i="13"/>
  <c r="Q37" i="13"/>
  <c r="P37" i="13"/>
  <c r="E37" i="13"/>
  <c r="U37" i="13" s="1"/>
  <c r="O35" i="13"/>
  <c r="N35" i="13"/>
  <c r="M35" i="13"/>
  <c r="L35" i="13"/>
  <c r="R35" i="13" s="1"/>
  <c r="K35" i="13"/>
  <c r="J35" i="13"/>
  <c r="I35" i="13"/>
  <c r="H35" i="13"/>
  <c r="G35" i="13"/>
  <c r="F35" i="13"/>
  <c r="C35" i="13"/>
  <c r="B35" i="13"/>
  <c r="S34" i="13"/>
  <c r="R34" i="13"/>
  <c r="Q34" i="13"/>
  <c r="P34" i="13"/>
  <c r="E34" i="13"/>
  <c r="U34" i="13" s="1"/>
  <c r="O32" i="13"/>
  <c r="N32" i="13"/>
  <c r="M32" i="13"/>
  <c r="S32" i="13" s="1"/>
  <c r="L32" i="13"/>
  <c r="R32" i="13" s="1"/>
  <c r="K32" i="13"/>
  <c r="J32" i="13"/>
  <c r="I32" i="13"/>
  <c r="H32" i="13"/>
  <c r="G32" i="13"/>
  <c r="F32" i="13"/>
  <c r="C32" i="13"/>
  <c r="B32" i="13"/>
  <c r="S31" i="13"/>
  <c r="R31" i="13"/>
  <c r="Q31" i="13"/>
  <c r="P31" i="13"/>
  <c r="E31" i="13"/>
  <c r="S30" i="13"/>
  <c r="R30" i="13"/>
  <c r="Q30" i="13"/>
  <c r="P30" i="13"/>
  <c r="E30" i="13"/>
  <c r="U30" i="13" s="1"/>
  <c r="S29" i="13"/>
  <c r="R29" i="13"/>
  <c r="Q29" i="13"/>
  <c r="P29" i="13"/>
  <c r="E29" i="13"/>
  <c r="U29" i="13" s="1"/>
  <c r="S28" i="13"/>
  <c r="R28" i="13"/>
  <c r="Q28" i="13"/>
  <c r="P28" i="13"/>
  <c r="E28" i="13"/>
  <c r="V26" i="13"/>
  <c r="O26" i="13"/>
  <c r="N26" i="13"/>
  <c r="M26" i="13"/>
  <c r="S26" i="13" s="1"/>
  <c r="L26" i="13"/>
  <c r="R26" i="13" s="1"/>
  <c r="K26" i="13"/>
  <c r="J26" i="13"/>
  <c r="I26" i="13"/>
  <c r="H26" i="13"/>
  <c r="G26" i="13"/>
  <c r="F26" i="13"/>
  <c r="C26" i="13"/>
  <c r="B26" i="13"/>
  <c r="S25" i="13"/>
  <c r="R25" i="13"/>
  <c r="Q25" i="13"/>
  <c r="P25" i="13"/>
  <c r="E25" i="13"/>
  <c r="U25" i="13" s="1"/>
  <c r="S24" i="13"/>
  <c r="R24" i="13"/>
  <c r="Q24" i="13"/>
  <c r="P24" i="13"/>
  <c r="E24" i="13"/>
  <c r="U23" i="13"/>
  <c r="S23" i="13"/>
  <c r="R23" i="13"/>
  <c r="Q23" i="13"/>
  <c r="P23" i="13"/>
  <c r="T23" i="13" s="1"/>
  <c r="E23" i="13"/>
  <c r="U22" i="13"/>
  <c r="T22" i="13"/>
  <c r="S22" i="13"/>
  <c r="R22" i="13"/>
  <c r="Q22" i="13"/>
  <c r="P22" i="13"/>
  <c r="E22" i="13"/>
  <c r="T21" i="13"/>
  <c r="S21" i="13"/>
  <c r="R21" i="13"/>
  <c r="Q21" i="13"/>
  <c r="P21" i="13"/>
  <c r="E21" i="13"/>
  <c r="U21" i="13" s="1"/>
  <c r="S20" i="13"/>
  <c r="R20" i="13"/>
  <c r="Q20" i="13"/>
  <c r="P20" i="13"/>
  <c r="E20" i="13"/>
  <c r="U20" i="13" s="1"/>
  <c r="S19" i="13"/>
  <c r="R19" i="13"/>
  <c r="Q19" i="13"/>
  <c r="P19" i="13"/>
  <c r="E19" i="13"/>
  <c r="O17" i="13"/>
  <c r="N17" i="13"/>
  <c r="M17" i="13"/>
  <c r="L17" i="13"/>
  <c r="R17" i="13" s="1"/>
  <c r="K17" i="13"/>
  <c r="J17" i="13"/>
  <c r="I17" i="13"/>
  <c r="H17" i="13"/>
  <c r="P17" i="13" s="1"/>
  <c r="G17" i="13"/>
  <c r="F17" i="13"/>
  <c r="C17" i="13"/>
  <c r="B17" i="13"/>
  <c r="E17" i="13" s="1"/>
  <c r="T16" i="13"/>
  <c r="S16" i="13"/>
  <c r="R16" i="13"/>
  <c r="Q16" i="13"/>
  <c r="P16" i="13"/>
  <c r="E16" i="13"/>
  <c r="U16" i="13" s="1"/>
  <c r="S15" i="13"/>
  <c r="R15" i="13"/>
  <c r="Q15" i="13"/>
  <c r="P15" i="13"/>
  <c r="E15" i="13"/>
  <c r="U15" i="13" s="1"/>
  <c r="S14" i="13"/>
  <c r="R14" i="13"/>
  <c r="Q14" i="13"/>
  <c r="P14" i="13"/>
  <c r="E14" i="13"/>
  <c r="U14" i="13" s="1"/>
  <c r="U13" i="13"/>
  <c r="S13" i="13"/>
  <c r="R13" i="13"/>
  <c r="Q13" i="13"/>
  <c r="P13" i="13"/>
  <c r="E13" i="13"/>
  <c r="T13" i="13" s="1"/>
  <c r="S12" i="13"/>
  <c r="R12" i="13"/>
  <c r="Q12" i="13"/>
  <c r="P12" i="13"/>
  <c r="E12" i="13"/>
  <c r="U12" i="13" s="1"/>
  <c r="S11" i="13"/>
  <c r="R11" i="13"/>
  <c r="Q11" i="13"/>
  <c r="P11" i="13"/>
  <c r="E11" i="13"/>
  <c r="U10" i="13"/>
  <c r="S10" i="13"/>
  <c r="R10" i="13"/>
  <c r="Q10" i="13"/>
  <c r="P10" i="13"/>
  <c r="T10" i="13" s="1"/>
  <c r="E10" i="13"/>
  <c r="S9" i="13"/>
  <c r="R9" i="13"/>
  <c r="Q9" i="13"/>
  <c r="P9" i="13"/>
  <c r="E9" i="13"/>
  <c r="U9" i="13" s="1"/>
  <c r="S96" i="12"/>
  <c r="R96" i="12"/>
  <c r="Q96" i="12"/>
  <c r="P96" i="12"/>
  <c r="E96" i="12"/>
  <c r="U96" i="12" s="1"/>
  <c r="S95" i="12"/>
  <c r="R95" i="12"/>
  <c r="Q95" i="12"/>
  <c r="P95" i="12"/>
  <c r="E95" i="12"/>
  <c r="U95" i="12" s="1"/>
  <c r="S94" i="12"/>
  <c r="R94" i="12"/>
  <c r="Q94" i="12"/>
  <c r="P94" i="12"/>
  <c r="E94" i="12"/>
  <c r="U94" i="12" s="1"/>
  <c r="S93" i="12"/>
  <c r="R93" i="12"/>
  <c r="Q93" i="12"/>
  <c r="P93" i="12"/>
  <c r="E93" i="12"/>
  <c r="T93" i="12" s="1"/>
  <c r="S92" i="12"/>
  <c r="R92" i="12"/>
  <c r="Q92" i="12"/>
  <c r="P92" i="12"/>
  <c r="E92" i="12"/>
  <c r="S91" i="12"/>
  <c r="R91" i="12"/>
  <c r="Q91" i="12"/>
  <c r="U91" i="12" s="1"/>
  <c r="P91" i="12"/>
  <c r="T91" i="12" s="1"/>
  <c r="E91" i="12"/>
  <c r="U90" i="12"/>
  <c r="T90" i="12"/>
  <c r="S90" i="12"/>
  <c r="R90" i="12"/>
  <c r="Q90" i="12"/>
  <c r="P90" i="12"/>
  <c r="E90" i="12"/>
  <c r="S89" i="12"/>
  <c r="R89" i="12"/>
  <c r="Q89" i="12"/>
  <c r="P89" i="12"/>
  <c r="E89" i="12"/>
  <c r="U89" i="12" s="1"/>
  <c r="S88" i="12"/>
  <c r="R88" i="12"/>
  <c r="Q88" i="12"/>
  <c r="P88" i="12"/>
  <c r="E88" i="12"/>
  <c r="O75" i="12"/>
  <c r="N75" i="12"/>
  <c r="M75" i="12"/>
  <c r="S75" i="12" s="1"/>
  <c r="L75" i="12"/>
  <c r="R75" i="12" s="1"/>
  <c r="K75" i="12"/>
  <c r="J75" i="12"/>
  <c r="I75" i="12"/>
  <c r="H75" i="12"/>
  <c r="G75" i="12"/>
  <c r="F75" i="12"/>
  <c r="C75" i="12"/>
  <c r="B75" i="12"/>
  <c r="O74" i="12"/>
  <c r="N74" i="12"/>
  <c r="M74" i="12"/>
  <c r="S74" i="12" s="1"/>
  <c r="L74" i="12"/>
  <c r="R74" i="12" s="1"/>
  <c r="K74" i="12"/>
  <c r="J74" i="12"/>
  <c r="I74" i="12"/>
  <c r="H74" i="12"/>
  <c r="G74" i="12"/>
  <c r="F74" i="12"/>
  <c r="C74" i="12"/>
  <c r="B74" i="12"/>
  <c r="E74" i="12" s="1"/>
  <c r="O73" i="12"/>
  <c r="N73" i="12"/>
  <c r="M73" i="12"/>
  <c r="S73" i="12" s="1"/>
  <c r="L73" i="12"/>
  <c r="R73" i="12" s="1"/>
  <c r="K73" i="12"/>
  <c r="J73" i="12"/>
  <c r="I73" i="12"/>
  <c r="Q73" i="12" s="1"/>
  <c r="H73" i="12"/>
  <c r="G73" i="12"/>
  <c r="F73" i="12"/>
  <c r="C73" i="12"/>
  <c r="E73" i="12" s="1"/>
  <c r="B73" i="12"/>
  <c r="U72" i="12"/>
  <c r="T72" i="12"/>
  <c r="S72" i="12"/>
  <c r="R72" i="12"/>
  <c r="Q72" i="12"/>
  <c r="P72" i="12"/>
  <c r="E72" i="12"/>
  <c r="S71" i="12"/>
  <c r="R71" i="12"/>
  <c r="Q71" i="12"/>
  <c r="P71" i="12"/>
  <c r="E71" i="12"/>
  <c r="U71" i="12" s="1"/>
  <c r="O69" i="12"/>
  <c r="N69" i="12"/>
  <c r="M69" i="12"/>
  <c r="S69" i="12" s="1"/>
  <c r="L69" i="12"/>
  <c r="K69" i="12"/>
  <c r="J69" i="12"/>
  <c r="I69" i="12"/>
  <c r="H69" i="12"/>
  <c r="G69" i="12"/>
  <c r="F69" i="12"/>
  <c r="C69" i="12"/>
  <c r="B69" i="12"/>
  <c r="O68" i="12"/>
  <c r="N68" i="12"/>
  <c r="M68" i="12"/>
  <c r="S68" i="12" s="1"/>
  <c r="L68" i="12"/>
  <c r="R68" i="12" s="1"/>
  <c r="K68" i="12"/>
  <c r="J68" i="12"/>
  <c r="I68" i="12"/>
  <c r="H68" i="12"/>
  <c r="G68" i="12"/>
  <c r="F68" i="12"/>
  <c r="C68" i="12"/>
  <c r="B68" i="12"/>
  <c r="U67" i="12"/>
  <c r="T67" i="12"/>
  <c r="S67" i="12"/>
  <c r="R67" i="12"/>
  <c r="Q67" i="12"/>
  <c r="P67" i="12"/>
  <c r="E67" i="12"/>
  <c r="S66" i="12"/>
  <c r="R66" i="12"/>
  <c r="Q66" i="12"/>
  <c r="P66" i="12"/>
  <c r="E66" i="12"/>
  <c r="U66" i="12" s="1"/>
  <c r="U65" i="12"/>
  <c r="T65" i="12"/>
  <c r="S65" i="12"/>
  <c r="R65" i="12"/>
  <c r="Q65" i="12"/>
  <c r="P65" i="12"/>
  <c r="E65" i="12"/>
  <c r="S64" i="12"/>
  <c r="R64" i="12"/>
  <c r="Q64" i="12"/>
  <c r="P64" i="12"/>
  <c r="E64" i="12"/>
  <c r="U64" i="12" s="1"/>
  <c r="S63" i="12"/>
  <c r="R63" i="12"/>
  <c r="Q63" i="12"/>
  <c r="P63" i="12"/>
  <c r="E63" i="12"/>
  <c r="O61" i="12"/>
  <c r="N61" i="12"/>
  <c r="M61" i="12"/>
  <c r="S61" i="12" s="1"/>
  <c r="L61" i="12"/>
  <c r="R61" i="12" s="1"/>
  <c r="K61" i="12"/>
  <c r="J61" i="12"/>
  <c r="I61" i="12"/>
  <c r="H61" i="12"/>
  <c r="C61" i="12"/>
  <c r="B61" i="12"/>
  <c r="S60" i="12"/>
  <c r="R60" i="12"/>
  <c r="Q60" i="12"/>
  <c r="P60" i="12"/>
  <c r="E60" i="12"/>
  <c r="U59" i="12"/>
  <c r="T59" i="12"/>
  <c r="S59" i="12"/>
  <c r="R59" i="12"/>
  <c r="Q59" i="12"/>
  <c r="P59" i="12"/>
  <c r="E59" i="12"/>
  <c r="U58" i="12"/>
  <c r="T58" i="12"/>
  <c r="S58" i="12"/>
  <c r="R58" i="12"/>
  <c r="Q58" i="12"/>
  <c r="P58" i="12"/>
  <c r="E58" i="12"/>
  <c r="S57" i="12"/>
  <c r="R57" i="12"/>
  <c r="Q57" i="12"/>
  <c r="P57" i="12"/>
  <c r="E57" i="12"/>
  <c r="U57" i="12" s="1"/>
  <c r="S55" i="12"/>
  <c r="O55" i="12"/>
  <c r="N55" i="12"/>
  <c r="M55" i="12"/>
  <c r="L55" i="12"/>
  <c r="R55" i="12" s="1"/>
  <c r="K55" i="12"/>
  <c r="J55" i="12"/>
  <c r="I55" i="12"/>
  <c r="H55" i="12"/>
  <c r="G55" i="12"/>
  <c r="F55" i="12"/>
  <c r="C55" i="12"/>
  <c r="B55" i="12"/>
  <c r="E55" i="12" s="1"/>
  <c r="S54" i="12"/>
  <c r="R54" i="12"/>
  <c r="Q54" i="12"/>
  <c r="P54" i="12"/>
  <c r="E54" i="12"/>
  <c r="U54" i="12" s="1"/>
  <c r="S53" i="12"/>
  <c r="R53" i="12"/>
  <c r="Q53" i="12"/>
  <c r="U53" i="12" s="1"/>
  <c r="P53" i="12"/>
  <c r="T53" i="12" s="1"/>
  <c r="E53" i="12"/>
  <c r="S52" i="12"/>
  <c r="R52" i="12"/>
  <c r="Q52" i="12"/>
  <c r="P52" i="12"/>
  <c r="E52" i="12"/>
  <c r="U52" i="12" s="1"/>
  <c r="S51" i="12"/>
  <c r="R51" i="12"/>
  <c r="Q51" i="12"/>
  <c r="P51" i="12"/>
  <c r="E51" i="12"/>
  <c r="U51" i="12" s="1"/>
  <c r="U50" i="12"/>
  <c r="S50" i="12"/>
  <c r="R50" i="12"/>
  <c r="Q50" i="12"/>
  <c r="P50" i="12"/>
  <c r="E50" i="12"/>
  <c r="T50" i="12" s="1"/>
  <c r="S49" i="12"/>
  <c r="R49" i="12"/>
  <c r="Q49" i="12"/>
  <c r="P49" i="12"/>
  <c r="E49" i="12"/>
  <c r="S48" i="12"/>
  <c r="R48" i="12"/>
  <c r="Q48" i="12"/>
  <c r="P48" i="12"/>
  <c r="E48" i="12"/>
  <c r="U47" i="12"/>
  <c r="T47" i="12"/>
  <c r="S47" i="12"/>
  <c r="R47" i="12"/>
  <c r="Q47" i="12"/>
  <c r="P47" i="12"/>
  <c r="E47" i="12"/>
  <c r="S46" i="12"/>
  <c r="R46" i="12"/>
  <c r="Q46" i="12"/>
  <c r="P46" i="12"/>
  <c r="E46" i="12"/>
  <c r="U46" i="12" s="1"/>
  <c r="S45" i="12"/>
  <c r="R45" i="12"/>
  <c r="Q45" i="12"/>
  <c r="P45" i="12"/>
  <c r="T45" i="12" s="1"/>
  <c r="E45" i="12"/>
  <c r="S44" i="12"/>
  <c r="R44" i="12"/>
  <c r="Q44" i="12"/>
  <c r="P44" i="12"/>
  <c r="E44" i="12"/>
  <c r="U44" i="12" s="1"/>
  <c r="O42" i="12"/>
  <c r="N42" i="12"/>
  <c r="M42" i="12"/>
  <c r="S42" i="12" s="1"/>
  <c r="L42" i="12"/>
  <c r="K42" i="12"/>
  <c r="J42" i="12"/>
  <c r="I42" i="12"/>
  <c r="H42" i="12"/>
  <c r="G42" i="12"/>
  <c r="F42" i="12"/>
  <c r="C42" i="12"/>
  <c r="B42" i="12"/>
  <c r="S41" i="12"/>
  <c r="R41" i="12"/>
  <c r="Q41" i="12"/>
  <c r="P41" i="12"/>
  <c r="E41" i="12"/>
  <c r="U41" i="12" s="1"/>
  <c r="S40" i="12"/>
  <c r="R40" i="12"/>
  <c r="Q40" i="12"/>
  <c r="P40" i="12"/>
  <c r="E40" i="12"/>
  <c r="U40" i="12" s="1"/>
  <c r="S39" i="12"/>
  <c r="R39" i="12"/>
  <c r="Q39" i="12"/>
  <c r="P39" i="12"/>
  <c r="E39" i="12"/>
  <c r="T39" i="12" s="1"/>
  <c r="S38" i="12"/>
  <c r="R38" i="12"/>
  <c r="Q38" i="12"/>
  <c r="P38" i="12"/>
  <c r="E38" i="12"/>
  <c r="T37" i="12"/>
  <c r="S37" i="12"/>
  <c r="R37" i="12"/>
  <c r="Q37" i="12"/>
  <c r="P37" i="12"/>
  <c r="E37" i="12"/>
  <c r="O35" i="12"/>
  <c r="N35" i="12"/>
  <c r="R35" i="12" s="1"/>
  <c r="M35" i="12"/>
  <c r="S35" i="12" s="1"/>
  <c r="L35" i="12"/>
  <c r="K35" i="12"/>
  <c r="J35" i="12"/>
  <c r="I35" i="12"/>
  <c r="H35" i="12"/>
  <c r="G35" i="12"/>
  <c r="F35" i="12"/>
  <c r="C35" i="12"/>
  <c r="B35" i="12"/>
  <c r="S34" i="12"/>
  <c r="R34" i="12"/>
  <c r="Q34" i="12"/>
  <c r="P34" i="12"/>
  <c r="E34" i="12"/>
  <c r="O32" i="12"/>
  <c r="N32" i="12"/>
  <c r="M32" i="12"/>
  <c r="S32" i="12" s="1"/>
  <c r="L32" i="12"/>
  <c r="R32" i="12" s="1"/>
  <c r="K32" i="12"/>
  <c r="J32" i="12"/>
  <c r="I32" i="12"/>
  <c r="H32" i="12"/>
  <c r="G32" i="12"/>
  <c r="F32" i="12"/>
  <c r="C32" i="12"/>
  <c r="B32" i="12"/>
  <c r="U31" i="12"/>
  <c r="T31" i="12"/>
  <c r="S31" i="12"/>
  <c r="R31" i="12"/>
  <c r="Q31" i="12"/>
  <c r="P31" i="12"/>
  <c r="E31" i="12"/>
  <c r="T30" i="12"/>
  <c r="S30" i="12"/>
  <c r="R30" i="12"/>
  <c r="Q30" i="12"/>
  <c r="P30" i="12"/>
  <c r="E30" i="12"/>
  <c r="U30" i="12" s="1"/>
  <c r="S29" i="12"/>
  <c r="R29" i="12"/>
  <c r="Q29" i="12"/>
  <c r="P29" i="12"/>
  <c r="E29" i="12"/>
  <c r="U29" i="12" s="1"/>
  <c r="S28" i="12"/>
  <c r="R28" i="12"/>
  <c r="Q28" i="12"/>
  <c r="P28" i="12"/>
  <c r="E28" i="12"/>
  <c r="S26" i="12"/>
  <c r="O26" i="12"/>
  <c r="N26" i="12"/>
  <c r="M26" i="12"/>
  <c r="L26" i="12"/>
  <c r="K26" i="12"/>
  <c r="J26" i="12"/>
  <c r="I26" i="12"/>
  <c r="H26" i="12"/>
  <c r="P26" i="12" s="1"/>
  <c r="G26" i="12"/>
  <c r="F26" i="12"/>
  <c r="C26" i="12"/>
  <c r="B26" i="12"/>
  <c r="E26" i="12" s="1"/>
  <c r="U25" i="12"/>
  <c r="S25" i="12"/>
  <c r="R25" i="12"/>
  <c r="Q25" i="12"/>
  <c r="P25" i="12"/>
  <c r="E25" i="12"/>
  <c r="T25" i="12" s="1"/>
  <c r="S24" i="12"/>
  <c r="R24" i="12"/>
  <c r="Q24" i="12"/>
  <c r="P24" i="12"/>
  <c r="E24" i="12"/>
  <c r="T24" i="12" s="1"/>
  <c r="S23" i="12"/>
  <c r="R23" i="12"/>
  <c r="Q23" i="12"/>
  <c r="P23" i="12"/>
  <c r="E23" i="12"/>
  <c r="U23" i="12" s="1"/>
  <c r="S22" i="12"/>
  <c r="R22" i="12"/>
  <c r="Q22" i="12"/>
  <c r="P22" i="12"/>
  <c r="E22" i="12"/>
  <c r="T22" i="12" s="1"/>
  <c r="U21" i="12"/>
  <c r="T21" i="12"/>
  <c r="S21" i="12"/>
  <c r="R21" i="12"/>
  <c r="Q21" i="12"/>
  <c r="P21" i="12"/>
  <c r="E21" i="12"/>
  <c r="S20" i="12"/>
  <c r="R20" i="12"/>
  <c r="Q20" i="12"/>
  <c r="P20" i="12"/>
  <c r="E20" i="12"/>
  <c r="U20" i="12" s="1"/>
  <c r="S19" i="12"/>
  <c r="R19" i="12"/>
  <c r="Q19" i="12"/>
  <c r="P19" i="12"/>
  <c r="E19" i="12"/>
  <c r="U19" i="12" s="1"/>
  <c r="R17" i="12"/>
  <c r="O17" i="12"/>
  <c r="N17" i="12"/>
  <c r="M17" i="12"/>
  <c r="S17" i="12" s="1"/>
  <c r="L17" i="12"/>
  <c r="K17" i="12"/>
  <c r="J17" i="12"/>
  <c r="I17" i="12"/>
  <c r="Q17" i="12" s="1"/>
  <c r="H17" i="12"/>
  <c r="P17" i="12" s="1"/>
  <c r="G17" i="12"/>
  <c r="F17" i="12"/>
  <c r="C17" i="12"/>
  <c r="B17" i="12"/>
  <c r="E17" i="12" s="1"/>
  <c r="T16" i="12"/>
  <c r="S16" i="12"/>
  <c r="R16" i="12"/>
  <c r="Q16" i="12"/>
  <c r="P16" i="12"/>
  <c r="E16" i="12"/>
  <c r="U16" i="12" s="1"/>
  <c r="S15" i="12"/>
  <c r="R15" i="12"/>
  <c r="Q15" i="12"/>
  <c r="P15" i="12"/>
  <c r="E15" i="12"/>
  <c r="U15" i="12" s="1"/>
  <c r="S14" i="12"/>
  <c r="R14" i="12"/>
  <c r="Q14" i="12"/>
  <c r="P14" i="12"/>
  <c r="E14" i="12"/>
  <c r="U13" i="12"/>
  <c r="S13" i="12"/>
  <c r="R13" i="12"/>
  <c r="Q13" i="12"/>
  <c r="P13" i="12"/>
  <c r="E13" i="12"/>
  <c r="T13" i="12" s="1"/>
  <c r="S12" i="12"/>
  <c r="R12" i="12"/>
  <c r="Q12" i="12"/>
  <c r="P12" i="12"/>
  <c r="E12" i="12"/>
  <c r="U12" i="12" s="1"/>
  <c r="S11" i="12"/>
  <c r="R11" i="12"/>
  <c r="Q11" i="12"/>
  <c r="P11" i="12"/>
  <c r="E11" i="12"/>
  <c r="T11" i="12" s="1"/>
  <c r="S10" i="12"/>
  <c r="R10" i="12"/>
  <c r="Q10" i="12"/>
  <c r="P10" i="12"/>
  <c r="E10" i="12"/>
  <c r="S9" i="12"/>
  <c r="R9" i="12"/>
  <c r="Q9" i="12"/>
  <c r="P9" i="12"/>
  <c r="E9" i="12"/>
  <c r="U96" i="11"/>
  <c r="T96" i="11"/>
  <c r="S96" i="11"/>
  <c r="R96" i="11"/>
  <c r="Q96" i="11"/>
  <c r="P96" i="11"/>
  <c r="E96" i="11"/>
  <c r="S95" i="11"/>
  <c r="R95" i="11"/>
  <c r="Q95" i="11"/>
  <c r="P95" i="11"/>
  <c r="E95" i="11"/>
  <c r="U95" i="11" s="1"/>
  <c r="U94" i="11"/>
  <c r="T94" i="11"/>
  <c r="S94" i="11"/>
  <c r="R94" i="11"/>
  <c r="Q94" i="11"/>
  <c r="P94" i="11"/>
  <c r="E94" i="11"/>
  <c r="S93" i="11"/>
  <c r="R93" i="11"/>
  <c r="Q93" i="11"/>
  <c r="P93" i="11"/>
  <c r="E93" i="11"/>
  <c r="S92" i="11"/>
  <c r="R92" i="11"/>
  <c r="Q92" i="11"/>
  <c r="P92" i="11"/>
  <c r="E92" i="11"/>
  <c r="U92" i="11" s="1"/>
  <c r="S91" i="11"/>
  <c r="R91" i="11"/>
  <c r="Q91" i="11"/>
  <c r="P91" i="11"/>
  <c r="E91" i="11"/>
  <c r="T91" i="11" s="1"/>
  <c r="U90" i="11"/>
  <c r="T90" i="11"/>
  <c r="S90" i="11"/>
  <c r="R90" i="11"/>
  <c r="Q90" i="11"/>
  <c r="P90" i="11"/>
  <c r="E90" i="11"/>
  <c r="U89" i="11"/>
  <c r="S89" i="11"/>
  <c r="R89" i="11"/>
  <c r="Q89" i="11"/>
  <c r="P89" i="11"/>
  <c r="E89" i="11"/>
  <c r="T89" i="11" s="1"/>
  <c r="S88" i="11"/>
  <c r="R88" i="11"/>
  <c r="Q88" i="11"/>
  <c r="P88" i="11"/>
  <c r="E88" i="11"/>
  <c r="O75" i="11"/>
  <c r="N75" i="11"/>
  <c r="M75" i="11"/>
  <c r="S75" i="11" s="1"/>
  <c r="L75" i="11"/>
  <c r="R75" i="11" s="1"/>
  <c r="K75" i="11"/>
  <c r="J75" i="11"/>
  <c r="I75" i="11"/>
  <c r="H75" i="11"/>
  <c r="G75" i="11"/>
  <c r="F75" i="11"/>
  <c r="C75" i="11"/>
  <c r="B75" i="11"/>
  <c r="Q74" i="11"/>
  <c r="O74" i="11"/>
  <c r="N74" i="11"/>
  <c r="M74" i="11"/>
  <c r="S74" i="11" s="1"/>
  <c r="L74" i="11"/>
  <c r="K74" i="11"/>
  <c r="J74" i="11"/>
  <c r="I74" i="11"/>
  <c r="H74" i="11"/>
  <c r="P74" i="11" s="1"/>
  <c r="G74" i="11"/>
  <c r="F74" i="11"/>
  <c r="C74" i="11"/>
  <c r="B74" i="11"/>
  <c r="E74" i="11" s="1"/>
  <c r="O73" i="11"/>
  <c r="N73" i="11"/>
  <c r="M73" i="11"/>
  <c r="L73" i="11"/>
  <c r="R73" i="11" s="1"/>
  <c r="K73" i="11"/>
  <c r="J73" i="11"/>
  <c r="I73" i="11"/>
  <c r="H73" i="11"/>
  <c r="G73" i="11"/>
  <c r="F73" i="11"/>
  <c r="C73" i="11"/>
  <c r="B73" i="11"/>
  <c r="E73" i="11" s="1"/>
  <c r="S72" i="11"/>
  <c r="R72" i="11"/>
  <c r="Q72" i="11"/>
  <c r="P72" i="11"/>
  <c r="E72" i="11"/>
  <c r="S71" i="11"/>
  <c r="R71" i="11"/>
  <c r="Q71" i="11"/>
  <c r="P71" i="11"/>
  <c r="E71" i="11"/>
  <c r="T71" i="11" s="1"/>
  <c r="O69" i="11"/>
  <c r="N69" i="11"/>
  <c r="M69" i="11"/>
  <c r="S69" i="11" s="1"/>
  <c r="L69" i="11"/>
  <c r="K69" i="11"/>
  <c r="J69" i="11"/>
  <c r="I69" i="11"/>
  <c r="H69" i="11"/>
  <c r="G69" i="11"/>
  <c r="F69" i="11"/>
  <c r="C69" i="11"/>
  <c r="B69" i="11"/>
  <c r="O68" i="11"/>
  <c r="N68" i="11"/>
  <c r="M68" i="11"/>
  <c r="S68" i="11" s="1"/>
  <c r="L68" i="11"/>
  <c r="R68" i="11" s="1"/>
  <c r="K68" i="11"/>
  <c r="J68" i="11"/>
  <c r="I68" i="11"/>
  <c r="H68" i="11"/>
  <c r="G68" i="11"/>
  <c r="F68" i="11"/>
  <c r="C68" i="11"/>
  <c r="B68" i="11"/>
  <c r="E68" i="11" s="1"/>
  <c r="U67" i="11"/>
  <c r="T67" i="11"/>
  <c r="S67" i="11"/>
  <c r="R67" i="11"/>
  <c r="Q67" i="11"/>
  <c r="P67" i="11"/>
  <c r="E67" i="11"/>
  <c r="U66" i="11"/>
  <c r="T66" i="11"/>
  <c r="S66" i="11"/>
  <c r="R66" i="11"/>
  <c r="Q66" i="11"/>
  <c r="P66" i="11"/>
  <c r="E66" i="11"/>
  <c r="S65" i="11"/>
  <c r="R65" i="11"/>
  <c r="Q65" i="11"/>
  <c r="P65" i="11"/>
  <c r="E65" i="11"/>
  <c r="U65" i="11" s="1"/>
  <c r="S64" i="11"/>
  <c r="R64" i="11"/>
  <c r="Q64" i="11"/>
  <c r="P64" i="11"/>
  <c r="E64" i="11"/>
  <c r="U63" i="11"/>
  <c r="T63" i="11"/>
  <c r="S63" i="11"/>
  <c r="R63" i="11"/>
  <c r="Q63" i="11"/>
  <c r="P63" i="11"/>
  <c r="E63" i="11"/>
  <c r="O61" i="11"/>
  <c r="N61" i="11"/>
  <c r="M61" i="11"/>
  <c r="S61" i="11" s="1"/>
  <c r="L61" i="11"/>
  <c r="R61" i="11" s="1"/>
  <c r="K61" i="11"/>
  <c r="J61" i="11"/>
  <c r="I61" i="11"/>
  <c r="H61" i="11"/>
  <c r="C61" i="11"/>
  <c r="B61" i="11"/>
  <c r="S60" i="11"/>
  <c r="R60" i="11"/>
  <c r="Q60" i="11"/>
  <c r="P60" i="11"/>
  <c r="E60" i="11"/>
  <c r="U60" i="11" s="1"/>
  <c r="S59" i="11"/>
  <c r="R59" i="11"/>
  <c r="Q59" i="11"/>
  <c r="P59" i="11"/>
  <c r="E59" i="11"/>
  <c r="T59" i="11" s="1"/>
  <c r="S58" i="11"/>
  <c r="R58" i="11"/>
  <c r="Q58" i="11"/>
  <c r="P58" i="11"/>
  <c r="E58" i="11"/>
  <c r="U58" i="11" s="1"/>
  <c r="U57" i="11"/>
  <c r="S57" i="11"/>
  <c r="R57" i="11"/>
  <c r="Q57" i="11"/>
  <c r="P57" i="11"/>
  <c r="E57" i="11"/>
  <c r="T57" i="11" s="1"/>
  <c r="O55" i="11"/>
  <c r="N55" i="11"/>
  <c r="M55" i="11"/>
  <c r="L55" i="11"/>
  <c r="K55" i="11"/>
  <c r="J55" i="11"/>
  <c r="I55" i="11"/>
  <c r="H55" i="11"/>
  <c r="G55" i="11"/>
  <c r="F55" i="11"/>
  <c r="C55" i="11"/>
  <c r="B55" i="11"/>
  <c r="S54" i="11"/>
  <c r="R54" i="11"/>
  <c r="Q54" i="11"/>
  <c r="P54" i="11"/>
  <c r="E54" i="11"/>
  <c r="S53" i="11"/>
  <c r="R53" i="11"/>
  <c r="Q53" i="11"/>
  <c r="P53" i="11"/>
  <c r="T53" i="11" s="1"/>
  <c r="E53" i="11"/>
  <c r="U53" i="11" s="1"/>
  <c r="S52" i="11"/>
  <c r="R52" i="11"/>
  <c r="Q52" i="11"/>
  <c r="P52" i="11"/>
  <c r="E52" i="11"/>
  <c r="T51" i="11"/>
  <c r="S51" i="11"/>
  <c r="R51" i="11"/>
  <c r="Q51" i="11"/>
  <c r="P51" i="11"/>
  <c r="E51" i="11"/>
  <c r="U51" i="11" s="1"/>
  <c r="S50" i="11"/>
  <c r="R50" i="11"/>
  <c r="Q50" i="11"/>
  <c r="P50" i="11"/>
  <c r="E50" i="11"/>
  <c r="T50" i="11" s="1"/>
  <c r="S49" i="11"/>
  <c r="R49" i="11"/>
  <c r="Q49" i="11"/>
  <c r="P49" i="11"/>
  <c r="E49" i="11"/>
  <c r="U49" i="11" s="1"/>
  <c r="U48" i="11"/>
  <c r="S48" i="11"/>
  <c r="R48" i="11"/>
  <c r="Q48" i="11"/>
  <c r="P48" i="11"/>
  <c r="E48" i="11"/>
  <c r="T48" i="11" s="1"/>
  <c r="S47" i="11"/>
  <c r="R47" i="11"/>
  <c r="Q47" i="11"/>
  <c r="P47" i="11"/>
  <c r="E47" i="11"/>
  <c r="U47" i="11" s="1"/>
  <c r="S46" i="11"/>
  <c r="R46" i="11"/>
  <c r="Q46" i="11"/>
  <c r="P46" i="11"/>
  <c r="E46" i="11"/>
  <c r="S45" i="11"/>
  <c r="R45" i="11"/>
  <c r="Q45" i="11"/>
  <c r="P45" i="11"/>
  <c r="E45" i="11"/>
  <c r="S44" i="11"/>
  <c r="R44" i="11"/>
  <c r="Q44" i="11"/>
  <c r="P44" i="11"/>
  <c r="E44" i="11"/>
  <c r="O42" i="11"/>
  <c r="N42" i="11"/>
  <c r="M42" i="11"/>
  <c r="L42" i="11"/>
  <c r="K42" i="11"/>
  <c r="J42" i="11"/>
  <c r="I42" i="11"/>
  <c r="H42" i="11"/>
  <c r="G42" i="11"/>
  <c r="F42" i="11"/>
  <c r="C42" i="11"/>
  <c r="B42" i="11"/>
  <c r="S41" i="11"/>
  <c r="R41" i="11"/>
  <c r="Q41" i="11"/>
  <c r="P41" i="11"/>
  <c r="E41" i="11"/>
  <c r="S40" i="11"/>
  <c r="R40" i="11"/>
  <c r="Q40" i="11"/>
  <c r="U40" i="11" s="1"/>
  <c r="P40" i="11"/>
  <c r="E40" i="11"/>
  <c r="S39" i="11"/>
  <c r="R39" i="11"/>
  <c r="Q39" i="11"/>
  <c r="P39" i="11"/>
  <c r="E39" i="11"/>
  <c r="S38" i="11"/>
  <c r="R38" i="11"/>
  <c r="Q38" i="11"/>
  <c r="P38" i="11"/>
  <c r="E38" i="11"/>
  <c r="U38" i="11" s="1"/>
  <c r="S37" i="11"/>
  <c r="R37" i="11"/>
  <c r="Q37" i="11"/>
  <c r="U37" i="11" s="1"/>
  <c r="P37" i="11"/>
  <c r="E37" i="11"/>
  <c r="R35" i="11"/>
  <c r="O35" i="11"/>
  <c r="N35" i="11"/>
  <c r="M35" i="11"/>
  <c r="S35" i="11" s="1"/>
  <c r="L35" i="11"/>
  <c r="K35" i="11"/>
  <c r="J35" i="11"/>
  <c r="I35" i="11"/>
  <c r="H35" i="11"/>
  <c r="P35" i="11" s="1"/>
  <c r="G35" i="11"/>
  <c r="F35" i="11"/>
  <c r="C35" i="11"/>
  <c r="B35" i="11"/>
  <c r="S34" i="11"/>
  <c r="R34" i="11"/>
  <c r="Q34" i="11"/>
  <c r="P34" i="11"/>
  <c r="E34" i="11"/>
  <c r="O32" i="11"/>
  <c r="N32" i="11"/>
  <c r="M32" i="11"/>
  <c r="S32" i="11" s="1"/>
  <c r="L32" i="11"/>
  <c r="R32" i="11" s="1"/>
  <c r="K32" i="11"/>
  <c r="J32" i="11"/>
  <c r="I32" i="11"/>
  <c r="H32" i="11"/>
  <c r="G32" i="11"/>
  <c r="F32" i="11"/>
  <c r="C32" i="11"/>
  <c r="B32" i="11"/>
  <c r="E32" i="11" s="1"/>
  <c r="S31" i="11"/>
  <c r="R31" i="11"/>
  <c r="Q31" i="11"/>
  <c r="P31" i="11"/>
  <c r="E31" i="11"/>
  <c r="T31" i="11" s="1"/>
  <c r="S30" i="11"/>
  <c r="R30" i="11"/>
  <c r="Q30" i="11"/>
  <c r="P30" i="11"/>
  <c r="E30" i="11"/>
  <c r="S29" i="11"/>
  <c r="R29" i="11"/>
  <c r="Q29" i="11"/>
  <c r="P29" i="11"/>
  <c r="E29" i="11"/>
  <c r="U28" i="11"/>
  <c r="T28" i="11"/>
  <c r="S28" i="11"/>
  <c r="R28" i="11"/>
  <c r="Q28" i="11"/>
  <c r="P28" i="11"/>
  <c r="E28" i="11"/>
  <c r="O26" i="11"/>
  <c r="N26" i="11"/>
  <c r="M26" i="11"/>
  <c r="S26" i="11" s="1"/>
  <c r="L26" i="11"/>
  <c r="R26" i="11" s="1"/>
  <c r="K26" i="11"/>
  <c r="J26" i="11"/>
  <c r="I26" i="11"/>
  <c r="H26" i="11"/>
  <c r="G26" i="11"/>
  <c r="F26" i="11"/>
  <c r="C26" i="11"/>
  <c r="B26" i="11"/>
  <c r="S25" i="11"/>
  <c r="R25" i="11"/>
  <c r="Q25" i="11"/>
  <c r="P25" i="11"/>
  <c r="E25" i="11"/>
  <c r="S24" i="11"/>
  <c r="R24" i="11"/>
  <c r="Q24" i="11"/>
  <c r="P24" i="11"/>
  <c r="E24" i="11"/>
  <c r="S23" i="11"/>
  <c r="R23" i="11"/>
  <c r="Q23" i="11"/>
  <c r="U23" i="11" s="1"/>
  <c r="P23" i="11"/>
  <c r="T23" i="11" s="1"/>
  <c r="E23" i="11"/>
  <c r="S22" i="11"/>
  <c r="R22" i="11"/>
  <c r="Q22" i="11"/>
  <c r="P22" i="11"/>
  <c r="E22" i="11"/>
  <c r="T22" i="11" s="1"/>
  <c r="S21" i="11"/>
  <c r="R21" i="11"/>
  <c r="Q21" i="11"/>
  <c r="P21" i="11"/>
  <c r="E21" i="11"/>
  <c r="U21" i="11" s="1"/>
  <c r="U20" i="11"/>
  <c r="S20" i="11"/>
  <c r="R20" i="11"/>
  <c r="Q20" i="11"/>
  <c r="P20" i="11"/>
  <c r="E20" i="11"/>
  <c r="T20" i="11" s="1"/>
  <c r="S19" i="11"/>
  <c r="R19" i="11"/>
  <c r="Q19" i="11"/>
  <c r="P19" i="11"/>
  <c r="E19" i="11"/>
  <c r="U19" i="11" s="1"/>
  <c r="O17" i="11"/>
  <c r="S17" i="11" s="1"/>
  <c r="N17" i="11"/>
  <c r="M17" i="11"/>
  <c r="L17" i="11"/>
  <c r="R17" i="11" s="1"/>
  <c r="K17" i="11"/>
  <c r="J17" i="11"/>
  <c r="I17" i="11"/>
  <c r="H17" i="11"/>
  <c r="G17" i="11"/>
  <c r="F17" i="11"/>
  <c r="C17" i="11"/>
  <c r="B17" i="11"/>
  <c r="E17" i="11" s="1"/>
  <c r="U16" i="11"/>
  <c r="S16" i="11"/>
  <c r="R16" i="11"/>
  <c r="Q16" i="11"/>
  <c r="P16" i="11"/>
  <c r="T16" i="11" s="1"/>
  <c r="E16" i="11"/>
  <c r="T15" i="11"/>
  <c r="S15" i="11"/>
  <c r="R15" i="11"/>
  <c r="Q15" i="11"/>
  <c r="P15" i="11"/>
  <c r="E15" i="11"/>
  <c r="U14" i="11"/>
  <c r="S14" i="11"/>
  <c r="R14" i="11"/>
  <c r="Q14" i="11"/>
  <c r="P14" i="11"/>
  <c r="E14" i="11"/>
  <c r="T14" i="11" s="1"/>
  <c r="S13" i="11"/>
  <c r="R13" i="11"/>
  <c r="Q13" i="11"/>
  <c r="P13" i="11"/>
  <c r="E13" i="11"/>
  <c r="S12" i="11"/>
  <c r="R12" i="11"/>
  <c r="Q12" i="11"/>
  <c r="P12" i="11"/>
  <c r="E12" i="11"/>
  <c r="S11" i="11"/>
  <c r="R11" i="11"/>
  <c r="Q11" i="11"/>
  <c r="P11" i="11"/>
  <c r="E11" i="11"/>
  <c r="T11" i="11" s="1"/>
  <c r="S10" i="11"/>
  <c r="R10" i="11"/>
  <c r="Q10" i="11"/>
  <c r="P10" i="11"/>
  <c r="E10" i="11"/>
  <c r="S9" i="11"/>
  <c r="R9" i="11"/>
  <c r="Q9" i="11"/>
  <c r="P9" i="11"/>
  <c r="E9" i="11"/>
  <c r="U9" i="11" s="1"/>
  <c r="S96" i="10"/>
  <c r="R96" i="10"/>
  <c r="Q96" i="10"/>
  <c r="P96" i="10"/>
  <c r="E96" i="10"/>
  <c r="U95" i="10"/>
  <c r="S95" i="10"/>
  <c r="R95" i="10"/>
  <c r="Q95" i="10"/>
  <c r="P95" i="10"/>
  <c r="E95" i="10"/>
  <c r="T95" i="10" s="1"/>
  <c r="U94" i="10"/>
  <c r="T94" i="10"/>
  <c r="S94" i="10"/>
  <c r="R94" i="10"/>
  <c r="Q94" i="10"/>
  <c r="P94" i="10"/>
  <c r="E94" i="10"/>
  <c r="S93" i="10"/>
  <c r="R93" i="10"/>
  <c r="Q93" i="10"/>
  <c r="P93" i="10"/>
  <c r="E93" i="10"/>
  <c r="T92" i="10"/>
  <c r="S92" i="10"/>
  <c r="R92" i="10"/>
  <c r="Q92" i="10"/>
  <c r="P92" i="10"/>
  <c r="E92" i="10"/>
  <c r="U92" i="10" s="1"/>
  <c r="S91" i="10"/>
  <c r="R91" i="10"/>
  <c r="Q91" i="10"/>
  <c r="P91" i="10"/>
  <c r="E91" i="10"/>
  <c r="S90" i="10"/>
  <c r="R90" i="10"/>
  <c r="Q90" i="10"/>
  <c r="P90" i="10"/>
  <c r="E90" i="10"/>
  <c r="U90" i="10" s="1"/>
  <c r="U89" i="10"/>
  <c r="S89" i="10"/>
  <c r="R89" i="10"/>
  <c r="Q89" i="10"/>
  <c r="P89" i="10"/>
  <c r="E89" i="10"/>
  <c r="T89" i="10" s="1"/>
  <c r="T88" i="10"/>
  <c r="S88" i="10"/>
  <c r="R88" i="10"/>
  <c r="Q88" i="10"/>
  <c r="P88" i="10"/>
  <c r="E88" i="10"/>
  <c r="U88" i="10" s="1"/>
  <c r="O75" i="10"/>
  <c r="N75" i="10"/>
  <c r="M75" i="10"/>
  <c r="S75" i="10" s="1"/>
  <c r="L75" i="10"/>
  <c r="R75" i="10" s="1"/>
  <c r="K75" i="10"/>
  <c r="J75" i="10"/>
  <c r="I75" i="10"/>
  <c r="H75" i="10"/>
  <c r="G75" i="10"/>
  <c r="F75" i="10"/>
  <c r="C75" i="10"/>
  <c r="B75" i="10"/>
  <c r="S74" i="10"/>
  <c r="R74" i="10"/>
  <c r="O74" i="10"/>
  <c r="N74" i="10"/>
  <c r="M74" i="10"/>
  <c r="L74" i="10"/>
  <c r="K74" i="10"/>
  <c r="J74" i="10"/>
  <c r="I74" i="10"/>
  <c r="H74" i="10"/>
  <c r="P74" i="10" s="1"/>
  <c r="G74" i="10"/>
  <c r="F74" i="10"/>
  <c r="C74" i="10"/>
  <c r="B74" i="10"/>
  <c r="Q73" i="10"/>
  <c r="O73" i="10"/>
  <c r="N73" i="10"/>
  <c r="M73" i="10"/>
  <c r="S73" i="10" s="1"/>
  <c r="L73" i="10"/>
  <c r="K73" i="10"/>
  <c r="J73" i="10"/>
  <c r="I73" i="10"/>
  <c r="H73" i="10"/>
  <c r="P73" i="10" s="1"/>
  <c r="G73" i="10"/>
  <c r="F73" i="10"/>
  <c r="E73" i="10"/>
  <c r="C73" i="10"/>
  <c r="B73" i="10"/>
  <c r="S72" i="10"/>
  <c r="R72" i="10"/>
  <c r="Q72" i="10"/>
  <c r="P72" i="10"/>
  <c r="E72" i="10"/>
  <c r="U72" i="10" s="1"/>
  <c r="S71" i="10"/>
  <c r="R71" i="10"/>
  <c r="Q71" i="10"/>
  <c r="P71" i="10"/>
  <c r="E71" i="10"/>
  <c r="U71" i="10" s="1"/>
  <c r="O69" i="10"/>
  <c r="N69" i="10"/>
  <c r="M69" i="10"/>
  <c r="S69" i="10" s="1"/>
  <c r="L69" i="10"/>
  <c r="R69" i="10" s="1"/>
  <c r="K69" i="10"/>
  <c r="J69" i="10"/>
  <c r="I69" i="10"/>
  <c r="H69" i="10"/>
  <c r="G69" i="10"/>
  <c r="F69" i="10"/>
  <c r="C69" i="10"/>
  <c r="B69" i="10"/>
  <c r="O68" i="10"/>
  <c r="N68" i="10"/>
  <c r="M68" i="10"/>
  <c r="S68" i="10" s="1"/>
  <c r="L68" i="10"/>
  <c r="R68" i="10" s="1"/>
  <c r="K68" i="10"/>
  <c r="J68" i="10"/>
  <c r="I68" i="10"/>
  <c r="H68" i="10"/>
  <c r="G68" i="10"/>
  <c r="F68" i="10"/>
  <c r="C68" i="10"/>
  <c r="B68" i="10"/>
  <c r="E68" i="10" s="1"/>
  <c r="S67" i="10"/>
  <c r="R67" i="10"/>
  <c r="Q67" i="10"/>
  <c r="P67" i="10"/>
  <c r="E67" i="10"/>
  <c r="U67" i="10" s="1"/>
  <c r="S66" i="10"/>
  <c r="R66" i="10"/>
  <c r="Q66" i="10"/>
  <c r="P66" i="10"/>
  <c r="E66" i="10"/>
  <c r="T66" i="10" s="1"/>
  <c r="S65" i="10"/>
  <c r="R65" i="10"/>
  <c r="Q65" i="10"/>
  <c r="P65" i="10"/>
  <c r="E65" i="10"/>
  <c r="U64" i="10"/>
  <c r="S64" i="10"/>
  <c r="R64" i="10"/>
  <c r="Q64" i="10"/>
  <c r="P64" i="10"/>
  <c r="E64" i="10"/>
  <c r="T64" i="10" s="1"/>
  <c r="T63" i="10"/>
  <c r="S63" i="10"/>
  <c r="R63" i="10"/>
  <c r="Q63" i="10"/>
  <c r="P63" i="10"/>
  <c r="E63" i="10"/>
  <c r="U63" i="10" s="1"/>
  <c r="O61" i="10"/>
  <c r="N61" i="10"/>
  <c r="M61" i="10"/>
  <c r="S61" i="10" s="1"/>
  <c r="L61" i="10"/>
  <c r="R61" i="10" s="1"/>
  <c r="K61" i="10"/>
  <c r="J61" i="10"/>
  <c r="I61" i="10"/>
  <c r="H61" i="10"/>
  <c r="C61" i="10"/>
  <c r="B61" i="10"/>
  <c r="U60" i="10"/>
  <c r="S60" i="10"/>
  <c r="R60" i="10"/>
  <c r="Q60" i="10"/>
  <c r="P60" i="10"/>
  <c r="E60" i="10"/>
  <c r="T60" i="10" s="1"/>
  <c r="S59" i="10"/>
  <c r="R59" i="10"/>
  <c r="Q59" i="10"/>
  <c r="P59" i="10"/>
  <c r="E59" i="10"/>
  <c r="T59" i="10" s="1"/>
  <c r="S58" i="10"/>
  <c r="R58" i="10"/>
  <c r="Q58" i="10"/>
  <c r="P58" i="10"/>
  <c r="E58" i="10"/>
  <c r="U58" i="10" s="1"/>
  <c r="S57" i="10"/>
  <c r="R57" i="10"/>
  <c r="Q57" i="10"/>
  <c r="P57" i="10"/>
  <c r="E57" i="10"/>
  <c r="T57" i="10" s="1"/>
  <c r="O55" i="10"/>
  <c r="N55" i="10"/>
  <c r="M55" i="10"/>
  <c r="S55" i="10" s="1"/>
  <c r="L55" i="10"/>
  <c r="R55" i="10" s="1"/>
  <c r="K55" i="10"/>
  <c r="J55" i="10"/>
  <c r="I55" i="10"/>
  <c r="H55" i="10"/>
  <c r="G55" i="10"/>
  <c r="F55" i="10"/>
  <c r="C55" i="10"/>
  <c r="B55" i="10"/>
  <c r="S54" i="10"/>
  <c r="R54" i="10"/>
  <c r="Q54" i="10"/>
  <c r="P54" i="10"/>
  <c r="E54" i="10"/>
  <c r="T54" i="10" s="1"/>
  <c r="T53" i="10"/>
  <c r="S53" i="10"/>
  <c r="R53" i="10"/>
  <c r="Q53" i="10"/>
  <c r="P53" i="10"/>
  <c r="E53" i="10"/>
  <c r="U53" i="10" s="1"/>
  <c r="T52" i="10"/>
  <c r="S52" i="10"/>
  <c r="R52" i="10"/>
  <c r="Q52" i="10"/>
  <c r="P52" i="10"/>
  <c r="E52" i="10"/>
  <c r="U52" i="10" s="1"/>
  <c r="U51" i="10"/>
  <c r="T51" i="10"/>
  <c r="S51" i="10"/>
  <c r="R51" i="10"/>
  <c r="Q51" i="10"/>
  <c r="P51" i="10"/>
  <c r="E51" i="10"/>
  <c r="S50" i="10"/>
  <c r="R50" i="10"/>
  <c r="Q50" i="10"/>
  <c r="P50" i="10"/>
  <c r="E50" i="10"/>
  <c r="U50" i="10" s="1"/>
  <c r="U49" i="10"/>
  <c r="S49" i="10"/>
  <c r="R49" i="10"/>
  <c r="Q49" i="10"/>
  <c r="P49" i="10"/>
  <c r="E49" i="10"/>
  <c r="T49" i="10" s="1"/>
  <c r="S48" i="10"/>
  <c r="R48" i="10"/>
  <c r="Q48" i="10"/>
  <c r="P48" i="10"/>
  <c r="E48" i="10"/>
  <c r="T48" i="10" s="1"/>
  <c r="S47" i="10"/>
  <c r="R47" i="10"/>
  <c r="Q47" i="10"/>
  <c r="P47" i="10"/>
  <c r="E47" i="10"/>
  <c r="U47" i="10" s="1"/>
  <c r="S46" i="10"/>
  <c r="R46" i="10"/>
  <c r="Q46" i="10"/>
  <c r="P46" i="10"/>
  <c r="E46" i="10"/>
  <c r="T46" i="10" s="1"/>
  <c r="S45" i="10"/>
  <c r="R45" i="10"/>
  <c r="Q45" i="10"/>
  <c r="P45" i="10"/>
  <c r="E45" i="10"/>
  <c r="S44" i="10"/>
  <c r="R44" i="10"/>
  <c r="Q44" i="10"/>
  <c r="P44" i="10"/>
  <c r="E44" i="10"/>
  <c r="O42" i="10"/>
  <c r="N42" i="10"/>
  <c r="M42" i="10"/>
  <c r="S42" i="10" s="1"/>
  <c r="L42" i="10"/>
  <c r="R42" i="10" s="1"/>
  <c r="K42" i="10"/>
  <c r="J42" i="10"/>
  <c r="I42" i="10"/>
  <c r="H42" i="10"/>
  <c r="G42" i="10"/>
  <c r="F42" i="10"/>
  <c r="C42" i="10"/>
  <c r="B42" i="10"/>
  <c r="U41" i="10"/>
  <c r="S41" i="10"/>
  <c r="R41" i="10"/>
  <c r="Q41" i="10"/>
  <c r="P41" i="10"/>
  <c r="E41" i="10"/>
  <c r="T41" i="10" s="1"/>
  <c r="T40" i="10"/>
  <c r="S40" i="10"/>
  <c r="R40" i="10"/>
  <c r="Q40" i="10"/>
  <c r="P40" i="10"/>
  <c r="E40" i="10"/>
  <c r="U40" i="10" s="1"/>
  <c r="S39" i="10"/>
  <c r="R39" i="10"/>
  <c r="Q39" i="10"/>
  <c r="P39" i="10"/>
  <c r="E39" i="10"/>
  <c r="U39" i="10" s="1"/>
  <c r="S38" i="10"/>
  <c r="R38" i="10"/>
  <c r="Q38" i="10"/>
  <c r="P38" i="10"/>
  <c r="E38" i="10"/>
  <c r="S37" i="10"/>
  <c r="R37" i="10"/>
  <c r="Q37" i="10"/>
  <c r="P37" i="10"/>
  <c r="E37" i="10"/>
  <c r="R35" i="10"/>
  <c r="O35" i="10"/>
  <c r="N35" i="10"/>
  <c r="M35" i="10"/>
  <c r="S35" i="10" s="1"/>
  <c r="L35" i="10"/>
  <c r="K35" i="10"/>
  <c r="J35" i="10"/>
  <c r="I35" i="10"/>
  <c r="Q35" i="10" s="1"/>
  <c r="H35" i="10"/>
  <c r="G35" i="10"/>
  <c r="F35" i="10"/>
  <c r="C35" i="10"/>
  <c r="E35" i="10" s="1"/>
  <c r="B35" i="10"/>
  <c r="S34" i="10"/>
  <c r="R34" i="10"/>
  <c r="Q34" i="10"/>
  <c r="P34" i="10"/>
  <c r="E34" i="10"/>
  <c r="U34" i="10" s="1"/>
  <c r="O32" i="10"/>
  <c r="N32" i="10"/>
  <c r="M32" i="10"/>
  <c r="S32" i="10" s="1"/>
  <c r="L32" i="10"/>
  <c r="R32" i="10" s="1"/>
  <c r="K32" i="10"/>
  <c r="J32" i="10"/>
  <c r="I32" i="10"/>
  <c r="H32" i="10"/>
  <c r="G32" i="10"/>
  <c r="F32" i="10"/>
  <c r="C32" i="10"/>
  <c r="E32" i="10" s="1"/>
  <c r="B32" i="10"/>
  <c r="S31" i="10"/>
  <c r="R31" i="10"/>
  <c r="Q31" i="10"/>
  <c r="P31" i="10"/>
  <c r="E31" i="10"/>
  <c r="T31" i="10" s="1"/>
  <c r="S30" i="10"/>
  <c r="R30" i="10"/>
  <c r="Q30" i="10"/>
  <c r="P30" i="10"/>
  <c r="E30" i="10"/>
  <c r="U29" i="10"/>
  <c r="S29" i="10"/>
  <c r="R29" i="10"/>
  <c r="Q29" i="10"/>
  <c r="P29" i="10"/>
  <c r="E29" i="10"/>
  <c r="T29" i="10" s="1"/>
  <c r="S28" i="10"/>
  <c r="R28" i="10"/>
  <c r="Q28" i="10"/>
  <c r="P28" i="10"/>
  <c r="E28" i="10"/>
  <c r="U28" i="10" s="1"/>
  <c r="O26" i="10"/>
  <c r="N26" i="10"/>
  <c r="M26" i="10"/>
  <c r="S26" i="10" s="1"/>
  <c r="L26" i="10"/>
  <c r="R26" i="10" s="1"/>
  <c r="K26" i="10"/>
  <c r="J26" i="10"/>
  <c r="I26" i="10"/>
  <c r="H26" i="10"/>
  <c r="G26" i="10"/>
  <c r="F26" i="10"/>
  <c r="C26" i="10"/>
  <c r="B26" i="10"/>
  <c r="E26" i="10" s="1"/>
  <c r="S25" i="10"/>
  <c r="R25" i="10"/>
  <c r="Q25" i="10"/>
  <c r="P25" i="10"/>
  <c r="E25" i="10"/>
  <c r="U25" i="10" s="1"/>
  <c r="S24" i="10"/>
  <c r="R24" i="10"/>
  <c r="Q24" i="10"/>
  <c r="P24" i="10"/>
  <c r="E24" i="10"/>
  <c r="T24" i="10" s="1"/>
  <c r="S23" i="10"/>
  <c r="R23" i="10"/>
  <c r="Q23" i="10"/>
  <c r="P23" i="10"/>
  <c r="E23" i="10"/>
  <c r="U23" i="10" s="1"/>
  <c r="S22" i="10"/>
  <c r="R22" i="10"/>
  <c r="Q22" i="10"/>
  <c r="P22" i="10"/>
  <c r="E22" i="10"/>
  <c r="U21" i="10"/>
  <c r="T21" i="10"/>
  <c r="S21" i="10"/>
  <c r="R21" i="10"/>
  <c r="Q21" i="10"/>
  <c r="P21" i="10"/>
  <c r="E21" i="10"/>
  <c r="U20" i="10"/>
  <c r="S20" i="10"/>
  <c r="R20" i="10"/>
  <c r="Q20" i="10"/>
  <c r="P20" i="10"/>
  <c r="E20" i="10"/>
  <c r="T20" i="10" s="1"/>
  <c r="T19" i="10"/>
  <c r="S19" i="10"/>
  <c r="R19" i="10"/>
  <c r="Q19" i="10"/>
  <c r="P19" i="10"/>
  <c r="E19" i="10"/>
  <c r="U19" i="10" s="1"/>
  <c r="O17" i="10"/>
  <c r="N17" i="10"/>
  <c r="M17" i="10"/>
  <c r="S17" i="10" s="1"/>
  <c r="L17" i="10"/>
  <c r="R17" i="10" s="1"/>
  <c r="K17" i="10"/>
  <c r="J17" i="10"/>
  <c r="I17" i="10"/>
  <c r="H17" i="10"/>
  <c r="G17" i="10"/>
  <c r="F17" i="10"/>
  <c r="C17" i="10"/>
  <c r="B17" i="10"/>
  <c r="E17" i="10" s="1"/>
  <c r="S16" i="10"/>
  <c r="R16" i="10"/>
  <c r="Q16" i="10"/>
  <c r="P16" i="10"/>
  <c r="E16" i="10"/>
  <c r="U16" i="10" s="1"/>
  <c r="U15" i="10"/>
  <c r="S15" i="10"/>
  <c r="R15" i="10"/>
  <c r="Q15" i="10"/>
  <c r="P15" i="10"/>
  <c r="E15" i="10"/>
  <c r="T15" i="10" s="1"/>
  <c r="S14" i="10"/>
  <c r="R14" i="10"/>
  <c r="Q14" i="10"/>
  <c r="P14" i="10"/>
  <c r="E14" i="10"/>
  <c r="U14" i="10" s="1"/>
  <c r="S13" i="10"/>
  <c r="R13" i="10"/>
  <c r="Q13" i="10"/>
  <c r="P13" i="10"/>
  <c r="E13" i="10"/>
  <c r="U13" i="10" s="1"/>
  <c r="U12" i="10"/>
  <c r="S12" i="10"/>
  <c r="R12" i="10"/>
  <c r="Q12" i="10"/>
  <c r="P12" i="10"/>
  <c r="E12" i="10"/>
  <c r="T12" i="10" s="1"/>
  <c r="S11" i="10"/>
  <c r="R11" i="10"/>
  <c r="Q11" i="10"/>
  <c r="P11" i="10"/>
  <c r="E11" i="10"/>
  <c r="T11" i="10" s="1"/>
  <c r="S10" i="10"/>
  <c r="R10" i="10"/>
  <c r="Q10" i="10"/>
  <c r="U10" i="10" s="1"/>
  <c r="P10" i="10"/>
  <c r="E10" i="10"/>
  <c r="S9" i="10"/>
  <c r="R9" i="10"/>
  <c r="Q9" i="10"/>
  <c r="P9" i="10"/>
  <c r="E9" i="10"/>
  <c r="U9" i="10" s="1"/>
  <c r="S96" i="9"/>
  <c r="R96" i="9"/>
  <c r="Q96" i="9"/>
  <c r="P96" i="9"/>
  <c r="E96" i="9"/>
  <c r="U96" i="9" s="1"/>
  <c r="S95" i="9"/>
  <c r="R95" i="9"/>
  <c r="Q95" i="9"/>
  <c r="P95" i="9"/>
  <c r="E95" i="9"/>
  <c r="T95" i="9" s="1"/>
  <c r="S94" i="9"/>
  <c r="R94" i="9"/>
  <c r="Q94" i="9"/>
  <c r="P94" i="9"/>
  <c r="E94" i="9"/>
  <c r="U94" i="9" s="1"/>
  <c r="U93" i="9"/>
  <c r="S93" i="9"/>
  <c r="R93" i="9"/>
  <c r="Q93" i="9"/>
  <c r="P93" i="9"/>
  <c r="E93" i="9"/>
  <c r="T93" i="9" s="1"/>
  <c r="U92" i="9"/>
  <c r="S92" i="9"/>
  <c r="R92" i="9"/>
  <c r="Q92" i="9"/>
  <c r="P92" i="9"/>
  <c r="E92" i="9"/>
  <c r="T92" i="9" s="1"/>
  <c r="T91" i="9"/>
  <c r="S91" i="9"/>
  <c r="R91" i="9"/>
  <c r="Q91" i="9"/>
  <c r="P91" i="9"/>
  <c r="E91" i="9"/>
  <c r="U91" i="9" s="1"/>
  <c r="S90" i="9"/>
  <c r="R90" i="9"/>
  <c r="Q90" i="9"/>
  <c r="P90" i="9"/>
  <c r="E90" i="9"/>
  <c r="S89" i="9"/>
  <c r="R89" i="9"/>
  <c r="Q89" i="9"/>
  <c r="P89" i="9"/>
  <c r="E89" i="9"/>
  <c r="T89" i="9" s="1"/>
  <c r="S88" i="9"/>
  <c r="R88" i="9"/>
  <c r="Q88" i="9"/>
  <c r="P88" i="9"/>
  <c r="E88" i="9"/>
  <c r="O75" i="9"/>
  <c r="N75" i="9"/>
  <c r="M75" i="9"/>
  <c r="L75" i="9"/>
  <c r="K75" i="9"/>
  <c r="J75" i="9"/>
  <c r="I75" i="9"/>
  <c r="H75" i="9"/>
  <c r="G75" i="9"/>
  <c r="F75" i="9"/>
  <c r="C75" i="9"/>
  <c r="B75" i="9"/>
  <c r="R74" i="9"/>
  <c r="O74" i="9"/>
  <c r="N74" i="9"/>
  <c r="M74" i="9"/>
  <c r="L74" i="9"/>
  <c r="K74" i="9"/>
  <c r="J74" i="9"/>
  <c r="I74" i="9"/>
  <c r="H74" i="9"/>
  <c r="P74" i="9" s="1"/>
  <c r="G74" i="9"/>
  <c r="F74" i="9"/>
  <c r="C74" i="9"/>
  <c r="B74" i="9"/>
  <c r="E74" i="9" s="1"/>
  <c r="R73" i="9"/>
  <c r="O73" i="9"/>
  <c r="S73" i="9" s="1"/>
  <c r="N73" i="9"/>
  <c r="M73" i="9"/>
  <c r="L73" i="9"/>
  <c r="K73" i="9"/>
  <c r="J73" i="9"/>
  <c r="I73" i="9"/>
  <c r="H73" i="9"/>
  <c r="P73" i="9" s="1"/>
  <c r="G73" i="9"/>
  <c r="F73" i="9"/>
  <c r="C73" i="9"/>
  <c r="B73" i="9"/>
  <c r="E73" i="9" s="1"/>
  <c r="U72" i="9"/>
  <c r="T72" i="9"/>
  <c r="S72" i="9"/>
  <c r="R72" i="9"/>
  <c r="Q72" i="9"/>
  <c r="P72" i="9"/>
  <c r="E72" i="9"/>
  <c r="S71" i="9"/>
  <c r="R71" i="9"/>
  <c r="Q71" i="9"/>
  <c r="P71" i="9"/>
  <c r="E71" i="9"/>
  <c r="U71" i="9" s="1"/>
  <c r="O69" i="9"/>
  <c r="N69" i="9"/>
  <c r="M69" i="9"/>
  <c r="L69" i="9"/>
  <c r="R69" i="9" s="1"/>
  <c r="K69" i="9"/>
  <c r="J69" i="9"/>
  <c r="I69" i="9"/>
  <c r="H69" i="9"/>
  <c r="G69" i="9"/>
  <c r="F69" i="9"/>
  <c r="C69" i="9"/>
  <c r="B69" i="9"/>
  <c r="O68" i="9"/>
  <c r="N68" i="9"/>
  <c r="M68" i="9"/>
  <c r="S68" i="9" s="1"/>
  <c r="L68" i="9"/>
  <c r="R68" i="9" s="1"/>
  <c r="K68" i="9"/>
  <c r="J68" i="9"/>
  <c r="I68" i="9"/>
  <c r="H68" i="9"/>
  <c r="G68" i="9"/>
  <c r="F68" i="9"/>
  <c r="E68" i="9"/>
  <c r="C68" i="9"/>
  <c r="B68" i="9"/>
  <c r="S67" i="9"/>
  <c r="R67" i="9"/>
  <c r="Q67" i="9"/>
  <c r="P67" i="9"/>
  <c r="E67" i="9"/>
  <c r="U67" i="9" s="1"/>
  <c r="S66" i="9"/>
  <c r="R66" i="9"/>
  <c r="Q66" i="9"/>
  <c r="P66" i="9"/>
  <c r="E66" i="9"/>
  <c r="S65" i="9"/>
  <c r="R65" i="9"/>
  <c r="Q65" i="9"/>
  <c r="P65" i="9"/>
  <c r="E65" i="9"/>
  <c r="U65" i="9" s="1"/>
  <c r="S64" i="9"/>
  <c r="R64" i="9"/>
  <c r="Q64" i="9"/>
  <c r="P64" i="9"/>
  <c r="E64" i="9"/>
  <c r="T64" i="9" s="1"/>
  <c r="S63" i="9"/>
  <c r="R63" i="9"/>
  <c r="Q63" i="9"/>
  <c r="P63" i="9"/>
  <c r="E63" i="9"/>
  <c r="O61" i="9"/>
  <c r="N61" i="9"/>
  <c r="M61" i="9"/>
  <c r="S61" i="9" s="1"/>
  <c r="L61" i="9"/>
  <c r="R61" i="9" s="1"/>
  <c r="K61" i="9"/>
  <c r="J61" i="9"/>
  <c r="I61" i="9"/>
  <c r="H61" i="9"/>
  <c r="C61" i="9"/>
  <c r="B61" i="9"/>
  <c r="T60" i="9"/>
  <c r="S60" i="9"/>
  <c r="R60" i="9"/>
  <c r="Q60" i="9"/>
  <c r="P60" i="9"/>
  <c r="E60" i="9"/>
  <c r="U60" i="9" s="1"/>
  <c r="S59" i="9"/>
  <c r="R59" i="9"/>
  <c r="Q59" i="9"/>
  <c r="P59" i="9"/>
  <c r="E59" i="9"/>
  <c r="U59" i="9" s="1"/>
  <c r="U58" i="9"/>
  <c r="S58" i="9"/>
  <c r="R58" i="9"/>
  <c r="Q58" i="9"/>
  <c r="P58" i="9"/>
  <c r="E58" i="9"/>
  <c r="T58" i="9" s="1"/>
  <c r="S57" i="9"/>
  <c r="R57" i="9"/>
  <c r="Q57" i="9"/>
  <c r="P57" i="9"/>
  <c r="E57" i="9"/>
  <c r="U57" i="9" s="1"/>
  <c r="R55" i="9"/>
  <c r="O55" i="9"/>
  <c r="N55" i="9"/>
  <c r="M55" i="9"/>
  <c r="S55" i="9" s="1"/>
  <c r="L55" i="9"/>
  <c r="K55" i="9"/>
  <c r="J55" i="9"/>
  <c r="I55" i="9"/>
  <c r="H55" i="9"/>
  <c r="G55" i="9"/>
  <c r="F55" i="9"/>
  <c r="C55" i="9"/>
  <c r="B55" i="9"/>
  <c r="S54" i="9"/>
  <c r="R54" i="9"/>
  <c r="Q54" i="9"/>
  <c r="P54" i="9"/>
  <c r="E54" i="9"/>
  <c r="T54" i="9" s="1"/>
  <c r="S53" i="9"/>
  <c r="R53" i="9"/>
  <c r="Q53" i="9"/>
  <c r="P53" i="9"/>
  <c r="E53" i="9"/>
  <c r="U53" i="9" s="1"/>
  <c r="U52" i="9"/>
  <c r="S52" i="9"/>
  <c r="R52" i="9"/>
  <c r="Q52" i="9"/>
  <c r="P52" i="9"/>
  <c r="E52" i="9"/>
  <c r="T52" i="9" s="1"/>
  <c r="U51" i="9"/>
  <c r="T51" i="9"/>
  <c r="S51" i="9"/>
  <c r="R51" i="9"/>
  <c r="Q51" i="9"/>
  <c r="P51" i="9"/>
  <c r="E51" i="9"/>
  <c r="S50" i="9"/>
  <c r="R50" i="9"/>
  <c r="Q50" i="9"/>
  <c r="P50" i="9"/>
  <c r="E50" i="9"/>
  <c r="U50" i="9" s="1"/>
  <c r="S49" i="9"/>
  <c r="R49" i="9"/>
  <c r="Q49" i="9"/>
  <c r="P49" i="9"/>
  <c r="E49" i="9"/>
  <c r="U49" i="9" s="1"/>
  <c r="S48" i="9"/>
  <c r="R48" i="9"/>
  <c r="Q48" i="9"/>
  <c r="P48" i="9"/>
  <c r="E48" i="9"/>
  <c r="U48" i="9" s="1"/>
  <c r="S47" i="9"/>
  <c r="R47" i="9"/>
  <c r="Q47" i="9"/>
  <c r="P47" i="9"/>
  <c r="E47" i="9"/>
  <c r="U47" i="9" s="1"/>
  <c r="S46" i="9"/>
  <c r="R46" i="9"/>
  <c r="Q46" i="9"/>
  <c r="P46" i="9"/>
  <c r="E46" i="9"/>
  <c r="T46" i="9" s="1"/>
  <c r="S45" i="9"/>
  <c r="R45" i="9"/>
  <c r="Q45" i="9"/>
  <c r="P45" i="9"/>
  <c r="E45" i="9"/>
  <c r="S44" i="9"/>
  <c r="R44" i="9"/>
  <c r="Q44" i="9"/>
  <c r="P44" i="9"/>
  <c r="E44" i="9"/>
  <c r="T44" i="9" s="1"/>
  <c r="O42" i="9"/>
  <c r="N42" i="9"/>
  <c r="M42" i="9"/>
  <c r="S42" i="9" s="1"/>
  <c r="L42" i="9"/>
  <c r="R42" i="9" s="1"/>
  <c r="K42" i="9"/>
  <c r="J42" i="9"/>
  <c r="I42" i="9"/>
  <c r="H42" i="9"/>
  <c r="G42" i="9"/>
  <c r="F42" i="9"/>
  <c r="C42" i="9"/>
  <c r="B42" i="9"/>
  <c r="S41" i="9"/>
  <c r="R41" i="9"/>
  <c r="Q41" i="9"/>
  <c r="P41" i="9"/>
  <c r="E41" i="9"/>
  <c r="T41" i="9" s="1"/>
  <c r="U40" i="9"/>
  <c r="T40" i="9"/>
  <c r="S40" i="9"/>
  <c r="R40" i="9"/>
  <c r="Q40" i="9"/>
  <c r="P40" i="9"/>
  <c r="E40" i="9"/>
  <c r="S39" i="9"/>
  <c r="R39" i="9"/>
  <c r="Q39" i="9"/>
  <c r="P39" i="9"/>
  <c r="E39" i="9"/>
  <c r="U39" i="9" s="1"/>
  <c r="U38" i="9"/>
  <c r="S38" i="9"/>
  <c r="R38" i="9"/>
  <c r="Q38" i="9"/>
  <c r="P38" i="9"/>
  <c r="E38" i="9"/>
  <c r="T38" i="9" s="1"/>
  <c r="S37" i="9"/>
  <c r="R37" i="9"/>
  <c r="Q37" i="9"/>
  <c r="P37" i="9"/>
  <c r="E37" i="9"/>
  <c r="U37" i="9" s="1"/>
  <c r="O35" i="9"/>
  <c r="N35" i="9"/>
  <c r="M35" i="9"/>
  <c r="S35" i="9" s="1"/>
  <c r="L35" i="9"/>
  <c r="R35" i="9" s="1"/>
  <c r="K35" i="9"/>
  <c r="J35" i="9"/>
  <c r="I35" i="9"/>
  <c r="H35" i="9"/>
  <c r="G35" i="9"/>
  <c r="F35" i="9"/>
  <c r="C35" i="9"/>
  <c r="B35" i="9"/>
  <c r="S34" i="9"/>
  <c r="R34" i="9"/>
  <c r="Q34" i="9"/>
  <c r="P34" i="9"/>
  <c r="E34" i="9"/>
  <c r="U34" i="9" s="1"/>
  <c r="O32" i="9"/>
  <c r="N32" i="9"/>
  <c r="M32" i="9"/>
  <c r="S32" i="9" s="1"/>
  <c r="L32" i="9"/>
  <c r="R32" i="9" s="1"/>
  <c r="K32" i="9"/>
  <c r="J32" i="9"/>
  <c r="I32" i="9"/>
  <c r="H32" i="9"/>
  <c r="G32" i="9"/>
  <c r="F32" i="9"/>
  <c r="C32" i="9"/>
  <c r="B32" i="9"/>
  <c r="S31" i="9"/>
  <c r="R31" i="9"/>
  <c r="Q31" i="9"/>
  <c r="P31" i="9"/>
  <c r="E31" i="9"/>
  <c r="S30" i="9"/>
  <c r="R30" i="9"/>
  <c r="Q30" i="9"/>
  <c r="P30" i="9"/>
  <c r="E30" i="9"/>
  <c r="U30" i="9" s="1"/>
  <c r="S29" i="9"/>
  <c r="R29" i="9"/>
  <c r="Q29" i="9"/>
  <c r="P29" i="9"/>
  <c r="E29" i="9"/>
  <c r="T29" i="9" s="1"/>
  <c r="S28" i="9"/>
  <c r="R28" i="9"/>
  <c r="Q28" i="9"/>
  <c r="P28" i="9"/>
  <c r="E28" i="9"/>
  <c r="U28" i="9" s="1"/>
  <c r="O26" i="9"/>
  <c r="N26" i="9"/>
  <c r="M26" i="9"/>
  <c r="S26" i="9" s="1"/>
  <c r="L26" i="9"/>
  <c r="R26" i="9" s="1"/>
  <c r="K26" i="9"/>
  <c r="J26" i="9"/>
  <c r="I26" i="9"/>
  <c r="H26" i="9"/>
  <c r="G26" i="9"/>
  <c r="F26" i="9"/>
  <c r="C26" i="9"/>
  <c r="B26" i="9"/>
  <c r="S25" i="9"/>
  <c r="R25" i="9"/>
  <c r="Q25" i="9"/>
  <c r="P25" i="9"/>
  <c r="E25" i="9"/>
  <c r="U25" i="9" s="1"/>
  <c r="U24" i="9"/>
  <c r="S24" i="9"/>
  <c r="R24" i="9"/>
  <c r="Q24" i="9"/>
  <c r="P24" i="9"/>
  <c r="E24" i="9"/>
  <c r="T24" i="9" s="1"/>
  <c r="S23" i="9"/>
  <c r="R23" i="9"/>
  <c r="Q23" i="9"/>
  <c r="P23" i="9"/>
  <c r="E23" i="9"/>
  <c r="U23" i="9" s="1"/>
  <c r="T22" i="9"/>
  <c r="S22" i="9"/>
  <c r="R22" i="9"/>
  <c r="Q22" i="9"/>
  <c r="P22" i="9"/>
  <c r="E22" i="9"/>
  <c r="U22" i="9" s="1"/>
  <c r="S21" i="9"/>
  <c r="R21" i="9"/>
  <c r="Q21" i="9"/>
  <c r="P21" i="9"/>
  <c r="E21" i="9"/>
  <c r="S20" i="9"/>
  <c r="R20" i="9"/>
  <c r="Q20" i="9"/>
  <c r="P20" i="9"/>
  <c r="E20" i="9"/>
  <c r="U20" i="9" s="1"/>
  <c r="T19" i="9"/>
  <c r="S19" i="9"/>
  <c r="R19" i="9"/>
  <c r="Q19" i="9"/>
  <c r="P19" i="9"/>
  <c r="E19" i="9"/>
  <c r="U19" i="9" s="1"/>
  <c r="O17" i="9"/>
  <c r="S17" i="9" s="1"/>
  <c r="N17" i="9"/>
  <c r="M17" i="9"/>
  <c r="L17" i="9"/>
  <c r="R17" i="9" s="1"/>
  <c r="K17" i="9"/>
  <c r="J17" i="9"/>
  <c r="I17" i="9"/>
  <c r="H17" i="9"/>
  <c r="G17" i="9"/>
  <c r="F17" i="9"/>
  <c r="C17" i="9"/>
  <c r="B17" i="9"/>
  <c r="E17" i="9" s="1"/>
  <c r="T16" i="9"/>
  <c r="S16" i="9"/>
  <c r="R16" i="9"/>
  <c r="Q16" i="9"/>
  <c r="P16" i="9"/>
  <c r="E16" i="9"/>
  <c r="U16" i="9" s="1"/>
  <c r="S15" i="9"/>
  <c r="R15" i="9"/>
  <c r="Q15" i="9"/>
  <c r="P15" i="9"/>
  <c r="E15" i="9"/>
  <c r="U15" i="9" s="1"/>
  <c r="S14" i="9"/>
  <c r="R14" i="9"/>
  <c r="Q14" i="9"/>
  <c r="P14" i="9"/>
  <c r="E14" i="9"/>
  <c r="U14" i="9" s="1"/>
  <c r="U13" i="9"/>
  <c r="S13" i="9"/>
  <c r="R13" i="9"/>
  <c r="Q13" i="9"/>
  <c r="P13" i="9"/>
  <c r="E13" i="9"/>
  <c r="T13" i="9" s="1"/>
  <c r="S12" i="9"/>
  <c r="R12" i="9"/>
  <c r="Q12" i="9"/>
  <c r="P12" i="9"/>
  <c r="E12" i="9"/>
  <c r="U12" i="9" s="1"/>
  <c r="S11" i="9"/>
  <c r="R11" i="9"/>
  <c r="Q11" i="9"/>
  <c r="P11" i="9"/>
  <c r="T11" i="9" s="1"/>
  <c r="E11" i="9"/>
  <c r="S10" i="9"/>
  <c r="R10" i="9"/>
  <c r="Q10" i="9"/>
  <c r="P10" i="9"/>
  <c r="E10" i="9"/>
  <c r="S9" i="9"/>
  <c r="R9" i="9"/>
  <c r="Q9" i="9"/>
  <c r="P9" i="9"/>
  <c r="E9" i="9"/>
  <c r="U9" i="9" s="1"/>
  <c r="T96" i="8"/>
  <c r="S96" i="8"/>
  <c r="R96" i="8"/>
  <c r="Q96" i="8"/>
  <c r="P96" i="8"/>
  <c r="E96" i="8"/>
  <c r="U96" i="8" s="1"/>
  <c r="S95" i="8"/>
  <c r="R95" i="8"/>
  <c r="Q95" i="8"/>
  <c r="P95" i="8"/>
  <c r="E95" i="8"/>
  <c r="U95" i="8" s="1"/>
  <c r="S94" i="8"/>
  <c r="R94" i="8"/>
  <c r="Q94" i="8"/>
  <c r="P94" i="8"/>
  <c r="E94" i="8"/>
  <c r="U94" i="8" s="1"/>
  <c r="U93" i="8"/>
  <c r="S93" i="8"/>
  <c r="R93" i="8"/>
  <c r="Q93" i="8"/>
  <c r="P93" i="8"/>
  <c r="E93" i="8"/>
  <c r="T93" i="8" s="1"/>
  <c r="S92" i="8"/>
  <c r="R92" i="8"/>
  <c r="Q92" i="8"/>
  <c r="P92" i="8"/>
  <c r="E92" i="8"/>
  <c r="U92" i="8" s="1"/>
  <c r="S91" i="8"/>
  <c r="R91" i="8"/>
  <c r="Q91" i="8"/>
  <c r="P91" i="8"/>
  <c r="E91" i="8"/>
  <c r="U91" i="8" s="1"/>
  <c r="U90" i="8"/>
  <c r="T90" i="8"/>
  <c r="S90" i="8"/>
  <c r="R90" i="8"/>
  <c r="Q90" i="8"/>
  <c r="P90" i="8"/>
  <c r="E90" i="8"/>
  <c r="S89" i="8"/>
  <c r="R89" i="8"/>
  <c r="Q89" i="8"/>
  <c r="P89" i="8"/>
  <c r="E89" i="8"/>
  <c r="U89" i="8" s="1"/>
  <c r="S88" i="8"/>
  <c r="R88" i="8"/>
  <c r="Q88" i="8"/>
  <c r="P88" i="8"/>
  <c r="E88" i="8"/>
  <c r="U88" i="8" s="1"/>
  <c r="V75" i="8"/>
  <c r="O75" i="8"/>
  <c r="N75" i="8"/>
  <c r="M75" i="8"/>
  <c r="L75" i="8"/>
  <c r="K75" i="8"/>
  <c r="J75" i="8"/>
  <c r="I75" i="8"/>
  <c r="H75" i="8"/>
  <c r="G75" i="8"/>
  <c r="F75" i="8"/>
  <c r="C75" i="8"/>
  <c r="B75" i="8"/>
  <c r="O74" i="8"/>
  <c r="N74" i="8"/>
  <c r="R74" i="8" s="1"/>
  <c r="M74" i="8"/>
  <c r="S74" i="8" s="1"/>
  <c r="L74" i="8"/>
  <c r="K74" i="8"/>
  <c r="J74" i="8"/>
  <c r="I74" i="8"/>
  <c r="H74" i="8"/>
  <c r="G74" i="8"/>
  <c r="F74" i="8"/>
  <c r="E74" i="8"/>
  <c r="C74" i="8"/>
  <c r="B74" i="8"/>
  <c r="O73" i="8"/>
  <c r="S73" i="8" s="1"/>
  <c r="N73" i="8"/>
  <c r="M73" i="8"/>
  <c r="L73" i="8"/>
  <c r="R73" i="8" s="1"/>
  <c r="K73" i="8"/>
  <c r="J73" i="8"/>
  <c r="I73" i="8"/>
  <c r="H73" i="8"/>
  <c r="G73" i="8"/>
  <c r="F73" i="8"/>
  <c r="C73" i="8"/>
  <c r="B73" i="8"/>
  <c r="E73" i="8" s="1"/>
  <c r="T72" i="8"/>
  <c r="S72" i="8"/>
  <c r="R72" i="8"/>
  <c r="Q72" i="8"/>
  <c r="P72" i="8"/>
  <c r="E72" i="8"/>
  <c r="U72" i="8" s="1"/>
  <c r="S71" i="8"/>
  <c r="R71" i="8"/>
  <c r="Q71" i="8"/>
  <c r="U71" i="8" s="1"/>
  <c r="P71" i="8"/>
  <c r="T71" i="8" s="1"/>
  <c r="E71" i="8"/>
  <c r="V69" i="8"/>
  <c r="O69" i="8"/>
  <c r="S69" i="8" s="1"/>
  <c r="N69" i="8"/>
  <c r="M69" i="8"/>
  <c r="L69" i="8"/>
  <c r="K69" i="8"/>
  <c r="J69" i="8"/>
  <c r="I69" i="8"/>
  <c r="H69" i="8"/>
  <c r="G69" i="8"/>
  <c r="F69" i="8"/>
  <c r="C69" i="8"/>
  <c r="B69" i="8"/>
  <c r="O68" i="8"/>
  <c r="N68" i="8"/>
  <c r="M68" i="8"/>
  <c r="S68" i="8" s="1"/>
  <c r="L68" i="8"/>
  <c r="R68" i="8" s="1"/>
  <c r="K68" i="8"/>
  <c r="J68" i="8"/>
  <c r="I68" i="8"/>
  <c r="H68" i="8"/>
  <c r="G68" i="8"/>
  <c r="F68" i="8"/>
  <c r="C68" i="8"/>
  <c r="B68" i="8"/>
  <c r="U67" i="8"/>
  <c r="S67" i="8"/>
  <c r="R67" i="8"/>
  <c r="Q67" i="8"/>
  <c r="P67" i="8"/>
  <c r="E67" i="8"/>
  <c r="T67" i="8" s="1"/>
  <c r="S66" i="8"/>
  <c r="R66" i="8"/>
  <c r="Q66" i="8"/>
  <c r="P66" i="8"/>
  <c r="E66" i="8"/>
  <c r="U66" i="8" s="1"/>
  <c r="U65" i="8"/>
  <c r="S65" i="8"/>
  <c r="R65" i="8"/>
  <c r="Q65" i="8"/>
  <c r="P65" i="8"/>
  <c r="E65" i="8"/>
  <c r="T65" i="8" s="1"/>
  <c r="S64" i="8"/>
  <c r="R64" i="8"/>
  <c r="Q64" i="8"/>
  <c r="P64" i="8"/>
  <c r="E64" i="8"/>
  <c r="U64" i="8" s="1"/>
  <c r="S63" i="8"/>
  <c r="R63" i="8"/>
  <c r="Q63" i="8"/>
  <c r="P63" i="8"/>
  <c r="E63" i="8"/>
  <c r="U63" i="8" s="1"/>
  <c r="O61" i="8"/>
  <c r="N61" i="8"/>
  <c r="M61" i="8"/>
  <c r="S61" i="8" s="1"/>
  <c r="L61" i="8"/>
  <c r="R61" i="8" s="1"/>
  <c r="K61" i="8"/>
  <c r="J61" i="8"/>
  <c r="I61" i="8"/>
  <c r="H61" i="8"/>
  <c r="C61" i="8"/>
  <c r="B61" i="8"/>
  <c r="S60" i="8"/>
  <c r="R60" i="8"/>
  <c r="Q60" i="8"/>
  <c r="P60" i="8"/>
  <c r="E60" i="8"/>
  <c r="U60" i="8" s="1"/>
  <c r="S59" i="8"/>
  <c r="R59" i="8"/>
  <c r="Q59" i="8"/>
  <c r="P59" i="8"/>
  <c r="E59" i="8"/>
  <c r="T59" i="8" s="1"/>
  <c r="S58" i="8"/>
  <c r="R58" i="8"/>
  <c r="Q58" i="8"/>
  <c r="P58" i="8"/>
  <c r="E58" i="8"/>
  <c r="U58" i="8" s="1"/>
  <c r="T57" i="8"/>
  <c r="S57" i="8"/>
  <c r="R57" i="8"/>
  <c r="Q57" i="8"/>
  <c r="P57" i="8"/>
  <c r="E57" i="8"/>
  <c r="U57" i="8" s="1"/>
  <c r="O55" i="8"/>
  <c r="N55" i="8"/>
  <c r="M55" i="8"/>
  <c r="S55" i="8" s="1"/>
  <c r="L55" i="8"/>
  <c r="R55" i="8" s="1"/>
  <c r="K55" i="8"/>
  <c r="J55" i="8"/>
  <c r="I55" i="8"/>
  <c r="H55" i="8"/>
  <c r="G55" i="8"/>
  <c r="F55" i="8"/>
  <c r="C55" i="8"/>
  <c r="B55" i="8"/>
  <c r="S54" i="8"/>
  <c r="R54" i="8"/>
  <c r="Q54" i="8"/>
  <c r="P54" i="8"/>
  <c r="E54" i="8"/>
  <c r="U54" i="8" s="1"/>
  <c r="S53" i="8"/>
  <c r="R53" i="8"/>
  <c r="Q53" i="8"/>
  <c r="P53" i="8"/>
  <c r="E53" i="8"/>
  <c r="U53" i="8" s="1"/>
  <c r="S52" i="8"/>
  <c r="R52" i="8"/>
  <c r="Q52" i="8"/>
  <c r="P52" i="8"/>
  <c r="E52" i="8"/>
  <c r="U52" i="8" s="1"/>
  <c r="T51" i="8"/>
  <c r="S51" i="8"/>
  <c r="R51" i="8"/>
  <c r="Q51" i="8"/>
  <c r="P51" i="8"/>
  <c r="E51" i="8"/>
  <c r="U51" i="8" s="1"/>
  <c r="S50" i="8"/>
  <c r="R50" i="8"/>
  <c r="Q50" i="8"/>
  <c r="P50" i="8"/>
  <c r="E50" i="8"/>
  <c r="U50" i="8" s="1"/>
  <c r="S49" i="8"/>
  <c r="R49" i="8"/>
  <c r="Q49" i="8"/>
  <c r="P49" i="8"/>
  <c r="E49" i="8"/>
  <c r="U49" i="8" s="1"/>
  <c r="U48" i="8"/>
  <c r="S48" i="8"/>
  <c r="R48" i="8"/>
  <c r="Q48" i="8"/>
  <c r="P48" i="8"/>
  <c r="E48" i="8"/>
  <c r="T48" i="8" s="1"/>
  <c r="U47" i="8"/>
  <c r="T47" i="8"/>
  <c r="S47" i="8"/>
  <c r="R47" i="8"/>
  <c r="Q47" i="8"/>
  <c r="P47" i="8"/>
  <c r="E47" i="8"/>
  <c r="S46" i="8"/>
  <c r="R46" i="8"/>
  <c r="Q46" i="8"/>
  <c r="P46" i="8"/>
  <c r="E46" i="8"/>
  <c r="T46" i="8" s="1"/>
  <c r="U45" i="8"/>
  <c r="S45" i="8"/>
  <c r="R45" i="8"/>
  <c r="Q45" i="8"/>
  <c r="P45" i="8"/>
  <c r="E45" i="8"/>
  <c r="T45" i="8" s="1"/>
  <c r="S44" i="8"/>
  <c r="R44" i="8"/>
  <c r="Q44" i="8"/>
  <c r="P44" i="8"/>
  <c r="E44" i="8"/>
  <c r="U44" i="8" s="1"/>
  <c r="O42" i="8"/>
  <c r="N42" i="8"/>
  <c r="M42" i="8"/>
  <c r="L42" i="8"/>
  <c r="K42" i="8"/>
  <c r="J42" i="8"/>
  <c r="I42" i="8"/>
  <c r="H42" i="8"/>
  <c r="G42" i="8"/>
  <c r="F42" i="8"/>
  <c r="C42" i="8"/>
  <c r="B42" i="8"/>
  <c r="S41" i="8"/>
  <c r="R41" i="8"/>
  <c r="Q41" i="8"/>
  <c r="P41" i="8"/>
  <c r="E41" i="8"/>
  <c r="U41" i="8" s="1"/>
  <c r="T40" i="8"/>
  <c r="S40" i="8"/>
  <c r="R40" i="8"/>
  <c r="Q40" i="8"/>
  <c r="P40" i="8"/>
  <c r="E40" i="8"/>
  <c r="U40" i="8" s="1"/>
  <c r="S39" i="8"/>
  <c r="R39" i="8"/>
  <c r="Q39" i="8"/>
  <c r="P39" i="8"/>
  <c r="E39" i="8"/>
  <c r="U39" i="8" s="1"/>
  <c r="S38" i="8"/>
  <c r="R38" i="8"/>
  <c r="Q38" i="8"/>
  <c r="P38" i="8"/>
  <c r="E38" i="8"/>
  <c r="U38" i="8" s="1"/>
  <c r="U37" i="8"/>
  <c r="S37" i="8"/>
  <c r="R37" i="8"/>
  <c r="Q37" i="8"/>
  <c r="P37" i="8"/>
  <c r="E37" i="8"/>
  <c r="R35" i="8"/>
  <c r="O35" i="8"/>
  <c r="S35" i="8" s="1"/>
  <c r="N35" i="8"/>
  <c r="M35" i="8"/>
  <c r="L35" i="8"/>
  <c r="K35" i="8"/>
  <c r="J35" i="8"/>
  <c r="I35" i="8"/>
  <c r="H35" i="8"/>
  <c r="P35" i="8" s="1"/>
  <c r="G35" i="8"/>
  <c r="F35" i="8"/>
  <c r="C35" i="8"/>
  <c r="B35" i="8"/>
  <c r="E35" i="8" s="1"/>
  <c r="S34" i="8"/>
  <c r="R34" i="8"/>
  <c r="Q34" i="8"/>
  <c r="P34" i="8"/>
  <c r="E34" i="8"/>
  <c r="U34" i="8" s="1"/>
  <c r="O32" i="8"/>
  <c r="N32" i="8"/>
  <c r="M32" i="8"/>
  <c r="S32" i="8" s="1"/>
  <c r="L32" i="8"/>
  <c r="R32" i="8" s="1"/>
  <c r="K32" i="8"/>
  <c r="J32" i="8"/>
  <c r="I32" i="8"/>
  <c r="H32" i="8"/>
  <c r="G32" i="8"/>
  <c r="F32" i="8"/>
  <c r="C32" i="8"/>
  <c r="B32" i="8"/>
  <c r="E32" i="8" s="1"/>
  <c r="S31" i="8"/>
  <c r="R31" i="8"/>
  <c r="Q31" i="8"/>
  <c r="P31" i="8"/>
  <c r="E31" i="8"/>
  <c r="T31" i="8" s="1"/>
  <c r="T30" i="8"/>
  <c r="S30" i="8"/>
  <c r="R30" i="8"/>
  <c r="Q30" i="8"/>
  <c r="P30" i="8"/>
  <c r="E30" i="8"/>
  <c r="U30" i="8" s="1"/>
  <c r="S29" i="8"/>
  <c r="R29" i="8"/>
  <c r="Q29" i="8"/>
  <c r="P29" i="8"/>
  <c r="E29" i="8"/>
  <c r="U29" i="8" s="1"/>
  <c r="S28" i="8"/>
  <c r="R28" i="8"/>
  <c r="Q28" i="8"/>
  <c r="P28" i="8"/>
  <c r="E28" i="8"/>
  <c r="U28" i="8" s="1"/>
  <c r="V26" i="8"/>
  <c r="O26" i="8"/>
  <c r="N26" i="8"/>
  <c r="M26" i="8"/>
  <c r="S26" i="8" s="1"/>
  <c r="L26" i="8"/>
  <c r="R26" i="8" s="1"/>
  <c r="K26" i="8"/>
  <c r="J26" i="8"/>
  <c r="I26" i="8"/>
  <c r="H26" i="8"/>
  <c r="G26" i="8"/>
  <c r="F26" i="8"/>
  <c r="C26" i="8"/>
  <c r="B26" i="8"/>
  <c r="T25" i="8"/>
  <c r="S25" i="8"/>
  <c r="R25" i="8"/>
  <c r="Q25" i="8"/>
  <c r="P25" i="8"/>
  <c r="E25" i="8"/>
  <c r="U25" i="8" s="1"/>
  <c r="U24" i="8"/>
  <c r="S24" i="8"/>
  <c r="R24" i="8"/>
  <c r="Q24" i="8"/>
  <c r="P24" i="8"/>
  <c r="E24" i="8"/>
  <c r="T24" i="8" s="1"/>
  <c r="S23" i="8"/>
  <c r="R23" i="8"/>
  <c r="Q23" i="8"/>
  <c r="P23" i="8"/>
  <c r="E23" i="8"/>
  <c r="U23" i="8" s="1"/>
  <c r="T22" i="8"/>
  <c r="S22" i="8"/>
  <c r="R22" i="8"/>
  <c r="Q22" i="8"/>
  <c r="P22" i="8"/>
  <c r="E22" i="8"/>
  <c r="U22" i="8" s="1"/>
  <c r="S21" i="8"/>
  <c r="R21" i="8"/>
  <c r="Q21" i="8"/>
  <c r="P21" i="8"/>
  <c r="E21" i="8"/>
  <c r="U21" i="8" s="1"/>
  <c r="S20" i="8"/>
  <c r="R20" i="8"/>
  <c r="Q20" i="8"/>
  <c r="P20" i="8"/>
  <c r="E20" i="8"/>
  <c r="U20" i="8" s="1"/>
  <c r="U19" i="8"/>
  <c r="S19" i="8"/>
  <c r="R19" i="8"/>
  <c r="Q19" i="8"/>
  <c r="P19" i="8"/>
  <c r="E19" i="8"/>
  <c r="T19" i="8" s="1"/>
  <c r="O17" i="8"/>
  <c r="N17" i="8"/>
  <c r="R17" i="8" s="1"/>
  <c r="M17" i="8"/>
  <c r="S17" i="8" s="1"/>
  <c r="L17" i="8"/>
  <c r="K17" i="8"/>
  <c r="J17" i="8"/>
  <c r="I17" i="8"/>
  <c r="H17" i="8"/>
  <c r="G17" i="8"/>
  <c r="F17" i="8"/>
  <c r="C17" i="8"/>
  <c r="B17" i="8"/>
  <c r="S16" i="8"/>
  <c r="R16" i="8"/>
  <c r="Q16" i="8"/>
  <c r="P16" i="8"/>
  <c r="E16" i="8"/>
  <c r="T16" i="8" s="1"/>
  <c r="S15" i="8"/>
  <c r="R15" i="8"/>
  <c r="Q15" i="8"/>
  <c r="P15" i="8"/>
  <c r="E15" i="8"/>
  <c r="U15" i="8" s="1"/>
  <c r="T14" i="8"/>
  <c r="S14" i="8"/>
  <c r="R14" i="8"/>
  <c r="Q14" i="8"/>
  <c r="P14" i="8"/>
  <c r="E14" i="8"/>
  <c r="U14" i="8" s="1"/>
  <c r="U13" i="8"/>
  <c r="T13" i="8"/>
  <c r="S13" i="8"/>
  <c r="R13" i="8"/>
  <c r="Q13" i="8"/>
  <c r="P13" i="8"/>
  <c r="E13" i="8"/>
  <c r="S12" i="8"/>
  <c r="R12" i="8"/>
  <c r="Q12" i="8"/>
  <c r="P12" i="8"/>
  <c r="E12" i="8"/>
  <c r="U12" i="8" s="1"/>
  <c r="S11" i="8"/>
  <c r="R11" i="8"/>
  <c r="Q11" i="8"/>
  <c r="P11" i="8"/>
  <c r="E11" i="8"/>
  <c r="U11" i="8" s="1"/>
  <c r="S10" i="8"/>
  <c r="R10" i="8"/>
  <c r="Q10" i="8"/>
  <c r="P10" i="8"/>
  <c r="E10" i="8"/>
  <c r="U10" i="8" s="1"/>
  <c r="S9" i="8"/>
  <c r="R9" i="8"/>
  <c r="Q9" i="8"/>
  <c r="P9" i="8"/>
  <c r="E9" i="8"/>
  <c r="S96" i="7"/>
  <c r="R96" i="7"/>
  <c r="Q96" i="7"/>
  <c r="P96" i="7"/>
  <c r="E96" i="7"/>
  <c r="T96" i="7" s="1"/>
  <c r="U95" i="7"/>
  <c r="T95" i="7"/>
  <c r="S95" i="7"/>
  <c r="R95" i="7"/>
  <c r="Q95" i="7"/>
  <c r="P95" i="7"/>
  <c r="E95" i="7"/>
  <c r="S94" i="7"/>
  <c r="R94" i="7"/>
  <c r="Q94" i="7"/>
  <c r="P94" i="7"/>
  <c r="E94" i="7"/>
  <c r="U94" i="7" s="1"/>
  <c r="T93" i="7"/>
  <c r="S93" i="7"/>
  <c r="R93" i="7"/>
  <c r="Q93" i="7"/>
  <c r="P93" i="7"/>
  <c r="E93" i="7"/>
  <c r="U93" i="7" s="1"/>
  <c r="S92" i="7"/>
  <c r="R92" i="7"/>
  <c r="Q92" i="7"/>
  <c r="P92" i="7"/>
  <c r="E92" i="7"/>
  <c r="U92" i="7" s="1"/>
  <c r="S91" i="7"/>
  <c r="R91" i="7"/>
  <c r="Q91" i="7"/>
  <c r="P91" i="7"/>
  <c r="T91" i="7" s="1"/>
  <c r="E91" i="7"/>
  <c r="U91" i="7" s="1"/>
  <c r="S90" i="7"/>
  <c r="R90" i="7"/>
  <c r="Q90" i="7"/>
  <c r="P90" i="7"/>
  <c r="E90" i="7"/>
  <c r="U90" i="7" s="1"/>
  <c r="S89" i="7"/>
  <c r="R89" i="7"/>
  <c r="Q89" i="7"/>
  <c r="P89" i="7"/>
  <c r="E89" i="7"/>
  <c r="U89" i="7" s="1"/>
  <c r="U88" i="7"/>
  <c r="S88" i="7"/>
  <c r="S87" i="7" s="1"/>
  <c r="R88" i="7"/>
  <c r="Q88" i="7"/>
  <c r="P88" i="7"/>
  <c r="E88" i="7"/>
  <c r="O75" i="7"/>
  <c r="N75" i="7"/>
  <c r="M75" i="7"/>
  <c r="S75" i="7" s="1"/>
  <c r="L75" i="7"/>
  <c r="K75" i="7"/>
  <c r="J75" i="7"/>
  <c r="I75" i="7"/>
  <c r="H75" i="7"/>
  <c r="G75" i="7"/>
  <c r="F75" i="7"/>
  <c r="C75" i="7"/>
  <c r="B75" i="7"/>
  <c r="S74" i="7"/>
  <c r="O74" i="7"/>
  <c r="N74" i="7"/>
  <c r="M74" i="7"/>
  <c r="L74" i="7"/>
  <c r="K74" i="7"/>
  <c r="J74" i="7"/>
  <c r="I74" i="7"/>
  <c r="Q74" i="7" s="1"/>
  <c r="H74" i="7"/>
  <c r="G74" i="7"/>
  <c r="F74" i="7"/>
  <c r="C74" i="7"/>
  <c r="B74" i="7"/>
  <c r="E74" i="7" s="1"/>
  <c r="O73" i="7"/>
  <c r="N73" i="7"/>
  <c r="M73" i="7"/>
  <c r="S73" i="7" s="1"/>
  <c r="L73" i="7"/>
  <c r="K73" i="7"/>
  <c r="J73" i="7"/>
  <c r="I73" i="7"/>
  <c r="H73" i="7"/>
  <c r="G73" i="7"/>
  <c r="F73" i="7"/>
  <c r="C73" i="7"/>
  <c r="E73" i="7" s="1"/>
  <c r="B73" i="7"/>
  <c r="S72" i="7"/>
  <c r="R72" i="7"/>
  <c r="Q72" i="7"/>
  <c r="P72" i="7"/>
  <c r="E72" i="7"/>
  <c r="U72" i="7" s="1"/>
  <c r="S71" i="7"/>
  <c r="R71" i="7"/>
  <c r="Q71" i="7"/>
  <c r="P71" i="7"/>
  <c r="E71" i="7"/>
  <c r="O69" i="7"/>
  <c r="N69" i="7"/>
  <c r="M69" i="7"/>
  <c r="S69" i="7" s="1"/>
  <c r="L69" i="7"/>
  <c r="K69" i="7"/>
  <c r="J69" i="7"/>
  <c r="I69" i="7"/>
  <c r="H69" i="7"/>
  <c r="G69" i="7"/>
  <c r="F69" i="7"/>
  <c r="C69" i="7"/>
  <c r="B69" i="7"/>
  <c r="O68" i="7"/>
  <c r="N68" i="7"/>
  <c r="M68" i="7"/>
  <c r="S68" i="7" s="1"/>
  <c r="L68" i="7"/>
  <c r="R68" i="7" s="1"/>
  <c r="K68" i="7"/>
  <c r="J68" i="7"/>
  <c r="I68" i="7"/>
  <c r="H68" i="7"/>
  <c r="G68" i="7"/>
  <c r="F68" i="7"/>
  <c r="C68" i="7"/>
  <c r="B68" i="7"/>
  <c r="S67" i="7"/>
  <c r="R67" i="7"/>
  <c r="Q67" i="7"/>
  <c r="P67" i="7"/>
  <c r="E67" i="7"/>
  <c r="U67" i="7" s="1"/>
  <c r="S66" i="7"/>
  <c r="R66" i="7"/>
  <c r="Q66" i="7"/>
  <c r="P66" i="7"/>
  <c r="E66" i="7"/>
  <c r="U66" i="7" s="1"/>
  <c r="S65" i="7"/>
  <c r="R65" i="7"/>
  <c r="Q65" i="7"/>
  <c r="P65" i="7"/>
  <c r="E65" i="7"/>
  <c r="T65" i="7" s="1"/>
  <c r="T64" i="7"/>
  <c r="S64" i="7"/>
  <c r="R64" i="7"/>
  <c r="Q64" i="7"/>
  <c r="P64" i="7"/>
  <c r="E64" i="7"/>
  <c r="U64" i="7" s="1"/>
  <c r="S63" i="7"/>
  <c r="R63" i="7"/>
  <c r="Q63" i="7"/>
  <c r="P63" i="7"/>
  <c r="E63" i="7"/>
  <c r="U63" i="7" s="1"/>
  <c r="O61" i="7"/>
  <c r="N61" i="7"/>
  <c r="M61" i="7"/>
  <c r="S61" i="7" s="1"/>
  <c r="L61" i="7"/>
  <c r="R61" i="7" s="1"/>
  <c r="K61" i="7"/>
  <c r="J61" i="7"/>
  <c r="I61" i="7"/>
  <c r="H61" i="7"/>
  <c r="C61" i="7"/>
  <c r="B61" i="7"/>
  <c r="S60" i="7"/>
  <c r="R60" i="7"/>
  <c r="Q60" i="7"/>
  <c r="P60" i="7"/>
  <c r="E60" i="7"/>
  <c r="U60" i="7" s="1"/>
  <c r="T59" i="7"/>
  <c r="S59" i="7"/>
  <c r="R59" i="7"/>
  <c r="Q59" i="7"/>
  <c r="P59" i="7"/>
  <c r="E59" i="7"/>
  <c r="U59" i="7" s="1"/>
  <c r="S58" i="7"/>
  <c r="R58" i="7"/>
  <c r="Q58" i="7"/>
  <c r="P58" i="7"/>
  <c r="E58" i="7"/>
  <c r="U58" i="7" s="1"/>
  <c r="S57" i="7"/>
  <c r="R57" i="7"/>
  <c r="Q57" i="7"/>
  <c r="P57" i="7"/>
  <c r="E57" i="7"/>
  <c r="U57" i="7" s="1"/>
  <c r="O55" i="7"/>
  <c r="N55" i="7"/>
  <c r="M55" i="7"/>
  <c r="S55" i="7" s="1"/>
  <c r="L55" i="7"/>
  <c r="R55" i="7" s="1"/>
  <c r="K55" i="7"/>
  <c r="J55" i="7"/>
  <c r="I55" i="7"/>
  <c r="H55" i="7"/>
  <c r="G55" i="7"/>
  <c r="F55" i="7"/>
  <c r="C55" i="7"/>
  <c r="B55" i="7"/>
  <c r="E55" i="7" s="1"/>
  <c r="S54" i="7"/>
  <c r="R54" i="7"/>
  <c r="Q54" i="7"/>
  <c r="P54" i="7"/>
  <c r="E54" i="7"/>
  <c r="U54" i="7" s="1"/>
  <c r="S53" i="7"/>
  <c r="R53" i="7"/>
  <c r="Q53" i="7"/>
  <c r="P53" i="7"/>
  <c r="E53" i="7"/>
  <c r="T53" i="7" s="1"/>
  <c r="S52" i="7"/>
  <c r="R52" i="7"/>
  <c r="Q52" i="7"/>
  <c r="P52" i="7"/>
  <c r="E52" i="7"/>
  <c r="U52" i="7" s="1"/>
  <c r="S51" i="7"/>
  <c r="R51" i="7"/>
  <c r="Q51" i="7"/>
  <c r="P51" i="7"/>
  <c r="E51" i="7"/>
  <c r="U51" i="7" s="1"/>
  <c r="S50" i="7"/>
  <c r="R50" i="7"/>
  <c r="Q50" i="7"/>
  <c r="P50" i="7"/>
  <c r="E50" i="7"/>
  <c r="U50" i="7" s="1"/>
  <c r="S49" i="7"/>
  <c r="R49" i="7"/>
  <c r="Q49" i="7"/>
  <c r="P49" i="7"/>
  <c r="E49" i="7"/>
  <c r="U49" i="7" s="1"/>
  <c r="T48" i="7"/>
  <c r="S48" i="7"/>
  <c r="R48" i="7"/>
  <c r="Q48" i="7"/>
  <c r="P48" i="7"/>
  <c r="E48" i="7"/>
  <c r="U48" i="7" s="1"/>
  <c r="S47" i="7"/>
  <c r="R47" i="7"/>
  <c r="Q47" i="7"/>
  <c r="P47" i="7"/>
  <c r="E47" i="7"/>
  <c r="U47" i="7" s="1"/>
  <c r="S46" i="7"/>
  <c r="R46" i="7"/>
  <c r="Q46" i="7"/>
  <c r="P46" i="7"/>
  <c r="E46" i="7"/>
  <c r="U46" i="7" s="1"/>
  <c r="U45" i="7"/>
  <c r="S45" i="7"/>
  <c r="R45" i="7"/>
  <c r="Q45" i="7"/>
  <c r="P45" i="7"/>
  <c r="E45" i="7"/>
  <c r="S44" i="7"/>
  <c r="R44" i="7"/>
  <c r="Q44" i="7"/>
  <c r="P44" i="7"/>
  <c r="E44" i="7"/>
  <c r="U44" i="7" s="1"/>
  <c r="O42" i="7"/>
  <c r="N42" i="7"/>
  <c r="M42" i="7"/>
  <c r="S42" i="7" s="1"/>
  <c r="L42" i="7"/>
  <c r="R42" i="7" s="1"/>
  <c r="K42" i="7"/>
  <c r="J42" i="7"/>
  <c r="I42" i="7"/>
  <c r="Q42" i="7" s="1"/>
  <c r="H42" i="7"/>
  <c r="G42" i="7"/>
  <c r="F42" i="7"/>
  <c r="C42" i="7"/>
  <c r="B42" i="7"/>
  <c r="S41" i="7"/>
  <c r="R41" i="7"/>
  <c r="Q41" i="7"/>
  <c r="P41" i="7"/>
  <c r="E41" i="7"/>
  <c r="U41" i="7" s="1"/>
  <c r="T40" i="7"/>
  <c r="S40" i="7"/>
  <c r="R40" i="7"/>
  <c r="Q40" i="7"/>
  <c r="P40" i="7"/>
  <c r="E40" i="7"/>
  <c r="U40" i="7" s="1"/>
  <c r="S39" i="7"/>
  <c r="R39" i="7"/>
  <c r="Q39" i="7"/>
  <c r="P39" i="7"/>
  <c r="E39" i="7"/>
  <c r="U39" i="7" s="1"/>
  <c r="S38" i="7"/>
  <c r="R38" i="7"/>
  <c r="Q38" i="7"/>
  <c r="P38" i="7"/>
  <c r="E38" i="7"/>
  <c r="U38" i="7" s="1"/>
  <c r="S37" i="7"/>
  <c r="R37" i="7"/>
  <c r="Q37" i="7"/>
  <c r="P37" i="7"/>
  <c r="T37" i="7" s="1"/>
  <c r="E37" i="7"/>
  <c r="O35" i="7"/>
  <c r="N35" i="7"/>
  <c r="M35" i="7"/>
  <c r="S35" i="7" s="1"/>
  <c r="L35" i="7"/>
  <c r="R35" i="7" s="1"/>
  <c r="K35" i="7"/>
  <c r="J35" i="7"/>
  <c r="I35" i="7"/>
  <c r="H35" i="7"/>
  <c r="G35" i="7"/>
  <c r="F35" i="7"/>
  <c r="C35" i="7"/>
  <c r="B35" i="7"/>
  <c r="E35" i="7" s="1"/>
  <c r="S34" i="7"/>
  <c r="R34" i="7"/>
  <c r="Q34" i="7"/>
  <c r="P34" i="7"/>
  <c r="T34" i="7" s="1"/>
  <c r="E34" i="7"/>
  <c r="U34" i="7" s="1"/>
  <c r="O32" i="7"/>
  <c r="N32" i="7"/>
  <c r="M32" i="7"/>
  <c r="S32" i="7" s="1"/>
  <c r="L32" i="7"/>
  <c r="R32" i="7" s="1"/>
  <c r="K32" i="7"/>
  <c r="J32" i="7"/>
  <c r="I32" i="7"/>
  <c r="H32" i="7"/>
  <c r="G32" i="7"/>
  <c r="F32" i="7"/>
  <c r="C32" i="7"/>
  <c r="B32" i="7"/>
  <c r="E32" i="7" s="1"/>
  <c r="S31" i="7"/>
  <c r="R31" i="7"/>
  <c r="Q31" i="7"/>
  <c r="P31" i="7"/>
  <c r="E31" i="7"/>
  <c r="U31" i="7" s="1"/>
  <c r="S30" i="7"/>
  <c r="R30" i="7"/>
  <c r="Q30" i="7"/>
  <c r="P30" i="7"/>
  <c r="E30" i="7"/>
  <c r="U30" i="7" s="1"/>
  <c r="S29" i="7"/>
  <c r="R29" i="7"/>
  <c r="Q29" i="7"/>
  <c r="P29" i="7"/>
  <c r="E29" i="7"/>
  <c r="U29" i="7" s="1"/>
  <c r="S28" i="7"/>
  <c r="R28" i="7"/>
  <c r="Q28" i="7"/>
  <c r="P28" i="7"/>
  <c r="E28" i="7"/>
  <c r="T28" i="7" s="1"/>
  <c r="S26" i="7"/>
  <c r="R26" i="7"/>
  <c r="O26" i="7"/>
  <c r="N26" i="7"/>
  <c r="M26" i="7"/>
  <c r="L26" i="7"/>
  <c r="K26" i="7"/>
  <c r="J26" i="7"/>
  <c r="I26" i="7"/>
  <c r="H26" i="7"/>
  <c r="G26" i="7"/>
  <c r="F26" i="7"/>
  <c r="C26" i="7"/>
  <c r="B26" i="7"/>
  <c r="S25" i="7"/>
  <c r="R25" i="7"/>
  <c r="Q25" i="7"/>
  <c r="P25" i="7"/>
  <c r="E25" i="7"/>
  <c r="T25" i="7" s="1"/>
  <c r="S24" i="7"/>
  <c r="R24" i="7"/>
  <c r="Q24" i="7"/>
  <c r="P24" i="7"/>
  <c r="E24" i="7"/>
  <c r="U24" i="7" s="1"/>
  <c r="T23" i="7"/>
  <c r="S23" i="7"/>
  <c r="R23" i="7"/>
  <c r="Q23" i="7"/>
  <c r="P23" i="7"/>
  <c r="E23" i="7"/>
  <c r="U23" i="7" s="1"/>
  <c r="S22" i="7"/>
  <c r="R22" i="7"/>
  <c r="Q22" i="7"/>
  <c r="P22" i="7"/>
  <c r="E22" i="7"/>
  <c r="U22" i="7" s="1"/>
  <c r="S21" i="7"/>
  <c r="R21" i="7"/>
  <c r="Q21" i="7"/>
  <c r="P21" i="7"/>
  <c r="E21" i="7"/>
  <c r="U21" i="7" s="1"/>
  <c r="S20" i="7"/>
  <c r="R20" i="7"/>
  <c r="Q20" i="7"/>
  <c r="P20" i="7"/>
  <c r="E20" i="7"/>
  <c r="U20" i="7" s="1"/>
  <c r="S19" i="7"/>
  <c r="R19" i="7"/>
  <c r="Q19" i="7"/>
  <c r="P19" i="7"/>
  <c r="E19" i="7"/>
  <c r="U19" i="7" s="1"/>
  <c r="O17" i="7"/>
  <c r="N17" i="7"/>
  <c r="M17" i="7"/>
  <c r="S17" i="7" s="1"/>
  <c r="L17" i="7"/>
  <c r="R17" i="7" s="1"/>
  <c r="K17" i="7"/>
  <c r="J17" i="7"/>
  <c r="I17" i="7"/>
  <c r="H17" i="7"/>
  <c r="G17" i="7"/>
  <c r="F17" i="7"/>
  <c r="C17" i="7"/>
  <c r="B17" i="7"/>
  <c r="S16" i="7"/>
  <c r="R16" i="7"/>
  <c r="Q16" i="7"/>
  <c r="P16" i="7"/>
  <c r="E16" i="7"/>
  <c r="U16" i="7" s="1"/>
  <c r="S15" i="7"/>
  <c r="R15" i="7"/>
  <c r="Q15" i="7"/>
  <c r="P15" i="7"/>
  <c r="E15" i="7"/>
  <c r="U15" i="7" s="1"/>
  <c r="S14" i="7"/>
  <c r="R14" i="7"/>
  <c r="Q14" i="7"/>
  <c r="P14" i="7"/>
  <c r="E14" i="7"/>
  <c r="T14" i="7" s="1"/>
  <c r="U13" i="7"/>
  <c r="S13" i="7"/>
  <c r="R13" i="7"/>
  <c r="Q13" i="7"/>
  <c r="P13" i="7"/>
  <c r="E13" i="7"/>
  <c r="T13" i="7" s="1"/>
  <c r="T12" i="7"/>
  <c r="S12" i="7"/>
  <c r="R12" i="7"/>
  <c r="Q12" i="7"/>
  <c r="P12" i="7"/>
  <c r="E12" i="7"/>
  <c r="U12" i="7" s="1"/>
  <c r="S11" i="7"/>
  <c r="R11" i="7"/>
  <c r="Q11" i="7"/>
  <c r="P11" i="7"/>
  <c r="E11" i="7"/>
  <c r="U11" i="7" s="1"/>
  <c r="S10" i="7"/>
  <c r="R10" i="7"/>
  <c r="Q10" i="7"/>
  <c r="P10" i="7"/>
  <c r="E10" i="7"/>
  <c r="U10" i="7" s="1"/>
  <c r="S9" i="7"/>
  <c r="R9" i="7"/>
  <c r="Q9" i="7"/>
  <c r="P9" i="7"/>
  <c r="E9" i="7"/>
  <c r="U9" i="7" s="1"/>
  <c r="S96" i="6"/>
  <c r="R96" i="6"/>
  <c r="Q96" i="6"/>
  <c r="P96" i="6"/>
  <c r="E96" i="6"/>
  <c r="U96" i="6" s="1"/>
  <c r="S95" i="6"/>
  <c r="R95" i="6"/>
  <c r="Q95" i="6"/>
  <c r="P95" i="6"/>
  <c r="E95" i="6"/>
  <c r="U95" i="6" s="1"/>
  <c r="S94" i="6"/>
  <c r="R94" i="6"/>
  <c r="Q94" i="6"/>
  <c r="P94" i="6"/>
  <c r="E94" i="6"/>
  <c r="T94" i="6" s="1"/>
  <c r="U93" i="6"/>
  <c r="T93" i="6"/>
  <c r="S93" i="6"/>
  <c r="R93" i="6"/>
  <c r="Q93" i="6"/>
  <c r="P93" i="6"/>
  <c r="E93" i="6"/>
  <c r="S92" i="6"/>
  <c r="R92" i="6"/>
  <c r="Q92" i="6"/>
  <c r="P92" i="6"/>
  <c r="E92" i="6"/>
  <c r="U92" i="6" s="1"/>
  <c r="S91" i="6"/>
  <c r="R91" i="6"/>
  <c r="Q91" i="6"/>
  <c r="P91" i="6"/>
  <c r="T91" i="6" s="1"/>
  <c r="E91" i="6"/>
  <c r="U91" i="6" s="1"/>
  <c r="S90" i="6"/>
  <c r="R90" i="6"/>
  <c r="Q90" i="6"/>
  <c r="P90" i="6"/>
  <c r="E90" i="6"/>
  <c r="U90" i="6" s="1"/>
  <c r="T89" i="6"/>
  <c r="S89" i="6"/>
  <c r="R89" i="6"/>
  <c r="Q89" i="6"/>
  <c r="P89" i="6"/>
  <c r="E89" i="6"/>
  <c r="U89" i="6" s="1"/>
  <c r="S88" i="6"/>
  <c r="R88" i="6"/>
  <c r="Q88" i="6"/>
  <c r="P88" i="6"/>
  <c r="E88" i="6"/>
  <c r="W75" i="6"/>
  <c r="V75" i="6"/>
  <c r="O75" i="6"/>
  <c r="N75" i="6"/>
  <c r="M75" i="6"/>
  <c r="L75" i="6"/>
  <c r="K75" i="6"/>
  <c r="J75" i="6"/>
  <c r="I75" i="6"/>
  <c r="H75" i="6"/>
  <c r="G75" i="6"/>
  <c r="F75" i="6"/>
  <c r="C75" i="6"/>
  <c r="B75" i="6"/>
  <c r="R74" i="6"/>
  <c r="O74" i="6"/>
  <c r="N74" i="6"/>
  <c r="M74" i="6"/>
  <c r="S74" i="6" s="1"/>
  <c r="L74" i="6"/>
  <c r="K74" i="6"/>
  <c r="J74" i="6"/>
  <c r="I74" i="6"/>
  <c r="Q74" i="6" s="1"/>
  <c r="H74" i="6"/>
  <c r="P74" i="6" s="1"/>
  <c r="G74" i="6"/>
  <c r="F74" i="6"/>
  <c r="E74" i="6"/>
  <c r="C74" i="6"/>
  <c r="B74" i="6"/>
  <c r="O73" i="6"/>
  <c r="S73" i="6" s="1"/>
  <c r="N73" i="6"/>
  <c r="M73" i="6"/>
  <c r="L73" i="6"/>
  <c r="K73" i="6"/>
  <c r="J73" i="6"/>
  <c r="I73" i="6"/>
  <c r="H73" i="6"/>
  <c r="G73" i="6"/>
  <c r="F73" i="6"/>
  <c r="C73" i="6"/>
  <c r="B73" i="6"/>
  <c r="E73" i="6" s="1"/>
  <c r="S72" i="6"/>
  <c r="R72" i="6"/>
  <c r="Q72" i="6"/>
  <c r="P72" i="6"/>
  <c r="E72" i="6"/>
  <c r="U72" i="6" s="1"/>
  <c r="S71" i="6"/>
  <c r="R71" i="6"/>
  <c r="Q71" i="6"/>
  <c r="P71" i="6"/>
  <c r="E71" i="6"/>
  <c r="U71" i="6" s="1"/>
  <c r="W69" i="6"/>
  <c r="V69" i="6"/>
  <c r="O69" i="6"/>
  <c r="N69" i="6"/>
  <c r="M69" i="6"/>
  <c r="L69" i="6"/>
  <c r="K69" i="6"/>
  <c r="J69" i="6"/>
  <c r="I69" i="6"/>
  <c r="H69" i="6"/>
  <c r="G69" i="6"/>
  <c r="F69" i="6"/>
  <c r="C69" i="6"/>
  <c r="B69" i="6"/>
  <c r="S68" i="6"/>
  <c r="O68" i="6"/>
  <c r="N68" i="6"/>
  <c r="M68" i="6"/>
  <c r="L68" i="6"/>
  <c r="R68" i="6" s="1"/>
  <c r="K68" i="6"/>
  <c r="J68" i="6"/>
  <c r="I68" i="6"/>
  <c r="H68" i="6"/>
  <c r="G68" i="6"/>
  <c r="F68" i="6"/>
  <c r="C68" i="6"/>
  <c r="B68" i="6"/>
  <c r="E68" i="6" s="1"/>
  <c r="S67" i="6"/>
  <c r="R67" i="6"/>
  <c r="Q67" i="6"/>
  <c r="P67" i="6"/>
  <c r="E67" i="6"/>
  <c r="T67" i="6" s="1"/>
  <c r="S66" i="6"/>
  <c r="R66" i="6"/>
  <c r="Q66" i="6"/>
  <c r="P66" i="6"/>
  <c r="E66" i="6"/>
  <c r="U66" i="6" s="1"/>
  <c r="T65" i="6"/>
  <c r="S65" i="6"/>
  <c r="R65" i="6"/>
  <c r="Q65" i="6"/>
  <c r="P65" i="6"/>
  <c r="E65" i="6"/>
  <c r="U65" i="6" s="1"/>
  <c r="T64" i="6"/>
  <c r="S64" i="6"/>
  <c r="R64" i="6"/>
  <c r="Q64" i="6"/>
  <c r="P64" i="6"/>
  <c r="E64" i="6"/>
  <c r="U64" i="6" s="1"/>
  <c r="S63" i="6"/>
  <c r="R63" i="6"/>
  <c r="Q63" i="6"/>
  <c r="P63" i="6"/>
  <c r="E63" i="6"/>
  <c r="U63" i="6" s="1"/>
  <c r="O61" i="6"/>
  <c r="N61" i="6"/>
  <c r="M61" i="6"/>
  <c r="S61" i="6" s="1"/>
  <c r="L61" i="6"/>
  <c r="R61" i="6" s="1"/>
  <c r="K61" i="6"/>
  <c r="J61" i="6"/>
  <c r="I61" i="6"/>
  <c r="H61" i="6"/>
  <c r="C61" i="6"/>
  <c r="B61" i="6"/>
  <c r="S60" i="6"/>
  <c r="R60" i="6"/>
  <c r="Q60" i="6"/>
  <c r="P60" i="6"/>
  <c r="E60" i="6"/>
  <c r="U60" i="6" s="1"/>
  <c r="S59" i="6"/>
  <c r="R59" i="6"/>
  <c r="Q59" i="6"/>
  <c r="P59" i="6"/>
  <c r="E59" i="6"/>
  <c r="U59" i="6" s="1"/>
  <c r="S58" i="6"/>
  <c r="R58" i="6"/>
  <c r="Q58" i="6"/>
  <c r="P58" i="6"/>
  <c r="E58" i="6"/>
  <c r="T58" i="6" s="1"/>
  <c r="S57" i="6"/>
  <c r="R57" i="6"/>
  <c r="Q57" i="6"/>
  <c r="P57" i="6"/>
  <c r="E57" i="6"/>
  <c r="U57" i="6" s="1"/>
  <c r="O55" i="6"/>
  <c r="N55" i="6"/>
  <c r="M55" i="6"/>
  <c r="S55" i="6" s="1"/>
  <c r="L55" i="6"/>
  <c r="R55" i="6" s="1"/>
  <c r="K55" i="6"/>
  <c r="J55" i="6"/>
  <c r="I55" i="6"/>
  <c r="H55" i="6"/>
  <c r="G55" i="6"/>
  <c r="F55" i="6"/>
  <c r="C55" i="6"/>
  <c r="B55" i="6"/>
  <c r="U54" i="6"/>
  <c r="T54" i="6"/>
  <c r="S54" i="6"/>
  <c r="R54" i="6"/>
  <c r="Q54" i="6"/>
  <c r="P54" i="6"/>
  <c r="E54" i="6"/>
  <c r="S53" i="6"/>
  <c r="R53" i="6"/>
  <c r="Q53" i="6"/>
  <c r="P53" i="6"/>
  <c r="E53" i="6"/>
  <c r="U53" i="6" s="1"/>
  <c r="T52" i="6"/>
  <c r="S52" i="6"/>
  <c r="R52" i="6"/>
  <c r="Q52" i="6"/>
  <c r="P52" i="6"/>
  <c r="E52" i="6"/>
  <c r="U52" i="6" s="1"/>
  <c r="S51" i="6"/>
  <c r="R51" i="6"/>
  <c r="Q51" i="6"/>
  <c r="P51" i="6"/>
  <c r="E51" i="6"/>
  <c r="U51" i="6" s="1"/>
  <c r="T50" i="6"/>
  <c r="S50" i="6"/>
  <c r="R50" i="6"/>
  <c r="Q50" i="6"/>
  <c r="P50" i="6"/>
  <c r="E50" i="6"/>
  <c r="U50" i="6" s="1"/>
  <c r="S49" i="6"/>
  <c r="R49" i="6"/>
  <c r="Q49" i="6"/>
  <c r="P49" i="6"/>
  <c r="E49" i="6"/>
  <c r="U49" i="6" s="1"/>
  <c r="S48" i="6"/>
  <c r="R48" i="6"/>
  <c r="Q48" i="6"/>
  <c r="P48" i="6"/>
  <c r="E48" i="6"/>
  <c r="U48" i="6" s="1"/>
  <c r="U47" i="6"/>
  <c r="S47" i="6"/>
  <c r="R47" i="6"/>
  <c r="Q47" i="6"/>
  <c r="P47" i="6"/>
  <c r="E47" i="6"/>
  <c r="T47" i="6" s="1"/>
  <c r="S46" i="6"/>
  <c r="R46" i="6"/>
  <c r="Q46" i="6"/>
  <c r="P46" i="6"/>
  <c r="E46" i="6"/>
  <c r="U46" i="6" s="1"/>
  <c r="T45" i="6"/>
  <c r="S45" i="6"/>
  <c r="R45" i="6"/>
  <c r="Q45" i="6"/>
  <c r="P45" i="6"/>
  <c r="E45" i="6"/>
  <c r="U45" i="6" s="1"/>
  <c r="S44" i="6"/>
  <c r="R44" i="6"/>
  <c r="Q44" i="6"/>
  <c r="P44" i="6"/>
  <c r="E44" i="6"/>
  <c r="U44" i="6" s="1"/>
  <c r="O42" i="6"/>
  <c r="N42" i="6"/>
  <c r="M42" i="6"/>
  <c r="L42" i="6"/>
  <c r="R42" i="6" s="1"/>
  <c r="K42" i="6"/>
  <c r="J42" i="6"/>
  <c r="I42" i="6"/>
  <c r="H42" i="6"/>
  <c r="G42" i="6"/>
  <c r="F42" i="6"/>
  <c r="C42" i="6"/>
  <c r="B42" i="6"/>
  <c r="S41" i="6"/>
  <c r="R41" i="6"/>
  <c r="Q41" i="6"/>
  <c r="P41" i="6"/>
  <c r="E41" i="6"/>
  <c r="U41" i="6" s="1"/>
  <c r="S40" i="6"/>
  <c r="R40" i="6"/>
  <c r="Q40" i="6"/>
  <c r="P40" i="6"/>
  <c r="E40" i="6"/>
  <c r="U40" i="6" s="1"/>
  <c r="S39" i="6"/>
  <c r="R39" i="6"/>
  <c r="Q39" i="6"/>
  <c r="P39" i="6"/>
  <c r="E39" i="6"/>
  <c r="U39" i="6" s="1"/>
  <c r="S38" i="6"/>
  <c r="R38" i="6"/>
  <c r="Q38" i="6"/>
  <c r="P38" i="6"/>
  <c r="E38" i="6"/>
  <c r="U38" i="6" s="1"/>
  <c r="S37" i="6"/>
  <c r="R37" i="6"/>
  <c r="Q37" i="6"/>
  <c r="P37" i="6"/>
  <c r="E37" i="6"/>
  <c r="O35" i="6"/>
  <c r="N35" i="6"/>
  <c r="M35" i="6"/>
  <c r="S35" i="6" s="1"/>
  <c r="L35" i="6"/>
  <c r="K35" i="6"/>
  <c r="J35" i="6"/>
  <c r="I35" i="6"/>
  <c r="Q35" i="6" s="1"/>
  <c r="H35" i="6"/>
  <c r="G35" i="6"/>
  <c r="F35" i="6"/>
  <c r="C35" i="6"/>
  <c r="B35" i="6"/>
  <c r="S34" i="6"/>
  <c r="R34" i="6"/>
  <c r="Q34" i="6"/>
  <c r="P34" i="6"/>
  <c r="E34" i="6"/>
  <c r="S32" i="6"/>
  <c r="O32" i="6"/>
  <c r="N32" i="6"/>
  <c r="M32" i="6"/>
  <c r="L32" i="6"/>
  <c r="R32" i="6" s="1"/>
  <c r="K32" i="6"/>
  <c r="J32" i="6"/>
  <c r="I32" i="6"/>
  <c r="H32" i="6"/>
  <c r="G32" i="6"/>
  <c r="F32" i="6"/>
  <c r="C32" i="6"/>
  <c r="B32" i="6"/>
  <c r="S31" i="6"/>
  <c r="R31" i="6"/>
  <c r="Q31" i="6"/>
  <c r="P31" i="6"/>
  <c r="E31" i="6"/>
  <c r="U31" i="6" s="1"/>
  <c r="S30" i="6"/>
  <c r="R30" i="6"/>
  <c r="Q30" i="6"/>
  <c r="P30" i="6"/>
  <c r="E30" i="6"/>
  <c r="T30" i="6" s="1"/>
  <c r="U29" i="6"/>
  <c r="T29" i="6"/>
  <c r="S29" i="6"/>
  <c r="R29" i="6"/>
  <c r="Q29" i="6"/>
  <c r="P29" i="6"/>
  <c r="E29" i="6"/>
  <c r="S28" i="6"/>
  <c r="R28" i="6"/>
  <c r="Q28" i="6"/>
  <c r="P28" i="6"/>
  <c r="E28" i="6"/>
  <c r="U28" i="6" s="1"/>
  <c r="W26" i="6"/>
  <c r="V26" i="6"/>
  <c r="S26" i="6"/>
  <c r="O26" i="6"/>
  <c r="N26" i="6"/>
  <c r="M26" i="6"/>
  <c r="L26" i="6"/>
  <c r="R26" i="6" s="1"/>
  <c r="K26" i="6"/>
  <c r="J26" i="6"/>
  <c r="I26" i="6"/>
  <c r="H26" i="6"/>
  <c r="G26" i="6"/>
  <c r="F26" i="6"/>
  <c r="C26" i="6"/>
  <c r="B26" i="6"/>
  <c r="E26" i="6" s="1"/>
  <c r="U25" i="6"/>
  <c r="S25" i="6"/>
  <c r="R25" i="6"/>
  <c r="Q25" i="6"/>
  <c r="P25" i="6"/>
  <c r="E25" i="6"/>
  <c r="T25" i="6" s="1"/>
  <c r="S24" i="6"/>
  <c r="R24" i="6"/>
  <c r="Q24" i="6"/>
  <c r="P24" i="6"/>
  <c r="E24" i="6"/>
  <c r="U24" i="6" s="1"/>
  <c r="S23" i="6"/>
  <c r="R23" i="6"/>
  <c r="Q23" i="6"/>
  <c r="P23" i="6"/>
  <c r="E23" i="6"/>
  <c r="U23" i="6" s="1"/>
  <c r="S22" i="6"/>
  <c r="R22" i="6"/>
  <c r="Q22" i="6"/>
  <c r="P22" i="6"/>
  <c r="E22" i="6"/>
  <c r="U22" i="6" s="1"/>
  <c r="S21" i="6"/>
  <c r="R21" i="6"/>
  <c r="Q21" i="6"/>
  <c r="P21" i="6"/>
  <c r="E21" i="6"/>
  <c r="U21" i="6" s="1"/>
  <c r="S20" i="6"/>
  <c r="R20" i="6"/>
  <c r="Q20" i="6"/>
  <c r="P20" i="6"/>
  <c r="E20" i="6"/>
  <c r="U20" i="6" s="1"/>
  <c r="S19" i="6"/>
  <c r="R19" i="6"/>
  <c r="Q19" i="6"/>
  <c r="P19" i="6"/>
  <c r="E19" i="6"/>
  <c r="O17" i="6"/>
  <c r="N17" i="6"/>
  <c r="M17" i="6"/>
  <c r="L17" i="6"/>
  <c r="R17" i="6" s="1"/>
  <c r="K17" i="6"/>
  <c r="J17" i="6"/>
  <c r="I17" i="6"/>
  <c r="H17" i="6"/>
  <c r="G17" i="6"/>
  <c r="F17" i="6"/>
  <c r="C17" i="6"/>
  <c r="B17" i="6"/>
  <c r="S16" i="6"/>
  <c r="R16" i="6"/>
  <c r="Q16" i="6"/>
  <c r="P16" i="6"/>
  <c r="E16" i="6"/>
  <c r="S15" i="6"/>
  <c r="R15" i="6"/>
  <c r="Q15" i="6"/>
  <c r="P15" i="6"/>
  <c r="E15" i="6"/>
  <c r="U15" i="6" s="1"/>
  <c r="S14" i="6"/>
  <c r="R14" i="6"/>
  <c r="Q14" i="6"/>
  <c r="P14" i="6"/>
  <c r="E14" i="6"/>
  <c r="T14" i="6" s="1"/>
  <c r="S13" i="6"/>
  <c r="R13" i="6"/>
  <c r="Q13" i="6"/>
  <c r="P13" i="6"/>
  <c r="E13" i="6"/>
  <c r="U13" i="6" s="1"/>
  <c r="S12" i="6"/>
  <c r="R12" i="6"/>
  <c r="Q12" i="6"/>
  <c r="P12" i="6"/>
  <c r="E12" i="6"/>
  <c r="U12" i="6" s="1"/>
  <c r="S11" i="6"/>
  <c r="R11" i="6"/>
  <c r="Q11" i="6"/>
  <c r="P11" i="6"/>
  <c r="E11" i="6"/>
  <c r="U11" i="6" s="1"/>
  <c r="S10" i="6"/>
  <c r="R10" i="6"/>
  <c r="Q10" i="6"/>
  <c r="P10" i="6"/>
  <c r="E10" i="6"/>
  <c r="S9" i="6"/>
  <c r="R9" i="6"/>
  <c r="Q9" i="6"/>
  <c r="P9" i="6"/>
  <c r="E9" i="6"/>
  <c r="U9" i="6" s="1"/>
  <c r="S96" i="5"/>
  <c r="R96" i="5"/>
  <c r="Q96" i="5"/>
  <c r="P96" i="5"/>
  <c r="E96" i="5"/>
  <c r="S95" i="5"/>
  <c r="R95" i="5"/>
  <c r="Q95" i="5"/>
  <c r="P95" i="5"/>
  <c r="E95" i="5"/>
  <c r="S94" i="5"/>
  <c r="R94" i="5"/>
  <c r="Q94" i="5"/>
  <c r="P94" i="5"/>
  <c r="E94" i="5"/>
  <c r="T94" i="5" s="1"/>
  <c r="U93" i="5"/>
  <c r="T93" i="5"/>
  <c r="S93" i="5"/>
  <c r="R93" i="5"/>
  <c r="Q93" i="5"/>
  <c r="P93" i="5"/>
  <c r="E93" i="5"/>
  <c r="S92" i="5"/>
  <c r="R92" i="5"/>
  <c r="Q92" i="5"/>
  <c r="P92" i="5"/>
  <c r="E92" i="5"/>
  <c r="U92" i="5" s="1"/>
  <c r="S91" i="5"/>
  <c r="R91" i="5"/>
  <c r="Q91" i="5"/>
  <c r="P91" i="5"/>
  <c r="E91" i="5"/>
  <c r="U91" i="5" s="1"/>
  <c r="S90" i="5"/>
  <c r="R90" i="5"/>
  <c r="Q90" i="5"/>
  <c r="P90" i="5"/>
  <c r="E90" i="5"/>
  <c r="U90" i="5" s="1"/>
  <c r="S89" i="5"/>
  <c r="R89" i="5"/>
  <c r="Q89" i="5"/>
  <c r="P89" i="5"/>
  <c r="E89" i="5"/>
  <c r="U89" i="5" s="1"/>
  <c r="S88" i="5"/>
  <c r="R88" i="5"/>
  <c r="Q88" i="5"/>
  <c r="P88" i="5"/>
  <c r="E88" i="5"/>
  <c r="V75" i="5"/>
  <c r="O75" i="5"/>
  <c r="N75" i="5"/>
  <c r="M75" i="5"/>
  <c r="S75" i="5" s="1"/>
  <c r="L75" i="5"/>
  <c r="R75" i="5" s="1"/>
  <c r="K75" i="5"/>
  <c r="J75" i="5"/>
  <c r="I75" i="5"/>
  <c r="H75" i="5"/>
  <c r="G75" i="5"/>
  <c r="F75" i="5"/>
  <c r="C75" i="5"/>
  <c r="B75" i="5"/>
  <c r="V74" i="5"/>
  <c r="O74" i="5"/>
  <c r="N74" i="5"/>
  <c r="M74" i="5"/>
  <c r="S74" i="5" s="1"/>
  <c r="L74" i="5"/>
  <c r="R74" i="5" s="1"/>
  <c r="K74" i="5"/>
  <c r="J74" i="5"/>
  <c r="I74" i="5"/>
  <c r="H74" i="5"/>
  <c r="G74" i="5"/>
  <c r="F74" i="5"/>
  <c r="E74" i="5"/>
  <c r="C74" i="5"/>
  <c r="B74" i="5"/>
  <c r="V73" i="5"/>
  <c r="O73" i="5"/>
  <c r="N73" i="5"/>
  <c r="M73" i="5"/>
  <c r="S73" i="5" s="1"/>
  <c r="L73" i="5"/>
  <c r="R73" i="5" s="1"/>
  <c r="K73" i="5"/>
  <c r="J73" i="5"/>
  <c r="I73" i="5"/>
  <c r="H73" i="5"/>
  <c r="G73" i="5"/>
  <c r="F73" i="5"/>
  <c r="C73" i="5"/>
  <c r="B73" i="5"/>
  <c r="S72" i="5"/>
  <c r="R72" i="5"/>
  <c r="Q72" i="5"/>
  <c r="P72" i="5"/>
  <c r="E72" i="5"/>
  <c r="U72" i="5" s="1"/>
  <c r="T71" i="5"/>
  <c r="S71" i="5"/>
  <c r="R71" i="5"/>
  <c r="Q71" i="5"/>
  <c r="U71" i="5" s="1"/>
  <c r="P71" i="5"/>
  <c r="E71" i="5"/>
  <c r="V69" i="5"/>
  <c r="O69" i="5"/>
  <c r="N69" i="5"/>
  <c r="M69" i="5"/>
  <c r="S69" i="5" s="1"/>
  <c r="L69" i="5"/>
  <c r="K69" i="5"/>
  <c r="J69" i="5"/>
  <c r="I69" i="5"/>
  <c r="H69" i="5"/>
  <c r="G69" i="5"/>
  <c r="F69" i="5"/>
  <c r="C69" i="5"/>
  <c r="B69" i="5"/>
  <c r="E69" i="5" s="1"/>
  <c r="O68" i="5"/>
  <c r="N68" i="5"/>
  <c r="M68" i="5"/>
  <c r="S68" i="5" s="1"/>
  <c r="L68" i="5"/>
  <c r="R68" i="5" s="1"/>
  <c r="K68" i="5"/>
  <c r="J68" i="5"/>
  <c r="I68" i="5"/>
  <c r="H68" i="5"/>
  <c r="G68" i="5"/>
  <c r="F68" i="5"/>
  <c r="C68" i="5"/>
  <c r="B68" i="5"/>
  <c r="E68" i="5" s="1"/>
  <c r="U67" i="5"/>
  <c r="S67" i="5"/>
  <c r="R67" i="5"/>
  <c r="Q67" i="5"/>
  <c r="P67" i="5"/>
  <c r="E67" i="5"/>
  <c r="T67" i="5" s="1"/>
  <c r="T66" i="5"/>
  <c r="S66" i="5"/>
  <c r="R66" i="5"/>
  <c r="Q66" i="5"/>
  <c r="P66" i="5"/>
  <c r="E66" i="5"/>
  <c r="U66" i="5" s="1"/>
  <c r="S65" i="5"/>
  <c r="R65" i="5"/>
  <c r="Q65" i="5"/>
  <c r="P65" i="5"/>
  <c r="E65" i="5"/>
  <c r="U65" i="5" s="1"/>
  <c r="S64" i="5"/>
  <c r="R64" i="5"/>
  <c r="Q64" i="5"/>
  <c r="P64" i="5"/>
  <c r="E64" i="5"/>
  <c r="U64" i="5" s="1"/>
  <c r="S63" i="5"/>
  <c r="R63" i="5"/>
  <c r="Q63" i="5"/>
  <c r="P63" i="5"/>
  <c r="E63" i="5"/>
  <c r="O61" i="5"/>
  <c r="N61" i="5"/>
  <c r="M61" i="5"/>
  <c r="S61" i="5" s="1"/>
  <c r="L61" i="5"/>
  <c r="R61" i="5" s="1"/>
  <c r="K61" i="5"/>
  <c r="J61" i="5"/>
  <c r="I61" i="5"/>
  <c r="H61" i="5"/>
  <c r="C61" i="5"/>
  <c r="B61" i="5"/>
  <c r="S60" i="5"/>
  <c r="R60" i="5"/>
  <c r="Q60" i="5"/>
  <c r="P60" i="5"/>
  <c r="E60" i="5"/>
  <c r="T60" i="5" s="1"/>
  <c r="S59" i="5"/>
  <c r="R59" i="5"/>
  <c r="Q59" i="5"/>
  <c r="P59" i="5"/>
  <c r="E59" i="5"/>
  <c r="U59" i="5" s="1"/>
  <c r="S58" i="5"/>
  <c r="R58" i="5"/>
  <c r="Q58" i="5"/>
  <c r="P58" i="5"/>
  <c r="E58" i="5"/>
  <c r="T58" i="5" s="1"/>
  <c r="S57" i="5"/>
  <c r="R57" i="5"/>
  <c r="Q57" i="5"/>
  <c r="P57" i="5"/>
  <c r="E57" i="5"/>
  <c r="U57" i="5" s="1"/>
  <c r="O55" i="5"/>
  <c r="N55" i="5"/>
  <c r="M55" i="5"/>
  <c r="S55" i="5" s="1"/>
  <c r="L55" i="5"/>
  <c r="K55" i="5"/>
  <c r="J55" i="5"/>
  <c r="I55" i="5"/>
  <c r="H55" i="5"/>
  <c r="G55" i="5"/>
  <c r="F55" i="5"/>
  <c r="C55" i="5"/>
  <c r="B55" i="5"/>
  <c r="E55" i="5" s="1"/>
  <c r="S54" i="5"/>
  <c r="R54" i="5"/>
  <c r="Q54" i="5"/>
  <c r="P54" i="5"/>
  <c r="E54" i="5"/>
  <c r="U54" i="5" s="1"/>
  <c r="S53" i="5"/>
  <c r="R53" i="5"/>
  <c r="Q53" i="5"/>
  <c r="P53" i="5"/>
  <c r="E53" i="5"/>
  <c r="T53" i="5" s="1"/>
  <c r="S52" i="5"/>
  <c r="R52" i="5"/>
  <c r="Q52" i="5"/>
  <c r="P52" i="5"/>
  <c r="E52" i="5"/>
  <c r="U52" i="5" s="1"/>
  <c r="S51" i="5"/>
  <c r="R51" i="5"/>
  <c r="Q51" i="5"/>
  <c r="P51" i="5"/>
  <c r="E51" i="5"/>
  <c r="S50" i="5"/>
  <c r="R50" i="5"/>
  <c r="Q50" i="5"/>
  <c r="P50" i="5"/>
  <c r="E50" i="5"/>
  <c r="U50" i="5" s="1"/>
  <c r="S49" i="5"/>
  <c r="R49" i="5"/>
  <c r="Q49" i="5"/>
  <c r="P49" i="5"/>
  <c r="E49" i="5"/>
  <c r="T49" i="5" s="1"/>
  <c r="S48" i="5"/>
  <c r="R48" i="5"/>
  <c r="Q48" i="5"/>
  <c r="P48" i="5"/>
  <c r="E48" i="5"/>
  <c r="U48" i="5" s="1"/>
  <c r="S47" i="5"/>
  <c r="R47" i="5"/>
  <c r="Q47" i="5"/>
  <c r="P47" i="5"/>
  <c r="E47" i="5"/>
  <c r="T47" i="5" s="1"/>
  <c r="S46" i="5"/>
  <c r="R46" i="5"/>
  <c r="Q46" i="5"/>
  <c r="P46" i="5"/>
  <c r="E46" i="5"/>
  <c r="U46" i="5" s="1"/>
  <c r="U45" i="5"/>
  <c r="S45" i="5"/>
  <c r="R45" i="5"/>
  <c r="Q45" i="5"/>
  <c r="P45" i="5"/>
  <c r="E45" i="5"/>
  <c r="T45" i="5" s="1"/>
  <c r="S44" i="5"/>
  <c r="R44" i="5"/>
  <c r="Q44" i="5"/>
  <c r="P44" i="5"/>
  <c r="E44" i="5"/>
  <c r="U44" i="5" s="1"/>
  <c r="O42" i="5"/>
  <c r="N42" i="5"/>
  <c r="M42" i="5"/>
  <c r="S42" i="5" s="1"/>
  <c r="L42" i="5"/>
  <c r="R42" i="5" s="1"/>
  <c r="K42" i="5"/>
  <c r="J42" i="5"/>
  <c r="I42" i="5"/>
  <c r="H42" i="5"/>
  <c r="G42" i="5"/>
  <c r="F42" i="5"/>
  <c r="C42" i="5"/>
  <c r="B42" i="5"/>
  <c r="E42" i="5" s="1"/>
  <c r="U41" i="5"/>
  <c r="S41" i="5"/>
  <c r="R41" i="5"/>
  <c r="Q41" i="5"/>
  <c r="P41" i="5"/>
  <c r="E41" i="5"/>
  <c r="T41" i="5" s="1"/>
  <c r="S40" i="5"/>
  <c r="R40" i="5"/>
  <c r="Q40" i="5"/>
  <c r="P40" i="5"/>
  <c r="E40" i="5"/>
  <c r="S39" i="5"/>
  <c r="R39" i="5"/>
  <c r="Q39" i="5"/>
  <c r="P39" i="5"/>
  <c r="E39" i="5"/>
  <c r="U39" i="5" s="1"/>
  <c r="S38" i="5"/>
  <c r="R38" i="5"/>
  <c r="Q38" i="5"/>
  <c r="P38" i="5"/>
  <c r="E38" i="5"/>
  <c r="T38" i="5" s="1"/>
  <c r="S37" i="5"/>
  <c r="R37" i="5"/>
  <c r="Q37" i="5"/>
  <c r="P37" i="5"/>
  <c r="E37" i="5"/>
  <c r="T37" i="5" s="1"/>
  <c r="O35" i="5"/>
  <c r="N35" i="5"/>
  <c r="M35" i="5"/>
  <c r="S35" i="5" s="1"/>
  <c r="L35" i="5"/>
  <c r="R35" i="5" s="1"/>
  <c r="K35" i="5"/>
  <c r="J35" i="5"/>
  <c r="I35" i="5"/>
  <c r="Q35" i="5" s="1"/>
  <c r="H35" i="5"/>
  <c r="G35" i="5"/>
  <c r="F35" i="5"/>
  <c r="C35" i="5"/>
  <c r="B35" i="5"/>
  <c r="E35" i="5" s="1"/>
  <c r="S34" i="5"/>
  <c r="R34" i="5"/>
  <c r="Q34" i="5"/>
  <c r="P34" i="5"/>
  <c r="E34" i="5"/>
  <c r="S32" i="5"/>
  <c r="Q32" i="5"/>
  <c r="O32" i="5"/>
  <c r="N32" i="5"/>
  <c r="M32" i="5"/>
  <c r="L32" i="5"/>
  <c r="R32" i="5" s="1"/>
  <c r="K32" i="5"/>
  <c r="J32" i="5"/>
  <c r="I32" i="5"/>
  <c r="H32" i="5"/>
  <c r="G32" i="5"/>
  <c r="F32" i="5"/>
  <c r="C32" i="5"/>
  <c r="B32" i="5"/>
  <c r="S31" i="5"/>
  <c r="R31" i="5"/>
  <c r="Q31" i="5"/>
  <c r="P31" i="5"/>
  <c r="E31" i="5"/>
  <c r="U31" i="5" s="1"/>
  <c r="S30" i="5"/>
  <c r="R30" i="5"/>
  <c r="Q30" i="5"/>
  <c r="P30" i="5"/>
  <c r="E30" i="5"/>
  <c r="T30" i="5" s="1"/>
  <c r="U29" i="5"/>
  <c r="S29" i="5"/>
  <c r="R29" i="5"/>
  <c r="Q29" i="5"/>
  <c r="P29" i="5"/>
  <c r="E29" i="5"/>
  <c r="T29" i="5" s="1"/>
  <c r="T28" i="5"/>
  <c r="S28" i="5"/>
  <c r="R28" i="5"/>
  <c r="Q28" i="5"/>
  <c r="P28" i="5"/>
  <c r="E28" i="5"/>
  <c r="U28" i="5" s="1"/>
  <c r="V26" i="5"/>
  <c r="R26" i="5"/>
  <c r="O26" i="5"/>
  <c r="N26" i="5"/>
  <c r="M26" i="5"/>
  <c r="S26" i="5" s="1"/>
  <c r="L26" i="5"/>
  <c r="K26" i="5"/>
  <c r="J26" i="5"/>
  <c r="I26" i="5"/>
  <c r="H26" i="5"/>
  <c r="G26" i="5"/>
  <c r="F26" i="5"/>
  <c r="C26" i="5"/>
  <c r="B26" i="5"/>
  <c r="E26" i="5" s="1"/>
  <c r="T25" i="5"/>
  <c r="S25" i="5"/>
  <c r="R25" i="5"/>
  <c r="Q25" i="5"/>
  <c r="P25" i="5"/>
  <c r="E25" i="5"/>
  <c r="U25" i="5" s="1"/>
  <c r="S24" i="5"/>
  <c r="R24" i="5"/>
  <c r="Q24" i="5"/>
  <c r="P24" i="5"/>
  <c r="E24" i="5"/>
  <c r="U24" i="5" s="1"/>
  <c r="S23" i="5"/>
  <c r="R23" i="5"/>
  <c r="Q23" i="5"/>
  <c r="P23" i="5"/>
  <c r="E23" i="5"/>
  <c r="U23" i="5" s="1"/>
  <c r="S22" i="5"/>
  <c r="R22" i="5"/>
  <c r="Q22" i="5"/>
  <c r="P22" i="5"/>
  <c r="E22" i="5"/>
  <c r="S21" i="5"/>
  <c r="R21" i="5"/>
  <c r="Q21" i="5"/>
  <c r="P21" i="5"/>
  <c r="E21" i="5"/>
  <c r="U21" i="5" s="1"/>
  <c r="S20" i="5"/>
  <c r="R20" i="5"/>
  <c r="Q20" i="5"/>
  <c r="P20" i="5"/>
  <c r="E20" i="5"/>
  <c r="T20" i="5" s="1"/>
  <c r="S19" i="5"/>
  <c r="R19" i="5"/>
  <c r="Q19" i="5"/>
  <c r="P19" i="5"/>
  <c r="E19" i="5"/>
  <c r="U19" i="5" s="1"/>
  <c r="S17" i="5"/>
  <c r="O17" i="5"/>
  <c r="N17" i="5"/>
  <c r="M17" i="5"/>
  <c r="L17" i="5"/>
  <c r="K17" i="5"/>
  <c r="J17" i="5"/>
  <c r="I17" i="5"/>
  <c r="Q17" i="5" s="1"/>
  <c r="H17" i="5"/>
  <c r="G17" i="5"/>
  <c r="F17" i="5"/>
  <c r="C17" i="5"/>
  <c r="B17" i="5"/>
  <c r="E17" i="5" s="1"/>
  <c r="S16" i="5"/>
  <c r="R16" i="5"/>
  <c r="Q16" i="5"/>
  <c r="P16" i="5"/>
  <c r="E16" i="5"/>
  <c r="U16" i="5" s="1"/>
  <c r="S15" i="5"/>
  <c r="R15" i="5"/>
  <c r="Q15" i="5"/>
  <c r="P15" i="5"/>
  <c r="E15" i="5"/>
  <c r="T15" i="5" s="1"/>
  <c r="U14" i="5"/>
  <c r="T14" i="5"/>
  <c r="S14" i="5"/>
  <c r="R14" i="5"/>
  <c r="Q14" i="5"/>
  <c r="P14" i="5"/>
  <c r="E14" i="5"/>
  <c r="U13" i="5"/>
  <c r="T13" i="5"/>
  <c r="S13" i="5"/>
  <c r="R13" i="5"/>
  <c r="Q13" i="5"/>
  <c r="P13" i="5"/>
  <c r="E13" i="5"/>
  <c r="S12" i="5"/>
  <c r="R12" i="5"/>
  <c r="Q12" i="5"/>
  <c r="P12" i="5"/>
  <c r="E12" i="5"/>
  <c r="U12" i="5" s="1"/>
  <c r="S11" i="5"/>
  <c r="R11" i="5"/>
  <c r="Q11" i="5"/>
  <c r="P11" i="5"/>
  <c r="E11" i="5"/>
  <c r="S10" i="5"/>
  <c r="R10" i="5"/>
  <c r="Q10" i="5"/>
  <c r="P10" i="5"/>
  <c r="T10" i="5" s="1"/>
  <c r="E10" i="5"/>
  <c r="S9" i="5"/>
  <c r="R9" i="5"/>
  <c r="Q9" i="5"/>
  <c r="P9" i="5"/>
  <c r="E9" i="5"/>
  <c r="U9" i="5" s="1"/>
  <c r="T96" i="4"/>
  <c r="S96" i="4"/>
  <c r="R96" i="4"/>
  <c r="Q96" i="4"/>
  <c r="P96" i="4"/>
  <c r="E96" i="4"/>
  <c r="U96" i="4" s="1"/>
  <c r="S95" i="4"/>
  <c r="R95" i="4"/>
  <c r="Q95" i="4"/>
  <c r="P95" i="4"/>
  <c r="E95" i="4"/>
  <c r="T95" i="4" s="1"/>
  <c r="U94" i="4"/>
  <c r="S94" i="4"/>
  <c r="R94" i="4"/>
  <c r="Q94" i="4"/>
  <c r="P94" i="4"/>
  <c r="E94" i="4"/>
  <c r="T94" i="4" s="1"/>
  <c r="U93" i="4"/>
  <c r="T93" i="4"/>
  <c r="S93" i="4"/>
  <c r="R93" i="4"/>
  <c r="Q93" i="4"/>
  <c r="P93" i="4"/>
  <c r="E93" i="4"/>
  <c r="T92" i="4"/>
  <c r="S92" i="4"/>
  <c r="R92" i="4"/>
  <c r="Q92" i="4"/>
  <c r="P92" i="4"/>
  <c r="E92" i="4"/>
  <c r="U92" i="4" s="1"/>
  <c r="S91" i="4"/>
  <c r="R91" i="4"/>
  <c r="Q91" i="4"/>
  <c r="P91" i="4"/>
  <c r="E91" i="4"/>
  <c r="S90" i="4"/>
  <c r="R90" i="4"/>
  <c r="Q90" i="4"/>
  <c r="P90" i="4"/>
  <c r="E90" i="4"/>
  <c r="U90" i="4" s="1"/>
  <c r="U89" i="4"/>
  <c r="S89" i="4"/>
  <c r="R89" i="4"/>
  <c r="Q89" i="4"/>
  <c r="P89" i="4"/>
  <c r="E89" i="4"/>
  <c r="T89" i="4" s="1"/>
  <c r="S88" i="4"/>
  <c r="R88" i="4"/>
  <c r="Q88" i="4"/>
  <c r="P88" i="4"/>
  <c r="E88" i="4"/>
  <c r="T88" i="4" s="1"/>
  <c r="O75" i="4"/>
  <c r="N75" i="4"/>
  <c r="M75" i="4"/>
  <c r="S75" i="4" s="1"/>
  <c r="L75" i="4"/>
  <c r="K75" i="4"/>
  <c r="J75" i="4"/>
  <c r="I75" i="4"/>
  <c r="H75" i="4"/>
  <c r="G75" i="4"/>
  <c r="F75" i="4"/>
  <c r="C75" i="4"/>
  <c r="B75" i="4"/>
  <c r="O74" i="4"/>
  <c r="N74" i="4"/>
  <c r="M74" i="4"/>
  <c r="S74" i="4" s="1"/>
  <c r="L74" i="4"/>
  <c r="R74" i="4" s="1"/>
  <c r="K74" i="4"/>
  <c r="J74" i="4"/>
  <c r="I74" i="4"/>
  <c r="Q74" i="4" s="1"/>
  <c r="H74" i="4"/>
  <c r="G74" i="4"/>
  <c r="F74" i="4"/>
  <c r="C74" i="4"/>
  <c r="E74" i="4" s="1"/>
  <c r="B74" i="4"/>
  <c r="O73" i="4"/>
  <c r="N73" i="4"/>
  <c r="M73" i="4"/>
  <c r="S73" i="4" s="1"/>
  <c r="L73" i="4"/>
  <c r="R73" i="4" s="1"/>
  <c r="K73" i="4"/>
  <c r="J73" i="4"/>
  <c r="I73" i="4"/>
  <c r="H73" i="4"/>
  <c r="G73" i="4"/>
  <c r="F73" i="4"/>
  <c r="C73" i="4"/>
  <c r="E73" i="4" s="1"/>
  <c r="B73" i="4"/>
  <c r="S72" i="4"/>
  <c r="R72" i="4"/>
  <c r="Q72" i="4"/>
  <c r="P72" i="4"/>
  <c r="E72" i="4"/>
  <c r="U72" i="4" s="1"/>
  <c r="U71" i="4"/>
  <c r="S71" i="4"/>
  <c r="R71" i="4"/>
  <c r="Q71" i="4"/>
  <c r="P71" i="4"/>
  <c r="E71" i="4"/>
  <c r="O69" i="4"/>
  <c r="N69" i="4"/>
  <c r="M69" i="4"/>
  <c r="L69" i="4"/>
  <c r="K69" i="4"/>
  <c r="J69" i="4"/>
  <c r="I69" i="4"/>
  <c r="H69" i="4"/>
  <c r="G69" i="4"/>
  <c r="F69" i="4"/>
  <c r="C69" i="4"/>
  <c r="B69" i="4"/>
  <c r="O68" i="4"/>
  <c r="N68" i="4"/>
  <c r="M68" i="4"/>
  <c r="S68" i="4" s="1"/>
  <c r="L68" i="4"/>
  <c r="R68" i="4" s="1"/>
  <c r="K68" i="4"/>
  <c r="J68" i="4"/>
  <c r="I68" i="4"/>
  <c r="H68" i="4"/>
  <c r="G68" i="4"/>
  <c r="F68" i="4"/>
  <c r="C68" i="4"/>
  <c r="B68" i="4"/>
  <c r="E68" i="4" s="1"/>
  <c r="T67" i="4"/>
  <c r="S67" i="4"/>
  <c r="R67" i="4"/>
  <c r="Q67" i="4"/>
  <c r="P67" i="4"/>
  <c r="E67" i="4"/>
  <c r="U67" i="4" s="1"/>
  <c r="U66" i="4"/>
  <c r="S66" i="4"/>
  <c r="R66" i="4"/>
  <c r="Q66" i="4"/>
  <c r="P66" i="4"/>
  <c r="E66" i="4"/>
  <c r="T66" i="4" s="1"/>
  <c r="S65" i="4"/>
  <c r="R65" i="4"/>
  <c r="Q65" i="4"/>
  <c r="P65" i="4"/>
  <c r="E65" i="4"/>
  <c r="U65" i="4" s="1"/>
  <c r="S64" i="4"/>
  <c r="R64" i="4"/>
  <c r="Q64" i="4"/>
  <c r="P64" i="4"/>
  <c r="E64" i="4"/>
  <c r="T64" i="4" s="1"/>
  <c r="S63" i="4"/>
  <c r="R63" i="4"/>
  <c r="Q63" i="4"/>
  <c r="P63" i="4"/>
  <c r="E63" i="4"/>
  <c r="U63" i="4" s="1"/>
  <c r="O61" i="4"/>
  <c r="N61" i="4"/>
  <c r="M61" i="4"/>
  <c r="S61" i="4" s="1"/>
  <c r="L61" i="4"/>
  <c r="R61" i="4" s="1"/>
  <c r="K61" i="4"/>
  <c r="J61" i="4"/>
  <c r="I61" i="4"/>
  <c r="H61" i="4"/>
  <c r="C61" i="4"/>
  <c r="B61" i="4"/>
  <c r="S60" i="4"/>
  <c r="R60" i="4"/>
  <c r="Q60" i="4"/>
  <c r="P60" i="4"/>
  <c r="E60" i="4"/>
  <c r="U60" i="4" s="1"/>
  <c r="S59" i="4"/>
  <c r="R59" i="4"/>
  <c r="Q59" i="4"/>
  <c r="P59" i="4"/>
  <c r="E59" i="4"/>
  <c r="S58" i="4"/>
  <c r="R58" i="4"/>
  <c r="Q58" i="4"/>
  <c r="P58" i="4"/>
  <c r="E58" i="4"/>
  <c r="U58" i="4" s="1"/>
  <c r="S57" i="4"/>
  <c r="R57" i="4"/>
  <c r="Q57" i="4"/>
  <c r="P57" i="4"/>
  <c r="E57" i="4"/>
  <c r="T57" i="4" s="1"/>
  <c r="O55" i="4"/>
  <c r="N55" i="4"/>
  <c r="M55" i="4"/>
  <c r="S55" i="4" s="1"/>
  <c r="L55" i="4"/>
  <c r="R55" i="4" s="1"/>
  <c r="K55" i="4"/>
  <c r="J55" i="4"/>
  <c r="I55" i="4"/>
  <c r="H55" i="4"/>
  <c r="G55" i="4"/>
  <c r="F55" i="4"/>
  <c r="C55" i="4"/>
  <c r="B55" i="4"/>
  <c r="E55" i="4" s="1"/>
  <c r="S54" i="4"/>
  <c r="R54" i="4"/>
  <c r="Q54" i="4"/>
  <c r="P54" i="4"/>
  <c r="E54" i="4"/>
  <c r="T54" i="4" s="1"/>
  <c r="S53" i="4"/>
  <c r="R53" i="4"/>
  <c r="Q53" i="4"/>
  <c r="P53" i="4"/>
  <c r="E53" i="4"/>
  <c r="U53" i="4" s="1"/>
  <c r="S52" i="4"/>
  <c r="R52" i="4"/>
  <c r="Q52" i="4"/>
  <c r="P52" i="4"/>
  <c r="E52" i="4"/>
  <c r="T52" i="4" s="1"/>
  <c r="S51" i="4"/>
  <c r="R51" i="4"/>
  <c r="Q51" i="4"/>
  <c r="P51" i="4"/>
  <c r="E51" i="4"/>
  <c r="U51" i="4" s="1"/>
  <c r="S50" i="4"/>
  <c r="R50" i="4"/>
  <c r="Q50" i="4"/>
  <c r="P50" i="4"/>
  <c r="E50" i="4"/>
  <c r="U50" i="4" s="1"/>
  <c r="S49" i="4"/>
  <c r="R49" i="4"/>
  <c r="Q49" i="4"/>
  <c r="P49" i="4"/>
  <c r="E49" i="4"/>
  <c r="U49" i="4" s="1"/>
  <c r="S48" i="4"/>
  <c r="R48" i="4"/>
  <c r="Q48" i="4"/>
  <c r="P48" i="4"/>
  <c r="E48" i="4"/>
  <c r="S47" i="4"/>
  <c r="R47" i="4"/>
  <c r="Q47" i="4"/>
  <c r="P47" i="4"/>
  <c r="E47" i="4"/>
  <c r="U47" i="4" s="1"/>
  <c r="S46" i="4"/>
  <c r="R46" i="4"/>
  <c r="Q46" i="4"/>
  <c r="P46" i="4"/>
  <c r="E46" i="4"/>
  <c r="U46" i="4" s="1"/>
  <c r="S45" i="4"/>
  <c r="R45" i="4"/>
  <c r="Q45" i="4"/>
  <c r="P45" i="4"/>
  <c r="E45" i="4"/>
  <c r="T45" i="4" s="1"/>
  <c r="U44" i="4"/>
  <c r="S44" i="4"/>
  <c r="R44" i="4"/>
  <c r="Q44" i="4"/>
  <c r="P44" i="4"/>
  <c r="E44" i="4"/>
  <c r="T44" i="4" s="1"/>
  <c r="O42" i="4"/>
  <c r="N42" i="4"/>
  <c r="M42" i="4"/>
  <c r="S42" i="4" s="1"/>
  <c r="L42" i="4"/>
  <c r="R42" i="4" s="1"/>
  <c r="K42" i="4"/>
  <c r="J42" i="4"/>
  <c r="I42" i="4"/>
  <c r="H42" i="4"/>
  <c r="G42" i="4"/>
  <c r="F42" i="4"/>
  <c r="C42" i="4"/>
  <c r="B42" i="4"/>
  <c r="E42" i="4" s="1"/>
  <c r="S41" i="4"/>
  <c r="R41" i="4"/>
  <c r="Q41" i="4"/>
  <c r="P41" i="4"/>
  <c r="E41" i="4"/>
  <c r="T41" i="4" s="1"/>
  <c r="U40" i="4"/>
  <c r="T40" i="4"/>
  <c r="S40" i="4"/>
  <c r="R40" i="4"/>
  <c r="Q40" i="4"/>
  <c r="P40" i="4"/>
  <c r="E40" i="4"/>
  <c r="T39" i="4"/>
  <c r="S39" i="4"/>
  <c r="R39" i="4"/>
  <c r="Q39" i="4"/>
  <c r="P39" i="4"/>
  <c r="E39" i="4"/>
  <c r="U39" i="4" s="1"/>
  <c r="S38" i="4"/>
  <c r="R38" i="4"/>
  <c r="Q38" i="4"/>
  <c r="P38" i="4"/>
  <c r="E38" i="4"/>
  <c r="U38" i="4" s="1"/>
  <c r="S37" i="4"/>
  <c r="R37" i="4"/>
  <c r="Q37" i="4"/>
  <c r="P37" i="4"/>
  <c r="E37" i="4"/>
  <c r="O35" i="4"/>
  <c r="N35" i="4"/>
  <c r="M35" i="4"/>
  <c r="S35" i="4" s="1"/>
  <c r="L35" i="4"/>
  <c r="K35" i="4"/>
  <c r="J35" i="4"/>
  <c r="I35" i="4"/>
  <c r="Q35" i="4" s="1"/>
  <c r="H35" i="4"/>
  <c r="P35" i="4" s="1"/>
  <c r="G35" i="4"/>
  <c r="F35" i="4"/>
  <c r="C35" i="4"/>
  <c r="E35" i="4" s="1"/>
  <c r="B35" i="4"/>
  <c r="S34" i="4"/>
  <c r="R34" i="4"/>
  <c r="Q34" i="4"/>
  <c r="P34" i="4"/>
  <c r="E34" i="4"/>
  <c r="O32" i="4"/>
  <c r="N32" i="4"/>
  <c r="M32" i="4"/>
  <c r="S32" i="4" s="1"/>
  <c r="L32" i="4"/>
  <c r="R32" i="4" s="1"/>
  <c r="K32" i="4"/>
  <c r="J32" i="4"/>
  <c r="I32" i="4"/>
  <c r="H32" i="4"/>
  <c r="G32" i="4"/>
  <c r="F32" i="4"/>
  <c r="C32" i="4"/>
  <c r="E32" i="4" s="1"/>
  <c r="B32" i="4"/>
  <c r="S31" i="4"/>
  <c r="R31" i="4"/>
  <c r="Q31" i="4"/>
  <c r="P31" i="4"/>
  <c r="E31" i="4"/>
  <c r="S30" i="4"/>
  <c r="R30" i="4"/>
  <c r="Q30" i="4"/>
  <c r="P30" i="4"/>
  <c r="E30" i="4"/>
  <c r="U30" i="4" s="1"/>
  <c r="S29" i="4"/>
  <c r="R29" i="4"/>
  <c r="Q29" i="4"/>
  <c r="P29" i="4"/>
  <c r="E29" i="4"/>
  <c r="T29" i="4" s="1"/>
  <c r="S28" i="4"/>
  <c r="R28" i="4"/>
  <c r="Q28" i="4"/>
  <c r="P28" i="4"/>
  <c r="E28" i="4"/>
  <c r="U28" i="4" s="1"/>
  <c r="O26" i="4"/>
  <c r="N26" i="4"/>
  <c r="M26" i="4"/>
  <c r="L26" i="4"/>
  <c r="R26" i="4" s="1"/>
  <c r="K26" i="4"/>
  <c r="J26" i="4"/>
  <c r="I26" i="4"/>
  <c r="H26" i="4"/>
  <c r="G26" i="4"/>
  <c r="F26" i="4"/>
  <c r="C26" i="4"/>
  <c r="B26" i="4"/>
  <c r="E26" i="4" s="1"/>
  <c r="S25" i="4"/>
  <c r="R25" i="4"/>
  <c r="Q25" i="4"/>
  <c r="P25" i="4"/>
  <c r="E25" i="4"/>
  <c r="U25" i="4" s="1"/>
  <c r="S24" i="4"/>
  <c r="R24" i="4"/>
  <c r="Q24" i="4"/>
  <c r="P24" i="4"/>
  <c r="E24" i="4"/>
  <c r="T24" i="4" s="1"/>
  <c r="S23" i="4"/>
  <c r="R23" i="4"/>
  <c r="Q23" i="4"/>
  <c r="P23" i="4"/>
  <c r="E23" i="4"/>
  <c r="U23" i="4" s="1"/>
  <c r="S22" i="4"/>
  <c r="R22" i="4"/>
  <c r="Q22" i="4"/>
  <c r="P22" i="4"/>
  <c r="E22" i="4"/>
  <c r="T22" i="4" s="1"/>
  <c r="U21" i="4"/>
  <c r="T21" i="4"/>
  <c r="S21" i="4"/>
  <c r="R21" i="4"/>
  <c r="Q21" i="4"/>
  <c r="P21" i="4"/>
  <c r="E21" i="4"/>
  <c r="S20" i="4"/>
  <c r="R20" i="4"/>
  <c r="Q20" i="4"/>
  <c r="P20" i="4"/>
  <c r="E20" i="4"/>
  <c r="T20" i="4" s="1"/>
  <c r="T19" i="4"/>
  <c r="S19" i="4"/>
  <c r="R19" i="4"/>
  <c r="Q19" i="4"/>
  <c r="P19" i="4"/>
  <c r="E19" i="4"/>
  <c r="U19" i="4" s="1"/>
  <c r="O17" i="4"/>
  <c r="N17" i="4"/>
  <c r="M17" i="4"/>
  <c r="S17" i="4" s="1"/>
  <c r="L17" i="4"/>
  <c r="R17" i="4" s="1"/>
  <c r="K17" i="4"/>
  <c r="J17" i="4"/>
  <c r="I17" i="4"/>
  <c r="H17" i="4"/>
  <c r="G17" i="4"/>
  <c r="F17" i="4"/>
  <c r="C17" i="4"/>
  <c r="B17" i="4"/>
  <c r="E17" i="4" s="1"/>
  <c r="T16" i="4"/>
  <c r="S16" i="4"/>
  <c r="R16" i="4"/>
  <c r="Q16" i="4"/>
  <c r="P16" i="4"/>
  <c r="E16" i="4"/>
  <c r="U16" i="4" s="1"/>
  <c r="S15" i="4"/>
  <c r="R15" i="4"/>
  <c r="Q15" i="4"/>
  <c r="P15" i="4"/>
  <c r="E15" i="4"/>
  <c r="T15" i="4" s="1"/>
  <c r="S14" i="4"/>
  <c r="R14" i="4"/>
  <c r="Q14" i="4"/>
  <c r="P14" i="4"/>
  <c r="E14" i="4"/>
  <c r="U14" i="4" s="1"/>
  <c r="S13" i="4"/>
  <c r="R13" i="4"/>
  <c r="Q13" i="4"/>
  <c r="P13" i="4"/>
  <c r="E13" i="4"/>
  <c r="T13" i="4" s="1"/>
  <c r="S12" i="4"/>
  <c r="R12" i="4"/>
  <c r="Q12" i="4"/>
  <c r="P12" i="4"/>
  <c r="E12" i="4"/>
  <c r="U12" i="4" s="1"/>
  <c r="S11" i="4"/>
  <c r="R11" i="4"/>
  <c r="Q11" i="4"/>
  <c r="P11" i="4"/>
  <c r="E11" i="4"/>
  <c r="T11" i="4" s="1"/>
  <c r="S10" i="4"/>
  <c r="R10" i="4"/>
  <c r="Q10" i="4"/>
  <c r="P10" i="4"/>
  <c r="E10" i="4"/>
  <c r="U10" i="4" s="1"/>
  <c r="S9" i="4"/>
  <c r="R9" i="4"/>
  <c r="Q9" i="4"/>
  <c r="P9" i="4"/>
  <c r="E9" i="4"/>
  <c r="U9" i="4" s="1"/>
  <c r="T96" i="3"/>
  <c r="S96" i="3"/>
  <c r="R96" i="3"/>
  <c r="Q96" i="3"/>
  <c r="P96" i="3"/>
  <c r="E96" i="3"/>
  <c r="U96" i="3" s="1"/>
  <c r="S95" i="3"/>
  <c r="R95" i="3"/>
  <c r="Q95" i="3"/>
  <c r="P95" i="3"/>
  <c r="E95" i="3"/>
  <c r="T95" i="3" s="1"/>
  <c r="S94" i="3"/>
  <c r="R94" i="3"/>
  <c r="Q94" i="3"/>
  <c r="P94" i="3"/>
  <c r="E94" i="3"/>
  <c r="U94" i="3" s="1"/>
  <c r="U93" i="3"/>
  <c r="S93" i="3"/>
  <c r="R93" i="3"/>
  <c r="Q93" i="3"/>
  <c r="P93" i="3"/>
  <c r="E93" i="3"/>
  <c r="T93" i="3" s="1"/>
  <c r="S92" i="3"/>
  <c r="R92" i="3"/>
  <c r="Q92" i="3"/>
  <c r="P92" i="3"/>
  <c r="E92" i="3"/>
  <c r="U92" i="3" s="1"/>
  <c r="S91" i="3"/>
  <c r="R91" i="3"/>
  <c r="Q91" i="3"/>
  <c r="U91" i="3" s="1"/>
  <c r="P91" i="3"/>
  <c r="E91" i="3"/>
  <c r="T91" i="3" s="1"/>
  <c r="S90" i="3"/>
  <c r="R90" i="3"/>
  <c r="Q90" i="3"/>
  <c r="P90" i="3"/>
  <c r="E90" i="3"/>
  <c r="U90" i="3" s="1"/>
  <c r="T89" i="3"/>
  <c r="S89" i="3"/>
  <c r="R89" i="3"/>
  <c r="Q89" i="3"/>
  <c r="P89" i="3"/>
  <c r="E89" i="3"/>
  <c r="U89" i="3" s="1"/>
  <c r="T88" i="3"/>
  <c r="S88" i="3"/>
  <c r="R88" i="3"/>
  <c r="Q88" i="3"/>
  <c r="P88" i="3"/>
  <c r="E88" i="3"/>
  <c r="U88" i="3" s="1"/>
  <c r="W75" i="3"/>
  <c r="V75" i="3"/>
  <c r="O75" i="3"/>
  <c r="N75" i="3"/>
  <c r="M75" i="3"/>
  <c r="S75" i="3" s="1"/>
  <c r="L75" i="3"/>
  <c r="K75" i="3"/>
  <c r="J75" i="3"/>
  <c r="I75" i="3"/>
  <c r="H75" i="3"/>
  <c r="G75" i="3"/>
  <c r="F75" i="3"/>
  <c r="C75" i="3"/>
  <c r="B75" i="3"/>
  <c r="O74" i="3"/>
  <c r="N74" i="3"/>
  <c r="M74" i="3"/>
  <c r="S74" i="3" s="1"/>
  <c r="L74" i="3"/>
  <c r="R74" i="3" s="1"/>
  <c r="K74" i="3"/>
  <c r="J74" i="3"/>
  <c r="I74" i="3"/>
  <c r="H74" i="3"/>
  <c r="G74" i="3"/>
  <c r="F74" i="3"/>
  <c r="C74" i="3"/>
  <c r="B74" i="3"/>
  <c r="E74" i="3" s="1"/>
  <c r="R73" i="3"/>
  <c r="O73" i="3"/>
  <c r="N73" i="3"/>
  <c r="M73" i="3"/>
  <c r="S73" i="3" s="1"/>
  <c r="L73" i="3"/>
  <c r="K73" i="3"/>
  <c r="J73" i="3"/>
  <c r="I73" i="3"/>
  <c r="Q73" i="3" s="1"/>
  <c r="H73" i="3"/>
  <c r="G73" i="3"/>
  <c r="F73" i="3"/>
  <c r="C73" i="3"/>
  <c r="B73" i="3"/>
  <c r="E73" i="3" s="1"/>
  <c r="S72" i="3"/>
  <c r="R72" i="3"/>
  <c r="Q72" i="3"/>
  <c r="P72" i="3"/>
  <c r="E72" i="3"/>
  <c r="U72" i="3" s="1"/>
  <c r="S71" i="3"/>
  <c r="R71" i="3"/>
  <c r="Q71" i="3"/>
  <c r="P71" i="3"/>
  <c r="E71" i="3"/>
  <c r="U71" i="3" s="1"/>
  <c r="W69" i="3"/>
  <c r="V69" i="3"/>
  <c r="O69" i="3"/>
  <c r="N69" i="3"/>
  <c r="M69" i="3"/>
  <c r="S69" i="3" s="1"/>
  <c r="L69" i="3"/>
  <c r="K69" i="3"/>
  <c r="J69" i="3"/>
  <c r="I69" i="3"/>
  <c r="H69" i="3"/>
  <c r="G69" i="3"/>
  <c r="F69" i="3"/>
  <c r="C69" i="3"/>
  <c r="B69" i="3"/>
  <c r="S68" i="3"/>
  <c r="O68" i="3"/>
  <c r="N68" i="3"/>
  <c r="M68" i="3"/>
  <c r="L68" i="3"/>
  <c r="R68" i="3" s="1"/>
  <c r="K68" i="3"/>
  <c r="J68" i="3"/>
  <c r="I68" i="3"/>
  <c r="H68" i="3"/>
  <c r="G68" i="3"/>
  <c r="F68" i="3"/>
  <c r="C68" i="3"/>
  <c r="B68" i="3"/>
  <c r="S67" i="3"/>
  <c r="R67" i="3"/>
  <c r="Q67" i="3"/>
  <c r="P67" i="3"/>
  <c r="E67" i="3"/>
  <c r="T67" i="3" s="1"/>
  <c r="S66" i="3"/>
  <c r="R66" i="3"/>
  <c r="Q66" i="3"/>
  <c r="P66" i="3"/>
  <c r="E66" i="3"/>
  <c r="U66" i="3" s="1"/>
  <c r="S65" i="3"/>
  <c r="R65" i="3"/>
  <c r="Q65" i="3"/>
  <c r="P65" i="3"/>
  <c r="E65" i="3"/>
  <c r="T65" i="3" s="1"/>
  <c r="U64" i="3"/>
  <c r="T64" i="3"/>
  <c r="S64" i="3"/>
  <c r="R64" i="3"/>
  <c r="Q64" i="3"/>
  <c r="P64" i="3"/>
  <c r="E64" i="3"/>
  <c r="S63" i="3"/>
  <c r="R63" i="3"/>
  <c r="Q63" i="3"/>
  <c r="P63" i="3"/>
  <c r="E63" i="3"/>
  <c r="U63" i="3" s="1"/>
  <c r="O61" i="3"/>
  <c r="N61" i="3"/>
  <c r="M61" i="3"/>
  <c r="S61" i="3" s="1"/>
  <c r="L61" i="3"/>
  <c r="R61" i="3" s="1"/>
  <c r="K61" i="3"/>
  <c r="J61" i="3"/>
  <c r="I61" i="3"/>
  <c r="H61" i="3"/>
  <c r="C61" i="3"/>
  <c r="B61" i="3"/>
  <c r="S60" i="3"/>
  <c r="R60" i="3"/>
  <c r="Q60" i="3"/>
  <c r="P60" i="3"/>
  <c r="E60" i="3"/>
  <c r="U60" i="3" s="1"/>
  <c r="S59" i="3"/>
  <c r="R59" i="3"/>
  <c r="Q59" i="3"/>
  <c r="P59" i="3"/>
  <c r="E59" i="3"/>
  <c r="T59" i="3" s="1"/>
  <c r="S58" i="3"/>
  <c r="R58" i="3"/>
  <c r="Q58" i="3"/>
  <c r="P58" i="3"/>
  <c r="E58" i="3"/>
  <c r="T58" i="3" s="1"/>
  <c r="S57" i="3"/>
  <c r="R57" i="3"/>
  <c r="Q57" i="3"/>
  <c r="P57" i="3"/>
  <c r="E57" i="3"/>
  <c r="U57" i="3" s="1"/>
  <c r="O55" i="3"/>
  <c r="N55" i="3"/>
  <c r="M55" i="3"/>
  <c r="S55" i="3" s="1"/>
  <c r="L55" i="3"/>
  <c r="R55" i="3" s="1"/>
  <c r="K55" i="3"/>
  <c r="J55" i="3"/>
  <c r="I55" i="3"/>
  <c r="H55" i="3"/>
  <c r="G55" i="3"/>
  <c r="F55" i="3"/>
  <c r="C55" i="3"/>
  <c r="B55" i="3"/>
  <c r="T54" i="3"/>
  <c r="S54" i="3"/>
  <c r="R54" i="3"/>
  <c r="Q54" i="3"/>
  <c r="P54" i="3"/>
  <c r="E54" i="3"/>
  <c r="U54" i="3" s="1"/>
  <c r="S53" i="3"/>
  <c r="R53" i="3"/>
  <c r="Q53" i="3"/>
  <c r="P53" i="3"/>
  <c r="E53" i="3"/>
  <c r="U53" i="3" s="1"/>
  <c r="S52" i="3"/>
  <c r="R52" i="3"/>
  <c r="Q52" i="3"/>
  <c r="P52" i="3"/>
  <c r="E52" i="3"/>
  <c r="U52" i="3" s="1"/>
  <c r="S51" i="3"/>
  <c r="R51" i="3"/>
  <c r="Q51" i="3"/>
  <c r="P51" i="3"/>
  <c r="E51" i="3"/>
  <c r="U51" i="3" s="1"/>
  <c r="S50" i="3"/>
  <c r="R50" i="3"/>
  <c r="Q50" i="3"/>
  <c r="P50" i="3"/>
  <c r="E50" i="3"/>
  <c r="T50" i="3" s="1"/>
  <c r="S49" i="3"/>
  <c r="R49" i="3"/>
  <c r="Q49" i="3"/>
  <c r="P49" i="3"/>
  <c r="E49" i="3"/>
  <c r="U49" i="3" s="1"/>
  <c r="S48" i="3"/>
  <c r="R48" i="3"/>
  <c r="Q48" i="3"/>
  <c r="P48" i="3"/>
  <c r="E48" i="3"/>
  <c r="T48" i="3" s="1"/>
  <c r="U47" i="3"/>
  <c r="T47" i="3"/>
  <c r="S47" i="3"/>
  <c r="R47" i="3"/>
  <c r="Q47" i="3"/>
  <c r="P47" i="3"/>
  <c r="E47" i="3"/>
  <c r="T46" i="3"/>
  <c r="S46" i="3"/>
  <c r="R46" i="3"/>
  <c r="Q46" i="3"/>
  <c r="P46" i="3"/>
  <c r="E46" i="3"/>
  <c r="U46" i="3" s="1"/>
  <c r="S45" i="3"/>
  <c r="R45" i="3"/>
  <c r="Q45" i="3"/>
  <c r="P45" i="3"/>
  <c r="E45" i="3"/>
  <c r="S44" i="3"/>
  <c r="R44" i="3"/>
  <c r="Q44" i="3"/>
  <c r="P44" i="3"/>
  <c r="E44" i="3"/>
  <c r="U44" i="3" s="1"/>
  <c r="O42" i="3"/>
  <c r="N42" i="3"/>
  <c r="R42" i="3" s="1"/>
  <c r="M42" i="3"/>
  <c r="S42" i="3" s="1"/>
  <c r="L42" i="3"/>
  <c r="K42" i="3"/>
  <c r="J42" i="3"/>
  <c r="I42" i="3"/>
  <c r="H42" i="3"/>
  <c r="G42" i="3"/>
  <c r="F42" i="3"/>
  <c r="C42" i="3"/>
  <c r="B42" i="3"/>
  <c r="S41" i="3"/>
  <c r="R41" i="3"/>
  <c r="Q41" i="3"/>
  <c r="P41" i="3"/>
  <c r="E41" i="3"/>
  <c r="U41" i="3" s="1"/>
  <c r="T40" i="3"/>
  <c r="S40" i="3"/>
  <c r="R40" i="3"/>
  <c r="Q40" i="3"/>
  <c r="U40" i="3" s="1"/>
  <c r="P40" i="3"/>
  <c r="E40" i="3"/>
  <c r="S39" i="3"/>
  <c r="R39" i="3"/>
  <c r="Q39" i="3"/>
  <c r="P39" i="3"/>
  <c r="E39" i="3"/>
  <c r="T39" i="3" s="1"/>
  <c r="S38" i="3"/>
  <c r="R38" i="3"/>
  <c r="Q38" i="3"/>
  <c r="P38" i="3"/>
  <c r="E38" i="3"/>
  <c r="T38" i="3" s="1"/>
  <c r="S37" i="3"/>
  <c r="R37" i="3"/>
  <c r="Q37" i="3"/>
  <c r="P37" i="3"/>
  <c r="E37" i="3"/>
  <c r="U37" i="3" s="1"/>
  <c r="O35" i="3"/>
  <c r="N35" i="3"/>
  <c r="R35" i="3" s="1"/>
  <c r="M35" i="3"/>
  <c r="S35" i="3" s="1"/>
  <c r="L35" i="3"/>
  <c r="K35" i="3"/>
  <c r="J35" i="3"/>
  <c r="I35" i="3"/>
  <c r="H35" i="3"/>
  <c r="G35" i="3"/>
  <c r="F35" i="3"/>
  <c r="C35" i="3"/>
  <c r="B35" i="3"/>
  <c r="E35" i="3" s="1"/>
  <c r="S34" i="3"/>
  <c r="R34" i="3"/>
  <c r="Q34" i="3"/>
  <c r="P34" i="3"/>
  <c r="E34" i="3"/>
  <c r="T34" i="3" s="1"/>
  <c r="O32" i="3"/>
  <c r="N32" i="3"/>
  <c r="M32" i="3"/>
  <c r="S32" i="3" s="1"/>
  <c r="L32" i="3"/>
  <c r="R32" i="3" s="1"/>
  <c r="K32" i="3"/>
  <c r="J32" i="3"/>
  <c r="I32" i="3"/>
  <c r="H32" i="3"/>
  <c r="G32" i="3"/>
  <c r="F32" i="3"/>
  <c r="C32" i="3"/>
  <c r="B32" i="3"/>
  <c r="S31" i="3"/>
  <c r="R31" i="3"/>
  <c r="Q31" i="3"/>
  <c r="P31" i="3"/>
  <c r="E31" i="3"/>
  <c r="T31" i="3" s="1"/>
  <c r="S30" i="3"/>
  <c r="R30" i="3"/>
  <c r="Q30" i="3"/>
  <c r="P30" i="3"/>
  <c r="E30" i="3"/>
  <c r="U30" i="3" s="1"/>
  <c r="S29" i="3"/>
  <c r="R29" i="3"/>
  <c r="Q29" i="3"/>
  <c r="P29" i="3"/>
  <c r="E29" i="3"/>
  <c r="U29" i="3" s="1"/>
  <c r="S28" i="3"/>
  <c r="R28" i="3"/>
  <c r="Q28" i="3"/>
  <c r="P28" i="3"/>
  <c r="E28" i="3"/>
  <c r="U28" i="3" s="1"/>
  <c r="W26" i="3"/>
  <c r="V26" i="3"/>
  <c r="O26" i="3"/>
  <c r="N26" i="3"/>
  <c r="M26" i="3"/>
  <c r="S26" i="3" s="1"/>
  <c r="L26" i="3"/>
  <c r="R26" i="3" s="1"/>
  <c r="K26" i="3"/>
  <c r="J26" i="3"/>
  <c r="I26" i="3"/>
  <c r="H26" i="3"/>
  <c r="G26" i="3"/>
  <c r="F26" i="3"/>
  <c r="C26" i="3"/>
  <c r="B26" i="3"/>
  <c r="E26" i="3" s="1"/>
  <c r="S25" i="3"/>
  <c r="R25" i="3"/>
  <c r="Q25" i="3"/>
  <c r="P25" i="3"/>
  <c r="E25" i="3"/>
  <c r="U25" i="3" s="1"/>
  <c r="S24" i="3"/>
  <c r="R24" i="3"/>
  <c r="Q24" i="3"/>
  <c r="P24" i="3"/>
  <c r="E24" i="3"/>
  <c r="T24" i="3" s="1"/>
  <c r="S23" i="3"/>
  <c r="R23" i="3"/>
  <c r="Q23" i="3"/>
  <c r="P23" i="3"/>
  <c r="E23" i="3"/>
  <c r="U23" i="3" s="1"/>
  <c r="S22" i="3"/>
  <c r="R22" i="3"/>
  <c r="Q22" i="3"/>
  <c r="P22" i="3"/>
  <c r="E22" i="3"/>
  <c r="U22" i="3" s="1"/>
  <c r="U21" i="3"/>
  <c r="S21" i="3"/>
  <c r="R21" i="3"/>
  <c r="Q21" i="3"/>
  <c r="P21" i="3"/>
  <c r="E21" i="3"/>
  <c r="T21" i="3" s="1"/>
  <c r="T20" i="3"/>
  <c r="S20" i="3"/>
  <c r="R20" i="3"/>
  <c r="Q20" i="3"/>
  <c r="P20" i="3"/>
  <c r="E20" i="3"/>
  <c r="U20" i="3" s="1"/>
  <c r="T19" i="3"/>
  <c r="S19" i="3"/>
  <c r="R19" i="3"/>
  <c r="Q19" i="3"/>
  <c r="P19" i="3"/>
  <c r="E19" i="3"/>
  <c r="U19" i="3" s="1"/>
  <c r="O17" i="3"/>
  <c r="N17" i="3"/>
  <c r="M17" i="3"/>
  <c r="S17" i="3" s="1"/>
  <c r="L17" i="3"/>
  <c r="K17" i="3"/>
  <c r="J17" i="3"/>
  <c r="I17" i="3"/>
  <c r="H17" i="3"/>
  <c r="G17" i="3"/>
  <c r="F17" i="3"/>
  <c r="C17" i="3"/>
  <c r="B17" i="3"/>
  <c r="E17" i="3" s="1"/>
  <c r="T16" i="3"/>
  <c r="S16" i="3"/>
  <c r="R16" i="3"/>
  <c r="Q16" i="3"/>
  <c r="P16" i="3"/>
  <c r="E16" i="3"/>
  <c r="U16" i="3" s="1"/>
  <c r="S15" i="3"/>
  <c r="R15" i="3"/>
  <c r="Q15" i="3"/>
  <c r="P15" i="3"/>
  <c r="E15" i="3"/>
  <c r="T15" i="3" s="1"/>
  <c r="S14" i="3"/>
  <c r="R14" i="3"/>
  <c r="Q14" i="3"/>
  <c r="P14" i="3"/>
  <c r="E14" i="3"/>
  <c r="U14" i="3" s="1"/>
  <c r="S13" i="3"/>
  <c r="R13" i="3"/>
  <c r="Q13" i="3"/>
  <c r="P13" i="3"/>
  <c r="E13" i="3"/>
  <c r="U13" i="3" s="1"/>
  <c r="U12" i="3"/>
  <c r="S12" i="3"/>
  <c r="R12" i="3"/>
  <c r="Q12" i="3"/>
  <c r="P12" i="3"/>
  <c r="E12" i="3"/>
  <c r="T12" i="3" s="1"/>
  <c r="S11" i="3"/>
  <c r="R11" i="3"/>
  <c r="Q11" i="3"/>
  <c r="P11" i="3"/>
  <c r="E11" i="3"/>
  <c r="U11" i="3" s="1"/>
  <c r="S10" i="3"/>
  <c r="R10" i="3"/>
  <c r="Q10" i="3"/>
  <c r="U10" i="3" s="1"/>
  <c r="P10" i="3"/>
  <c r="E10" i="3"/>
  <c r="T10" i="3" s="1"/>
  <c r="S9" i="3"/>
  <c r="R9" i="3"/>
  <c r="Q9" i="3"/>
  <c r="P9" i="3"/>
  <c r="E9" i="3"/>
  <c r="U9" i="3" s="1"/>
  <c r="T96" i="2"/>
  <c r="S96" i="2"/>
  <c r="R96" i="2"/>
  <c r="Q96" i="2"/>
  <c r="P96" i="2"/>
  <c r="E96" i="2"/>
  <c r="U96" i="2" s="1"/>
  <c r="S95" i="2"/>
  <c r="R95" i="2"/>
  <c r="Q95" i="2"/>
  <c r="P95" i="2"/>
  <c r="E95" i="2"/>
  <c r="T95" i="2" s="1"/>
  <c r="S94" i="2"/>
  <c r="R94" i="2"/>
  <c r="Q94" i="2"/>
  <c r="P94" i="2"/>
  <c r="E94" i="2"/>
  <c r="T94" i="2" s="1"/>
  <c r="S93" i="2"/>
  <c r="R93" i="2"/>
  <c r="Q93" i="2"/>
  <c r="P93" i="2"/>
  <c r="E93" i="2"/>
  <c r="U93" i="2" s="1"/>
  <c r="S92" i="2"/>
  <c r="R92" i="2"/>
  <c r="Q92" i="2"/>
  <c r="P92" i="2"/>
  <c r="E92" i="2"/>
  <c r="U92" i="2" s="1"/>
  <c r="U91" i="2"/>
  <c r="T91" i="2"/>
  <c r="S91" i="2"/>
  <c r="R91" i="2"/>
  <c r="Q91" i="2"/>
  <c r="P91" i="2"/>
  <c r="E91" i="2"/>
  <c r="U90" i="2"/>
  <c r="T90" i="2"/>
  <c r="S90" i="2"/>
  <c r="R90" i="2"/>
  <c r="Q90" i="2"/>
  <c r="P90" i="2"/>
  <c r="E90" i="2"/>
  <c r="U89" i="2"/>
  <c r="T89" i="2"/>
  <c r="S89" i="2"/>
  <c r="R89" i="2"/>
  <c r="Q89" i="2"/>
  <c r="P89" i="2"/>
  <c r="E89" i="2"/>
  <c r="S88" i="2"/>
  <c r="R88" i="2"/>
  <c r="Q88" i="2"/>
  <c r="P88" i="2"/>
  <c r="E88" i="2"/>
  <c r="W75" i="2"/>
  <c r="V75" i="2"/>
  <c r="O75" i="2"/>
  <c r="N75" i="2"/>
  <c r="M75" i="2"/>
  <c r="L75" i="2"/>
  <c r="K75" i="2"/>
  <c r="J75" i="2"/>
  <c r="I75" i="2"/>
  <c r="H75" i="2"/>
  <c r="G75" i="2"/>
  <c r="F75" i="2"/>
  <c r="C75" i="2"/>
  <c r="B75" i="2"/>
  <c r="O74" i="2"/>
  <c r="S74" i="2" s="1"/>
  <c r="N74" i="2"/>
  <c r="M74" i="2"/>
  <c r="L74" i="2"/>
  <c r="R74" i="2" s="1"/>
  <c r="K74" i="2"/>
  <c r="J74" i="2"/>
  <c r="I74" i="2"/>
  <c r="H74" i="2"/>
  <c r="P74" i="2" s="1"/>
  <c r="G74" i="2"/>
  <c r="F74" i="2"/>
  <c r="C74" i="2"/>
  <c r="B74" i="2"/>
  <c r="E74" i="2" s="1"/>
  <c r="O73" i="2"/>
  <c r="N73" i="2"/>
  <c r="M73" i="2"/>
  <c r="L73" i="2"/>
  <c r="R73" i="2" s="1"/>
  <c r="K73" i="2"/>
  <c r="J73" i="2"/>
  <c r="I73" i="2"/>
  <c r="H73" i="2"/>
  <c r="G73" i="2"/>
  <c r="F73" i="2"/>
  <c r="C73" i="2"/>
  <c r="B73" i="2"/>
  <c r="E73" i="2" s="1"/>
  <c r="S72" i="2"/>
  <c r="R72" i="2"/>
  <c r="Q72" i="2"/>
  <c r="P72" i="2"/>
  <c r="E72" i="2"/>
  <c r="U72" i="2" s="1"/>
  <c r="S71" i="2"/>
  <c r="R71" i="2"/>
  <c r="Q71" i="2"/>
  <c r="U71" i="2" s="1"/>
  <c r="P71" i="2"/>
  <c r="E71" i="2"/>
  <c r="T71" i="2" s="1"/>
  <c r="W69" i="2"/>
  <c r="V69" i="2"/>
  <c r="O69" i="2"/>
  <c r="N69" i="2"/>
  <c r="M69" i="2"/>
  <c r="L69" i="2"/>
  <c r="K69" i="2"/>
  <c r="J69" i="2"/>
  <c r="I69" i="2"/>
  <c r="H69" i="2"/>
  <c r="G69" i="2"/>
  <c r="F69" i="2"/>
  <c r="C69" i="2"/>
  <c r="B69" i="2"/>
  <c r="O68" i="2"/>
  <c r="N68" i="2"/>
  <c r="M68" i="2"/>
  <c r="S68" i="2" s="1"/>
  <c r="L68" i="2"/>
  <c r="R68" i="2" s="1"/>
  <c r="K68" i="2"/>
  <c r="J68" i="2"/>
  <c r="I68" i="2"/>
  <c r="H68" i="2"/>
  <c r="G68" i="2"/>
  <c r="F68" i="2"/>
  <c r="E68" i="2"/>
  <c r="C68" i="2"/>
  <c r="B68" i="2"/>
  <c r="T67" i="2"/>
  <c r="S67" i="2"/>
  <c r="R67" i="2"/>
  <c r="Q67" i="2"/>
  <c r="P67" i="2"/>
  <c r="E67" i="2"/>
  <c r="U67" i="2" s="1"/>
  <c r="S66" i="2"/>
  <c r="R66" i="2"/>
  <c r="Q66" i="2"/>
  <c r="P66" i="2"/>
  <c r="E66" i="2"/>
  <c r="U66" i="2" s="1"/>
  <c r="S65" i="2"/>
  <c r="R65" i="2"/>
  <c r="Q65" i="2"/>
  <c r="P65" i="2"/>
  <c r="E65" i="2"/>
  <c r="U65" i="2" s="1"/>
  <c r="S64" i="2"/>
  <c r="R64" i="2"/>
  <c r="Q64" i="2"/>
  <c r="P64" i="2"/>
  <c r="E64" i="2"/>
  <c r="U64" i="2" s="1"/>
  <c r="S63" i="2"/>
  <c r="R63" i="2"/>
  <c r="Q63" i="2"/>
  <c r="P63" i="2"/>
  <c r="E63" i="2"/>
  <c r="O61" i="2"/>
  <c r="N61" i="2"/>
  <c r="M61" i="2"/>
  <c r="S61" i="2" s="1"/>
  <c r="L61" i="2"/>
  <c r="R61" i="2" s="1"/>
  <c r="K61" i="2"/>
  <c r="J61" i="2"/>
  <c r="I61" i="2"/>
  <c r="H61" i="2"/>
  <c r="C61" i="2"/>
  <c r="B61" i="2"/>
  <c r="S60" i="2"/>
  <c r="R60" i="2"/>
  <c r="Q60" i="2"/>
  <c r="P60" i="2"/>
  <c r="E60" i="2"/>
  <c r="U60" i="2" s="1"/>
  <c r="S59" i="2"/>
  <c r="R59" i="2"/>
  <c r="Q59" i="2"/>
  <c r="P59" i="2"/>
  <c r="E59" i="2"/>
  <c r="U59" i="2" s="1"/>
  <c r="U58" i="2"/>
  <c r="T58" i="2"/>
  <c r="S58" i="2"/>
  <c r="R58" i="2"/>
  <c r="Q58" i="2"/>
  <c r="P58" i="2"/>
  <c r="E58" i="2"/>
  <c r="S57" i="2"/>
  <c r="R57" i="2"/>
  <c r="Q57" i="2"/>
  <c r="P57" i="2"/>
  <c r="E57" i="2"/>
  <c r="U57" i="2" s="1"/>
  <c r="O55" i="2"/>
  <c r="S55" i="2" s="1"/>
  <c r="N55" i="2"/>
  <c r="M55" i="2"/>
  <c r="L55" i="2"/>
  <c r="R55" i="2" s="1"/>
  <c r="K55" i="2"/>
  <c r="J55" i="2"/>
  <c r="I55" i="2"/>
  <c r="H55" i="2"/>
  <c r="G55" i="2"/>
  <c r="F55" i="2"/>
  <c r="C55" i="2"/>
  <c r="B55" i="2"/>
  <c r="S54" i="2"/>
  <c r="R54" i="2"/>
  <c r="Q54" i="2"/>
  <c r="P54" i="2"/>
  <c r="E54" i="2"/>
  <c r="U54" i="2" s="1"/>
  <c r="S53" i="2"/>
  <c r="R53" i="2"/>
  <c r="Q53" i="2"/>
  <c r="P53" i="2"/>
  <c r="E53" i="2"/>
  <c r="S52" i="2"/>
  <c r="R52" i="2"/>
  <c r="Q52" i="2"/>
  <c r="P52" i="2"/>
  <c r="E52" i="2"/>
  <c r="U52" i="2" s="1"/>
  <c r="S51" i="2"/>
  <c r="R51" i="2"/>
  <c r="Q51" i="2"/>
  <c r="P51" i="2"/>
  <c r="E51" i="2"/>
  <c r="U51" i="2" s="1"/>
  <c r="S50" i="2"/>
  <c r="R50" i="2"/>
  <c r="Q50" i="2"/>
  <c r="P50" i="2"/>
  <c r="E50" i="2"/>
  <c r="T50" i="2" s="1"/>
  <c r="S49" i="2"/>
  <c r="R49" i="2"/>
  <c r="Q49" i="2"/>
  <c r="P49" i="2"/>
  <c r="E49" i="2"/>
  <c r="T49" i="2" s="1"/>
  <c r="T48" i="2"/>
  <c r="S48" i="2"/>
  <c r="R48" i="2"/>
  <c r="Q48" i="2"/>
  <c r="P48" i="2"/>
  <c r="E48" i="2"/>
  <c r="U48" i="2" s="1"/>
  <c r="S47" i="2"/>
  <c r="R47" i="2"/>
  <c r="Q47" i="2"/>
  <c r="P47" i="2"/>
  <c r="E47" i="2"/>
  <c r="U47" i="2" s="1"/>
  <c r="S46" i="2"/>
  <c r="R46" i="2"/>
  <c r="Q46" i="2"/>
  <c r="P46" i="2"/>
  <c r="E46" i="2"/>
  <c r="U46" i="2" s="1"/>
  <c r="S45" i="2"/>
  <c r="R45" i="2"/>
  <c r="Q45" i="2"/>
  <c r="P45" i="2"/>
  <c r="E45" i="2"/>
  <c r="S44" i="2"/>
  <c r="R44" i="2"/>
  <c r="Q44" i="2"/>
  <c r="P44" i="2"/>
  <c r="E44" i="2"/>
  <c r="U44" i="2" s="1"/>
  <c r="O42" i="2"/>
  <c r="N42" i="2"/>
  <c r="M42" i="2"/>
  <c r="S42" i="2" s="1"/>
  <c r="L42" i="2"/>
  <c r="R42" i="2" s="1"/>
  <c r="K42" i="2"/>
  <c r="J42" i="2"/>
  <c r="I42" i="2"/>
  <c r="H42" i="2"/>
  <c r="P42" i="2" s="1"/>
  <c r="G42" i="2"/>
  <c r="F42" i="2"/>
  <c r="C42" i="2"/>
  <c r="E42" i="2" s="1"/>
  <c r="B42" i="2"/>
  <c r="S41" i="2"/>
  <c r="R41" i="2"/>
  <c r="Q41" i="2"/>
  <c r="P41" i="2"/>
  <c r="E41" i="2"/>
  <c r="U41" i="2" s="1"/>
  <c r="S40" i="2"/>
  <c r="R40" i="2"/>
  <c r="Q40" i="2"/>
  <c r="P40" i="2"/>
  <c r="E40" i="2"/>
  <c r="U40" i="2" s="1"/>
  <c r="U39" i="2"/>
  <c r="S39" i="2"/>
  <c r="R39" i="2"/>
  <c r="Q39" i="2"/>
  <c r="P39" i="2"/>
  <c r="E39" i="2"/>
  <c r="T39" i="2" s="1"/>
  <c r="S38" i="2"/>
  <c r="R38" i="2"/>
  <c r="Q38" i="2"/>
  <c r="P38" i="2"/>
  <c r="E38" i="2"/>
  <c r="U38" i="2" s="1"/>
  <c r="S37" i="2"/>
  <c r="R37" i="2"/>
  <c r="Q37" i="2"/>
  <c r="U37" i="2" s="1"/>
  <c r="P37" i="2"/>
  <c r="T37" i="2" s="1"/>
  <c r="E37" i="2"/>
  <c r="O35" i="2"/>
  <c r="N35" i="2"/>
  <c r="M35" i="2"/>
  <c r="S35" i="2" s="1"/>
  <c r="L35" i="2"/>
  <c r="K35" i="2"/>
  <c r="Q35" i="2" s="1"/>
  <c r="J35" i="2"/>
  <c r="I35" i="2"/>
  <c r="H35" i="2"/>
  <c r="G35" i="2"/>
  <c r="F35" i="2"/>
  <c r="C35" i="2"/>
  <c r="B35" i="2"/>
  <c r="E35" i="2" s="1"/>
  <c r="T34" i="2"/>
  <c r="S34" i="2"/>
  <c r="R34" i="2"/>
  <c r="Q34" i="2"/>
  <c r="U34" i="2" s="1"/>
  <c r="P34" i="2"/>
  <c r="E34" i="2"/>
  <c r="O32" i="2"/>
  <c r="N32" i="2"/>
  <c r="M32" i="2"/>
  <c r="S32" i="2" s="1"/>
  <c r="L32" i="2"/>
  <c r="R32" i="2" s="1"/>
  <c r="K32" i="2"/>
  <c r="J32" i="2"/>
  <c r="I32" i="2"/>
  <c r="H32" i="2"/>
  <c r="G32" i="2"/>
  <c r="F32" i="2"/>
  <c r="C32" i="2"/>
  <c r="B32" i="2"/>
  <c r="S31" i="2"/>
  <c r="R31" i="2"/>
  <c r="Q31" i="2"/>
  <c r="P31" i="2"/>
  <c r="E31" i="2"/>
  <c r="U31" i="2" s="1"/>
  <c r="S30" i="2"/>
  <c r="R30" i="2"/>
  <c r="Q30" i="2"/>
  <c r="P30" i="2"/>
  <c r="E30" i="2"/>
  <c r="U30" i="2" s="1"/>
  <c r="S29" i="2"/>
  <c r="R29" i="2"/>
  <c r="Q29" i="2"/>
  <c r="P29" i="2"/>
  <c r="E29" i="2"/>
  <c r="U29" i="2" s="1"/>
  <c r="S28" i="2"/>
  <c r="R28" i="2"/>
  <c r="Q28" i="2"/>
  <c r="P28" i="2"/>
  <c r="E28" i="2"/>
  <c r="T28" i="2" s="1"/>
  <c r="W26" i="2"/>
  <c r="V26" i="2"/>
  <c r="O26" i="2"/>
  <c r="N26" i="2"/>
  <c r="M26" i="2"/>
  <c r="S26" i="2" s="1"/>
  <c r="L26" i="2"/>
  <c r="R26" i="2" s="1"/>
  <c r="K26" i="2"/>
  <c r="J26" i="2"/>
  <c r="I26" i="2"/>
  <c r="H26" i="2"/>
  <c r="G26" i="2"/>
  <c r="F26" i="2"/>
  <c r="C26" i="2"/>
  <c r="B26" i="2"/>
  <c r="E26" i="2" s="1"/>
  <c r="S25" i="2"/>
  <c r="R25" i="2"/>
  <c r="Q25" i="2"/>
  <c r="P25" i="2"/>
  <c r="E25" i="2"/>
  <c r="U25" i="2" s="1"/>
  <c r="S24" i="2"/>
  <c r="R24" i="2"/>
  <c r="Q24" i="2"/>
  <c r="P24" i="2"/>
  <c r="E24" i="2"/>
  <c r="U24" i="2" s="1"/>
  <c r="S23" i="2"/>
  <c r="R23" i="2"/>
  <c r="Q23" i="2"/>
  <c r="P23" i="2"/>
  <c r="E23" i="2"/>
  <c r="S22" i="2"/>
  <c r="R22" i="2"/>
  <c r="Q22" i="2"/>
  <c r="P22" i="2"/>
  <c r="E22" i="2"/>
  <c r="U22" i="2" s="1"/>
  <c r="S21" i="2"/>
  <c r="R21" i="2"/>
  <c r="Q21" i="2"/>
  <c r="P21" i="2"/>
  <c r="E21" i="2"/>
  <c r="U21" i="2" s="1"/>
  <c r="S20" i="2"/>
  <c r="R20" i="2"/>
  <c r="Q20" i="2"/>
  <c r="P20" i="2"/>
  <c r="E20" i="2"/>
  <c r="T20" i="2" s="1"/>
  <c r="U19" i="2"/>
  <c r="S19" i="2"/>
  <c r="R19" i="2"/>
  <c r="Q19" i="2"/>
  <c r="P19" i="2"/>
  <c r="E19" i="2"/>
  <c r="T19" i="2" s="1"/>
  <c r="R17" i="2"/>
  <c r="O17" i="2"/>
  <c r="S17" i="2" s="1"/>
  <c r="N17" i="2"/>
  <c r="M17" i="2"/>
  <c r="L17" i="2"/>
  <c r="K17" i="2"/>
  <c r="J17" i="2"/>
  <c r="I17" i="2"/>
  <c r="H17" i="2"/>
  <c r="P17" i="2" s="1"/>
  <c r="G17" i="2"/>
  <c r="F17" i="2"/>
  <c r="C17" i="2"/>
  <c r="B17" i="2"/>
  <c r="E17" i="2" s="1"/>
  <c r="T16" i="2"/>
  <c r="S16" i="2"/>
  <c r="R16" i="2"/>
  <c r="Q16" i="2"/>
  <c r="P16" i="2"/>
  <c r="E16" i="2"/>
  <c r="U16" i="2" s="1"/>
  <c r="U15" i="2"/>
  <c r="S15" i="2"/>
  <c r="R15" i="2"/>
  <c r="Q15" i="2"/>
  <c r="P15" i="2"/>
  <c r="E15" i="2"/>
  <c r="T15" i="2" s="1"/>
  <c r="S14" i="2"/>
  <c r="R14" i="2"/>
  <c r="Q14" i="2"/>
  <c r="P14" i="2"/>
  <c r="E14" i="2"/>
  <c r="U14" i="2" s="1"/>
  <c r="S13" i="2"/>
  <c r="R13" i="2"/>
  <c r="Q13" i="2"/>
  <c r="P13" i="2"/>
  <c r="E13" i="2"/>
  <c r="U13" i="2" s="1"/>
  <c r="T12" i="2"/>
  <c r="S12" i="2"/>
  <c r="R12" i="2"/>
  <c r="Q12" i="2"/>
  <c r="P12" i="2"/>
  <c r="E12" i="2"/>
  <c r="U12" i="2" s="1"/>
  <c r="S11" i="2"/>
  <c r="R11" i="2"/>
  <c r="Q11" i="2"/>
  <c r="P11" i="2"/>
  <c r="E11" i="2"/>
  <c r="U11" i="2" s="1"/>
  <c r="S10" i="2"/>
  <c r="R10" i="2"/>
  <c r="Q10" i="2"/>
  <c r="P10" i="2"/>
  <c r="E10" i="2"/>
  <c r="U10" i="2" s="1"/>
  <c r="U9" i="2"/>
  <c r="S9" i="2"/>
  <c r="R9" i="2"/>
  <c r="Q9" i="2"/>
  <c r="P9" i="2"/>
  <c r="E9" i="2"/>
  <c r="S96" i="1"/>
  <c r="R96" i="1"/>
  <c r="Q96" i="1"/>
  <c r="P96" i="1"/>
  <c r="E96" i="1"/>
  <c r="U96" i="1" s="1"/>
  <c r="U95" i="1"/>
  <c r="T95" i="1"/>
  <c r="S95" i="1"/>
  <c r="R95" i="1"/>
  <c r="Q95" i="1"/>
  <c r="P95" i="1"/>
  <c r="E95" i="1"/>
  <c r="U94" i="1"/>
  <c r="T94" i="1"/>
  <c r="S94" i="1"/>
  <c r="R94" i="1"/>
  <c r="Q94" i="1"/>
  <c r="P94" i="1"/>
  <c r="E94" i="1"/>
  <c r="S93" i="1"/>
  <c r="R93" i="1"/>
  <c r="Q93" i="1"/>
  <c r="P93" i="1"/>
  <c r="E93" i="1"/>
  <c r="U93" i="1" s="1"/>
  <c r="U92" i="1"/>
  <c r="T92" i="1"/>
  <c r="S92" i="1"/>
  <c r="R92" i="1"/>
  <c r="Q92" i="1"/>
  <c r="P92" i="1"/>
  <c r="E92" i="1"/>
  <c r="S91" i="1"/>
  <c r="R91" i="1"/>
  <c r="Q91" i="1"/>
  <c r="P91" i="1"/>
  <c r="E91" i="1"/>
  <c r="S90" i="1"/>
  <c r="R90" i="1"/>
  <c r="Q90" i="1"/>
  <c r="P90" i="1"/>
  <c r="E90" i="1"/>
  <c r="U90" i="1" s="1"/>
  <c r="U89" i="1"/>
  <c r="S89" i="1"/>
  <c r="R89" i="1"/>
  <c r="Q89" i="1"/>
  <c r="P89" i="1"/>
  <c r="E89" i="1"/>
  <c r="T89" i="1" s="1"/>
  <c r="T88" i="1"/>
  <c r="S88" i="1"/>
  <c r="R88" i="1"/>
  <c r="Q88" i="1"/>
  <c r="P88" i="1"/>
  <c r="E88" i="1"/>
  <c r="U88" i="1" s="1"/>
  <c r="W75" i="1"/>
  <c r="V75" i="1"/>
  <c r="O75" i="1"/>
  <c r="N75" i="1"/>
  <c r="M75" i="1"/>
  <c r="L75" i="1"/>
  <c r="K75" i="1"/>
  <c r="J75" i="1"/>
  <c r="I75" i="1"/>
  <c r="H75" i="1"/>
  <c r="G75" i="1"/>
  <c r="F75" i="1"/>
  <c r="C75" i="1"/>
  <c r="B75" i="1"/>
  <c r="V74" i="1"/>
  <c r="O74" i="1"/>
  <c r="N74" i="1"/>
  <c r="M74" i="1"/>
  <c r="S74" i="1" s="1"/>
  <c r="L74" i="1"/>
  <c r="K74" i="1"/>
  <c r="J74" i="1"/>
  <c r="I74" i="1"/>
  <c r="H74" i="1"/>
  <c r="G74" i="1"/>
  <c r="F74" i="1"/>
  <c r="C74" i="1"/>
  <c r="B74" i="1"/>
  <c r="E74" i="1" s="1"/>
  <c r="V73" i="1"/>
  <c r="R73" i="1"/>
  <c r="O73" i="1"/>
  <c r="N73" i="1"/>
  <c r="M73" i="1"/>
  <c r="S73" i="1" s="1"/>
  <c r="L73" i="1"/>
  <c r="K73" i="1"/>
  <c r="J73" i="1"/>
  <c r="I73" i="1"/>
  <c r="H73" i="1"/>
  <c r="G73" i="1"/>
  <c r="F73" i="1"/>
  <c r="C73" i="1"/>
  <c r="B73" i="1"/>
  <c r="E73" i="1" s="1"/>
  <c r="U72" i="1"/>
  <c r="S72" i="1"/>
  <c r="R72" i="1"/>
  <c r="Q72" i="1"/>
  <c r="P72" i="1"/>
  <c r="E72" i="1"/>
  <c r="T72" i="1" s="1"/>
  <c r="S71" i="1"/>
  <c r="R71" i="1"/>
  <c r="Q71" i="1"/>
  <c r="P71" i="1"/>
  <c r="E71" i="1"/>
  <c r="W69" i="1"/>
  <c r="V69" i="1"/>
  <c r="O69" i="1"/>
  <c r="N69" i="1"/>
  <c r="M69" i="1"/>
  <c r="L69" i="1"/>
  <c r="K69" i="1"/>
  <c r="J69" i="1"/>
  <c r="I69" i="1"/>
  <c r="H69" i="1"/>
  <c r="G69" i="1"/>
  <c r="F69" i="1"/>
  <c r="C69" i="1"/>
  <c r="B69" i="1"/>
  <c r="S68" i="1"/>
  <c r="O68" i="1"/>
  <c r="N68" i="1"/>
  <c r="M68" i="1"/>
  <c r="L68" i="1"/>
  <c r="R68" i="1" s="1"/>
  <c r="K68" i="1"/>
  <c r="J68" i="1"/>
  <c r="I68" i="1"/>
  <c r="H68" i="1"/>
  <c r="G68" i="1"/>
  <c r="F68" i="1"/>
  <c r="C68" i="1"/>
  <c r="B68" i="1"/>
  <c r="U67" i="1"/>
  <c r="T67" i="1"/>
  <c r="S67" i="1"/>
  <c r="R67" i="1"/>
  <c r="Q67" i="1"/>
  <c r="P67" i="1"/>
  <c r="E67" i="1"/>
  <c r="U66" i="1"/>
  <c r="T66" i="1"/>
  <c r="S66" i="1"/>
  <c r="R66" i="1"/>
  <c r="Q66" i="1"/>
  <c r="P66" i="1"/>
  <c r="E66" i="1"/>
  <c r="S65" i="1"/>
  <c r="R65" i="1"/>
  <c r="Q65" i="1"/>
  <c r="P65" i="1"/>
  <c r="E65" i="1"/>
  <c r="U65" i="1" s="1"/>
  <c r="S64" i="1"/>
  <c r="R64" i="1"/>
  <c r="Q64" i="1"/>
  <c r="P64" i="1"/>
  <c r="E64" i="1"/>
  <c r="U64" i="1" s="1"/>
  <c r="U63" i="1"/>
  <c r="S63" i="1"/>
  <c r="R63" i="1"/>
  <c r="Q63" i="1"/>
  <c r="P63" i="1"/>
  <c r="E63" i="1"/>
  <c r="T63" i="1" s="1"/>
  <c r="O61" i="1"/>
  <c r="N61" i="1"/>
  <c r="M61" i="1"/>
  <c r="S61" i="1" s="1"/>
  <c r="L61" i="1"/>
  <c r="R61" i="1" s="1"/>
  <c r="K61" i="1"/>
  <c r="J61" i="1"/>
  <c r="I61" i="1"/>
  <c r="H61" i="1"/>
  <c r="C61" i="1"/>
  <c r="B61" i="1"/>
  <c r="S60" i="1"/>
  <c r="R60" i="1"/>
  <c r="Q60" i="1"/>
  <c r="P60" i="1"/>
  <c r="E60" i="1"/>
  <c r="U60" i="1" s="1"/>
  <c r="S59" i="1"/>
  <c r="R59" i="1"/>
  <c r="Q59" i="1"/>
  <c r="P59" i="1"/>
  <c r="E59" i="1"/>
  <c r="T59" i="1" s="1"/>
  <c r="S58" i="1"/>
  <c r="R58" i="1"/>
  <c r="Q58" i="1"/>
  <c r="P58" i="1"/>
  <c r="E58" i="1"/>
  <c r="U58" i="1" s="1"/>
  <c r="S57" i="1"/>
  <c r="R57" i="1"/>
  <c r="Q57" i="1"/>
  <c r="P57" i="1"/>
  <c r="E57" i="1"/>
  <c r="U57" i="1" s="1"/>
  <c r="O55" i="1"/>
  <c r="N55" i="1"/>
  <c r="M55" i="1"/>
  <c r="S55" i="1" s="1"/>
  <c r="L55" i="1"/>
  <c r="K55" i="1"/>
  <c r="J55" i="1"/>
  <c r="I55" i="1"/>
  <c r="H55" i="1"/>
  <c r="G55" i="1"/>
  <c r="F55" i="1"/>
  <c r="C55" i="1"/>
  <c r="B55" i="1"/>
  <c r="S54" i="1"/>
  <c r="R54" i="1"/>
  <c r="Q54" i="1"/>
  <c r="P54" i="1"/>
  <c r="E54" i="1"/>
  <c r="T54" i="1" s="1"/>
  <c r="S53" i="1"/>
  <c r="R53" i="1"/>
  <c r="Q53" i="1"/>
  <c r="P53" i="1"/>
  <c r="T53" i="1" s="1"/>
  <c r="E53" i="1"/>
  <c r="U53" i="1" s="1"/>
  <c r="S52" i="1"/>
  <c r="R52" i="1"/>
  <c r="Q52" i="1"/>
  <c r="P52" i="1"/>
  <c r="E52" i="1"/>
  <c r="U52" i="1" s="1"/>
  <c r="S51" i="1"/>
  <c r="R51" i="1"/>
  <c r="Q51" i="1"/>
  <c r="P51" i="1"/>
  <c r="E51" i="1"/>
  <c r="U51" i="1" s="1"/>
  <c r="S50" i="1"/>
  <c r="R50" i="1"/>
  <c r="Q50" i="1"/>
  <c r="P50" i="1"/>
  <c r="E50" i="1"/>
  <c r="U50" i="1" s="1"/>
  <c r="S49" i="1"/>
  <c r="R49" i="1"/>
  <c r="Q49" i="1"/>
  <c r="P49" i="1"/>
  <c r="E49" i="1"/>
  <c r="U49" i="1" s="1"/>
  <c r="S48" i="1"/>
  <c r="R48" i="1"/>
  <c r="Q48" i="1"/>
  <c r="P48" i="1"/>
  <c r="E48" i="1"/>
  <c r="T48" i="1" s="1"/>
  <c r="S47" i="1"/>
  <c r="R47" i="1"/>
  <c r="Q47" i="1"/>
  <c r="P47" i="1"/>
  <c r="E47" i="1"/>
  <c r="U47" i="1" s="1"/>
  <c r="S46" i="1"/>
  <c r="R46" i="1"/>
  <c r="Q46" i="1"/>
  <c r="P46" i="1"/>
  <c r="E46" i="1"/>
  <c r="T46" i="1" s="1"/>
  <c r="U45" i="1"/>
  <c r="S45" i="1"/>
  <c r="R45" i="1"/>
  <c r="Q45" i="1"/>
  <c r="P45" i="1"/>
  <c r="E45" i="1"/>
  <c r="S44" i="1"/>
  <c r="R44" i="1"/>
  <c r="Q44" i="1"/>
  <c r="P44" i="1"/>
  <c r="E44" i="1"/>
  <c r="U44" i="1" s="1"/>
  <c r="V42" i="1"/>
  <c r="O42" i="1"/>
  <c r="N42" i="1"/>
  <c r="M42" i="1"/>
  <c r="L42" i="1"/>
  <c r="R42" i="1" s="1"/>
  <c r="K42" i="1"/>
  <c r="J42" i="1"/>
  <c r="I42" i="1"/>
  <c r="H42" i="1"/>
  <c r="G42" i="1"/>
  <c r="F42" i="1"/>
  <c r="C42" i="1"/>
  <c r="E42" i="1" s="1"/>
  <c r="B42" i="1"/>
  <c r="S41" i="1"/>
  <c r="R41" i="1"/>
  <c r="Q41" i="1"/>
  <c r="P41" i="1"/>
  <c r="E41" i="1"/>
  <c r="U41" i="1" s="1"/>
  <c r="S40" i="1"/>
  <c r="R40" i="1"/>
  <c r="Q40" i="1"/>
  <c r="P40" i="1"/>
  <c r="E40" i="1"/>
  <c r="U40" i="1" s="1"/>
  <c r="S39" i="1"/>
  <c r="R39" i="1"/>
  <c r="Q39" i="1"/>
  <c r="P39" i="1"/>
  <c r="E39" i="1"/>
  <c r="T39" i="1" s="1"/>
  <c r="S38" i="1"/>
  <c r="R38" i="1"/>
  <c r="Q38" i="1"/>
  <c r="P38" i="1"/>
  <c r="E38" i="1"/>
  <c r="U38" i="1" s="1"/>
  <c r="S37" i="1"/>
  <c r="R37" i="1"/>
  <c r="Q37" i="1"/>
  <c r="P37" i="1"/>
  <c r="E37" i="1"/>
  <c r="O35" i="1"/>
  <c r="N35" i="1"/>
  <c r="M35" i="1"/>
  <c r="S35" i="1" s="1"/>
  <c r="L35" i="1"/>
  <c r="K35" i="1"/>
  <c r="J35" i="1"/>
  <c r="I35" i="1"/>
  <c r="H35" i="1"/>
  <c r="G35" i="1"/>
  <c r="F35" i="1"/>
  <c r="C35" i="1"/>
  <c r="B35" i="1"/>
  <c r="S34" i="1"/>
  <c r="R34" i="1"/>
  <c r="Q34" i="1"/>
  <c r="P34" i="1"/>
  <c r="E34" i="1"/>
  <c r="U34" i="1" s="1"/>
  <c r="W32" i="1"/>
  <c r="V32" i="1"/>
  <c r="O32" i="1"/>
  <c r="N32" i="1"/>
  <c r="M32" i="1"/>
  <c r="L32" i="1"/>
  <c r="K32" i="1"/>
  <c r="J32" i="1"/>
  <c r="I32" i="1"/>
  <c r="H32" i="1"/>
  <c r="G32" i="1"/>
  <c r="F32" i="1"/>
  <c r="C32" i="1"/>
  <c r="E32" i="1" s="1"/>
  <c r="B32" i="1"/>
  <c r="S31" i="1"/>
  <c r="R31" i="1"/>
  <c r="Q31" i="1"/>
  <c r="U31" i="1" s="1"/>
  <c r="P31" i="1"/>
  <c r="T31" i="1" s="1"/>
  <c r="E31" i="1"/>
  <c r="S30" i="1"/>
  <c r="R30" i="1"/>
  <c r="Q30" i="1"/>
  <c r="P30" i="1"/>
  <c r="E30" i="1"/>
  <c r="U30" i="1" s="1"/>
  <c r="S29" i="1"/>
  <c r="R29" i="1"/>
  <c r="Q29" i="1"/>
  <c r="P29" i="1"/>
  <c r="E29" i="1"/>
  <c r="U29" i="1" s="1"/>
  <c r="S28" i="1"/>
  <c r="R28" i="1"/>
  <c r="Q28" i="1"/>
  <c r="P28" i="1"/>
  <c r="E28" i="1"/>
  <c r="T28" i="1" s="1"/>
  <c r="W26" i="1"/>
  <c r="V26" i="1"/>
  <c r="O26" i="1"/>
  <c r="N26" i="1"/>
  <c r="M26" i="1"/>
  <c r="L26" i="1"/>
  <c r="R26" i="1" s="1"/>
  <c r="K26" i="1"/>
  <c r="J26" i="1"/>
  <c r="I26" i="1"/>
  <c r="H26" i="1"/>
  <c r="G26" i="1"/>
  <c r="F26" i="1"/>
  <c r="C26" i="1"/>
  <c r="B26" i="1"/>
  <c r="S25" i="1"/>
  <c r="R25" i="1"/>
  <c r="Q25" i="1"/>
  <c r="P25" i="1"/>
  <c r="E25" i="1"/>
  <c r="U25" i="1" s="1"/>
  <c r="S24" i="1"/>
  <c r="R24" i="1"/>
  <c r="Q24" i="1"/>
  <c r="P24" i="1"/>
  <c r="E24" i="1"/>
  <c r="U24" i="1" s="1"/>
  <c r="S23" i="1"/>
  <c r="R23" i="1"/>
  <c r="Q23" i="1"/>
  <c r="P23" i="1"/>
  <c r="E23" i="1"/>
  <c r="T23" i="1" s="1"/>
  <c r="U22" i="1"/>
  <c r="T22" i="1"/>
  <c r="S22" i="1"/>
  <c r="R22" i="1"/>
  <c r="Q22" i="1"/>
  <c r="P22" i="1"/>
  <c r="E22" i="1"/>
  <c r="S21" i="1"/>
  <c r="R21" i="1"/>
  <c r="Q21" i="1"/>
  <c r="P21" i="1"/>
  <c r="E21" i="1"/>
  <c r="T21" i="1" s="1"/>
  <c r="T20" i="1"/>
  <c r="S20" i="1"/>
  <c r="R20" i="1"/>
  <c r="Q20" i="1"/>
  <c r="P20" i="1"/>
  <c r="E20" i="1"/>
  <c r="U20" i="1" s="1"/>
  <c r="S19" i="1"/>
  <c r="R19" i="1"/>
  <c r="Q19" i="1"/>
  <c r="P19" i="1"/>
  <c r="E19" i="1"/>
  <c r="U19" i="1" s="1"/>
  <c r="O17" i="1"/>
  <c r="S17" i="1" s="1"/>
  <c r="N17" i="1"/>
  <c r="M17" i="1"/>
  <c r="L17" i="1"/>
  <c r="R17" i="1" s="1"/>
  <c r="K17" i="1"/>
  <c r="J17" i="1"/>
  <c r="I17" i="1"/>
  <c r="H17" i="1"/>
  <c r="P17" i="1" s="1"/>
  <c r="G17" i="1"/>
  <c r="F17" i="1"/>
  <c r="C17" i="1"/>
  <c r="B17" i="1"/>
  <c r="E17" i="1" s="1"/>
  <c r="S16" i="1"/>
  <c r="R16" i="1"/>
  <c r="Q16" i="1"/>
  <c r="P16" i="1"/>
  <c r="E16" i="1"/>
  <c r="U16" i="1" s="1"/>
  <c r="S15" i="1"/>
  <c r="R15" i="1"/>
  <c r="Q15" i="1"/>
  <c r="U15" i="1" s="1"/>
  <c r="P15" i="1"/>
  <c r="E15" i="1"/>
  <c r="S14" i="1"/>
  <c r="R14" i="1"/>
  <c r="Q14" i="1"/>
  <c r="P14" i="1"/>
  <c r="E14" i="1"/>
  <c r="S13" i="1"/>
  <c r="R13" i="1"/>
  <c r="Q13" i="1"/>
  <c r="P13" i="1"/>
  <c r="E13" i="1"/>
  <c r="U13" i="1" s="1"/>
  <c r="U12" i="1"/>
  <c r="S12" i="1"/>
  <c r="R12" i="1"/>
  <c r="Q12" i="1"/>
  <c r="P12" i="1"/>
  <c r="E12" i="1"/>
  <c r="T12" i="1" s="1"/>
  <c r="U11" i="1"/>
  <c r="T11" i="1"/>
  <c r="S11" i="1"/>
  <c r="R11" i="1"/>
  <c r="Q11" i="1"/>
  <c r="P11" i="1"/>
  <c r="E11" i="1"/>
  <c r="T10" i="1"/>
  <c r="S10" i="1"/>
  <c r="R10" i="1"/>
  <c r="Q10" i="1"/>
  <c r="U10" i="1" s="1"/>
  <c r="P10" i="1"/>
  <c r="E10" i="1"/>
  <c r="U9" i="1"/>
  <c r="S9" i="1"/>
  <c r="R9" i="1"/>
  <c r="Q9" i="1"/>
  <c r="P9" i="1"/>
  <c r="E9" i="1"/>
  <c r="T9" i="1" s="1"/>
  <c r="T28" i="12" l="1"/>
  <c r="U28" i="12"/>
  <c r="E32" i="9"/>
  <c r="U96" i="10"/>
  <c r="T96" i="10"/>
  <c r="T31" i="20"/>
  <c r="U31" i="20"/>
  <c r="Q17" i="1"/>
  <c r="U54" i="1"/>
  <c r="U59" i="1"/>
  <c r="T96" i="1"/>
  <c r="Q17" i="2"/>
  <c r="T23" i="2"/>
  <c r="T38" i="2"/>
  <c r="U53" i="2"/>
  <c r="Q74" i="2"/>
  <c r="T11" i="3"/>
  <c r="U15" i="3"/>
  <c r="U24" i="3"/>
  <c r="P35" i="3"/>
  <c r="U39" i="3"/>
  <c r="T53" i="3"/>
  <c r="T72" i="3"/>
  <c r="T12" i="4"/>
  <c r="U20" i="4"/>
  <c r="T38" i="4"/>
  <c r="T60" i="4"/>
  <c r="T12" i="5"/>
  <c r="P17" i="5"/>
  <c r="Q26" i="5"/>
  <c r="U34" i="5"/>
  <c r="U53" i="5"/>
  <c r="T65" i="5"/>
  <c r="U14" i="6"/>
  <c r="Q17" i="6"/>
  <c r="T41" i="6"/>
  <c r="T46" i="6"/>
  <c r="T53" i="6"/>
  <c r="U58" i="6"/>
  <c r="P73" i="6"/>
  <c r="T92" i="6"/>
  <c r="T11" i="7"/>
  <c r="E17" i="7"/>
  <c r="T22" i="7"/>
  <c r="T41" i="7"/>
  <c r="U65" i="7"/>
  <c r="Q68" i="7"/>
  <c r="T94" i="7"/>
  <c r="P17" i="8"/>
  <c r="U31" i="8"/>
  <c r="Q35" i="8"/>
  <c r="T54" i="8"/>
  <c r="T58" i="8"/>
  <c r="Q87" i="8"/>
  <c r="T12" i="9"/>
  <c r="T23" i="9"/>
  <c r="T30" i="9"/>
  <c r="E35" i="9"/>
  <c r="T59" i="9"/>
  <c r="U66" i="9"/>
  <c r="T66" i="9"/>
  <c r="U38" i="10"/>
  <c r="T38" i="10"/>
  <c r="U54" i="10"/>
  <c r="U65" i="10"/>
  <c r="T65" i="10"/>
  <c r="U30" i="11"/>
  <c r="T30" i="11"/>
  <c r="U88" i="11"/>
  <c r="T88" i="11"/>
  <c r="U38" i="12"/>
  <c r="T38" i="12"/>
  <c r="U11" i="13"/>
  <c r="T11" i="13"/>
  <c r="T28" i="13"/>
  <c r="U28" i="13"/>
  <c r="T65" i="13"/>
  <c r="U65" i="13"/>
  <c r="E68" i="13"/>
  <c r="T90" i="15"/>
  <c r="U90" i="15"/>
  <c r="U24" i="17"/>
  <c r="T24" i="17"/>
  <c r="T34" i="11"/>
  <c r="U34" i="11"/>
  <c r="U72" i="11"/>
  <c r="T72" i="11"/>
  <c r="U95" i="14"/>
  <c r="T95" i="14"/>
  <c r="N114" i="16"/>
  <c r="N115" i="16"/>
  <c r="D115" i="11"/>
  <c r="D114" i="11"/>
  <c r="N115" i="8"/>
  <c r="N114" i="8"/>
  <c r="T53" i="2"/>
  <c r="T92" i="14"/>
  <c r="U92" i="14"/>
  <c r="S26" i="1"/>
  <c r="P35" i="1"/>
  <c r="U46" i="1"/>
  <c r="U48" i="1"/>
  <c r="T51" i="1"/>
  <c r="R74" i="1"/>
  <c r="U23" i="2"/>
  <c r="R35" i="2"/>
  <c r="R75" i="2"/>
  <c r="T60" i="3"/>
  <c r="T63" i="3"/>
  <c r="U67" i="3"/>
  <c r="U95" i="3"/>
  <c r="U15" i="4"/>
  <c r="T63" i="4"/>
  <c r="T21" i="5"/>
  <c r="T54" i="5"/>
  <c r="U58" i="5"/>
  <c r="T64" i="5"/>
  <c r="P73" i="5"/>
  <c r="P74" i="5"/>
  <c r="P87" i="5"/>
  <c r="T91" i="5"/>
  <c r="U94" i="5"/>
  <c r="T9" i="6"/>
  <c r="T13" i="6"/>
  <c r="T20" i="6"/>
  <c r="U30" i="6"/>
  <c r="E35" i="6"/>
  <c r="R35" i="6"/>
  <c r="T57" i="6"/>
  <c r="T71" i="6"/>
  <c r="Q73" i="6"/>
  <c r="P73" i="7"/>
  <c r="R74" i="7"/>
  <c r="T11" i="8"/>
  <c r="Q17" i="8"/>
  <c r="T53" i="8"/>
  <c r="P74" i="8"/>
  <c r="T10" i="9"/>
  <c r="T21" i="9"/>
  <c r="U31" i="9"/>
  <c r="U41" i="9"/>
  <c r="U54" i="9"/>
  <c r="Q74" i="9"/>
  <c r="U54" i="11"/>
  <c r="T54" i="11"/>
  <c r="P87" i="11"/>
  <c r="U10" i="12"/>
  <c r="T10" i="12"/>
  <c r="T34" i="12"/>
  <c r="T24" i="13"/>
  <c r="U24" i="13"/>
  <c r="U94" i="19"/>
  <c r="T94" i="19"/>
  <c r="U23" i="21"/>
  <c r="T23" i="21"/>
  <c r="U40" i="21"/>
  <c r="T40" i="21"/>
  <c r="U14" i="12"/>
  <c r="T14" i="12"/>
  <c r="U48" i="12"/>
  <c r="T48" i="12"/>
  <c r="O115" i="13"/>
  <c r="O114" i="13"/>
  <c r="U46" i="11"/>
  <c r="T46" i="11"/>
  <c r="U51" i="13"/>
  <c r="T51" i="13"/>
  <c r="T23" i="15"/>
  <c r="U23" i="15"/>
  <c r="T30" i="18"/>
  <c r="U30" i="18"/>
  <c r="T15" i="1"/>
  <c r="Q35" i="1"/>
  <c r="T45" i="1"/>
  <c r="T47" i="1"/>
  <c r="P26" i="2"/>
  <c r="S73" i="2"/>
  <c r="U94" i="2"/>
  <c r="E32" i="3"/>
  <c r="T52" i="3"/>
  <c r="E61" i="3"/>
  <c r="P74" i="3"/>
  <c r="U11" i="4"/>
  <c r="E61" i="4"/>
  <c r="P35" i="5"/>
  <c r="Q73" i="5"/>
  <c r="T89" i="5"/>
  <c r="U10" i="6"/>
  <c r="E42" i="6"/>
  <c r="E26" i="7"/>
  <c r="E42" i="7"/>
  <c r="Q73" i="7"/>
  <c r="E26" i="8"/>
  <c r="Q74" i="8"/>
  <c r="U10" i="9"/>
  <c r="U21" i="9"/>
  <c r="P32" i="9"/>
  <c r="E42" i="9"/>
  <c r="T10" i="10"/>
  <c r="T91" i="10"/>
  <c r="U91" i="10"/>
  <c r="T39" i="11"/>
  <c r="U39" i="11"/>
  <c r="U45" i="11"/>
  <c r="T45" i="11"/>
  <c r="T60" i="12"/>
  <c r="U60" i="12"/>
  <c r="U59" i="13"/>
  <c r="T59" i="13"/>
  <c r="U54" i="14"/>
  <c r="T54" i="14"/>
  <c r="R87" i="14"/>
  <c r="U91" i="14"/>
  <c r="T91" i="14"/>
  <c r="U22" i="15"/>
  <c r="T22" i="15"/>
  <c r="U41" i="15"/>
  <c r="T41" i="15"/>
  <c r="U71" i="15"/>
  <c r="T71" i="15"/>
  <c r="U92" i="16"/>
  <c r="T92" i="16"/>
  <c r="U88" i="12"/>
  <c r="T88" i="12"/>
  <c r="U24" i="18"/>
  <c r="T24" i="18"/>
  <c r="S32" i="1"/>
  <c r="T41" i="1"/>
  <c r="Q42" i="1"/>
  <c r="P68" i="1"/>
  <c r="U71" i="1"/>
  <c r="P74" i="1"/>
  <c r="T14" i="2"/>
  <c r="T31" i="2"/>
  <c r="P35" i="2"/>
  <c r="U50" i="2"/>
  <c r="P73" i="2"/>
  <c r="T93" i="2"/>
  <c r="T9" i="3"/>
  <c r="P17" i="3"/>
  <c r="T30" i="3"/>
  <c r="T66" i="3"/>
  <c r="Q74" i="3"/>
  <c r="T90" i="3"/>
  <c r="T94" i="3"/>
  <c r="T10" i="4"/>
  <c r="T23" i="4"/>
  <c r="T30" i="4"/>
  <c r="U52" i="4"/>
  <c r="T16" i="5"/>
  <c r="T24" i="5"/>
  <c r="U47" i="5"/>
  <c r="T50" i="5"/>
  <c r="T72" i="5"/>
  <c r="T92" i="5"/>
  <c r="T12" i="6"/>
  <c r="T23" i="6"/>
  <c r="P26" i="6"/>
  <c r="P32" i="6"/>
  <c r="T44" i="6"/>
  <c r="U67" i="6"/>
  <c r="T72" i="6"/>
  <c r="P17" i="7"/>
  <c r="T39" i="7"/>
  <c r="T44" i="7"/>
  <c r="T63" i="7"/>
  <c r="U16" i="8"/>
  <c r="T29" i="8"/>
  <c r="T88" i="8"/>
  <c r="T92" i="8"/>
  <c r="P35" i="9"/>
  <c r="T25" i="10"/>
  <c r="U30" i="10"/>
  <c r="T30" i="10"/>
  <c r="U44" i="10"/>
  <c r="T44" i="10"/>
  <c r="U11" i="11"/>
  <c r="T25" i="11"/>
  <c r="U25" i="11"/>
  <c r="U29" i="11"/>
  <c r="T29" i="11"/>
  <c r="U49" i="12"/>
  <c r="T49" i="12"/>
  <c r="U39" i="13"/>
  <c r="T39" i="13"/>
  <c r="U48" i="16"/>
  <c r="T48" i="16"/>
  <c r="T89" i="16"/>
  <c r="U89" i="16"/>
  <c r="U96" i="18"/>
  <c r="T96" i="18"/>
  <c r="T67" i="18"/>
  <c r="U67" i="18"/>
  <c r="O114" i="21"/>
  <c r="O115" i="21"/>
  <c r="U90" i="9"/>
  <c r="T90" i="9"/>
  <c r="U99" i="14"/>
  <c r="T99" i="14"/>
  <c r="U102" i="10"/>
  <c r="T102" i="10"/>
  <c r="U14" i="1"/>
  <c r="P26" i="1"/>
  <c r="Q68" i="1"/>
  <c r="P73" i="1"/>
  <c r="Q74" i="1"/>
  <c r="R75" i="1"/>
  <c r="U91" i="1"/>
  <c r="U20" i="2"/>
  <c r="T30" i="2"/>
  <c r="T45" i="2"/>
  <c r="T65" i="2"/>
  <c r="Q73" i="2"/>
  <c r="T92" i="2"/>
  <c r="Q17" i="3"/>
  <c r="T22" i="3"/>
  <c r="T51" i="4"/>
  <c r="T72" i="4"/>
  <c r="T90" i="4"/>
  <c r="U95" i="4"/>
  <c r="R17" i="5"/>
  <c r="T23" i="5"/>
  <c r="U30" i="5"/>
  <c r="T46" i="5"/>
  <c r="U60" i="5"/>
  <c r="T11" i="6"/>
  <c r="E17" i="6"/>
  <c r="S17" i="6"/>
  <c r="T22" i="6"/>
  <c r="T28" i="6"/>
  <c r="U34" i="6"/>
  <c r="T66" i="6"/>
  <c r="R73" i="6"/>
  <c r="U14" i="7"/>
  <c r="Q17" i="7"/>
  <c r="P35" i="7"/>
  <c r="U37" i="7"/>
  <c r="T50" i="7"/>
  <c r="T15" i="8"/>
  <c r="E17" i="8"/>
  <c r="T28" i="8"/>
  <c r="U46" i="8"/>
  <c r="T66" i="8"/>
  <c r="P73" i="8"/>
  <c r="P17" i="9"/>
  <c r="Q35" i="9"/>
  <c r="T39" i="9"/>
  <c r="T57" i="9"/>
  <c r="Q74" i="10"/>
  <c r="U12" i="11"/>
  <c r="T12" i="11"/>
  <c r="S42" i="11"/>
  <c r="T93" i="11"/>
  <c r="U93" i="11"/>
  <c r="U9" i="12"/>
  <c r="T9" i="12"/>
  <c r="U92" i="12"/>
  <c r="T92" i="12"/>
  <c r="U19" i="13"/>
  <c r="T19" i="13"/>
  <c r="T52" i="13"/>
  <c r="U52" i="13"/>
  <c r="U11" i="15"/>
  <c r="T11" i="15"/>
  <c r="T34" i="15"/>
  <c r="U34" i="15"/>
  <c r="T93" i="18"/>
  <c r="U93" i="18"/>
  <c r="U11" i="19"/>
  <c r="T11" i="19"/>
  <c r="O114" i="5"/>
  <c r="O115" i="5"/>
  <c r="T22" i="10"/>
  <c r="U22" i="10"/>
  <c r="U31" i="13"/>
  <c r="T31" i="13"/>
  <c r="T15" i="16"/>
  <c r="U15" i="16"/>
  <c r="U44" i="18"/>
  <c r="T44" i="18"/>
  <c r="U21" i="1"/>
  <c r="U23" i="1"/>
  <c r="Q26" i="1"/>
  <c r="E35" i="1"/>
  <c r="R35" i="1"/>
  <c r="E69" i="1"/>
  <c r="Q73" i="1"/>
  <c r="S75" i="1"/>
  <c r="U45" i="2"/>
  <c r="T59" i="2"/>
  <c r="T13" i="3"/>
  <c r="U45" i="3"/>
  <c r="U48" i="3"/>
  <c r="R87" i="3"/>
  <c r="Q17" i="4"/>
  <c r="U22" i="4"/>
  <c r="U29" i="4"/>
  <c r="P32" i="4"/>
  <c r="U41" i="4"/>
  <c r="T46" i="4"/>
  <c r="U15" i="5"/>
  <c r="T34" i="5"/>
  <c r="E73" i="5"/>
  <c r="P35" i="6"/>
  <c r="T35" i="6" s="1"/>
  <c r="T39" i="6"/>
  <c r="E87" i="6"/>
  <c r="E115" i="6" s="1"/>
  <c r="U94" i="6"/>
  <c r="T9" i="7"/>
  <c r="T20" i="7"/>
  <c r="U28" i="7"/>
  <c r="T31" i="7"/>
  <c r="Q35" i="7"/>
  <c r="U35" i="7" s="1"/>
  <c r="U53" i="7"/>
  <c r="R73" i="7"/>
  <c r="P74" i="7"/>
  <c r="U96" i="7"/>
  <c r="T34" i="8"/>
  <c r="E42" i="8"/>
  <c r="E68" i="8"/>
  <c r="Q73" i="8"/>
  <c r="T91" i="8"/>
  <c r="U11" i="9"/>
  <c r="Q17" i="9"/>
  <c r="E26" i="9"/>
  <c r="U46" i="9"/>
  <c r="Q17" i="11"/>
  <c r="E35" i="13"/>
  <c r="U19" i="14"/>
  <c r="T19" i="14"/>
  <c r="U47" i="14"/>
  <c r="T47" i="14"/>
  <c r="U72" i="14"/>
  <c r="T72" i="14"/>
  <c r="T38" i="16"/>
  <c r="U38" i="16"/>
  <c r="Q73" i="9"/>
  <c r="U11" i="10"/>
  <c r="T67" i="10"/>
  <c r="S55" i="11"/>
  <c r="U91" i="11"/>
  <c r="T19" i="12"/>
  <c r="U22" i="12"/>
  <c r="E32" i="12"/>
  <c r="U34" i="12"/>
  <c r="P35" i="12"/>
  <c r="U45" i="12"/>
  <c r="Q87" i="12"/>
  <c r="Q17" i="13"/>
  <c r="S35" i="13"/>
  <c r="T37" i="13"/>
  <c r="Q42" i="13"/>
  <c r="T10" i="14"/>
  <c r="Q74" i="14"/>
  <c r="R75" i="14"/>
  <c r="R17" i="15"/>
  <c r="P35" i="15"/>
  <c r="U38" i="15"/>
  <c r="U22" i="16"/>
  <c r="T22" i="16"/>
  <c r="T37" i="17"/>
  <c r="U95" i="17"/>
  <c r="T95" i="17"/>
  <c r="T25" i="18"/>
  <c r="U57" i="18"/>
  <c r="T57" i="18"/>
  <c r="T90" i="18"/>
  <c r="U90" i="18"/>
  <c r="Q35" i="19"/>
  <c r="T13" i="20"/>
  <c r="T71" i="20"/>
  <c r="U71" i="20"/>
  <c r="U15" i="21"/>
  <c r="T15" i="21"/>
  <c r="T88" i="21"/>
  <c r="U90" i="21"/>
  <c r="T90" i="21"/>
  <c r="T112" i="13"/>
  <c r="U112" i="13"/>
  <c r="S73" i="11"/>
  <c r="Q35" i="12"/>
  <c r="Q68" i="12"/>
  <c r="P32" i="13"/>
  <c r="P55" i="14"/>
  <c r="P73" i="14"/>
  <c r="Q35" i="15"/>
  <c r="T92" i="15"/>
  <c r="U92" i="15"/>
  <c r="U52" i="18"/>
  <c r="T52" i="18"/>
  <c r="U93" i="19"/>
  <c r="T93" i="19"/>
  <c r="U96" i="19"/>
  <c r="T96" i="19"/>
  <c r="T112" i="20"/>
  <c r="U112" i="20"/>
  <c r="D114" i="19"/>
  <c r="M114" i="19"/>
  <c r="S114" i="19" s="1"/>
  <c r="T105" i="8"/>
  <c r="U105" i="8"/>
  <c r="U112" i="8"/>
  <c r="T112" i="8"/>
  <c r="T67" i="9"/>
  <c r="T71" i="9"/>
  <c r="T14" i="10"/>
  <c r="T23" i="10"/>
  <c r="T19" i="11"/>
  <c r="U31" i="11"/>
  <c r="Q35" i="11"/>
  <c r="T47" i="11"/>
  <c r="Q68" i="11"/>
  <c r="S87" i="11"/>
  <c r="U11" i="12"/>
  <c r="T20" i="12"/>
  <c r="Q42" i="12"/>
  <c r="P74" i="12"/>
  <c r="U93" i="12"/>
  <c r="T96" i="12"/>
  <c r="T12" i="13"/>
  <c r="E26" i="13"/>
  <c r="T34" i="13"/>
  <c r="Q73" i="14"/>
  <c r="U91" i="16"/>
  <c r="T91" i="16"/>
  <c r="Q73" i="17"/>
  <c r="U66" i="18"/>
  <c r="T66" i="18"/>
  <c r="U49" i="19"/>
  <c r="T49" i="19"/>
  <c r="P74" i="19"/>
  <c r="T90" i="19"/>
  <c r="U90" i="19"/>
  <c r="E82" i="20"/>
  <c r="T105" i="5"/>
  <c r="U105" i="5"/>
  <c r="P17" i="11"/>
  <c r="U71" i="11"/>
  <c r="U37" i="12"/>
  <c r="Q74" i="12"/>
  <c r="P35" i="13"/>
  <c r="P55" i="13"/>
  <c r="T55" i="13" s="1"/>
  <c r="P74" i="13"/>
  <c r="R17" i="14"/>
  <c r="P35" i="14"/>
  <c r="P74" i="15"/>
  <c r="T94" i="15"/>
  <c r="U94" i="15"/>
  <c r="U31" i="16"/>
  <c r="U50" i="16"/>
  <c r="T50" i="16"/>
  <c r="P17" i="17"/>
  <c r="U23" i="17"/>
  <c r="T53" i="17"/>
  <c r="U53" i="17"/>
  <c r="U46" i="18"/>
  <c r="T46" i="18"/>
  <c r="P26" i="20"/>
  <c r="T26" i="20" s="1"/>
  <c r="T34" i="20"/>
  <c r="T44" i="20"/>
  <c r="U44" i="20"/>
  <c r="U95" i="20"/>
  <c r="T95" i="20"/>
  <c r="U21" i="21"/>
  <c r="T21" i="21"/>
  <c r="J114" i="12"/>
  <c r="B114" i="9"/>
  <c r="K114" i="9"/>
  <c r="U107" i="2"/>
  <c r="T107" i="2"/>
  <c r="Q17" i="10"/>
  <c r="Q26" i="10"/>
  <c r="U10" i="11"/>
  <c r="U15" i="11"/>
  <c r="E26" i="11"/>
  <c r="P32" i="12"/>
  <c r="E35" i="12"/>
  <c r="E68" i="12"/>
  <c r="S17" i="13"/>
  <c r="Q35" i="13"/>
  <c r="T53" i="13"/>
  <c r="Q74" i="13"/>
  <c r="Q35" i="14"/>
  <c r="Q68" i="14"/>
  <c r="R69" i="14"/>
  <c r="P17" i="15"/>
  <c r="U46" i="15"/>
  <c r="T46" i="15"/>
  <c r="T16" i="18"/>
  <c r="U16" i="18"/>
  <c r="U22" i="18"/>
  <c r="T22" i="18"/>
  <c r="S17" i="20"/>
  <c r="T20" i="20"/>
  <c r="U20" i="20"/>
  <c r="U40" i="20"/>
  <c r="T40" i="20"/>
  <c r="R17" i="21"/>
  <c r="U30" i="21"/>
  <c r="T30" i="21"/>
  <c r="U38" i="21"/>
  <c r="T38" i="21"/>
  <c r="Q73" i="21"/>
  <c r="Q75" i="21"/>
  <c r="P87" i="21"/>
  <c r="P115" i="21" s="1"/>
  <c r="U89" i="9"/>
  <c r="Q42" i="10"/>
  <c r="R73" i="10"/>
  <c r="E35" i="11"/>
  <c r="T40" i="11"/>
  <c r="E55" i="11"/>
  <c r="R74" i="11"/>
  <c r="P75" i="11"/>
  <c r="E42" i="12"/>
  <c r="R42" i="12"/>
  <c r="E61" i="12"/>
  <c r="P73" i="12"/>
  <c r="E32" i="13"/>
  <c r="P17" i="14"/>
  <c r="E73" i="14"/>
  <c r="Q17" i="15"/>
  <c r="P32" i="15"/>
  <c r="E35" i="15"/>
  <c r="U25" i="16"/>
  <c r="U34" i="16"/>
  <c r="T34" i="16"/>
  <c r="U12" i="17"/>
  <c r="T12" i="17"/>
  <c r="T20" i="17"/>
  <c r="U31" i="17"/>
  <c r="T31" i="17"/>
  <c r="T48" i="17"/>
  <c r="U48" i="17"/>
  <c r="T19" i="18"/>
  <c r="U19" i="18"/>
  <c r="U45" i="18"/>
  <c r="T71" i="18"/>
  <c r="Q17" i="19"/>
  <c r="U17" i="19" s="1"/>
  <c r="T38" i="19"/>
  <c r="S73" i="20"/>
  <c r="T90" i="20"/>
  <c r="T19" i="21"/>
  <c r="P35" i="21"/>
  <c r="T71" i="21"/>
  <c r="U71" i="21"/>
  <c r="U101" i="14"/>
  <c r="T101" i="14"/>
  <c r="T104" i="10"/>
  <c r="U104" i="10"/>
  <c r="T108" i="16"/>
  <c r="U108" i="16"/>
  <c r="Q74" i="15"/>
  <c r="E17" i="16"/>
  <c r="E26" i="16"/>
  <c r="U26" i="16" s="1"/>
  <c r="Q42" i="16"/>
  <c r="E55" i="16"/>
  <c r="U37" i="17"/>
  <c r="T91" i="17"/>
  <c r="S74" i="18"/>
  <c r="T45" i="19"/>
  <c r="Q74" i="19"/>
  <c r="E17" i="20"/>
  <c r="P35" i="20"/>
  <c r="E42" i="20"/>
  <c r="E73" i="20"/>
  <c r="E26" i="21"/>
  <c r="Q69" i="21"/>
  <c r="G114" i="21"/>
  <c r="J114" i="20"/>
  <c r="F114" i="16"/>
  <c r="U91" i="17"/>
  <c r="U10" i="18"/>
  <c r="P17" i="18"/>
  <c r="U38" i="18"/>
  <c r="R73" i="18"/>
  <c r="U91" i="18"/>
  <c r="U37" i="19"/>
  <c r="U45" i="19"/>
  <c r="P73" i="19"/>
  <c r="U10" i="20"/>
  <c r="P32" i="20"/>
  <c r="Q35" i="20"/>
  <c r="R87" i="21"/>
  <c r="B114" i="17"/>
  <c r="K114" i="17"/>
  <c r="I114" i="15"/>
  <c r="F114" i="8"/>
  <c r="S97" i="5"/>
  <c r="D114" i="3"/>
  <c r="Q73" i="15"/>
  <c r="S87" i="15"/>
  <c r="T93" i="15"/>
  <c r="U14" i="16"/>
  <c r="E68" i="16"/>
  <c r="Q74" i="16"/>
  <c r="U14" i="17"/>
  <c r="Q17" i="17"/>
  <c r="R73" i="17"/>
  <c r="P74" i="17"/>
  <c r="Q17" i="18"/>
  <c r="Q26" i="18"/>
  <c r="U34" i="18"/>
  <c r="T53" i="19"/>
  <c r="Q73" i="19"/>
  <c r="U95" i="19"/>
  <c r="T19" i="20"/>
  <c r="S26" i="20"/>
  <c r="U37" i="20"/>
  <c r="U39" i="20"/>
  <c r="U50" i="20"/>
  <c r="E68" i="20"/>
  <c r="R73" i="20"/>
  <c r="P74" i="20"/>
  <c r="U20" i="21"/>
  <c r="E73" i="21"/>
  <c r="P74" i="21"/>
  <c r="S87" i="21"/>
  <c r="R114" i="20"/>
  <c r="C114" i="14"/>
  <c r="L114" i="14"/>
  <c r="R114" i="14" s="1"/>
  <c r="R97" i="9"/>
  <c r="G114" i="8"/>
  <c r="G114" i="5"/>
  <c r="J114" i="4"/>
  <c r="F114" i="3"/>
  <c r="R97" i="3"/>
  <c r="H114" i="2"/>
  <c r="T101" i="1"/>
  <c r="H114" i="18"/>
  <c r="U110" i="13"/>
  <c r="T112" i="11"/>
  <c r="U112" i="10"/>
  <c r="S97" i="9"/>
  <c r="H114" i="8"/>
  <c r="C114" i="6"/>
  <c r="L114" i="6"/>
  <c r="R114" i="6" s="1"/>
  <c r="H114" i="5"/>
  <c r="B114" i="4"/>
  <c r="K114" i="4"/>
  <c r="G114" i="3"/>
  <c r="T110" i="3"/>
  <c r="N115" i="3"/>
  <c r="I114" i="2"/>
  <c r="T103" i="2"/>
  <c r="U105" i="2"/>
  <c r="P17" i="16"/>
  <c r="Q35" i="16"/>
  <c r="E26" i="17"/>
  <c r="T34" i="17"/>
  <c r="Q35" i="18"/>
  <c r="R17" i="19"/>
  <c r="U53" i="19"/>
  <c r="Q75" i="19"/>
  <c r="P17" i="20"/>
  <c r="U23" i="20"/>
  <c r="U54" i="20"/>
  <c r="P73" i="20"/>
  <c r="R87" i="20"/>
  <c r="T91" i="20"/>
  <c r="T11" i="21"/>
  <c r="E32" i="21"/>
  <c r="Q35" i="21"/>
  <c r="C114" i="1"/>
  <c r="T99" i="1"/>
  <c r="U101" i="21"/>
  <c r="T101" i="19"/>
  <c r="T103" i="19"/>
  <c r="T105" i="17"/>
  <c r="U104" i="15"/>
  <c r="M114" i="11"/>
  <c r="S114" i="11" s="1"/>
  <c r="U102" i="9"/>
  <c r="D114" i="6"/>
  <c r="I114" i="5"/>
  <c r="C114" i="4"/>
  <c r="J114" i="2"/>
  <c r="E73" i="15"/>
  <c r="Q17" i="16"/>
  <c r="R17" i="17"/>
  <c r="U34" i="17"/>
  <c r="P35" i="17"/>
  <c r="S55" i="17"/>
  <c r="E17" i="18"/>
  <c r="E26" i="18"/>
  <c r="P73" i="18"/>
  <c r="E74" i="18"/>
  <c r="P75" i="18"/>
  <c r="U15" i="19"/>
  <c r="U34" i="19"/>
  <c r="E61" i="19"/>
  <c r="U71" i="19"/>
  <c r="E73" i="19"/>
  <c r="R73" i="19"/>
  <c r="R74" i="19"/>
  <c r="U91" i="19"/>
  <c r="Q17" i="20"/>
  <c r="E32" i="20"/>
  <c r="S35" i="20"/>
  <c r="P55" i="20"/>
  <c r="Q73" i="20"/>
  <c r="P17" i="21"/>
  <c r="G114" i="13"/>
  <c r="H114" i="10"/>
  <c r="I114" i="7"/>
  <c r="F114" i="6"/>
  <c r="P68" i="21"/>
  <c r="Q68" i="21"/>
  <c r="E68" i="21"/>
  <c r="T58" i="21"/>
  <c r="U48" i="21"/>
  <c r="T47" i="21"/>
  <c r="E75" i="21"/>
  <c r="P42" i="21"/>
  <c r="Q42" i="21"/>
  <c r="P32" i="21"/>
  <c r="Q32" i="21"/>
  <c r="P26" i="21"/>
  <c r="Q26" i="21"/>
  <c r="P55" i="21"/>
  <c r="Q55" i="21"/>
  <c r="R69" i="21"/>
  <c r="E55" i="21"/>
  <c r="U59" i="21"/>
  <c r="P61" i="21"/>
  <c r="Q61" i="21"/>
  <c r="E69" i="21"/>
  <c r="T60" i="21"/>
  <c r="P69" i="21"/>
  <c r="T69" i="21" s="1"/>
  <c r="P75" i="21"/>
  <c r="T75" i="21" s="1"/>
  <c r="T107" i="21"/>
  <c r="T109" i="21"/>
  <c r="U112" i="21"/>
  <c r="P68" i="20"/>
  <c r="U64" i="20"/>
  <c r="Q68" i="20"/>
  <c r="Q61" i="20"/>
  <c r="E61" i="20"/>
  <c r="Q55" i="20"/>
  <c r="Q69" i="20"/>
  <c r="U69" i="20" s="1"/>
  <c r="T51" i="20"/>
  <c r="S75" i="20"/>
  <c r="E55" i="20"/>
  <c r="P42" i="20"/>
  <c r="E69" i="20"/>
  <c r="Q42" i="20"/>
  <c r="Q32" i="20"/>
  <c r="E75" i="20"/>
  <c r="R75" i="20"/>
  <c r="T29" i="20"/>
  <c r="Q26" i="20"/>
  <c r="T49" i="20"/>
  <c r="S69" i="20"/>
  <c r="R69" i="20"/>
  <c r="T59" i="20"/>
  <c r="P75" i="20"/>
  <c r="T75" i="20" s="1"/>
  <c r="Q75" i="20"/>
  <c r="U75" i="20" s="1"/>
  <c r="P69" i="20"/>
  <c r="T69" i="20" s="1"/>
  <c r="T98" i="20"/>
  <c r="T106" i="20"/>
  <c r="M114" i="20"/>
  <c r="S114" i="20" s="1"/>
  <c r="P68" i="19"/>
  <c r="Q68" i="19"/>
  <c r="R69" i="19"/>
  <c r="T48" i="19"/>
  <c r="E69" i="19"/>
  <c r="E55" i="19"/>
  <c r="Q42" i="19"/>
  <c r="R42" i="19"/>
  <c r="P32" i="19"/>
  <c r="Q32" i="19"/>
  <c r="P55" i="19"/>
  <c r="T55" i="19" s="1"/>
  <c r="Q55" i="19"/>
  <c r="U55" i="19" s="1"/>
  <c r="E75" i="19"/>
  <c r="R55" i="19"/>
  <c r="P61" i="19"/>
  <c r="Q61" i="19"/>
  <c r="R75" i="19"/>
  <c r="T60" i="19"/>
  <c r="P69" i="19"/>
  <c r="T69" i="19" s="1"/>
  <c r="Q69" i="19"/>
  <c r="U69" i="19" s="1"/>
  <c r="E97" i="19"/>
  <c r="R97" i="19"/>
  <c r="U108" i="19"/>
  <c r="U106" i="19"/>
  <c r="U100" i="19"/>
  <c r="U98" i="19"/>
  <c r="P68" i="18"/>
  <c r="T50" i="18"/>
  <c r="S55" i="18"/>
  <c r="R69" i="18"/>
  <c r="U47" i="18"/>
  <c r="R55" i="18"/>
  <c r="P42" i="18"/>
  <c r="Q42" i="18"/>
  <c r="E75" i="18"/>
  <c r="E32" i="18"/>
  <c r="T29" i="18"/>
  <c r="T28" i="18"/>
  <c r="P32" i="18"/>
  <c r="Q32" i="18"/>
  <c r="R26" i="18"/>
  <c r="P26" i="18"/>
  <c r="P55" i="18"/>
  <c r="T55" i="18" s="1"/>
  <c r="Q55" i="18"/>
  <c r="U55" i="18" s="1"/>
  <c r="S69" i="18"/>
  <c r="E61" i="18"/>
  <c r="E69" i="18"/>
  <c r="Q75" i="18"/>
  <c r="U75" i="18" s="1"/>
  <c r="P61" i="18"/>
  <c r="Q61" i="18"/>
  <c r="P69" i="18"/>
  <c r="T69" i="18" s="1"/>
  <c r="S75" i="18"/>
  <c r="Q69" i="18"/>
  <c r="U69" i="18" s="1"/>
  <c r="R75" i="18"/>
  <c r="E68" i="17"/>
  <c r="P68" i="17"/>
  <c r="U65" i="17"/>
  <c r="Q68" i="17"/>
  <c r="T64" i="17"/>
  <c r="P55" i="17"/>
  <c r="T55" i="17" s="1"/>
  <c r="R55" i="17"/>
  <c r="P42" i="17"/>
  <c r="Q42" i="17"/>
  <c r="T39" i="17"/>
  <c r="P32" i="17"/>
  <c r="E75" i="17"/>
  <c r="R75" i="17"/>
  <c r="U28" i="17"/>
  <c r="Q32" i="17"/>
  <c r="S69" i="17"/>
  <c r="E69" i="17"/>
  <c r="P26" i="17"/>
  <c r="Q26" i="17"/>
  <c r="Q55" i="17"/>
  <c r="U55" i="17" s="1"/>
  <c r="R69" i="17"/>
  <c r="S75" i="17"/>
  <c r="E55" i="17"/>
  <c r="E61" i="17"/>
  <c r="P61" i="17"/>
  <c r="P69" i="17"/>
  <c r="T69" i="17" s="1"/>
  <c r="P75" i="17"/>
  <c r="T75" i="17" s="1"/>
  <c r="Q61" i="17"/>
  <c r="Q69" i="17"/>
  <c r="U69" i="17" s="1"/>
  <c r="Q75" i="17"/>
  <c r="T103" i="17"/>
  <c r="T111" i="17"/>
  <c r="R75" i="16"/>
  <c r="R42" i="16"/>
  <c r="S69" i="16"/>
  <c r="P42" i="16"/>
  <c r="U28" i="16"/>
  <c r="P32" i="16"/>
  <c r="Q32" i="16"/>
  <c r="E75" i="16"/>
  <c r="E69" i="16"/>
  <c r="P55" i="16"/>
  <c r="Q55" i="16"/>
  <c r="Q75" i="16"/>
  <c r="U75" i="16" s="1"/>
  <c r="E61" i="16"/>
  <c r="T61" i="16" s="1"/>
  <c r="R69" i="16"/>
  <c r="P61" i="16"/>
  <c r="S75" i="16"/>
  <c r="T99" i="16"/>
  <c r="T102" i="16"/>
  <c r="P68" i="15"/>
  <c r="Q69" i="15"/>
  <c r="R75" i="15"/>
  <c r="E55" i="15"/>
  <c r="P42" i="15"/>
  <c r="Q42" i="15"/>
  <c r="Q32" i="15"/>
  <c r="E32" i="15"/>
  <c r="U29" i="15"/>
  <c r="R69" i="15"/>
  <c r="P26" i="15"/>
  <c r="Q26" i="15"/>
  <c r="T49" i="15"/>
  <c r="Q55" i="15"/>
  <c r="E69" i="15"/>
  <c r="E61" i="15"/>
  <c r="T61" i="15" s="1"/>
  <c r="P61" i="15"/>
  <c r="E75" i="15"/>
  <c r="Q61" i="15"/>
  <c r="P69" i="15"/>
  <c r="P75" i="15"/>
  <c r="Q75" i="15"/>
  <c r="U75" i="15" s="1"/>
  <c r="M114" i="15"/>
  <c r="S114" i="15" s="1"/>
  <c r="T110" i="15"/>
  <c r="T112" i="15"/>
  <c r="T64" i="14"/>
  <c r="P68" i="14"/>
  <c r="E61" i="14"/>
  <c r="T58" i="14"/>
  <c r="P61" i="14"/>
  <c r="T57" i="14"/>
  <c r="E55" i="14"/>
  <c r="T52" i="14"/>
  <c r="T44" i="14"/>
  <c r="P42" i="14"/>
  <c r="T42" i="14" s="1"/>
  <c r="Q42" i="14"/>
  <c r="R42" i="14"/>
  <c r="P32" i="14"/>
  <c r="Q32" i="14"/>
  <c r="T29" i="14"/>
  <c r="P26" i="14"/>
  <c r="Q26" i="14"/>
  <c r="E26" i="14"/>
  <c r="U26" i="14" s="1"/>
  <c r="Q55" i="14"/>
  <c r="E69" i="14"/>
  <c r="E75" i="14"/>
  <c r="P75" i="14"/>
  <c r="T75" i="14" s="1"/>
  <c r="Q75" i="14"/>
  <c r="U75" i="14" s="1"/>
  <c r="Q61" i="14"/>
  <c r="P69" i="14"/>
  <c r="T69" i="14" s="1"/>
  <c r="Q69" i="14"/>
  <c r="U69" i="14" s="1"/>
  <c r="U109" i="14"/>
  <c r="U107" i="14"/>
  <c r="U110" i="14"/>
  <c r="E82" i="14"/>
  <c r="P68" i="13"/>
  <c r="T64" i="13"/>
  <c r="Q68" i="13"/>
  <c r="T63" i="13"/>
  <c r="E61" i="13"/>
  <c r="R75" i="13"/>
  <c r="T48" i="13"/>
  <c r="Q55" i="13"/>
  <c r="S69" i="13"/>
  <c r="P42" i="13"/>
  <c r="Q32" i="13"/>
  <c r="P26" i="13"/>
  <c r="T26" i="13" s="1"/>
  <c r="Q26" i="13"/>
  <c r="S75" i="13"/>
  <c r="E55" i="13"/>
  <c r="E75" i="13"/>
  <c r="E69" i="13"/>
  <c r="P75" i="13"/>
  <c r="T75" i="13" s="1"/>
  <c r="Q75" i="13"/>
  <c r="U75" i="13" s="1"/>
  <c r="P61" i="13"/>
  <c r="Q61" i="13"/>
  <c r="P69" i="13"/>
  <c r="Q69" i="13"/>
  <c r="S97" i="13"/>
  <c r="T102" i="13"/>
  <c r="T104" i="13"/>
  <c r="T100" i="13"/>
  <c r="L114" i="13"/>
  <c r="R114" i="13" s="1"/>
  <c r="P68" i="12"/>
  <c r="P55" i="12"/>
  <c r="U39" i="12"/>
  <c r="P42" i="12"/>
  <c r="Q32" i="12"/>
  <c r="Q26" i="12"/>
  <c r="E75" i="12"/>
  <c r="U24" i="12"/>
  <c r="R26" i="12"/>
  <c r="Q55" i="12"/>
  <c r="U55" i="12" s="1"/>
  <c r="P61" i="12"/>
  <c r="P69" i="12"/>
  <c r="Q61" i="12"/>
  <c r="Q69" i="12"/>
  <c r="U69" i="12" s="1"/>
  <c r="P75" i="12"/>
  <c r="T75" i="12" s="1"/>
  <c r="E69" i="12"/>
  <c r="R69" i="12"/>
  <c r="Q75" i="12"/>
  <c r="U75" i="12" s="1"/>
  <c r="T109" i="12"/>
  <c r="T100" i="12"/>
  <c r="U98" i="12"/>
  <c r="T105" i="12"/>
  <c r="T112" i="12"/>
  <c r="U108" i="12"/>
  <c r="U110" i="12"/>
  <c r="P68" i="11"/>
  <c r="T65" i="11"/>
  <c r="E61" i="11"/>
  <c r="T58" i="11"/>
  <c r="P55" i="11"/>
  <c r="P32" i="11"/>
  <c r="E75" i="11"/>
  <c r="P26" i="11"/>
  <c r="Q55" i="11"/>
  <c r="U55" i="11" s="1"/>
  <c r="Q75" i="11"/>
  <c r="U75" i="11" s="1"/>
  <c r="T49" i="11"/>
  <c r="R55" i="11"/>
  <c r="P69" i="11"/>
  <c r="T69" i="11" s="1"/>
  <c r="Q69" i="11"/>
  <c r="U69" i="11" s="1"/>
  <c r="E69" i="11"/>
  <c r="R69" i="11"/>
  <c r="T60" i="11"/>
  <c r="U59" i="11"/>
  <c r="U98" i="11"/>
  <c r="T105" i="11"/>
  <c r="U103" i="11"/>
  <c r="R97" i="11"/>
  <c r="E82" i="11"/>
  <c r="P68" i="10"/>
  <c r="Q68" i="10"/>
  <c r="E61" i="10"/>
  <c r="P75" i="10"/>
  <c r="U48" i="10"/>
  <c r="E55" i="10"/>
  <c r="P42" i="10"/>
  <c r="E42" i="10"/>
  <c r="U24" i="10"/>
  <c r="E69" i="10"/>
  <c r="P55" i="10"/>
  <c r="Q55" i="10"/>
  <c r="P69" i="10"/>
  <c r="T69" i="10" s="1"/>
  <c r="P61" i="10"/>
  <c r="Q75" i="10"/>
  <c r="U75" i="10" s="1"/>
  <c r="Q61" i="10"/>
  <c r="E75" i="10"/>
  <c r="Q69" i="10"/>
  <c r="U69" i="10" s="1"/>
  <c r="T110" i="10"/>
  <c r="Q68" i="9"/>
  <c r="P68" i="9"/>
  <c r="Q61" i="9"/>
  <c r="E61" i="9"/>
  <c r="T50" i="9"/>
  <c r="T47" i="9"/>
  <c r="E55" i="9"/>
  <c r="U44" i="9"/>
  <c r="S75" i="9"/>
  <c r="P42" i="9"/>
  <c r="Q42" i="9"/>
  <c r="E75" i="9"/>
  <c r="U29" i="9"/>
  <c r="Q32" i="9"/>
  <c r="P26" i="9"/>
  <c r="Q26" i="9"/>
  <c r="P55" i="9"/>
  <c r="Q55" i="9"/>
  <c r="Q75" i="9"/>
  <c r="U75" i="9" s="1"/>
  <c r="T49" i="9"/>
  <c r="E69" i="9"/>
  <c r="P75" i="9"/>
  <c r="T75" i="9" s="1"/>
  <c r="P69" i="9"/>
  <c r="T69" i="9" s="1"/>
  <c r="P61" i="9"/>
  <c r="Q69" i="9"/>
  <c r="R75" i="9"/>
  <c r="U110" i="9"/>
  <c r="T108" i="9"/>
  <c r="E82" i="9"/>
  <c r="P68" i="8"/>
  <c r="T63" i="8"/>
  <c r="Q68" i="8"/>
  <c r="Q61" i="8"/>
  <c r="E61" i="8"/>
  <c r="P69" i="8"/>
  <c r="T69" i="8" s="1"/>
  <c r="E55" i="8"/>
  <c r="E69" i="8"/>
  <c r="P42" i="8"/>
  <c r="Q42" i="8"/>
  <c r="U42" i="8" s="1"/>
  <c r="R42" i="8"/>
  <c r="S42" i="8"/>
  <c r="P32" i="8"/>
  <c r="Q32" i="8"/>
  <c r="P26" i="8"/>
  <c r="Q26" i="8"/>
  <c r="U26" i="8" s="1"/>
  <c r="P55" i="8"/>
  <c r="Q55" i="8"/>
  <c r="E75" i="8"/>
  <c r="Q69" i="8"/>
  <c r="U69" i="8" s="1"/>
  <c r="P75" i="8"/>
  <c r="T75" i="8" s="1"/>
  <c r="Q75" i="8"/>
  <c r="U75" i="8" s="1"/>
  <c r="R69" i="8"/>
  <c r="R75" i="8"/>
  <c r="U59" i="8"/>
  <c r="P61" i="8"/>
  <c r="S75" i="8"/>
  <c r="T99" i="8"/>
  <c r="E68" i="7"/>
  <c r="P68" i="7"/>
  <c r="P61" i="7"/>
  <c r="T52" i="7"/>
  <c r="T51" i="7"/>
  <c r="Q55" i="7"/>
  <c r="R75" i="7"/>
  <c r="P42" i="7"/>
  <c r="P32" i="7"/>
  <c r="Q32" i="7"/>
  <c r="P26" i="7"/>
  <c r="Q26" i="7"/>
  <c r="E69" i="7"/>
  <c r="U25" i="7"/>
  <c r="T24" i="7"/>
  <c r="Q69" i="7"/>
  <c r="U69" i="7" s="1"/>
  <c r="Q75" i="7"/>
  <c r="U75" i="7" s="1"/>
  <c r="P55" i="7"/>
  <c r="R69" i="7"/>
  <c r="E75" i="7"/>
  <c r="P69" i="7"/>
  <c r="T69" i="7" s="1"/>
  <c r="P75" i="7"/>
  <c r="T75" i="7" s="1"/>
  <c r="E61" i="7"/>
  <c r="Q61" i="7"/>
  <c r="T102" i="7"/>
  <c r="U105" i="7"/>
  <c r="T110" i="7"/>
  <c r="U112" i="7"/>
  <c r="E82" i="7"/>
  <c r="P68" i="6"/>
  <c r="Q68" i="6"/>
  <c r="E55" i="6"/>
  <c r="P55" i="6"/>
  <c r="R75" i="6"/>
  <c r="S42" i="6"/>
  <c r="P42" i="6"/>
  <c r="T42" i="6" s="1"/>
  <c r="Q42" i="6"/>
  <c r="Q32" i="6"/>
  <c r="S75" i="6"/>
  <c r="E32" i="6"/>
  <c r="Q26" i="6"/>
  <c r="T24" i="6"/>
  <c r="Q69" i="6"/>
  <c r="U69" i="6" s="1"/>
  <c r="E75" i="6"/>
  <c r="E69" i="6"/>
  <c r="R69" i="6"/>
  <c r="Q55" i="6"/>
  <c r="E61" i="6"/>
  <c r="S69" i="6"/>
  <c r="P61" i="6"/>
  <c r="P75" i="6"/>
  <c r="T75" i="6" s="1"/>
  <c r="Q61" i="6"/>
  <c r="Q75" i="6"/>
  <c r="U75" i="6" s="1"/>
  <c r="P69" i="6"/>
  <c r="T69" i="6" s="1"/>
  <c r="T98" i="6"/>
  <c r="U108" i="6"/>
  <c r="P68" i="5"/>
  <c r="Q68" i="5"/>
  <c r="T57" i="5"/>
  <c r="T52" i="5"/>
  <c r="R55" i="5"/>
  <c r="T44" i="5"/>
  <c r="T39" i="5"/>
  <c r="P42" i="5"/>
  <c r="E32" i="5"/>
  <c r="T32" i="5" s="1"/>
  <c r="R69" i="5"/>
  <c r="P26" i="5"/>
  <c r="E75" i="5"/>
  <c r="Q55" i="5"/>
  <c r="P69" i="5"/>
  <c r="T69" i="5" s="1"/>
  <c r="Q69" i="5"/>
  <c r="U69" i="5" s="1"/>
  <c r="P75" i="5"/>
  <c r="T75" i="5" s="1"/>
  <c r="T59" i="5"/>
  <c r="E61" i="5"/>
  <c r="T61" i="5" s="1"/>
  <c r="P61" i="5"/>
  <c r="U103" i="5"/>
  <c r="R97" i="5"/>
  <c r="T65" i="4"/>
  <c r="U64" i="4"/>
  <c r="T58" i="4"/>
  <c r="T50" i="4"/>
  <c r="T47" i="4"/>
  <c r="P42" i="4"/>
  <c r="Q42" i="4"/>
  <c r="U42" i="4" s="1"/>
  <c r="T28" i="4"/>
  <c r="Q75" i="4"/>
  <c r="U75" i="4" s="1"/>
  <c r="S26" i="4"/>
  <c r="E69" i="4"/>
  <c r="P26" i="4"/>
  <c r="Q69" i="4"/>
  <c r="U69" i="4" s="1"/>
  <c r="P55" i="4"/>
  <c r="T49" i="4"/>
  <c r="R69" i="4"/>
  <c r="S69" i="4"/>
  <c r="E75" i="4"/>
  <c r="R75" i="4"/>
  <c r="P61" i="4"/>
  <c r="Q61" i="4"/>
  <c r="T100" i="4"/>
  <c r="U102" i="4"/>
  <c r="U110" i="4"/>
  <c r="E68" i="3"/>
  <c r="Q68" i="3"/>
  <c r="U65" i="3"/>
  <c r="Q61" i="3"/>
  <c r="U58" i="3"/>
  <c r="T57" i="3"/>
  <c r="U50" i="3"/>
  <c r="T51" i="3"/>
  <c r="R75" i="3"/>
  <c r="T44" i="3"/>
  <c r="E69" i="3"/>
  <c r="R69" i="3"/>
  <c r="P42" i="3"/>
  <c r="T42" i="3" s="1"/>
  <c r="Q42" i="3"/>
  <c r="E75" i="3"/>
  <c r="T29" i="3"/>
  <c r="T28" i="3"/>
  <c r="P32" i="3"/>
  <c r="P26" i="3"/>
  <c r="T26" i="3" s="1"/>
  <c r="Q26" i="3"/>
  <c r="U26" i="3" s="1"/>
  <c r="T25" i="3"/>
  <c r="P75" i="3"/>
  <c r="T75" i="3" s="1"/>
  <c r="E55" i="3"/>
  <c r="Q69" i="3"/>
  <c r="U69" i="3" s="1"/>
  <c r="T49" i="3"/>
  <c r="P55" i="3"/>
  <c r="T55" i="3" s="1"/>
  <c r="Q55" i="3"/>
  <c r="U55" i="3" s="1"/>
  <c r="Q75" i="3"/>
  <c r="U75" i="3" s="1"/>
  <c r="U59" i="3"/>
  <c r="P69" i="3"/>
  <c r="T69" i="3" s="1"/>
  <c r="P61" i="3"/>
  <c r="U99" i="3"/>
  <c r="E82" i="3"/>
  <c r="Q68" i="2"/>
  <c r="P68" i="2"/>
  <c r="T47" i="2"/>
  <c r="P55" i="2"/>
  <c r="Q42" i="2"/>
  <c r="U28" i="2"/>
  <c r="P32" i="2"/>
  <c r="Q32" i="2"/>
  <c r="R69" i="2"/>
  <c r="E32" i="2"/>
  <c r="T32" i="2" s="1"/>
  <c r="Q26" i="2"/>
  <c r="U26" i="2" s="1"/>
  <c r="T25" i="2"/>
  <c r="E75" i="2"/>
  <c r="U49" i="2"/>
  <c r="Q55" i="2"/>
  <c r="U55" i="2" s="1"/>
  <c r="Q69" i="2"/>
  <c r="U69" i="2" s="1"/>
  <c r="P75" i="2"/>
  <c r="T75" i="2" s="1"/>
  <c r="E55" i="2"/>
  <c r="E69" i="2"/>
  <c r="S69" i="2"/>
  <c r="T60" i="2"/>
  <c r="Q75" i="2"/>
  <c r="U75" i="2" s="1"/>
  <c r="E61" i="2"/>
  <c r="U61" i="2" s="1"/>
  <c r="P61" i="2"/>
  <c r="Q61" i="2"/>
  <c r="P69" i="2"/>
  <c r="T69" i="2" s="1"/>
  <c r="S75" i="2"/>
  <c r="T111" i="2"/>
  <c r="T65" i="1"/>
  <c r="E68" i="1"/>
  <c r="E61" i="1"/>
  <c r="U61" i="1" s="1"/>
  <c r="P61" i="1"/>
  <c r="T58" i="1"/>
  <c r="Q61" i="1"/>
  <c r="T57" i="1"/>
  <c r="Q55" i="1"/>
  <c r="U55" i="1" s="1"/>
  <c r="U39" i="1"/>
  <c r="P42" i="1"/>
  <c r="T42" i="1" s="1"/>
  <c r="S69" i="1"/>
  <c r="S42" i="1"/>
  <c r="R32" i="1"/>
  <c r="P32" i="1"/>
  <c r="Q32" i="1"/>
  <c r="U28" i="1"/>
  <c r="E26" i="1"/>
  <c r="E55" i="1"/>
  <c r="E75" i="1"/>
  <c r="R55" i="1"/>
  <c r="P55" i="1"/>
  <c r="T55" i="1" s="1"/>
  <c r="R69" i="1"/>
  <c r="P69" i="1"/>
  <c r="T69" i="1" s="1"/>
  <c r="P75" i="1"/>
  <c r="T75" i="1" s="1"/>
  <c r="Q69" i="1"/>
  <c r="Q75" i="1"/>
  <c r="U75" i="1" s="1"/>
  <c r="U26" i="1"/>
  <c r="T26" i="1"/>
  <c r="U35" i="2"/>
  <c r="T35" i="2"/>
  <c r="U32" i="3"/>
  <c r="T32" i="3"/>
  <c r="U61" i="3"/>
  <c r="T61" i="3"/>
  <c r="U35" i="1"/>
  <c r="T35" i="1"/>
  <c r="U32" i="2"/>
  <c r="U42" i="1"/>
  <c r="U68" i="2"/>
  <c r="T68" i="2"/>
  <c r="E87" i="2"/>
  <c r="E115" i="2" s="1"/>
  <c r="U88" i="2"/>
  <c r="Q26" i="4"/>
  <c r="U26" i="4" s="1"/>
  <c r="T42" i="4"/>
  <c r="U37" i="4"/>
  <c r="T37" i="4"/>
  <c r="E87" i="4"/>
  <c r="E115" i="4" s="1"/>
  <c r="U88" i="4"/>
  <c r="U17" i="5"/>
  <c r="T17" i="5"/>
  <c r="T9" i="5"/>
  <c r="U95" i="5"/>
  <c r="T95" i="5"/>
  <c r="T26" i="8"/>
  <c r="U32" i="8"/>
  <c r="T32" i="8"/>
  <c r="U32" i="9"/>
  <c r="T32" i="9"/>
  <c r="U17" i="2"/>
  <c r="T17" i="2"/>
  <c r="P87" i="2"/>
  <c r="U74" i="3"/>
  <c r="T74" i="3"/>
  <c r="U73" i="3"/>
  <c r="T73" i="3"/>
  <c r="Q55" i="4"/>
  <c r="P69" i="4"/>
  <c r="T69" i="4" s="1"/>
  <c r="P74" i="4"/>
  <c r="U22" i="5"/>
  <c r="T22" i="5"/>
  <c r="P32" i="5"/>
  <c r="U35" i="5"/>
  <c r="T35" i="5"/>
  <c r="U40" i="5"/>
  <c r="T40" i="5"/>
  <c r="U51" i="5"/>
  <c r="T51" i="5"/>
  <c r="U35" i="6"/>
  <c r="U61" i="6"/>
  <c r="T61" i="6"/>
  <c r="U35" i="9"/>
  <c r="T35" i="9"/>
  <c r="T19" i="1"/>
  <c r="T40" i="1"/>
  <c r="T52" i="1"/>
  <c r="T64" i="1"/>
  <c r="T71" i="1"/>
  <c r="E87" i="1"/>
  <c r="E115" i="1" s="1"/>
  <c r="T93" i="1"/>
  <c r="T13" i="2"/>
  <c r="T24" i="2"/>
  <c r="T29" i="2"/>
  <c r="T46" i="2"/>
  <c r="T54" i="2"/>
  <c r="T57" i="2"/>
  <c r="T66" i="2"/>
  <c r="T72" i="2"/>
  <c r="Q87" i="2"/>
  <c r="T23" i="3"/>
  <c r="T45" i="3"/>
  <c r="T92" i="3"/>
  <c r="T14" i="4"/>
  <c r="T25" i="4"/>
  <c r="U32" i="4"/>
  <c r="T32" i="4"/>
  <c r="U54" i="4"/>
  <c r="U73" i="4"/>
  <c r="T73" i="4"/>
  <c r="U74" i="4"/>
  <c r="T74" i="4"/>
  <c r="T71" i="4"/>
  <c r="U91" i="4"/>
  <c r="T91" i="4"/>
  <c r="U20" i="5"/>
  <c r="U38" i="5"/>
  <c r="U49" i="5"/>
  <c r="U61" i="9"/>
  <c r="T61" i="9"/>
  <c r="T16" i="1"/>
  <c r="T44" i="1"/>
  <c r="P87" i="1"/>
  <c r="U42" i="2"/>
  <c r="T42" i="2"/>
  <c r="R87" i="2"/>
  <c r="R17" i="3"/>
  <c r="Q35" i="3"/>
  <c r="U38" i="3"/>
  <c r="P68" i="3"/>
  <c r="P87" i="3"/>
  <c r="R35" i="4"/>
  <c r="U61" i="4"/>
  <c r="T61" i="4"/>
  <c r="P68" i="4"/>
  <c r="P73" i="4"/>
  <c r="U11" i="5"/>
  <c r="T11" i="5"/>
  <c r="U26" i="5"/>
  <c r="T26" i="5"/>
  <c r="Q42" i="5"/>
  <c r="U69" i="1"/>
  <c r="U17" i="1"/>
  <c r="T17" i="1"/>
  <c r="T14" i="1"/>
  <c r="T25" i="1"/>
  <c r="T30" i="1"/>
  <c r="T38" i="1"/>
  <c r="T50" i="1"/>
  <c r="Q87" i="1"/>
  <c r="T91" i="1"/>
  <c r="T11" i="2"/>
  <c r="T22" i="2"/>
  <c r="T41" i="2"/>
  <c r="T44" i="2"/>
  <c r="T52" i="2"/>
  <c r="T64" i="2"/>
  <c r="S87" i="2"/>
  <c r="U17" i="3"/>
  <c r="T17" i="3"/>
  <c r="T14" i="3"/>
  <c r="U34" i="3"/>
  <c r="T41" i="3"/>
  <c r="P73" i="3"/>
  <c r="Q87" i="3"/>
  <c r="U87" i="3" s="1"/>
  <c r="U17" i="4"/>
  <c r="T9" i="4"/>
  <c r="U13" i="4"/>
  <c r="P17" i="4"/>
  <c r="T17" i="4" s="1"/>
  <c r="U24" i="4"/>
  <c r="U31" i="4"/>
  <c r="T31" i="4"/>
  <c r="U35" i="4"/>
  <c r="T35" i="4"/>
  <c r="T53" i="4"/>
  <c r="Q68" i="4"/>
  <c r="Q73" i="4"/>
  <c r="T19" i="5"/>
  <c r="T31" i="5"/>
  <c r="T48" i="5"/>
  <c r="U16" i="6"/>
  <c r="T16" i="6"/>
  <c r="U26" i="7"/>
  <c r="T26" i="7"/>
  <c r="U35" i="8"/>
  <c r="T35" i="8"/>
  <c r="U26" i="9"/>
  <c r="T26" i="9"/>
  <c r="T29" i="1"/>
  <c r="T37" i="1"/>
  <c r="R87" i="1"/>
  <c r="T21" i="2"/>
  <c r="T26" i="2"/>
  <c r="Q32" i="3"/>
  <c r="T26" i="4"/>
  <c r="U55" i="4"/>
  <c r="T55" i="4"/>
  <c r="U45" i="4"/>
  <c r="U59" i="4"/>
  <c r="T59" i="4"/>
  <c r="U32" i="5"/>
  <c r="U68" i="5"/>
  <c r="T68" i="5"/>
  <c r="U63" i="5"/>
  <c r="T63" i="5"/>
  <c r="U96" i="5"/>
  <c r="T96" i="5"/>
  <c r="P17" i="6"/>
  <c r="U19" i="6"/>
  <c r="T19" i="6"/>
  <c r="U35" i="10"/>
  <c r="U61" i="10"/>
  <c r="T61" i="10"/>
  <c r="U32" i="1"/>
  <c r="T32" i="1"/>
  <c r="T13" i="1"/>
  <c r="T24" i="1"/>
  <c r="T34" i="1"/>
  <c r="T49" i="1"/>
  <c r="T60" i="1"/>
  <c r="U74" i="1"/>
  <c r="T74" i="1"/>
  <c r="U73" i="1"/>
  <c r="T73" i="1"/>
  <c r="T90" i="1"/>
  <c r="T10" i="2"/>
  <c r="T40" i="2"/>
  <c r="T51" i="2"/>
  <c r="T63" i="2"/>
  <c r="T88" i="2"/>
  <c r="U95" i="2"/>
  <c r="U42" i="3"/>
  <c r="T37" i="3"/>
  <c r="U37" i="1"/>
  <c r="U68" i="1"/>
  <c r="T68" i="1"/>
  <c r="S87" i="1"/>
  <c r="T9" i="2"/>
  <c r="T55" i="2"/>
  <c r="U63" i="2"/>
  <c r="U74" i="2"/>
  <c r="T74" i="2"/>
  <c r="U73" i="2"/>
  <c r="T73" i="2"/>
  <c r="U31" i="3"/>
  <c r="E42" i="3"/>
  <c r="T71" i="3"/>
  <c r="S87" i="3"/>
  <c r="Q32" i="4"/>
  <c r="U34" i="4"/>
  <c r="T34" i="4"/>
  <c r="U57" i="4"/>
  <c r="P75" i="4"/>
  <c r="T75" i="4" s="1"/>
  <c r="U10" i="5"/>
  <c r="P55" i="5"/>
  <c r="T55" i="5" s="1"/>
  <c r="Q61" i="5"/>
  <c r="Q74" i="5"/>
  <c r="Q75" i="5"/>
  <c r="U75" i="5" s="1"/>
  <c r="E87" i="5"/>
  <c r="E115" i="5" s="1"/>
  <c r="T87" i="5"/>
  <c r="U88" i="5"/>
  <c r="T88" i="5"/>
  <c r="U26" i="10"/>
  <c r="T26" i="10"/>
  <c r="U35" i="3"/>
  <c r="T35" i="3"/>
  <c r="U48" i="4"/>
  <c r="T48" i="4"/>
  <c r="U42" i="5"/>
  <c r="T42" i="5"/>
  <c r="U37" i="5"/>
  <c r="P115" i="5"/>
  <c r="P114" i="5"/>
  <c r="U26" i="6"/>
  <c r="T26" i="6"/>
  <c r="U32" i="6"/>
  <c r="T32" i="6"/>
  <c r="U61" i="7"/>
  <c r="T61" i="7"/>
  <c r="U61" i="8"/>
  <c r="T61" i="8"/>
  <c r="U42" i="6"/>
  <c r="P87" i="6"/>
  <c r="U74" i="7"/>
  <c r="T74" i="7"/>
  <c r="U73" i="7"/>
  <c r="T73" i="7"/>
  <c r="U17" i="8"/>
  <c r="T17" i="8"/>
  <c r="U87" i="8"/>
  <c r="Q115" i="8"/>
  <c r="Q114" i="8"/>
  <c r="U55" i="9"/>
  <c r="T55" i="9"/>
  <c r="U68" i="9"/>
  <c r="T68" i="9"/>
  <c r="U87" i="9"/>
  <c r="E87" i="9"/>
  <c r="E115" i="9" s="1"/>
  <c r="U115" i="9" s="1"/>
  <c r="T87" i="9"/>
  <c r="U88" i="9"/>
  <c r="U32" i="10"/>
  <c r="T32" i="10"/>
  <c r="U42" i="10"/>
  <c r="T42" i="10"/>
  <c r="T37" i="10"/>
  <c r="U55" i="10"/>
  <c r="T55" i="10"/>
  <c r="U93" i="10"/>
  <c r="T93" i="10"/>
  <c r="U24" i="11"/>
  <c r="T24" i="11"/>
  <c r="U61" i="11"/>
  <c r="T61" i="11"/>
  <c r="U61" i="14"/>
  <c r="T61" i="14"/>
  <c r="U32" i="15"/>
  <c r="T32" i="15"/>
  <c r="P87" i="4"/>
  <c r="Q87" i="5"/>
  <c r="Q87" i="6"/>
  <c r="U55" i="7"/>
  <c r="T55" i="7"/>
  <c r="E87" i="7"/>
  <c r="E115" i="7" s="1"/>
  <c r="T42" i="8"/>
  <c r="R87" i="8"/>
  <c r="P87" i="9"/>
  <c r="U41" i="11"/>
  <c r="T41" i="11"/>
  <c r="U35" i="12"/>
  <c r="T35" i="12"/>
  <c r="U32" i="14"/>
  <c r="T32" i="14"/>
  <c r="U68" i="4"/>
  <c r="T68" i="4"/>
  <c r="Q87" i="4"/>
  <c r="R87" i="5"/>
  <c r="T90" i="5"/>
  <c r="T10" i="6"/>
  <c r="T21" i="6"/>
  <c r="T40" i="6"/>
  <c r="T51" i="6"/>
  <c r="T63" i="6"/>
  <c r="R87" i="6"/>
  <c r="T90" i="6"/>
  <c r="T10" i="7"/>
  <c r="T21" i="7"/>
  <c r="T38" i="7"/>
  <c r="T49" i="7"/>
  <c r="T60" i="7"/>
  <c r="P87" i="7"/>
  <c r="T92" i="7"/>
  <c r="T12" i="8"/>
  <c r="T23" i="8"/>
  <c r="T41" i="8"/>
  <c r="T44" i="8"/>
  <c r="T52" i="8"/>
  <c r="T64" i="8"/>
  <c r="S87" i="8"/>
  <c r="T89" i="8"/>
  <c r="T9" i="9"/>
  <c r="T20" i="9"/>
  <c r="T31" i="9"/>
  <c r="T34" i="9"/>
  <c r="T37" i="9"/>
  <c r="T48" i="9"/>
  <c r="T65" i="9"/>
  <c r="U74" i="9"/>
  <c r="U73" i="9"/>
  <c r="T73" i="9"/>
  <c r="T74" i="9"/>
  <c r="Q87" i="9"/>
  <c r="T96" i="9"/>
  <c r="T13" i="10"/>
  <c r="P26" i="10"/>
  <c r="T28" i="10"/>
  <c r="T39" i="10"/>
  <c r="T47" i="10"/>
  <c r="U59" i="10"/>
  <c r="U66" i="10"/>
  <c r="T72" i="10"/>
  <c r="E74" i="10"/>
  <c r="T90" i="10"/>
  <c r="U22" i="11"/>
  <c r="Q26" i="11"/>
  <c r="U26" i="11" s="1"/>
  <c r="P42" i="11"/>
  <c r="U44" i="11"/>
  <c r="T44" i="11"/>
  <c r="P61" i="11"/>
  <c r="P115" i="11"/>
  <c r="P114" i="11"/>
  <c r="R87" i="4"/>
  <c r="U55" i="5"/>
  <c r="U74" i="5"/>
  <c r="U73" i="5"/>
  <c r="T73" i="5"/>
  <c r="T74" i="5"/>
  <c r="S87" i="5"/>
  <c r="U55" i="6"/>
  <c r="T55" i="6"/>
  <c r="S87" i="6"/>
  <c r="U68" i="7"/>
  <c r="T68" i="7"/>
  <c r="Q87" i="7"/>
  <c r="U87" i="7" s="1"/>
  <c r="S74" i="9"/>
  <c r="R87" i="9"/>
  <c r="T75" i="10"/>
  <c r="U17" i="10"/>
  <c r="T9" i="10"/>
  <c r="P32" i="10"/>
  <c r="R87" i="10"/>
  <c r="U13" i="11"/>
  <c r="T13" i="11"/>
  <c r="Q32" i="11"/>
  <c r="U35" i="11"/>
  <c r="T35" i="11"/>
  <c r="Q42" i="11"/>
  <c r="Q61" i="11"/>
  <c r="U64" i="11"/>
  <c r="T64" i="11"/>
  <c r="P73" i="11"/>
  <c r="T26" i="14"/>
  <c r="U35" i="15"/>
  <c r="T35" i="15"/>
  <c r="U68" i="3"/>
  <c r="T68" i="3"/>
  <c r="S87" i="4"/>
  <c r="T38" i="6"/>
  <c r="T49" i="6"/>
  <c r="T60" i="6"/>
  <c r="U74" i="6"/>
  <c r="T74" i="6"/>
  <c r="U73" i="6"/>
  <c r="T73" i="6"/>
  <c r="T88" i="6"/>
  <c r="T96" i="6"/>
  <c r="T16" i="7"/>
  <c r="T19" i="7"/>
  <c r="T30" i="7"/>
  <c r="T47" i="7"/>
  <c r="T58" i="7"/>
  <c r="T67" i="7"/>
  <c r="T72" i="7"/>
  <c r="R87" i="7"/>
  <c r="T90" i="7"/>
  <c r="T10" i="8"/>
  <c r="T21" i="8"/>
  <c r="T39" i="8"/>
  <c r="U55" i="8"/>
  <c r="T55" i="8"/>
  <c r="T50" i="8"/>
  <c r="U73" i="8"/>
  <c r="T73" i="8"/>
  <c r="U74" i="8"/>
  <c r="T74" i="8"/>
  <c r="T95" i="8"/>
  <c r="T15" i="9"/>
  <c r="U64" i="9"/>
  <c r="S69" i="9"/>
  <c r="U95" i="9"/>
  <c r="P17" i="10"/>
  <c r="T17" i="10" s="1"/>
  <c r="Q32" i="10"/>
  <c r="T34" i="10"/>
  <c r="U46" i="10"/>
  <c r="T58" i="10"/>
  <c r="T21" i="11"/>
  <c r="Q73" i="11"/>
  <c r="U61" i="15"/>
  <c r="T26" i="16"/>
  <c r="T15" i="6"/>
  <c r="T31" i="6"/>
  <c r="T34" i="6"/>
  <c r="T37" i="6"/>
  <c r="T48" i="6"/>
  <c r="T59" i="6"/>
  <c r="U68" i="6"/>
  <c r="T68" i="6"/>
  <c r="U88" i="6"/>
  <c r="T95" i="6"/>
  <c r="T15" i="7"/>
  <c r="T29" i="7"/>
  <c r="T46" i="7"/>
  <c r="T54" i="7"/>
  <c r="T57" i="7"/>
  <c r="T66" i="7"/>
  <c r="T71" i="7"/>
  <c r="T89" i="7"/>
  <c r="T9" i="8"/>
  <c r="T20" i="8"/>
  <c r="T38" i="8"/>
  <c r="T49" i="8"/>
  <c r="T60" i="8"/>
  <c r="T94" i="8"/>
  <c r="U69" i="9"/>
  <c r="U17" i="9"/>
  <c r="T17" i="9"/>
  <c r="T14" i="9"/>
  <c r="T25" i="9"/>
  <c r="T28" i="9"/>
  <c r="U42" i="9"/>
  <c r="T42" i="9"/>
  <c r="T45" i="9"/>
  <c r="T53" i="9"/>
  <c r="T63" i="9"/>
  <c r="T88" i="9"/>
  <c r="T94" i="9"/>
  <c r="U31" i="10"/>
  <c r="U37" i="10"/>
  <c r="T45" i="10"/>
  <c r="T50" i="10"/>
  <c r="T10" i="11"/>
  <c r="T38" i="11"/>
  <c r="U50" i="11"/>
  <c r="U52" i="11"/>
  <c r="T52" i="11"/>
  <c r="U32" i="12"/>
  <c r="T32" i="12"/>
  <c r="U61" i="12"/>
  <c r="T61" i="12"/>
  <c r="U61" i="13"/>
  <c r="T61" i="13"/>
  <c r="E87" i="3"/>
  <c r="E115" i="3" s="1"/>
  <c r="T87" i="3"/>
  <c r="U17" i="6"/>
  <c r="T17" i="6"/>
  <c r="U37" i="6"/>
  <c r="U17" i="7"/>
  <c r="T17" i="7"/>
  <c r="U42" i="7"/>
  <c r="T42" i="7"/>
  <c r="T45" i="7"/>
  <c r="U71" i="7"/>
  <c r="T88" i="7"/>
  <c r="U9" i="8"/>
  <c r="T37" i="8"/>
  <c r="U68" i="8"/>
  <c r="T68" i="8"/>
  <c r="E87" i="8"/>
  <c r="E115" i="8" s="1"/>
  <c r="U45" i="9"/>
  <c r="U63" i="9"/>
  <c r="T16" i="10"/>
  <c r="U45" i="10"/>
  <c r="U57" i="10"/>
  <c r="T26" i="11"/>
  <c r="U32" i="11"/>
  <c r="T32" i="11"/>
  <c r="E42" i="11"/>
  <c r="R42" i="11"/>
  <c r="U26" i="12"/>
  <c r="T26" i="12"/>
  <c r="U26" i="13"/>
  <c r="U35" i="14"/>
  <c r="T35" i="14"/>
  <c r="U32" i="7"/>
  <c r="T32" i="7"/>
  <c r="T35" i="7"/>
  <c r="P87" i="8"/>
  <c r="P35" i="10"/>
  <c r="T35" i="10" s="1"/>
  <c r="U74" i="10"/>
  <c r="T74" i="10"/>
  <c r="U73" i="10"/>
  <c r="T73" i="10"/>
  <c r="T71" i="10"/>
  <c r="U68" i="12"/>
  <c r="T68" i="12"/>
  <c r="U87" i="12"/>
  <c r="Q115" i="12"/>
  <c r="Q114" i="12"/>
  <c r="U26" i="15"/>
  <c r="T26" i="15"/>
  <c r="U42" i="15"/>
  <c r="T42" i="15"/>
  <c r="U44" i="16"/>
  <c r="T44" i="16"/>
  <c r="U96" i="16"/>
  <c r="T96" i="16"/>
  <c r="T75" i="11"/>
  <c r="U17" i="11"/>
  <c r="T17" i="11"/>
  <c r="U42" i="11"/>
  <c r="T42" i="11"/>
  <c r="R87" i="12"/>
  <c r="U55" i="13"/>
  <c r="U74" i="13"/>
  <c r="U73" i="13"/>
  <c r="T73" i="13"/>
  <c r="T74" i="13"/>
  <c r="S87" i="14"/>
  <c r="U68" i="15"/>
  <c r="T68" i="15"/>
  <c r="Q68" i="15"/>
  <c r="P26" i="16"/>
  <c r="U52" i="16"/>
  <c r="T52" i="16"/>
  <c r="U65" i="16"/>
  <c r="T65" i="16"/>
  <c r="U16" i="17"/>
  <c r="T16" i="17"/>
  <c r="E87" i="10"/>
  <c r="E115" i="10" s="1"/>
  <c r="T95" i="11"/>
  <c r="T15" i="12"/>
  <c r="T29" i="12"/>
  <c r="T46" i="12"/>
  <c r="T54" i="12"/>
  <c r="T57" i="12"/>
  <c r="T66" i="12"/>
  <c r="T71" i="12"/>
  <c r="S87" i="12"/>
  <c r="T89" i="12"/>
  <c r="T9" i="13"/>
  <c r="T20" i="13"/>
  <c r="T38" i="13"/>
  <c r="T49" i="13"/>
  <c r="T60" i="13"/>
  <c r="T94" i="13"/>
  <c r="U17" i="14"/>
  <c r="T17" i="14"/>
  <c r="T14" i="14"/>
  <c r="T25" i="14"/>
  <c r="T28" i="14"/>
  <c r="U42" i="14"/>
  <c r="T45" i="14"/>
  <c r="T53" i="14"/>
  <c r="T65" i="14"/>
  <c r="T88" i="14"/>
  <c r="T96" i="14"/>
  <c r="T16" i="15"/>
  <c r="T19" i="15"/>
  <c r="T40" i="15"/>
  <c r="T44" i="15"/>
  <c r="T59" i="15"/>
  <c r="U67" i="15"/>
  <c r="Q26" i="16"/>
  <c r="P74" i="16"/>
  <c r="U19" i="17"/>
  <c r="T19" i="17"/>
  <c r="P87" i="10"/>
  <c r="U74" i="11"/>
  <c r="T74" i="11"/>
  <c r="U73" i="11"/>
  <c r="T73" i="11"/>
  <c r="U17" i="12"/>
  <c r="T69" i="12"/>
  <c r="T17" i="12"/>
  <c r="U42" i="12"/>
  <c r="T42" i="12"/>
  <c r="U68" i="13"/>
  <c r="T68" i="13"/>
  <c r="E87" i="13"/>
  <c r="E115" i="13" s="1"/>
  <c r="E87" i="15"/>
  <c r="E115" i="15" s="1"/>
  <c r="U88" i="15"/>
  <c r="U61" i="18"/>
  <c r="T61" i="18"/>
  <c r="S87" i="9"/>
  <c r="U68" i="10"/>
  <c r="T68" i="10"/>
  <c r="Q87" i="10"/>
  <c r="T55" i="11"/>
  <c r="E87" i="11"/>
  <c r="E115" i="11" s="1"/>
  <c r="T115" i="11" s="1"/>
  <c r="T87" i="11"/>
  <c r="T41" i="12"/>
  <c r="T44" i="12"/>
  <c r="T52" i="12"/>
  <c r="T64" i="12"/>
  <c r="T95" i="12"/>
  <c r="T15" i="13"/>
  <c r="T30" i="13"/>
  <c r="T47" i="13"/>
  <c r="T58" i="13"/>
  <c r="T67" i="13"/>
  <c r="P87" i="13"/>
  <c r="T87" i="13" s="1"/>
  <c r="T92" i="13"/>
  <c r="T12" i="14"/>
  <c r="T23" i="14"/>
  <c r="T40" i="14"/>
  <c r="T51" i="14"/>
  <c r="T63" i="14"/>
  <c r="U74" i="14"/>
  <c r="T74" i="14"/>
  <c r="U73" i="14"/>
  <c r="T73" i="14"/>
  <c r="T94" i="14"/>
  <c r="U69" i="15"/>
  <c r="T69" i="15"/>
  <c r="T75" i="15"/>
  <c r="U17" i="15"/>
  <c r="T17" i="15"/>
  <c r="T14" i="15"/>
  <c r="T25" i="15"/>
  <c r="T28" i="15"/>
  <c r="U55" i="15"/>
  <c r="T55" i="15"/>
  <c r="U58" i="15"/>
  <c r="T65" i="15"/>
  <c r="U74" i="15"/>
  <c r="T74" i="15"/>
  <c r="U73" i="15"/>
  <c r="T73" i="15"/>
  <c r="T91" i="15"/>
  <c r="T96" i="15"/>
  <c r="T19" i="16"/>
  <c r="T30" i="16"/>
  <c r="U64" i="16"/>
  <c r="T64" i="16"/>
  <c r="P69" i="16"/>
  <c r="T69" i="16" s="1"/>
  <c r="P73" i="16"/>
  <c r="T92" i="11"/>
  <c r="T12" i="12"/>
  <c r="T23" i="12"/>
  <c r="T40" i="12"/>
  <c r="T51" i="12"/>
  <c r="T63" i="12"/>
  <c r="U73" i="12"/>
  <c r="T73" i="12"/>
  <c r="U74" i="12"/>
  <c r="T74" i="12"/>
  <c r="T94" i="12"/>
  <c r="U69" i="13"/>
  <c r="T69" i="13"/>
  <c r="U17" i="13"/>
  <c r="T17" i="13"/>
  <c r="T14" i="13"/>
  <c r="T25" i="13"/>
  <c r="T29" i="13"/>
  <c r="T46" i="13"/>
  <c r="T54" i="13"/>
  <c r="T57" i="13"/>
  <c r="T66" i="13"/>
  <c r="T72" i="13"/>
  <c r="Q87" i="13"/>
  <c r="T91" i="13"/>
  <c r="T11" i="14"/>
  <c r="T22" i="14"/>
  <c r="T39" i="14"/>
  <c r="U55" i="14"/>
  <c r="T55" i="14"/>
  <c r="T50" i="14"/>
  <c r="E87" i="14"/>
  <c r="E115" i="14" s="1"/>
  <c r="T93" i="14"/>
  <c r="T13" i="15"/>
  <c r="T24" i="15"/>
  <c r="T37" i="15"/>
  <c r="T48" i="15"/>
  <c r="P55" i="15"/>
  <c r="T57" i="15"/>
  <c r="T64" i="15"/>
  <c r="Q87" i="15"/>
  <c r="T13" i="16"/>
  <c r="T24" i="16"/>
  <c r="U35" i="16"/>
  <c r="T35" i="16"/>
  <c r="U40" i="16"/>
  <c r="U55" i="16"/>
  <c r="T55" i="16"/>
  <c r="U45" i="16"/>
  <c r="T45" i="16"/>
  <c r="Q61" i="16"/>
  <c r="Q69" i="16"/>
  <c r="U69" i="16" s="1"/>
  <c r="Q73" i="16"/>
  <c r="U26" i="17"/>
  <c r="T26" i="17"/>
  <c r="U61" i="17"/>
  <c r="T61" i="17"/>
  <c r="U32" i="18"/>
  <c r="T32" i="18"/>
  <c r="S87" i="10"/>
  <c r="T9" i="11"/>
  <c r="T37" i="11"/>
  <c r="U68" i="11"/>
  <c r="T68" i="11"/>
  <c r="Q87" i="11"/>
  <c r="U87" i="11" s="1"/>
  <c r="T55" i="12"/>
  <c r="U63" i="12"/>
  <c r="E87" i="12"/>
  <c r="E115" i="12" s="1"/>
  <c r="U115" i="12" s="1"/>
  <c r="U42" i="13"/>
  <c r="T42" i="13"/>
  <c r="T45" i="13"/>
  <c r="T71" i="13"/>
  <c r="R87" i="13"/>
  <c r="P87" i="14"/>
  <c r="U37" i="15"/>
  <c r="T63" i="15"/>
  <c r="P73" i="15"/>
  <c r="R87" i="15"/>
  <c r="U32" i="16"/>
  <c r="T32" i="16"/>
  <c r="S32" i="16"/>
  <c r="U41" i="16"/>
  <c r="T41" i="16"/>
  <c r="U53" i="16"/>
  <c r="T53" i="16"/>
  <c r="P68" i="16"/>
  <c r="U30" i="17"/>
  <c r="T30" i="17"/>
  <c r="R87" i="11"/>
  <c r="P87" i="12"/>
  <c r="U32" i="13"/>
  <c r="T32" i="13"/>
  <c r="U35" i="13"/>
  <c r="T35" i="13"/>
  <c r="S87" i="13"/>
  <c r="U68" i="14"/>
  <c r="T68" i="14"/>
  <c r="Q87" i="14"/>
  <c r="Q68" i="16"/>
  <c r="P75" i="16"/>
  <c r="T75" i="16" s="1"/>
  <c r="U87" i="16"/>
  <c r="E87" i="16"/>
  <c r="E115" i="16" s="1"/>
  <c r="T115" i="16" s="1"/>
  <c r="T87" i="16"/>
  <c r="U88" i="16"/>
  <c r="T88" i="16"/>
  <c r="U26" i="18"/>
  <c r="T26" i="18"/>
  <c r="U35" i="18"/>
  <c r="T35" i="18"/>
  <c r="P87" i="16"/>
  <c r="U74" i="17"/>
  <c r="U73" i="17"/>
  <c r="T73" i="17"/>
  <c r="T74" i="17"/>
  <c r="T75" i="18"/>
  <c r="U17" i="18"/>
  <c r="T17" i="18"/>
  <c r="U42" i="18"/>
  <c r="T42" i="18"/>
  <c r="U68" i="16"/>
  <c r="T68" i="16"/>
  <c r="Q87" i="16"/>
  <c r="E87" i="17"/>
  <c r="E115" i="17" s="1"/>
  <c r="T87" i="17"/>
  <c r="Q68" i="18"/>
  <c r="S87" i="18"/>
  <c r="U61" i="19"/>
  <c r="T61" i="19"/>
  <c r="U32" i="21"/>
  <c r="T32" i="21"/>
  <c r="T47" i="16"/>
  <c r="T58" i="16"/>
  <c r="T67" i="16"/>
  <c r="T72" i="16"/>
  <c r="R87" i="16"/>
  <c r="T90" i="16"/>
  <c r="T10" i="17"/>
  <c r="T21" i="17"/>
  <c r="T38" i="17"/>
  <c r="T49" i="17"/>
  <c r="T60" i="17"/>
  <c r="P87" i="17"/>
  <c r="T92" i="17"/>
  <c r="T12" i="18"/>
  <c r="T23" i="18"/>
  <c r="T40" i="18"/>
  <c r="T51" i="18"/>
  <c r="P74" i="18"/>
  <c r="Q74" i="18"/>
  <c r="U25" i="19"/>
  <c r="T25" i="19"/>
  <c r="U46" i="19"/>
  <c r="T46" i="19"/>
  <c r="S87" i="16"/>
  <c r="U68" i="17"/>
  <c r="T68" i="17"/>
  <c r="Q87" i="17"/>
  <c r="P26" i="19"/>
  <c r="T26" i="19" s="1"/>
  <c r="U29" i="19"/>
  <c r="T29" i="19"/>
  <c r="U61" i="20"/>
  <c r="T61" i="20"/>
  <c r="U17" i="16"/>
  <c r="T17" i="16"/>
  <c r="U42" i="16"/>
  <c r="T42" i="16"/>
  <c r="T47" i="17"/>
  <c r="T58" i="17"/>
  <c r="T67" i="17"/>
  <c r="T72" i="17"/>
  <c r="R87" i="17"/>
  <c r="T90" i="17"/>
  <c r="T10" i="18"/>
  <c r="T21" i="18"/>
  <c r="T38" i="18"/>
  <c r="T49" i="18"/>
  <c r="T60" i="18"/>
  <c r="U68" i="18"/>
  <c r="T68" i="18"/>
  <c r="U63" i="18"/>
  <c r="E68" i="18"/>
  <c r="Q73" i="18"/>
  <c r="T92" i="18"/>
  <c r="U94" i="18"/>
  <c r="T94" i="18"/>
  <c r="U14" i="19"/>
  <c r="T14" i="19"/>
  <c r="Q26" i="19"/>
  <c r="U44" i="19"/>
  <c r="T95" i="16"/>
  <c r="T15" i="17"/>
  <c r="T29" i="17"/>
  <c r="T46" i="17"/>
  <c r="T54" i="17"/>
  <c r="T57" i="17"/>
  <c r="T66" i="17"/>
  <c r="T71" i="17"/>
  <c r="S87" i="17"/>
  <c r="T89" i="17"/>
  <c r="T9" i="18"/>
  <c r="T20" i="18"/>
  <c r="T31" i="18"/>
  <c r="T34" i="18"/>
  <c r="T37" i="18"/>
  <c r="T48" i="18"/>
  <c r="T59" i="18"/>
  <c r="U12" i="19"/>
  <c r="U26" i="20"/>
  <c r="U32" i="20"/>
  <c r="T32" i="20"/>
  <c r="U35" i="21"/>
  <c r="T35" i="21"/>
  <c r="P87" i="15"/>
  <c r="T63" i="16"/>
  <c r="U73" i="16"/>
  <c r="T73" i="16"/>
  <c r="U74" i="16"/>
  <c r="T74" i="16"/>
  <c r="U75" i="17"/>
  <c r="T17" i="17"/>
  <c r="U17" i="17"/>
  <c r="U42" i="17"/>
  <c r="T42" i="17"/>
  <c r="T45" i="17"/>
  <c r="U71" i="17"/>
  <c r="T88" i="17"/>
  <c r="U9" i="18"/>
  <c r="U37" i="18"/>
  <c r="U72" i="18"/>
  <c r="P87" i="18"/>
  <c r="T91" i="18"/>
  <c r="T23" i="19"/>
  <c r="P42" i="19"/>
  <c r="T42" i="19" s="1"/>
  <c r="U61" i="21"/>
  <c r="T61" i="21"/>
  <c r="U32" i="17"/>
  <c r="T32" i="17"/>
  <c r="U35" i="17"/>
  <c r="T35" i="17"/>
  <c r="U87" i="18"/>
  <c r="Q115" i="18"/>
  <c r="Q114" i="18"/>
  <c r="U26" i="19"/>
  <c r="U68" i="19"/>
  <c r="T68" i="19"/>
  <c r="E87" i="19"/>
  <c r="E115" i="19" s="1"/>
  <c r="U68" i="20"/>
  <c r="T68" i="20"/>
  <c r="T46" i="21"/>
  <c r="T54" i="21"/>
  <c r="T57" i="21"/>
  <c r="U67" i="21"/>
  <c r="U72" i="21"/>
  <c r="P114" i="21"/>
  <c r="U109" i="20"/>
  <c r="T109" i="20"/>
  <c r="T95" i="18"/>
  <c r="T15" i="19"/>
  <c r="T30" i="19"/>
  <c r="T47" i="19"/>
  <c r="T58" i="19"/>
  <c r="T67" i="19"/>
  <c r="P87" i="19"/>
  <c r="T92" i="19"/>
  <c r="T12" i="20"/>
  <c r="T23" i="20"/>
  <c r="T28" i="20"/>
  <c r="T47" i="20"/>
  <c r="T58" i="20"/>
  <c r="T67" i="20"/>
  <c r="T94" i="20"/>
  <c r="U75" i="21"/>
  <c r="U69" i="21"/>
  <c r="U17" i="21"/>
  <c r="T17" i="21"/>
  <c r="T14" i="21"/>
  <c r="T25" i="21"/>
  <c r="T28" i="21"/>
  <c r="U42" i="21"/>
  <c r="T42" i="21"/>
  <c r="T45" i="21"/>
  <c r="T53" i="21"/>
  <c r="T65" i="21"/>
  <c r="E82" i="21"/>
  <c r="E82" i="15"/>
  <c r="E82" i="12"/>
  <c r="U74" i="18"/>
  <c r="T74" i="18"/>
  <c r="U73" i="18"/>
  <c r="T73" i="18"/>
  <c r="U75" i="19"/>
  <c r="T75" i="19"/>
  <c r="T17" i="19"/>
  <c r="T54" i="19"/>
  <c r="T57" i="19"/>
  <c r="T66" i="19"/>
  <c r="T72" i="19"/>
  <c r="Q87" i="19"/>
  <c r="U87" i="19" s="1"/>
  <c r="T91" i="19"/>
  <c r="T11" i="20"/>
  <c r="T22" i="20"/>
  <c r="T46" i="20"/>
  <c r="T54" i="20"/>
  <c r="T57" i="20"/>
  <c r="T66" i="20"/>
  <c r="E87" i="20"/>
  <c r="E115" i="20" s="1"/>
  <c r="T93" i="20"/>
  <c r="T13" i="21"/>
  <c r="T24" i="21"/>
  <c r="T41" i="21"/>
  <c r="T44" i="21"/>
  <c r="T52" i="21"/>
  <c r="T64" i="21"/>
  <c r="T95" i="21"/>
  <c r="E82" i="16"/>
  <c r="E82" i="13"/>
  <c r="E82" i="4"/>
  <c r="T98" i="21"/>
  <c r="T104" i="21"/>
  <c r="U106" i="21"/>
  <c r="E87" i="18"/>
  <c r="E115" i="18" s="1"/>
  <c r="U42" i="19"/>
  <c r="R87" i="19"/>
  <c r="U42" i="20"/>
  <c r="T42" i="20"/>
  <c r="P87" i="20"/>
  <c r="U74" i="21"/>
  <c r="U73" i="21"/>
  <c r="T73" i="21"/>
  <c r="T74" i="21"/>
  <c r="T94" i="21"/>
  <c r="E82" i="17"/>
  <c r="E82" i="5"/>
  <c r="U32" i="19"/>
  <c r="T32" i="19"/>
  <c r="U35" i="19"/>
  <c r="T35" i="19"/>
  <c r="T52" i="19"/>
  <c r="T64" i="19"/>
  <c r="S87" i="19"/>
  <c r="U35" i="20"/>
  <c r="T35" i="20"/>
  <c r="Q87" i="20"/>
  <c r="U55" i="21"/>
  <c r="T55" i="21"/>
  <c r="U87" i="21"/>
  <c r="E87" i="21"/>
  <c r="E115" i="21" s="1"/>
  <c r="U115" i="21" s="1"/>
  <c r="T87" i="21"/>
  <c r="T102" i="1"/>
  <c r="T104" i="1"/>
  <c r="T110" i="1"/>
  <c r="T112" i="1"/>
  <c r="U103" i="20"/>
  <c r="T103" i="20"/>
  <c r="T51" i="19"/>
  <c r="T63" i="19"/>
  <c r="T88" i="19"/>
  <c r="U26" i="21"/>
  <c r="T26" i="21"/>
  <c r="T92" i="21"/>
  <c r="E114" i="19"/>
  <c r="R87" i="18"/>
  <c r="U63" i="19"/>
  <c r="U74" i="19"/>
  <c r="T74" i="19"/>
  <c r="U73" i="19"/>
  <c r="T73" i="19"/>
  <c r="U88" i="19"/>
  <c r="U55" i="20"/>
  <c r="T55" i="20"/>
  <c r="U63" i="20"/>
  <c r="S87" i="20"/>
  <c r="T9" i="21"/>
  <c r="T37" i="21"/>
  <c r="U68" i="21"/>
  <c r="T68" i="21"/>
  <c r="Q87" i="21"/>
  <c r="T91" i="21"/>
  <c r="R97" i="21"/>
  <c r="U101" i="20"/>
  <c r="T101" i="20"/>
  <c r="U111" i="20"/>
  <c r="T111" i="20"/>
  <c r="U17" i="20"/>
  <c r="T17" i="20"/>
  <c r="U73" i="20"/>
  <c r="T73" i="20"/>
  <c r="U74" i="20"/>
  <c r="T74" i="20"/>
  <c r="E82" i="1"/>
  <c r="E82" i="19"/>
  <c r="T104" i="20"/>
  <c r="U104" i="20"/>
  <c r="T98" i="18"/>
  <c r="T100" i="18"/>
  <c r="T106" i="18"/>
  <c r="T108" i="18"/>
  <c r="T100" i="17"/>
  <c r="T102" i="17"/>
  <c r="T108" i="17"/>
  <c r="T110" i="17"/>
  <c r="T105" i="16"/>
  <c r="T107" i="16"/>
  <c r="T112" i="14"/>
  <c r="T107" i="12"/>
  <c r="M114" i="10"/>
  <c r="S114" i="10" s="1"/>
  <c r="T99" i="9"/>
  <c r="T107" i="9"/>
  <c r="T101" i="8"/>
  <c r="M114" i="17"/>
  <c r="S114" i="17" s="1"/>
  <c r="T104" i="14"/>
  <c r="M114" i="14"/>
  <c r="S114" i="14" s="1"/>
  <c r="M114" i="7"/>
  <c r="S114" i="7" s="1"/>
  <c r="E97" i="18"/>
  <c r="U97" i="18" s="1"/>
  <c r="T107" i="15"/>
  <c r="U102" i="14"/>
  <c r="T107" i="13"/>
  <c r="T109" i="13"/>
  <c r="R97" i="12"/>
  <c r="T101" i="12"/>
  <c r="U103" i="12"/>
  <c r="T110" i="11"/>
  <c r="R97" i="10"/>
  <c r="T103" i="10"/>
  <c r="T111" i="10"/>
  <c r="U101" i="9"/>
  <c r="U109" i="9"/>
  <c r="T104" i="8"/>
  <c r="T104" i="7"/>
  <c r="U100" i="6"/>
  <c r="S97" i="2"/>
  <c r="R97" i="18"/>
  <c r="T103" i="18"/>
  <c r="T105" i="18"/>
  <c r="T111" i="18"/>
  <c r="L114" i="16"/>
  <c r="R114" i="16" s="1"/>
  <c r="T99" i="15"/>
  <c r="U105" i="15"/>
  <c r="U105" i="13"/>
  <c r="T106" i="11"/>
  <c r="U108" i="11"/>
  <c r="T99" i="10"/>
  <c r="T105" i="10"/>
  <c r="T107" i="10"/>
  <c r="U98" i="8"/>
  <c r="U106" i="8"/>
  <c r="T106" i="7"/>
  <c r="E97" i="6"/>
  <c r="E114" i="6" s="1"/>
  <c r="T104" i="5"/>
  <c r="T112" i="5"/>
  <c r="T109" i="4"/>
  <c r="T106" i="3"/>
  <c r="T110" i="2"/>
  <c r="R115" i="20"/>
  <c r="S97" i="18"/>
  <c r="U100" i="8"/>
  <c r="T98" i="7"/>
  <c r="R97" i="6"/>
  <c r="T107" i="6"/>
  <c r="T111" i="6"/>
  <c r="T98" i="5"/>
  <c r="T100" i="5"/>
  <c r="T106" i="5"/>
  <c r="T108" i="5"/>
  <c r="T101" i="4"/>
  <c r="T105" i="4"/>
  <c r="U111" i="4"/>
  <c r="T98" i="3"/>
  <c r="T102" i="3"/>
  <c r="U108" i="3"/>
  <c r="T102" i="2"/>
  <c r="U111" i="7"/>
  <c r="T99" i="6"/>
  <c r="T103" i="6"/>
  <c r="U109" i="6"/>
  <c r="U103" i="4"/>
  <c r="U100" i="3"/>
  <c r="T100" i="2"/>
  <c r="U112" i="2"/>
  <c r="U100" i="16"/>
  <c r="T104" i="9"/>
  <c r="T112" i="9"/>
  <c r="U103" i="7"/>
  <c r="U101" i="6"/>
  <c r="T111" i="5"/>
  <c r="T108" i="4"/>
  <c r="T105" i="3"/>
  <c r="U104" i="2"/>
  <c r="E97" i="11"/>
  <c r="E114" i="11" s="1"/>
  <c r="R115" i="15"/>
  <c r="T115" i="9"/>
  <c r="E114" i="18"/>
  <c r="U108" i="7"/>
  <c r="T108" i="7"/>
  <c r="M114" i="6"/>
  <c r="S114" i="6" s="1"/>
  <c r="S97" i="6"/>
  <c r="L114" i="1"/>
  <c r="R114" i="1" s="1"/>
  <c r="M114" i="21"/>
  <c r="S114" i="21" s="1"/>
  <c r="E97" i="20"/>
  <c r="M114" i="12"/>
  <c r="S114" i="12" s="1"/>
  <c r="U99" i="4"/>
  <c r="T99" i="4"/>
  <c r="U104" i="3"/>
  <c r="T104" i="3"/>
  <c r="U101" i="2"/>
  <c r="T101" i="2"/>
  <c r="U115" i="16"/>
  <c r="M114" i="1"/>
  <c r="S114" i="1" s="1"/>
  <c r="E97" i="21"/>
  <c r="R97" i="20"/>
  <c r="S97" i="19"/>
  <c r="L114" i="15"/>
  <c r="R114" i="15" s="1"/>
  <c r="S97" i="11"/>
  <c r="U98" i="9"/>
  <c r="T98" i="9"/>
  <c r="E97" i="9"/>
  <c r="U103" i="8"/>
  <c r="T103" i="8"/>
  <c r="L114" i="8"/>
  <c r="R114" i="8" s="1"/>
  <c r="E97" i="1"/>
  <c r="T98" i="1"/>
  <c r="T106" i="1"/>
  <c r="T103" i="21"/>
  <c r="T111" i="21"/>
  <c r="T100" i="20"/>
  <c r="T108" i="20"/>
  <c r="T97" i="19"/>
  <c r="T105" i="19"/>
  <c r="T102" i="18"/>
  <c r="T110" i="18"/>
  <c r="T99" i="17"/>
  <c r="T107" i="17"/>
  <c r="T104" i="16"/>
  <c r="T112" i="16"/>
  <c r="T101" i="15"/>
  <c r="T109" i="15"/>
  <c r="E97" i="14"/>
  <c r="T98" i="14"/>
  <c r="T106" i="14"/>
  <c r="T99" i="13"/>
  <c r="U102" i="12"/>
  <c r="T102" i="11"/>
  <c r="U107" i="11"/>
  <c r="U106" i="10"/>
  <c r="U109" i="10"/>
  <c r="T109" i="10"/>
  <c r="U103" i="9"/>
  <c r="U106" i="9"/>
  <c r="T106" i="9"/>
  <c r="U108" i="8"/>
  <c r="U111" i="8"/>
  <c r="T111" i="8"/>
  <c r="U110" i="6"/>
  <c r="T110" i="6"/>
  <c r="U108" i="10"/>
  <c r="T108" i="10"/>
  <c r="U109" i="2"/>
  <c r="T109" i="2"/>
  <c r="T103" i="1"/>
  <c r="T111" i="1"/>
  <c r="T100" i="21"/>
  <c r="T108" i="21"/>
  <c r="T105" i="20"/>
  <c r="U97" i="19"/>
  <c r="T102" i="19"/>
  <c r="T110" i="19"/>
  <c r="T99" i="18"/>
  <c r="T107" i="18"/>
  <c r="T104" i="17"/>
  <c r="T112" i="17"/>
  <c r="L114" i="17"/>
  <c r="R114" i="17" s="1"/>
  <c r="T101" i="16"/>
  <c r="T109" i="16"/>
  <c r="M114" i="16"/>
  <c r="S114" i="16" s="1"/>
  <c r="E97" i="15"/>
  <c r="T98" i="15"/>
  <c r="T106" i="15"/>
  <c r="R97" i="14"/>
  <c r="T103" i="14"/>
  <c r="T111" i="14"/>
  <c r="T101" i="13"/>
  <c r="T106" i="13"/>
  <c r="T111" i="13"/>
  <c r="T99" i="12"/>
  <c r="T104" i="12"/>
  <c r="T104" i="11"/>
  <c r="T109" i="11"/>
  <c r="T101" i="10"/>
  <c r="U111" i="9"/>
  <c r="U102" i="6"/>
  <c r="T102" i="6"/>
  <c r="E97" i="12"/>
  <c r="T100" i="1"/>
  <c r="T108" i="1"/>
  <c r="T105" i="21"/>
  <c r="T102" i="20"/>
  <c r="T110" i="20"/>
  <c r="T99" i="19"/>
  <c r="T107" i="19"/>
  <c r="U99" i="18"/>
  <c r="T104" i="18"/>
  <c r="T112" i="18"/>
  <c r="T101" i="17"/>
  <c r="T109" i="17"/>
  <c r="E97" i="16"/>
  <c r="T98" i="16"/>
  <c r="T106" i="16"/>
  <c r="T103" i="15"/>
  <c r="T111" i="15"/>
  <c r="T100" i="14"/>
  <c r="T108" i="14"/>
  <c r="T106" i="12"/>
  <c r="T111" i="12"/>
  <c r="U99" i="11"/>
  <c r="T111" i="11"/>
  <c r="L114" i="7"/>
  <c r="R114" i="7" s="1"/>
  <c r="R97" i="7"/>
  <c r="T101" i="7"/>
  <c r="E97" i="5"/>
  <c r="U99" i="5"/>
  <c r="T99" i="5"/>
  <c r="U107" i="4"/>
  <c r="T107" i="4"/>
  <c r="U112" i="3"/>
  <c r="T112" i="3"/>
  <c r="T105" i="1"/>
  <c r="T102" i="21"/>
  <c r="T110" i="21"/>
  <c r="T99" i="20"/>
  <c r="T107" i="20"/>
  <c r="T104" i="19"/>
  <c r="T112" i="19"/>
  <c r="T101" i="18"/>
  <c r="T109" i="18"/>
  <c r="E97" i="17"/>
  <c r="T98" i="17"/>
  <c r="T106" i="17"/>
  <c r="T103" i="16"/>
  <c r="T111" i="16"/>
  <c r="T100" i="15"/>
  <c r="T108" i="15"/>
  <c r="T105" i="14"/>
  <c r="T98" i="13"/>
  <c r="T103" i="13"/>
  <c r="T108" i="13"/>
  <c r="T101" i="11"/>
  <c r="T98" i="10"/>
  <c r="E97" i="10"/>
  <c r="U100" i="10"/>
  <c r="T100" i="10"/>
  <c r="E97" i="7"/>
  <c r="T109" i="7"/>
  <c r="U105" i="6"/>
  <c r="T105" i="6"/>
  <c r="E97" i="13"/>
  <c r="U100" i="7"/>
  <c r="T100" i="7"/>
  <c r="U102" i="5"/>
  <c r="T102" i="5"/>
  <c r="U110" i="5"/>
  <c r="T110" i="5"/>
  <c r="E97" i="8"/>
  <c r="L114" i="2"/>
  <c r="R114" i="2" s="1"/>
  <c r="T107" i="5"/>
  <c r="T104" i="4"/>
  <c r="T112" i="4"/>
  <c r="L114" i="4"/>
  <c r="R114" i="4" s="1"/>
  <c r="T101" i="3"/>
  <c r="T109" i="3"/>
  <c r="M114" i="3"/>
  <c r="S114" i="3" s="1"/>
  <c r="E97" i="2"/>
  <c r="T98" i="2"/>
  <c r="T106" i="2"/>
  <c r="E97" i="3"/>
  <c r="T105" i="9"/>
  <c r="T102" i="8"/>
  <c r="T110" i="8"/>
  <c r="T99" i="7"/>
  <c r="T107" i="7"/>
  <c r="T104" i="6"/>
  <c r="T112" i="6"/>
  <c r="T101" i="5"/>
  <c r="T109" i="5"/>
  <c r="E97" i="4"/>
  <c r="T98" i="4"/>
  <c r="T106" i="4"/>
  <c r="T103" i="3"/>
  <c r="T111" i="3"/>
  <c r="T108" i="2"/>
  <c r="T61" i="1" l="1"/>
  <c r="U61" i="16"/>
  <c r="T114" i="11"/>
  <c r="U115" i="18"/>
  <c r="T97" i="11"/>
  <c r="T115" i="21"/>
  <c r="T97" i="18"/>
  <c r="U97" i="11"/>
  <c r="U97" i="6"/>
  <c r="T97" i="6"/>
  <c r="U61" i="5"/>
  <c r="T61" i="2"/>
  <c r="T87" i="20"/>
  <c r="P115" i="20"/>
  <c r="P114" i="20"/>
  <c r="Q115" i="13"/>
  <c r="Q114" i="13"/>
  <c r="T87" i="18"/>
  <c r="P115" i="18"/>
  <c r="T115" i="18" s="1"/>
  <c r="P114" i="18"/>
  <c r="T114" i="18" s="1"/>
  <c r="P115" i="16"/>
  <c r="P114" i="16"/>
  <c r="U115" i="13"/>
  <c r="T87" i="10"/>
  <c r="P115" i="10"/>
  <c r="T115" i="10" s="1"/>
  <c r="P114" i="10"/>
  <c r="U87" i="4"/>
  <c r="Q115" i="4"/>
  <c r="U115" i="4" s="1"/>
  <c r="Q114" i="4"/>
  <c r="Q115" i="3"/>
  <c r="U115" i="3" s="1"/>
  <c r="Q114" i="3"/>
  <c r="T87" i="2"/>
  <c r="P114" i="2"/>
  <c r="P115" i="2"/>
  <c r="Q115" i="16"/>
  <c r="Q114" i="16"/>
  <c r="U87" i="13"/>
  <c r="P115" i="7"/>
  <c r="T115" i="7" s="1"/>
  <c r="P114" i="7"/>
  <c r="P115" i="9"/>
  <c r="P114" i="9"/>
  <c r="Q114" i="21"/>
  <c r="Q115" i="21"/>
  <c r="P115" i="17"/>
  <c r="T115" i="17" s="1"/>
  <c r="P114" i="17"/>
  <c r="T115" i="8"/>
  <c r="U115" i="8"/>
  <c r="U87" i="6"/>
  <c r="Q115" i="6"/>
  <c r="U115" i="6" s="1"/>
  <c r="Q114" i="6"/>
  <c r="U87" i="2"/>
  <c r="Q115" i="2"/>
  <c r="Q114" i="2"/>
  <c r="Q115" i="17"/>
  <c r="U115" i="17" s="1"/>
  <c r="Q114" i="17"/>
  <c r="T87" i="8"/>
  <c r="P115" i="8"/>
  <c r="P114" i="8"/>
  <c r="Q115" i="7"/>
  <c r="U115" i="7" s="1"/>
  <c r="Q114" i="7"/>
  <c r="Q115" i="5"/>
  <c r="U115" i="5" s="1"/>
  <c r="Q114" i="5"/>
  <c r="T87" i="6"/>
  <c r="P115" i="6"/>
  <c r="T115" i="6" s="1"/>
  <c r="P114" i="6"/>
  <c r="U87" i="1"/>
  <c r="Q115" i="1"/>
  <c r="U115" i="1" s="1"/>
  <c r="Q114" i="1"/>
  <c r="P115" i="3"/>
  <c r="T115" i="3" s="1"/>
  <c r="P114" i="3"/>
  <c r="T87" i="1"/>
  <c r="P115" i="1"/>
  <c r="P114" i="1"/>
  <c r="T115" i="20"/>
  <c r="Q115" i="19"/>
  <c r="U115" i="19" s="1"/>
  <c r="Q114" i="19"/>
  <c r="U114" i="19" s="1"/>
  <c r="P115" i="19"/>
  <c r="T115" i="19" s="1"/>
  <c r="P114" i="19"/>
  <c r="T114" i="19" s="1"/>
  <c r="P115" i="15"/>
  <c r="T115" i="15" s="1"/>
  <c r="P114" i="15"/>
  <c r="U87" i="14"/>
  <c r="Q115" i="14"/>
  <c r="U115" i="14" s="1"/>
  <c r="Q114" i="14"/>
  <c r="T87" i="12"/>
  <c r="P115" i="12"/>
  <c r="T115" i="12" s="1"/>
  <c r="P114" i="12"/>
  <c r="T87" i="14"/>
  <c r="P115" i="14"/>
  <c r="T115" i="14" s="1"/>
  <c r="P114" i="14"/>
  <c r="T87" i="15"/>
  <c r="Q115" i="9"/>
  <c r="Q114" i="9"/>
  <c r="T87" i="4"/>
  <c r="P115" i="4"/>
  <c r="T115" i="4" s="1"/>
  <c r="P114" i="4"/>
  <c r="T115" i="5"/>
  <c r="T115" i="1"/>
  <c r="T87" i="19"/>
  <c r="P115" i="13"/>
  <c r="T115" i="13" s="1"/>
  <c r="P114" i="13"/>
  <c r="U87" i="10"/>
  <c r="Q115" i="10"/>
  <c r="Q114" i="10"/>
  <c r="U115" i="15"/>
  <c r="U115" i="10"/>
  <c r="T87" i="7"/>
  <c r="U87" i="5"/>
  <c r="U87" i="20"/>
  <c r="Q115" i="20"/>
  <c r="U115" i="20" s="1"/>
  <c r="Q114" i="20"/>
  <c r="U87" i="17"/>
  <c r="Q115" i="11"/>
  <c r="U115" i="11" s="1"/>
  <c r="Q114" i="11"/>
  <c r="U114" i="11" s="1"/>
  <c r="Q115" i="15"/>
  <c r="Q114" i="15"/>
  <c r="U87" i="15"/>
  <c r="U115" i="2"/>
  <c r="T115" i="2"/>
  <c r="U114" i="6"/>
  <c r="T114" i="6"/>
  <c r="U97" i="9"/>
  <c r="T97" i="9"/>
  <c r="E114" i="9"/>
  <c r="U97" i="21"/>
  <c r="T97" i="21"/>
  <c r="E114" i="21"/>
  <c r="E114" i="17"/>
  <c r="U97" i="17"/>
  <c r="T97" i="17"/>
  <c r="T97" i="15"/>
  <c r="E114" i="15"/>
  <c r="U97" i="15"/>
  <c r="U97" i="14"/>
  <c r="T97" i="14"/>
  <c r="E114" i="14"/>
  <c r="U97" i="20"/>
  <c r="T97" i="20"/>
  <c r="E114" i="20"/>
  <c r="U97" i="1"/>
  <c r="T97" i="1"/>
  <c r="E114" i="1"/>
  <c r="E114" i="3"/>
  <c r="U97" i="3"/>
  <c r="T97" i="3"/>
  <c r="U97" i="12"/>
  <c r="T97" i="12"/>
  <c r="E114" i="12"/>
  <c r="E114" i="5"/>
  <c r="U97" i="5"/>
  <c r="T97" i="5"/>
  <c r="T97" i="10"/>
  <c r="E114" i="10"/>
  <c r="U97" i="10"/>
  <c r="T97" i="16"/>
  <c r="E114" i="16"/>
  <c r="U97" i="16"/>
  <c r="T97" i="7"/>
  <c r="U97" i="7"/>
  <c r="E114" i="7"/>
  <c r="T97" i="2"/>
  <c r="E114" i="2"/>
  <c r="U97" i="2"/>
  <c r="E114" i="4"/>
  <c r="U97" i="4"/>
  <c r="T97" i="4"/>
  <c r="U97" i="8"/>
  <c r="T97" i="8"/>
  <c r="E114" i="8"/>
  <c r="T97" i="13"/>
  <c r="E114" i="13"/>
  <c r="U97" i="13"/>
  <c r="U114" i="18"/>
  <c r="U114" i="1" l="1"/>
  <c r="T114" i="1"/>
  <c r="U114" i="3"/>
  <c r="T114" i="3"/>
  <c r="T114" i="20"/>
  <c r="U114" i="20"/>
  <c r="U114" i="5"/>
  <c r="T114" i="5"/>
  <c r="U114" i="16"/>
  <c r="T114" i="16"/>
  <c r="T114" i="12"/>
  <c r="U114" i="12"/>
  <c r="U114" i="9"/>
  <c r="T114" i="9"/>
  <c r="T114" i="13"/>
  <c r="U114" i="13"/>
  <c r="U114" i="2"/>
  <c r="T114" i="2"/>
  <c r="U114" i="8"/>
  <c r="T114" i="8"/>
  <c r="U114" i="10"/>
  <c r="T114" i="10"/>
  <c r="T114" i="21"/>
  <c r="U114" i="21"/>
  <c r="U114" i="4"/>
  <c r="T114" i="4"/>
  <c r="U114" i="15"/>
  <c r="T114" i="15"/>
  <c r="T114" i="7"/>
  <c r="U114" i="7"/>
  <c r="T114" i="14"/>
  <c r="U114" i="14"/>
  <c r="U114" i="17"/>
  <c r="T114" i="17"/>
</calcChain>
</file>

<file path=xl/sharedStrings.xml><?xml version="1.0" encoding="utf-8"?>
<sst xmlns="http://schemas.openxmlformats.org/spreadsheetml/2006/main" count="7213" uniqueCount="147">
  <si>
    <t>Figures Finalised as at 2025/08/08</t>
  </si>
  <si>
    <t/>
  </si>
  <si>
    <t>4th Quarter Ended 30 June 2025</t>
  </si>
  <si>
    <t>CONDITIONAL GRANTS TRANSFERRED FROM NATIONAL DEPARTMENTS AND ACTUAL PAYMENTS MADE BY MUNICIPALITIES: PRELIMINARY RESULTS</t>
  </si>
  <si>
    <t>AGGREGRATED INFORMATION FOR MPUMALANGA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</si>
  <si>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</si>
  <si>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</si>
  <si>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</si>
  <si>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</si>
  <si>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</si>
  <si>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</si>
  <si>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3rd to 4th Q</t>
  </si>
  <si>
    <t>% Changes for the 4th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</si>
  <si>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</si>
  <si>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</si>
  <si>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</si>
  <si>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</si>
  <si>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</si>
  <si>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</si>
  <si>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</si>
  <si>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</si>
  <si>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</si>
  <si>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</si>
  <si>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</si>
  <si>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</si>
  <si>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</si>
  <si>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</si>
  <si>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</si>
  <si>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</si>
  <si>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</si>
  <si>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</si>
  <si>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</si>
  <si>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</si>
  <si>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</si>
  <si>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</si>
  <si>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</si>
  <si>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</si>
  <si>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</si>
  <si>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</si>
  <si>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</si>
  <si>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 xml:space="preserve"> 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</si>
  <si>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</si>
  <si>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</si>
  <si>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</si>
  <si>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</si>
  <si>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</si>
  <si>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</si>
  <si>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</si>
  <si>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</si>
  <si>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</si>
  <si>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</si>
  <si>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</si>
  <si>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</si>
  <si>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</si>
  <si>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</si>
  <si>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</si>
  <si>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</si>
  <si>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</si>
  <si>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</si>
  <si>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</si>
  <si>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</si>
  <si>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</si>
  <si>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</si>
  <si>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</si>
  <si>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</si>
  <si>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</si>
  <si>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</si>
  <si>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</si>
  <si>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</si>
  <si>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</si>
  <si>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</si>
  <si>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</si>
  <si>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</si>
  <si>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</si>
  <si>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</si>
  <si>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</si>
  <si>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</si>
  <si>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</si>
  <si>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</si>
  <si>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</si>
  <si>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</si>
  <si>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</si>
  <si>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</si>
  <si>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</si>
  <si>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</si>
  <si>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</si>
  <si>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</si>
  <si>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</si>
  <si>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Informal Settlements Upgrading Partnership Grant (Schedule 5B)</t>
  </si>
  <si>
    <t>Sub-Total</t>
  </si>
  <si>
    <t>Municipal Infrastructure Grant</t>
  </si>
  <si>
    <t>Municipal Infrastructure Grant (Schedule 6B)</t>
  </si>
  <si>
    <t>Total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</si>
  <si>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</si>
  <si>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</si>
  <si>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</si>
  <si>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</si>
  <si>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2024</t>
  </si>
  <si>
    <t>Actual expenditure Provincial Department by 31 December 2024</t>
  </si>
  <si>
    <t>Actual expenditure Provincial Department by 31 March 2025</t>
  </si>
  <si>
    <t>Actual expenditure Provincial Department by 30 June 2025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</si>
  <si>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</si>
  <si>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</si>
  <si>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</si>
  <si>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</si>
  <si>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</si>
  <si>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</si>
  <si>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</si>
  <si>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</si>
  <si>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</si>
  <si>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</si>
  <si>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</si>
  <si>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</si>
  <si>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MPUMALANGA: ALBERT LUTHULI (MP301)</t>
  </si>
  <si>
    <t>MPUMALANGA: MSUKALIGWA (MP302)</t>
  </si>
  <si>
    <t>MPUMALANGA: MKHONDO (MP303)</t>
  </si>
  <si>
    <t>MPUMALANGA: PIXLEY KA SEME (MP) (MP304)</t>
  </si>
  <si>
    <t>MPUMALANGA: LEKWA (MP305)</t>
  </si>
  <si>
    <t>MPUMALANGA: DIPALESENG (MP306)</t>
  </si>
  <si>
    <t>MPUMALANGA: GOVAN MBEKI (MP307)</t>
  </si>
  <si>
    <t>MPUMALANGA: GERT SIBANDE (DC30)</t>
  </si>
  <si>
    <t>MPUMALANGA: VICTOR KHANYE (MP311)</t>
  </si>
  <si>
    <t>MPUMALANGA: EMALAHLENI (MP) (MP312)</t>
  </si>
  <si>
    <t>MPUMALANGA: STEVE TSHWETE (MP313)</t>
  </si>
  <si>
    <t>MPUMALANGA: EMAKHAZENI (MP314)</t>
  </si>
  <si>
    <t>MPUMALANGA: THEMBISILE HANI (MP315)</t>
  </si>
  <si>
    <t>MPUMALANGA: DR J.S. MOROKA (MP316)</t>
  </si>
  <si>
    <t>MPUMALANGA: NKANGALA (DC31)</t>
  </si>
  <si>
    <t>MPUMALANGA: THABA CHWEU (MP321)</t>
  </si>
  <si>
    <t>MPUMALANGA: NKOMAZI (MP324)</t>
  </si>
  <si>
    <t>MPUMALANGA: BUSHBUCKRIDGE (MP325)</t>
  </si>
  <si>
    <t>MPUMALANGA: CITY OF MBOMBELA (MP326)</t>
  </si>
  <si>
    <t>MPUMALANGA: EHLANZENI (DC32)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</si>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</sst>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66" fontId="3" fillId="0" borderId="4" xfId="0" applyNumberFormat="1" applyFont="1" applyBorder="1"/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indent="1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Continuous" vertical="justify"/>
    </xf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left" indent="1"/>
      <protection locked="0"/>
    </xf>
    <xf numFmtId="10" fontId="2" fillId="0" borderId="3" xfId="1" applyNumberFormat="1" applyFont="1" applyFill="1" applyBorder="1" applyAlignment="1" applyProtection="1">
      <alignment horizontal="right"/>
    </xf>
    <xf numFmtId="10" fontId="2" fillId="0" borderId="4" xfId="1" applyNumberFormat="1" applyFont="1" applyFill="1" applyBorder="1" applyAlignment="1" applyProtection="1">
      <alignment horizontal="right"/>
    </xf>
    <xf numFmtId="165" fontId="3" fillId="0" borderId="3" xfId="0" applyNumberFormat="1" applyFont="1" applyBorder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/>
    <xf numFmtId="165" fontId="2" fillId="0" borderId="3" xfId="0" applyNumberFormat="1" applyFont="1" applyBorder="1"/>
    <xf numFmtId="165" fontId="2" fillId="0" borderId="0" xfId="0" applyNumberFormat="1" applyFont="1"/>
    <xf numFmtId="10" fontId="2" fillId="0" borderId="9" xfId="1" applyNumberFormat="1" applyFont="1" applyFill="1" applyBorder="1" applyAlignment="1" applyProtection="1">
      <alignment horizontal="right"/>
    </xf>
    <xf numFmtId="10" fontId="2" fillId="0" borderId="10" xfId="1" applyNumberFormat="1" applyFont="1" applyFill="1" applyBorder="1" applyAlignment="1" applyProtection="1">
      <alignment horizontal="right"/>
    </xf>
    <xf numFmtId="0" fontId="2" fillId="0" borderId="10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3" xfId="0" applyFont="1" applyBorder="1" applyAlignment="1">
      <alignment wrapText="1"/>
    </xf>
    <xf numFmtId="167" fontId="10" fillId="0" borderId="4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3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3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9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3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2" fillId="3" borderId="30" xfId="0" applyNumberFormat="1" applyFont="1" applyFill="1" applyBorder="1" applyAlignment="1">
      <alignment horizontal="right"/>
    </xf>
    <xf numFmtId="165" fontId="2" fillId="3" borderId="31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165" fontId="2" fillId="0" borderId="34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left" vertical="top" wrapText="1"/>
    </xf>
    <xf numFmtId="165" fontId="2" fillId="0" borderId="35" xfId="0" applyNumberFormat="1" applyFont="1" applyBorder="1" applyAlignment="1">
      <alignment horizontal="center" vertical="top" wrapText="1"/>
    </xf>
    <xf numFmtId="164" fontId="2" fillId="0" borderId="35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37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5" xfId="0" applyFont="1" applyBorder="1" applyAlignment="1">
      <alignment horizontal="left" indent="1"/>
    </xf>
    <xf numFmtId="168" fontId="11" fillId="0" borderId="4" xfId="0" applyNumberFormat="1" applyFont="1" applyBorder="1" applyAlignment="1">
      <alignment wrapText="1"/>
    </xf>
    <xf numFmtId="168" fontId="11" fillId="0" borderId="4" xfId="0" applyNumberFormat="1" applyFont="1" applyBorder="1" applyAlignment="1">
      <alignment shrinkToFit="1"/>
    </xf>
    <xf numFmtId="167" fontId="11" fillId="0" borderId="3" xfId="0" applyNumberFormat="1" applyFont="1" applyBorder="1" applyAlignment="1">
      <alignment wrapText="1"/>
    </xf>
    <xf numFmtId="167" fontId="11" fillId="0" borderId="0" xfId="0" applyNumberFormat="1" applyFont="1" applyAlignment="1">
      <alignment wrapText="1"/>
    </xf>
    <xf numFmtId="0" fontId="2" fillId="0" borderId="4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168" fontId="11" fillId="0" borderId="1" xfId="0" applyNumberFormat="1" applyFont="1" applyBorder="1" applyAlignment="1">
      <alignment wrapText="1"/>
    </xf>
    <xf numFmtId="168" fontId="11" fillId="0" borderId="1" xfId="0" applyNumberFormat="1" applyFont="1" applyBorder="1" applyAlignment="1">
      <alignment shrinkToFit="1"/>
    </xf>
    <xf numFmtId="167" fontId="10" fillId="0" borderId="3" xfId="0" applyNumberFormat="1" applyFont="1" applyBorder="1" applyAlignment="1">
      <alignment wrapText="1"/>
    </xf>
    <xf numFmtId="167" fontId="10" fillId="0" borderId="0" xfId="0" applyNumberFormat="1" applyFont="1" applyAlignment="1">
      <alignment wrapText="1"/>
    </xf>
    <xf numFmtId="169" fontId="11" fillId="0" borderId="4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4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10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4" xfId="0" applyNumberFormat="1" applyFont="1" applyBorder="1" applyAlignment="1">
      <alignment horizontal="right"/>
    </xf>
    <xf numFmtId="169" fontId="3" fillId="0" borderId="4" xfId="0" applyNumberFormat="1" applyFont="1" applyBorder="1" applyAlignment="1" applyProtection="1">
      <alignment horizontal="right"/>
      <protection locked="0"/>
    </xf>
    <xf numFmtId="169" fontId="2" fillId="0" borderId="3" xfId="0" applyNumberFormat="1" applyFont="1" applyBorder="1" applyAlignment="1">
      <alignment horizontal="right"/>
    </xf>
    <xf numFmtId="169" fontId="2" fillId="0" borderId="37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5" xfId="0" applyNumberFormat="1" applyFont="1" applyBorder="1" applyAlignment="1">
      <alignment wrapText="1"/>
    </xf>
    <xf numFmtId="169" fontId="10" fillId="0" borderId="1" xfId="0" applyNumberFormat="1" applyFont="1" applyBorder="1" applyAlignment="1">
      <alignment wrapText="1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3" fillId="0" borderId="4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9" xfId="0" applyNumberFormat="1" applyFont="1" applyBorder="1"/>
    <xf numFmtId="165" fontId="2" fillId="0" borderId="9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47900000</v>
      </c>
      <c r="C10" s="108"/>
      <c r="D10" s="108"/>
      <c r="E10" s="108">
        <f t="shared" ref="E10:E17" si="0">$B10      +$C10      +$D10</f>
        <v>47900000</v>
      </c>
      <c r="F10" s="109">
        <v>47900000</v>
      </c>
      <c r="G10" s="110">
        <v>47900000</v>
      </c>
      <c r="H10" s="109">
        <v>8870000</v>
      </c>
      <c r="I10" s="110">
        <v>549854</v>
      </c>
      <c r="J10" s="109">
        <v>4779000</v>
      </c>
      <c r="K10" s="110">
        <v>7294967</v>
      </c>
      <c r="L10" s="109">
        <v>4103000</v>
      </c>
      <c r="M10" s="110">
        <v>3292928</v>
      </c>
      <c r="N10" s="109"/>
      <c r="O10" s="110">
        <v>9135616</v>
      </c>
      <c r="P10" s="109">
        <f t="shared" ref="P10:P17" si="1">$H10      +$J10      +$L10      +$N10</f>
        <v>17752000</v>
      </c>
      <c r="Q10" s="110">
        <f t="shared" ref="Q10:Q17" si="2">$I10      +$K10      +$M10      +$O10</f>
        <v>20273365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177.43139236570008</v>
      </c>
      <c r="T10" s="54">
        <f t="shared" ref="T10:T16" si="5">IF(($E10      =0),0,(($P10      /$E10      )*100))</f>
        <v>37.060542797494783</v>
      </c>
      <c r="U10" s="56">
        <f t="shared" ref="U10:U16" si="6">IF(($E10      =0),0,(($Q10      /$E10      )*100))</f>
        <v>42.324352818371608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42265000</v>
      </c>
      <c r="C11" s="108"/>
      <c r="D11" s="108"/>
      <c r="E11" s="108">
        <f t="shared" si="0"/>
        <v>42265000</v>
      </c>
      <c r="F11" s="109">
        <v>42265000</v>
      </c>
      <c r="G11" s="110">
        <v>42265000</v>
      </c>
      <c r="H11" s="109">
        <v>9639000</v>
      </c>
      <c r="I11" s="110">
        <v>3399140</v>
      </c>
      <c r="J11" s="109">
        <v>8574000</v>
      </c>
      <c r="K11" s="110">
        <v>19973281</v>
      </c>
      <c r="L11" s="109">
        <v>6992000</v>
      </c>
      <c r="M11" s="110">
        <v>3250644</v>
      </c>
      <c r="N11" s="109">
        <v>10801000</v>
      </c>
      <c r="O11" s="110">
        <v>15641935</v>
      </c>
      <c r="P11" s="109">
        <f t="shared" si="1"/>
        <v>36006000</v>
      </c>
      <c r="Q11" s="110">
        <f t="shared" si="2"/>
        <v>42265000</v>
      </c>
      <c r="R11" s="54">
        <f t="shared" si="3"/>
        <v>54.476544622425628</v>
      </c>
      <c r="S11" s="55">
        <f t="shared" si="4"/>
        <v>381.19495706081625</v>
      </c>
      <c r="T11" s="54">
        <f t="shared" si="5"/>
        <v>85.191056429669942</v>
      </c>
      <c r="U11" s="56">
        <f t="shared" si="6"/>
        <v>100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40659000</v>
      </c>
      <c r="C14" s="108">
        <v>-1599000</v>
      </c>
      <c r="D14" s="108"/>
      <c r="E14" s="108">
        <f t="shared" si="0"/>
        <v>39060000</v>
      </c>
      <c r="F14" s="109">
        <v>39060000</v>
      </c>
      <c r="G14" s="110">
        <v>39060000</v>
      </c>
      <c r="H14" s="109">
        <v>2147000</v>
      </c>
      <c r="I14" s="110"/>
      <c r="J14" s="109">
        <v>11277000</v>
      </c>
      <c r="K14" s="110">
        <v>-8852766</v>
      </c>
      <c r="L14" s="109">
        <v>4448000</v>
      </c>
      <c r="M14" s="110">
        <v>612990</v>
      </c>
      <c r="N14" s="109">
        <v>8612000</v>
      </c>
      <c r="O14" s="110"/>
      <c r="P14" s="109">
        <f t="shared" si="1"/>
        <v>26484000</v>
      </c>
      <c r="Q14" s="110">
        <f t="shared" si="2"/>
        <v>-8239776</v>
      </c>
      <c r="R14" s="54">
        <f t="shared" si="3"/>
        <v>93.615107913669064</v>
      </c>
      <c r="S14" s="55">
        <f t="shared" si="4"/>
        <v>-100</v>
      </c>
      <c r="T14" s="54">
        <f t="shared" si="5"/>
        <v>67.803379416282638</v>
      </c>
      <c r="U14" s="56">
        <f t="shared" si="6"/>
        <v>-21.095176651305682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5600000</v>
      </c>
      <c r="C15" s="108">
        <v>-3679000</v>
      </c>
      <c r="D15" s="108"/>
      <c r="E15" s="108">
        <f t="shared" si="0"/>
        <v>1921000</v>
      </c>
      <c r="F15" s="109">
        <v>1921000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>
        <v>99995000</v>
      </c>
      <c r="D16" s="108"/>
      <c r="E16" s="108">
        <f t="shared" si="0"/>
        <v>99995000</v>
      </c>
      <c r="F16" s="109">
        <v>99995000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136424000</v>
      </c>
      <c r="C17" s="111">
        <f>SUM(C9:C16)</f>
        <v>94717000</v>
      </c>
      <c r="D17" s="111"/>
      <c r="E17" s="111">
        <f t="shared" si="0"/>
        <v>231141000</v>
      </c>
      <c r="F17" s="112">
        <f t="shared" ref="F17:O17" si="7">SUM(F9:F16)</f>
        <v>231141000</v>
      </c>
      <c r="G17" s="113">
        <f t="shared" si="7"/>
        <v>129225000</v>
      </c>
      <c r="H17" s="112">
        <f t="shared" si="7"/>
        <v>20656000</v>
      </c>
      <c r="I17" s="113">
        <f t="shared" si="7"/>
        <v>3948994</v>
      </c>
      <c r="J17" s="112">
        <f t="shared" si="7"/>
        <v>24630000</v>
      </c>
      <c r="K17" s="113">
        <f t="shared" si="7"/>
        <v>18415482</v>
      </c>
      <c r="L17" s="112">
        <f t="shared" si="7"/>
        <v>15543000</v>
      </c>
      <c r="M17" s="113">
        <f t="shared" si="7"/>
        <v>7156562</v>
      </c>
      <c r="N17" s="112">
        <f t="shared" si="7"/>
        <v>19413000</v>
      </c>
      <c r="O17" s="113">
        <f t="shared" si="7"/>
        <v>24777551</v>
      </c>
      <c r="P17" s="112">
        <f t="shared" si="1"/>
        <v>80242000</v>
      </c>
      <c r="Q17" s="113">
        <f t="shared" si="2"/>
        <v>54298589</v>
      </c>
      <c r="R17" s="58">
        <f t="shared" si="3"/>
        <v>24.898668210770122</v>
      </c>
      <c r="S17" s="59">
        <f t="shared" si="4"/>
        <v>246.22142587460289</v>
      </c>
      <c r="T17" s="58">
        <f>IF((SUM($E9:$E14))=0,0,(P17/(SUM($E9:$E14))*100))</f>
        <v>62.09479589862643</v>
      </c>
      <c r="U17" s="60">
        <f>IF((SUM($E9:$E14))=0,0,(Q17/(SUM($E9:$E14))*100))</f>
        <v>42.018641129812345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72737000</v>
      </c>
      <c r="C19" s="108">
        <v>6000000</v>
      </c>
      <c r="D19" s="108"/>
      <c r="E19" s="108">
        <f t="shared" ref="E19:E26" si="8">$B19      +$C19      +$D19</f>
        <v>78737000</v>
      </c>
      <c r="F19" s="109">
        <v>78737000</v>
      </c>
      <c r="G19" s="110">
        <v>78737000</v>
      </c>
      <c r="H19" s="109">
        <v>9703000</v>
      </c>
      <c r="I19" s="110"/>
      <c r="J19" s="109">
        <v>40975000</v>
      </c>
      <c r="K19" s="110"/>
      <c r="L19" s="109">
        <v>4591000</v>
      </c>
      <c r="M19" s="110"/>
      <c r="N19" s="109">
        <v>23465000</v>
      </c>
      <c r="O19" s="110"/>
      <c r="P19" s="109">
        <f t="shared" ref="P19:P26" si="9">$H19      +$J19      +$L19      +$N19</f>
        <v>78734000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411.10869091701153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99.996189847212875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10604000</v>
      </c>
      <c r="C21" s="108"/>
      <c r="D21" s="108"/>
      <c r="E21" s="108">
        <f t="shared" si="8"/>
        <v>10604000</v>
      </c>
      <c r="F21" s="109">
        <v>10604000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11200000</v>
      </c>
      <c r="D22" s="108"/>
      <c r="E22" s="108">
        <f t="shared" si="8"/>
        <v>11200000</v>
      </c>
      <c r="F22" s="109">
        <v>11200000</v>
      </c>
      <c r="G22" s="110">
        <v>11200000</v>
      </c>
      <c r="H22" s="109"/>
      <c r="I22" s="110"/>
      <c r="J22" s="109"/>
      <c r="K22" s="110"/>
      <c r="L22" s="109"/>
      <c r="M22" s="110"/>
      <c r="N22" s="109">
        <v>11200000</v>
      </c>
      <c r="O22" s="110"/>
      <c r="P22" s="109">
        <f t="shared" si="9"/>
        <v>11200000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100</v>
      </c>
      <c r="U22" s="56">
        <f t="shared" si="14"/>
        <v>0</v>
      </c>
      <c r="V22" s="109">
        <v>23800000</v>
      </c>
      <c r="W22" s="110">
        <v>0</v>
      </c>
    </row>
    <row r="23" spans="1:23" ht="13" customHeight="1" x14ac:dyDescent="0.3">
      <c r="A23" s="53" t="s">
        <v>50</v>
      </c>
      <c r="B23" s="108">
        <v>111790000</v>
      </c>
      <c r="C23" s="108">
        <v>76600000</v>
      </c>
      <c r="D23" s="108"/>
      <c r="E23" s="108">
        <f t="shared" si="8"/>
        <v>188390000</v>
      </c>
      <c r="F23" s="109">
        <v>188390000</v>
      </c>
      <c r="G23" s="110">
        <v>188390000</v>
      </c>
      <c r="H23" s="109">
        <v>1868000</v>
      </c>
      <c r="I23" s="110">
        <v>3635846</v>
      </c>
      <c r="J23" s="109">
        <v>18019000</v>
      </c>
      <c r="K23" s="110">
        <v>32591169</v>
      </c>
      <c r="L23" s="109">
        <v>14924000</v>
      </c>
      <c r="M23" s="110">
        <v>29366409</v>
      </c>
      <c r="N23" s="109">
        <v>30286000</v>
      </c>
      <c r="O23" s="110">
        <v>21491593</v>
      </c>
      <c r="P23" s="109">
        <f t="shared" si="9"/>
        <v>65097000</v>
      </c>
      <c r="Q23" s="110">
        <f t="shared" si="10"/>
        <v>87085017</v>
      </c>
      <c r="R23" s="54">
        <f t="shared" si="11"/>
        <v>102.93487000804073</v>
      </c>
      <c r="S23" s="55">
        <f t="shared" si="12"/>
        <v>-26.815726771359756</v>
      </c>
      <c r="T23" s="54">
        <f t="shared" si="13"/>
        <v>34.554381867402725</v>
      </c>
      <c r="U23" s="56">
        <f t="shared" si="14"/>
        <v>46.225923350496309</v>
      </c>
      <c r="V23" s="109">
        <v>60122000</v>
      </c>
      <c r="W23" s="110">
        <v>22124000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195131000</v>
      </c>
      <c r="C26" s="111">
        <f>SUM(C19:C25)</f>
        <v>93800000</v>
      </c>
      <c r="D26" s="111"/>
      <c r="E26" s="111">
        <f t="shared" si="8"/>
        <v>288931000</v>
      </c>
      <c r="F26" s="112">
        <f t="shared" ref="F26:O26" si="15">SUM(F19:F25)</f>
        <v>288931000</v>
      </c>
      <c r="G26" s="113">
        <f t="shared" si="15"/>
        <v>278327000</v>
      </c>
      <c r="H26" s="112">
        <f t="shared" si="15"/>
        <v>11571000</v>
      </c>
      <c r="I26" s="113">
        <f t="shared" si="15"/>
        <v>3635846</v>
      </c>
      <c r="J26" s="112">
        <f t="shared" si="15"/>
        <v>58994000</v>
      </c>
      <c r="K26" s="113">
        <f t="shared" si="15"/>
        <v>32591169</v>
      </c>
      <c r="L26" s="112">
        <f t="shared" si="15"/>
        <v>19515000</v>
      </c>
      <c r="M26" s="113">
        <f t="shared" si="15"/>
        <v>29366409</v>
      </c>
      <c r="N26" s="112">
        <f t="shared" si="15"/>
        <v>64951000</v>
      </c>
      <c r="O26" s="113">
        <f t="shared" si="15"/>
        <v>21491593</v>
      </c>
      <c r="P26" s="112">
        <f t="shared" si="9"/>
        <v>155031000</v>
      </c>
      <c r="Q26" s="113">
        <f t="shared" si="10"/>
        <v>87085017</v>
      </c>
      <c r="R26" s="58">
        <f t="shared" si="11"/>
        <v>232.82603125800665</v>
      </c>
      <c r="S26" s="59">
        <f t="shared" si="12"/>
        <v>-26.815726771359756</v>
      </c>
      <c r="T26" s="58">
        <f>IF(($E26-$E21-$E25)   =0,0,($P26   /($E26-$E21-$E25)   )*100)</f>
        <v>55.701027927581578</v>
      </c>
      <c r="U26" s="60">
        <f>IF(($E26-$E21-$E25)   =0,0,($Q26   /($E26-$E21-$E25)   )*100)</f>
        <v>31.288742019279482</v>
      </c>
      <c r="V26" s="112">
        <f>SUM(V19:V25)</f>
        <v>83922000</v>
      </c>
      <c r="W26" s="113">
        <f>SUM(W19:W25)</f>
        <v>22124000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>
        <v>58193000</v>
      </c>
      <c r="W30" s="110">
        <v>28352000</v>
      </c>
    </row>
    <row r="31" spans="1:23" ht="13" customHeight="1" x14ac:dyDescent="0.3">
      <c r="A31" s="53" t="s">
        <v>57</v>
      </c>
      <c r="B31" s="108">
        <v>7683000</v>
      </c>
      <c r="C31" s="108">
        <v>619000</v>
      </c>
      <c r="D31" s="108"/>
      <c r="E31" s="108">
        <f>$B31      +$C31      +$D31</f>
        <v>8302000</v>
      </c>
      <c r="F31" s="109">
        <v>8302000</v>
      </c>
      <c r="G31" s="110">
        <v>8302000</v>
      </c>
      <c r="H31" s="109">
        <v>1004000</v>
      </c>
      <c r="I31" s="110">
        <v>218614</v>
      </c>
      <c r="J31" s="109">
        <v>2250000</v>
      </c>
      <c r="K31" s="110">
        <v>2373210</v>
      </c>
      <c r="L31" s="109">
        <v>694000</v>
      </c>
      <c r="M31" s="110">
        <v>1206194</v>
      </c>
      <c r="N31" s="109">
        <v>2502000</v>
      </c>
      <c r="O31" s="110">
        <v>3164291</v>
      </c>
      <c r="P31" s="109">
        <f>$H31      +$J31      +$L31      +$N31</f>
        <v>6450000</v>
      </c>
      <c r="Q31" s="110">
        <f>$I31      +$K31      +$M31      +$O31</f>
        <v>6962309</v>
      </c>
      <c r="R31" s="54">
        <f>IF(($L31      =0),0,((($N31      -$L31      )/$L31      )*100))</f>
        <v>260.51873198847261</v>
      </c>
      <c r="S31" s="55">
        <f>IF(($M31      =0),0,((($O31      -$M31      )/$M31      )*100))</f>
        <v>162.33682144000053</v>
      </c>
      <c r="T31" s="54">
        <f>IF(($E31      =0),0,(($P31      /$E31      )*100))</f>
        <v>77.692122380149371</v>
      </c>
      <c r="U31" s="56">
        <f>IF(($E31      =0),0,(($Q31      /$E31      )*100))</f>
        <v>83.863033004095399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7683000</v>
      </c>
      <c r="C32" s="111">
        <f>SUM(C28:C31)</f>
        <v>619000</v>
      </c>
      <c r="D32" s="111"/>
      <c r="E32" s="111">
        <f>$B32      +$C32      +$D32</f>
        <v>8302000</v>
      </c>
      <c r="F32" s="112">
        <f t="shared" ref="F32:O32" si="16">SUM(F28:F31)</f>
        <v>8302000</v>
      </c>
      <c r="G32" s="113">
        <f t="shared" si="16"/>
        <v>8302000</v>
      </c>
      <c r="H32" s="112">
        <f t="shared" si="16"/>
        <v>1004000</v>
      </c>
      <c r="I32" s="113">
        <f t="shared" si="16"/>
        <v>218614</v>
      </c>
      <c r="J32" s="112">
        <f t="shared" si="16"/>
        <v>2250000</v>
      </c>
      <c r="K32" s="113">
        <f t="shared" si="16"/>
        <v>2373210</v>
      </c>
      <c r="L32" s="112">
        <f t="shared" si="16"/>
        <v>694000</v>
      </c>
      <c r="M32" s="113">
        <f t="shared" si="16"/>
        <v>1206194</v>
      </c>
      <c r="N32" s="112">
        <f t="shared" si="16"/>
        <v>2502000</v>
      </c>
      <c r="O32" s="113">
        <f t="shared" si="16"/>
        <v>3164291</v>
      </c>
      <c r="P32" s="112">
        <f>$H32      +$J32      +$L32      +$N32</f>
        <v>6450000</v>
      </c>
      <c r="Q32" s="113">
        <f>$I32      +$K32      +$M32      +$O32</f>
        <v>6962309</v>
      </c>
      <c r="R32" s="58">
        <f>IF(($L32      =0),0,((($N32      -$L32      )/$L32      )*100))</f>
        <v>260.51873198847261</v>
      </c>
      <c r="S32" s="59">
        <f>IF(($M32      =0),0,((($O32      -$M32      )/$M32      )*100))</f>
        <v>162.33682144000053</v>
      </c>
      <c r="T32" s="58">
        <f>IF($E32   =0,0,($P32   /$E32   )*100)</f>
        <v>77.692122380149371</v>
      </c>
      <c r="U32" s="60">
        <f>IF($E32   =0,0,($Q32   /$E32   )*100)</f>
        <v>83.863033004095399</v>
      </c>
      <c r="V32" s="112">
        <f>SUM(V28:V31)</f>
        <v>58193000</v>
      </c>
      <c r="W32" s="113">
        <f>SUM(W28:W31)</f>
        <v>28352000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41733000</v>
      </c>
      <c r="C34" s="108">
        <v>-128000</v>
      </c>
      <c r="D34" s="108"/>
      <c r="E34" s="108">
        <f>$B34      +$C34      +$D34</f>
        <v>41605000</v>
      </c>
      <c r="F34" s="109">
        <v>41605000</v>
      </c>
      <c r="G34" s="110">
        <v>41605000</v>
      </c>
      <c r="H34" s="109">
        <v>9164000</v>
      </c>
      <c r="I34" s="110">
        <v>15569985</v>
      </c>
      <c r="J34" s="109">
        <v>8692000</v>
      </c>
      <c r="K34" s="110">
        <v>6845659</v>
      </c>
      <c r="L34" s="109">
        <v>2958000</v>
      </c>
      <c r="M34" s="110">
        <v>-410466</v>
      </c>
      <c r="N34" s="109">
        <v>2352000</v>
      </c>
      <c r="O34" s="110">
        <v>2330516</v>
      </c>
      <c r="P34" s="109">
        <f>$H34      +$J34      +$L34      +$N34</f>
        <v>23166000</v>
      </c>
      <c r="Q34" s="110">
        <f>$I34      +$K34      +$M34      +$O34</f>
        <v>24335694</v>
      </c>
      <c r="R34" s="54">
        <f>IF(($L34      =0),0,((($N34      -$L34      )/$L34      )*100))</f>
        <v>-20.486815415821503</v>
      </c>
      <c r="S34" s="55">
        <f>IF(($M34      =0),0,((($O34      -$M34      )/$M34      )*100))</f>
        <v>-667.77321385936966</v>
      </c>
      <c r="T34" s="54">
        <f>IF(($E34      =0),0,(($P34      /$E34      )*100))</f>
        <v>55.680807595240957</v>
      </c>
      <c r="U34" s="56">
        <f>IF(($E34      =0),0,(($Q34      /$E34      )*100))</f>
        <v>58.492234106477589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41733000</v>
      </c>
      <c r="C35" s="111">
        <f>C34</f>
        <v>-128000</v>
      </c>
      <c r="D35" s="111"/>
      <c r="E35" s="111">
        <f>$B35      +$C35      +$D35</f>
        <v>41605000</v>
      </c>
      <c r="F35" s="112">
        <f t="shared" ref="F35:O35" si="17">F34</f>
        <v>41605000</v>
      </c>
      <c r="G35" s="113">
        <f t="shared" si="17"/>
        <v>41605000</v>
      </c>
      <c r="H35" s="112">
        <f t="shared" si="17"/>
        <v>9164000</v>
      </c>
      <c r="I35" s="113">
        <f t="shared" si="17"/>
        <v>15569985</v>
      </c>
      <c r="J35" s="112">
        <f t="shared" si="17"/>
        <v>8692000</v>
      </c>
      <c r="K35" s="113">
        <f t="shared" si="17"/>
        <v>6845659</v>
      </c>
      <c r="L35" s="112">
        <f t="shared" si="17"/>
        <v>2958000</v>
      </c>
      <c r="M35" s="113">
        <f t="shared" si="17"/>
        <v>-410466</v>
      </c>
      <c r="N35" s="112">
        <f t="shared" si="17"/>
        <v>2352000</v>
      </c>
      <c r="O35" s="113">
        <f t="shared" si="17"/>
        <v>2330516</v>
      </c>
      <c r="P35" s="112">
        <f>$H35      +$J35      +$L35      +$N35</f>
        <v>23166000</v>
      </c>
      <c r="Q35" s="113">
        <f>$I35      +$K35      +$M35      +$O35</f>
        <v>24335694</v>
      </c>
      <c r="R35" s="58">
        <f>IF(($L35      =0),0,((($N35      -$L35      )/$L35      )*100))</f>
        <v>-20.486815415821503</v>
      </c>
      <c r="S35" s="59">
        <f>IF(($M35      =0),0,((($O35      -$M35      )/$M35      )*100))</f>
        <v>-667.77321385936966</v>
      </c>
      <c r="T35" s="58">
        <f>IF($E35   =0,0,($P35   /$E35   )*100)</f>
        <v>55.680807595240957</v>
      </c>
      <c r="U35" s="60">
        <f>IF($E35   =0,0,($Q35   /$E35   )*100)</f>
        <v>58.492234106477589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197279000</v>
      </c>
      <c r="C37" s="108">
        <v>7173000</v>
      </c>
      <c r="D37" s="108"/>
      <c r="E37" s="108">
        <f t="shared" ref="E37:E42" si="18">$B37      +$C37      +$D37</f>
        <v>204452000</v>
      </c>
      <c r="F37" s="109">
        <v>204452000</v>
      </c>
      <c r="G37" s="110">
        <v>204452000</v>
      </c>
      <c r="H37" s="109">
        <v>38969000</v>
      </c>
      <c r="I37" s="110">
        <v>36425511</v>
      </c>
      <c r="J37" s="109">
        <v>43295000</v>
      </c>
      <c r="K37" s="110">
        <v>25985883</v>
      </c>
      <c r="L37" s="109">
        <v>18993000</v>
      </c>
      <c r="M37" s="110">
        <v>29114987</v>
      </c>
      <c r="N37" s="109">
        <v>39844000</v>
      </c>
      <c r="O37" s="110">
        <v>36525871</v>
      </c>
      <c r="P37" s="109">
        <f t="shared" ref="P37:P42" si="19">$H37      +$J37      +$L37      +$N37</f>
        <v>141101000</v>
      </c>
      <c r="Q37" s="110">
        <f t="shared" ref="Q37:Q42" si="20">$I37      +$K37      +$M37      +$O37</f>
        <v>128052252</v>
      </c>
      <c r="R37" s="54">
        <f t="shared" ref="R37:R42" si="21">IF(($L37      =0),0,((($N37      -$L37      )/$L37      )*100))</f>
        <v>109.78255146632969</v>
      </c>
      <c r="S37" s="55">
        <f t="shared" ref="S37:S42" si="22">IF(($M37      =0),0,((($O37      -$M37      )/$M37      )*100))</f>
        <v>25.45384615833763</v>
      </c>
      <c r="T37" s="54">
        <f t="shared" ref="T37:T41" si="23">IF(($E37      =0),0,(($P37      /$E37      )*100))</f>
        <v>69.014242951890907</v>
      </c>
      <c r="U37" s="56">
        <f t="shared" ref="U37:U41" si="24">IF(($E37      =0),0,(($Q37      /$E37      )*100))</f>
        <v>62.631939037035586</v>
      </c>
      <c r="V37" s="109">
        <v>792000</v>
      </c>
      <c r="W37" s="110" t="s">
        <v>36</v>
      </c>
    </row>
    <row r="38" spans="1:23" ht="13" customHeight="1" x14ac:dyDescent="0.3">
      <c r="A38" s="53" t="s">
        <v>62</v>
      </c>
      <c r="B38" s="108">
        <v>227764000</v>
      </c>
      <c r="C38" s="108"/>
      <c r="D38" s="108"/>
      <c r="E38" s="108">
        <f t="shared" si="18"/>
        <v>227764000</v>
      </c>
      <c r="F38" s="109">
        <v>227764000</v>
      </c>
      <c r="G38" s="110">
        <v>0</v>
      </c>
      <c r="H38" s="109"/>
      <c r="I38" s="110"/>
      <c r="J38" s="109"/>
      <c r="K38" s="110"/>
      <c r="L38" s="109"/>
      <c r="M38" s="110"/>
      <c r="N38" s="109">
        <v>27183000</v>
      </c>
      <c r="O38" s="110"/>
      <c r="P38" s="109">
        <f t="shared" si="19"/>
        <v>27183000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11.934721905129871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27000000</v>
      </c>
      <c r="C40" s="108">
        <v>8800000</v>
      </c>
      <c r="D40" s="108"/>
      <c r="E40" s="108">
        <f t="shared" si="18"/>
        <v>35800000</v>
      </c>
      <c r="F40" s="109">
        <v>35800000</v>
      </c>
      <c r="G40" s="110">
        <v>35800000</v>
      </c>
      <c r="H40" s="109">
        <v>949000</v>
      </c>
      <c r="I40" s="110"/>
      <c r="J40" s="109">
        <v>8307000</v>
      </c>
      <c r="K40" s="110">
        <v>1658068</v>
      </c>
      <c r="L40" s="109">
        <v>5317000</v>
      </c>
      <c r="M40" s="110">
        <v>10478578</v>
      </c>
      <c r="N40" s="109">
        <v>15775000</v>
      </c>
      <c r="O40" s="110">
        <v>8435519</v>
      </c>
      <c r="P40" s="109">
        <f t="shared" si="19"/>
        <v>30348000</v>
      </c>
      <c r="Q40" s="110">
        <f t="shared" si="20"/>
        <v>20572165</v>
      </c>
      <c r="R40" s="54">
        <f t="shared" si="21"/>
        <v>196.68986270453263</v>
      </c>
      <c r="S40" s="55">
        <f t="shared" si="22"/>
        <v>-19.497483341728238</v>
      </c>
      <c r="T40" s="54">
        <f t="shared" si="23"/>
        <v>84.770949720670401</v>
      </c>
      <c r="U40" s="56">
        <f t="shared" si="24"/>
        <v>57.464148044692742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452043000</v>
      </c>
      <c r="C42" s="111">
        <f>SUM(C37:C41)</f>
        <v>15973000</v>
      </c>
      <c r="D42" s="111"/>
      <c r="E42" s="111">
        <f t="shared" si="18"/>
        <v>468016000</v>
      </c>
      <c r="F42" s="112">
        <f t="shared" ref="F42:O42" si="25">SUM(F37:F41)</f>
        <v>468016000</v>
      </c>
      <c r="G42" s="113">
        <f t="shared" si="25"/>
        <v>240252000</v>
      </c>
      <c r="H42" s="112">
        <f t="shared" si="25"/>
        <v>39918000</v>
      </c>
      <c r="I42" s="113">
        <f t="shared" si="25"/>
        <v>36425511</v>
      </c>
      <c r="J42" s="112">
        <f t="shared" si="25"/>
        <v>51602000</v>
      </c>
      <c r="K42" s="113">
        <f t="shared" si="25"/>
        <v>27643951</v>
      </c>
      <c r="L42" s="112">
        <f t="shared" si="25"/>
        <v>24310000</v>
      </c>
      <c r="M42" s="113">
        <f t="shared" si="25"/>
        <v>39593565</v>
      </c>
      <c r="N42" s="112">
        <f t="shared" si="25"/>
        <v>82802000</v>
      </c>
      <c r="O42" s="113">
        <f t="shared" si="25"/>
        <v>44961390</v>
      </c>
      <c r="P42" s="112">
        <f t="shared" si="19"/>
        <v>198632000</v>
      </c>
      <c r="Q42" s="113">
        <f t="shared" si="20"/>
        <v>148624417</v>
      </c>
      <c r="R42" s="58">
        <f t="shared" si="21"/>
        <v>240.60880296174415</v>
      </c>
      <c r="S42" s="59">
        <f t="shared" si="22"/>
        <v>13.557316700327441</v>
      </c>
      <c r="T42" s="58">
        <f>IF((+$E37+$E40) =0,0,(P42   /(+$E37+$E40) )*100)</f>
        <v>82.67652298419992</v>
      </c>
      <c r="U42" s="60">
        <f>IF((+$E37+$E40) =0,0,(Q42   /(+$E37+$E40) )*100)</f>
        <v>61.861885436957863</v>
      </c>
      <c r="V42" s="112">
        <f>SUM(V37:V41)</f>
        <v>792000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497246000</v>
      </c>
      <c r="C45" s="108">
        <v>-75658000</v>
      </c>
      <c r="D45" s="108"/>
      <c r="E45" s="108">
        <f t="shared" si="26"/>
        <v>421588000</v>
      </c>
      <c r="F45" s="109">
        <v>421588000</v>
      </c>
      <c r="G45" s="110">
        <v>294915000</v>
      </c>
      <c r="H45" s="109">
        <v>44973000</v>
      </c>
      <c r="I45" s="110">
        <v>20566151</v>
      </c>
      <c r="J45" s="109">
        <v>111957000</v>
      </c>
      <c r="K45" s="110">
        <v>45398069</v>
      </c>
      <c r="L45" s="109">
        <v>51072000</v>
      </c>
      <c r="M45" s="110">
        <v>15585862</v>
      </c>
      <c r="N45" s="109">
        <v>61577000</v>
      </c>
      <c r="O45" s="110">
        <v>133799329</v>
      </c>
      <c r="P45" s="109">
        <f t="shared" si="27"/>
        <v>269579000</v>
      </c>
      <c r="Q45" s="110">
        <f t="shared" si="28"/>
        <v>215349411</v>
      </c>
      <c r="R45" s="54">
        <f t="shared" si="29"/>
        <v>20.569000626566417</v>
      </c>
      <c r="S45" s="55">
        <f t="shared" si="30"/>
        <v>758.46601875468934</v>
      </c>
      <c r="T45" s="54">
        <f t="shared" si="31"/>
        <v>63.943708075182407</v>
      </c>
      <c r="U45" s="56">
        <f t="shared" si="32"/>
        <v>51.080536210708082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351595000</v>
      </c>
      <c r="C46" s="108"/>
      <c r="D46" s="108"/>
      <c r="E46" s="108">
        <f t="shared" si="26"/>
        <v>351595000</v>
      </c>
      <c r="F46" s="109">
        <v>351595000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442470000</v>
      </c>
      <c r="C53" s="108">
        <v>-23089000</v>
      </c>
      <c r="D53" s="108"/>
      <c r="E53" s="108">
        <f t="shared" si="26"/>
        <v>419381000</v>
      </c>
      <c r="F53" s="109">
        <v>419381000</v>
      </c>
      <c r="G53" s="110">
        <v>419381000</v>
      </c>
      <c r="H53" s="109">
        <v>85044000</v>
      </c>
      <c r="I53" s="110">
        <v>33800783</v>
      </c>
      <c r="J53" s="109">
        <v>105643000</v>
      </c>
      <c r="K53" s="110">
        <v>47953559</v>
      </c>
      <c r="L53" s="109">
        <v>36438000</v>
      </c>
      <c r="M53" s="110">
        <v>26580939</v>
      </c>
      <c r="N53" s="109">
        <v>128179000</v>
      </c>
      <c r="O53" s="110">
        <v>55577896</v>
      </c>
      <c r="P53" s="109">
        <f t="shared" si="27"/>
        <v>355304000</v>
      </c>
      <c r="Q53" s="110">
        <f t="shared" si="28"/>
        <v>163913177</v>
      </c>
      <c r="R53" s="54">
        <f t="shared" si="29"/>
        <v>251.77287447170536</v>
      </c>
      <c r="S53" s="55">
        <f t="shared" si="30"/>
        <v>109.08928762825121</v>
      </c>
      <c r="T53" s="54">
        <f t="shared" si="31"/>
        <v>84.721053171221399</v>
      </c>
      <c r="U53" s="56">
        <f t="shared" si="32"/>
        <v>39.084550086913808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113415000</v>
      </c>
      <c r="C54" s="108"/>
      <c r="D54" s="108"/>
      <c r="E54" s="108">
        <f t="shared" si="26"/>
        <v>113415000</v>
      </c>
      <c r="F54" s="109">
        <v>113415000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1404726000</v>
      </c>
      <c r="C55" s="111">
        <f>SUM(C44:C54)</f>
        <v>-98747000</v>
      </c>
      <c r="D55" s="111"/>
      <c r="E55" s="111">
        <f t="shared" si="26"/>
        <v>1305979000</v>
      </c>
      <c r="F55" s="112">
        <f t="shared" ref="F55:O55" si="33">SUM(F44:F54)</f>
        <v>1305979000</v>
      </c>
      <c r="G55" s="113">
        <f t="shared" si="33"/>
        <v>714296000</v>
      </c>
      <c r="H55" s="112">
        <f t="shared" si="33"/>
        <v>130017000</v>
      </c>
      <c r="I55" s="113">
        <f t="shared" si="33"/>
        <v>54366934</v>
      </c>
      <c r="J55" s="112">
        <f t="shared" si="33"/>
        <v>217600000</v>
      </c>
      <c r="K55" s="113">
        <f t="shared" si="33"/>
        <v>93351628</v>
      </c>
      <c r="L55" s="112">
        <f t="shared" si="33"/>
        <v>87510000</v>
      </c>
      <c r="M55" s="113">
        <f t="shared" si="33"/>
        <v>42166801</v>
      </c>
      <c r="N55" s="112">
        <f t="shared" si="33"/>
        <v>189756000</v>
      </c>
      <c r="O55" s="113">
        <f t="shared" si="33"/>
        <v>189377225</v>
      </c>
      <c r="P55" s="112">
        <f t="shared" si="27"/>
        <v>624883000</v>
      </c>
      <c r="Q55" s="113">
        <f t="shared" si="28"/>
        <v>379262588</v>
      </c>
      <c r="R55" s="58">
        <f t="shared" si="29"/>
        <v>116.83921837504285</v>
      </c>
      <c r="S55" s="59">
        <f t="shared" si="30"/>
        <v>349.11451784070601</v>
      </c>
      <c r="T55" s="58">
        <f>IF((+$E45+$E47+$E49+$E50+$E53) =0,0,(P55   /(+$E45+$E47+$E49+$E50+$E53) )*100)</f>
        <v>74.30511707328094</v>
      </c>
      <c r="U55" s="60">
        <f>IF((+$E45+$E47+$E49+$E50+$E53) =0,0,(Q55   /(+$E45+$E47+$E49+$E50+$E53) )*100)</f>
        <v>45.09828400333425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2237740000</v>
      </c>
      <c r="C69" s="120">
        <f>SUM(C9:C16,C19:C25,C28:C31,C34,C37:C41,C44:C54,C57:C60,C63:C67)</f>
        <v>106234000</v>
      </c>
      <c r="D69" s="120"/>
      <c r="E69" s="120">
        <f t="shared" si="35"/>
        <v>2343974000</v>
      </c>
      <c r="F69" s="121">
        <f t="shared" ref="F69:O69" si="43">SUM(F9:F16,F19:F25,F28:F31,F34,F37:F41,F44:F54,F57:F60,F63:F67)</f>
        <v>2343974000</v>
      </c>
      <c r="G69" s="122">
        <f t="shared" si="43"/>
        <v>1412007000</v>
      </c>
      <c r="H69" s="121">
        <f t="shared" si="43"/>
        <v>212330000</v>
      </c>
      <c r="I69" s="122">
        <f t="shared" si="43"/>
        <v>114165884</v>
      </c>
      <c r="J69" s="121">
        <f t="shared" si="43"/>
        <v>363768000</v>
      </c>
      <c r="K69" s="122">
        <f t="shared" si="43"/>
        <v>181221099</v>
      </c>
      <c r="L69" s="121">
        <f t="shared" si="43"/>
        <v>150530000</v>
      </c>
      <c r="M69" s="122">
        <f t="shared" si="43"/>
        <v>119079065</v>
      </c>
      <c r="N69" s="121">
        <f t="shared" si="43"/>
        <v>361776000</v>
      </c>
      <c r="O69" s="122">
        <f t="shared" si="43"/>
        <v>286102566</v>
      </c>
      <c r="P69" s="121">
        <f t="shared" si="36"/>
        <v>1088404000</v>
      </c>
      <c r="Q69" s="122">
        <f t="shared" si="37"/>
        <v>700568614</v>
      </c>
      <c r="R69" s="67">
        <f t="shared" si="38"/>
        <v>140.33481698000398</v>
      </c>
      <c r="S69" s="68">
        <f t="shared" si="39"/>
        <v>140.26269101122014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70.736215457405052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45.530494579769673</v>
      </c>
      <c r="V69" s="121">
        <f>SUM(V9:V16,V19:V25,V28:V31,V34,V37:V41,V44:V54,V57:V60,V63:V67)</f>
        <v>142907000</v>
      </c>
      <c r="W69" s="122">
        <f>SUM(W9:W16,W19:W25,W28:W31,W34,W37:W41,W44:W54,W57:W60,W63:W67)</f>
        <v>50476000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2071466000</v>
      </c>
      <c r="C71" s="108">
        <v>28741000</v>
      </c>
      <c r="D71" s="108"/>
      <c r="E71" s="108">
        <f>$B71      +$C71      +$D71</f>
        <v>2100207000</v>
      </c>
      <c r="F71" s="109">
        <v>2100207000</v>
      </c>
      <c r="G71" s="110">
        <v>2100207000</v>
      </c>
      <c r="H71" s="109">
        <v>741810000</v>
      </c>
      <c r="I71" s="110">
        <v>344638838</v>
      </c>
      <c r="J71" s="109">
        <v>714866000</v>
      </c>
      <c r="K71" s="110">
        <v>389772558</v>
      </c>
      <c r="L71" s="109">
        <v>287225000</v>
      </c>
      <c r="M71" s="110">
        <v>301566926</v>
      </c>
      <c r="N71" s="109">
        <v>336808000</v>
      </c>
      <c r="O71" s="110">
        <v>193716293</v>
      </c>
      <c r="P71" s="109">
        <f>$H71      +$J71      +$L71      +$N71</f>
        <v>2080709000</v>
      </c>
      <c r="Q71" s="110">
        <f>$I71      +$K71      +$M71      +$O71</f>
        <v>1229694615</v>
      </c>
      <c r="R71" s="54">
        <f>IF(($L71      =0),0,((($N71      -$L71      )/$L71      )*100))</f>
        <v>17.262773087300896</v>
      </c>
      <c r="S71" s="55">
        <f>IF(($M71      =0),0,((($O71      -$M71      )/$M71      )*100))</f>
        <v>-35.763415580924814</v>
      </c>
      <c r="T71" s="54">
        <f>IF(($E71      =0),0,(($P71      /$E71      )*100))</f>
        <v>99.071615321727819</v>
      </c>
      <c r="U71" s="56">
        <f>IF(($E71      =0),0,(($Q71      /$E71      )*100))</f>
        <v>58.551114961525222</v>
      </c>
      <c r="V71" s="109">
        <v>309000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2071466000</v>
      </c>
      <c r="C73" s="117">
        <f>SUM(C71:C72)</f>
        <v>28741000</v>
      </c>
      <c r="D73" s="117"/>
      <c r="E73" s="117">
        <f>$B73      +$C73      +$D73</f>
        <v>2100207000</v>
      </c>
      <c r="F73" s="118">
        <f t="shared" ref="F73:O73" si="44">SUM(F71:F72)</f>
        <v>2100207000</v>
      </c>
      <c r="G73" s="119">
        <f t="shared" si="44"/>
        <v>2100207000</v>
      </c>
      <c r="H73" s="118">
        <f t="shared" si="44"/>
        <v>741810000</v>
      </c>
      <c r="I73" s="119">
        <f t="shared" si="44"/>
        <v>344638838</v>
      </c>
      <c r="J73" s="118">
        <f t="shared" si="44"/>
        <v>714866000</v>
      </c>
      <c r="K73" s="119">
        <f t="shared" si="44"/>
        <v>389772558</v>
      </c>
      <c r="L73" s="118">
        <f t="shared" si="44"/>
        <v>287225000</v>
      </c>
      <c r="M73" s="119">
        <f t="shared" si="44"/>
        <v>301566926</v>
      </c>
      <c r="N73" s="118">
        <f t="shared" si="44"/>
        <v>336808000</v>
      </c>
      <c r="O73" s="119">
        <f t="shared" si="44"/>
        <v>193716293</v>
      </c>
      <c r="P73" s="118">
        <f>$H73      +$J73      +$L73      +$N73</f>
        <v>2080709000</v>
      </c>
      <c r="Q73" s="119">
        <f>$I73      +$K73      +$M73      +$O73</f>
        <v>1229694615</v>
      </c>
      <c r="R73" s="63">
        <f>IF(($L73      =0),0,((($N73      -$L73      )/$L73      )*100))</f>
        <v>17.262773087300896</v>
      </c>
      <c r="S73" s="64">
        <f>IF(($M73      =0),0,((($O73      -$M73      )/$M73      )*100))</f>
        <v>-35.763415580924814</v>
      </c>
      <c r="T73" s="63">
        <f>IF(($E71      =0),0,(($P71      /$E71      )*100))</f>
        <v>99.071615321727819</v>
      </c>
      <c r="U73" s="65">
        <f>IF($E71   =0,0,($Q71   /$E71 )*100)</f>
        <v>58.551114961525222</v>
      </c>
      <c r="V73" s="118">
        <f>SUM(V71:V72)</f>
        <v>309000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2071466000</v>
      </c>
      <c r="C74" s="120">
        <f>SUM(C71:C72)</f>
        <v>28741000</v>
      </c>
      <c r="D74" s="120"/>
      <c r="E74" s="120">
        <f>$B74      +$C74      +$D74</f>
        <v>2100207000</v>
      </c>
      <c r="F74" s="121">
        <f t="shared" ref="F74:O74" si="45">SUM(F71:F72)</f>
        <v>2100207000</v>
      </c>
      <c r="G74" s="122">
        <f t="shared" si="45"/>
        <v>2100207000</v>
      </c>
      <c r="H74" s="121">
        <f t="shared" si="45"/>
        <v>741810000</v>
      </c>
      <c r="I74" s="122">
        <f t="shared" si="45"/>
        <v>344638838</v>
      </c>
      <c r="J74" s="121">
        <f t="shared" si="45"/>
        <v>714866000</v>
      </c>
      <c r="K74" s="122">
        <f t="shared" si="45"/>
        <v>389772558</v>
      </c>
      <c r="L74" s="121">
        <f t="shared" si="45"/>
        <v>287225000</v>
      </c>
      <c r="M74" s="122">
        <f t="shared" si="45"/>
        <v>301566926</v>
      </c>
      <c r="N74" s="121">
        <f t="shared" si="45"/>
        <v>336808000</v>
      </c>
      <c r="O74" s="122">
        <f t="shared" si="45"/>
        <v>193716293</v>
      </c>
      <c r="P74" s="121">
        <f>$H74      +$J74      +$L74      +$N74</f>
        <v>2080709000</v>
      </c>
      <c r="Q74" s="122">
        <f>$I74      +$K74      +$M74      +$O74</f>
        <v>1229694615</v>
      </c>
      <c r="R74" s="67">
        <f>IF(($L74      =0),0,((($N74      -$L74      )/$L74      )*100))</f>
        <v>17.262773087300896</v>
      </c>
      <c r="S74" s="68">
        <f>IF(($M74      =0),0,((($O74      -$M74      )/$M74      )*100))</f>
        <v>-35.763415580924814</v>
      </c>
      <c r="T74" s="67">
        <f>IF(($E71      =0),0,(($P71      /$E71      )*100))</f>
        <v>99.071615321727819</v>
      </c>
      <c r="U74" s="71">
        <f>IF($E71   =0,0,($Q71   /$E71 )*100)</f>
        <v>58.551114961525222</v>
      </c>
      <c r="V74" s="121">
        <f>SUM(V71:V72)</f>
        <v>309000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4309206000</v>
      </c>
      <c r="C75" s="120">
        <f>SUM(C9:C16,C19:C25,C28:C31,C34,C37:C41,C44:C54,C57:C60,C63:C67,C71:C72)</f>
        <v>134975000</v>
      </c>
      <c r="D75" s="120"/>
      <c r="E75" s="120">
        <f>$B75      +$C75      +$D75</f>
        <v>4444181000</v>
      </c>
      <c r="F75" s="121">
        <f t="shared" ref="F75:O75" si="46">SUM(F9:F16,F19:F25,F28:F31,F34,F37:F41,F44:F54,F57:F60,F63:F67,F71:F72)</f>
        <v>4444181000</v>
      </c>
      <c r="G75" s="122">
        <f t="shared" si="46"/>
        <v>3512214000</v>
      </c>
      <c r="H75" s="121">
        <f t="shared" si="46"/>
        <v>954140000</v>
      </c>
      <c r="I75" s="122">
        <f t="shared" si="46"/>
        <v>458804722</v>
      </c>
      <c r="J75" s="121">
        <f t="shared" si="46"/>
        <v>1078634000</v>
      </c>
      <c r="K75" s="122">
        <f t="shared" si="46"/>
        <v>570993657</v>
      </c>
      <c r="L75" s="121">
        <f t="shared" si="46"/>
        <v>437755000</v>
      </c>
      <c r="M75" s="122">
        <f t="shared" si="46"/>
        <v>420645991</v>
      </c>
      <c r="N75" s="121">
        <f t="shared" si="46"/>
        <v>698584000</v>
      </c>
      <c r="O75" s="122">
        <f t="shared" si="46"/>
        <v>479818859</v>
      </c>
      <c r="P75" s="121">
        <f>$H75      +$J75      +$L75      +$N75</f>
        <v>3169113000</v>
      </c>
      <c r="Q75" s="122">
        <f>$I75      +$K75      +$M75      +$O75</f>
        <v>1930263229</v>
      </c>
      <c r="R75" s="67">
        <f>IF(($L75      =0),0,((($N75      -$L75      )/$L75      )*100))</f>
        <v>59.583328574202469</v>
      </c>
      <c r="S75" s="68">
        <f>IF(($M75      =0),0,((($O75      -$M75      )/$M75      )*100))</f>
        <v>14.06714179287162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87.090173451387741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53.045429248009079</v>
      </c>
      <c r="V75" s="121">
        <f>SUM(V9:V16,V19:V25,V28:V31,V34,V37:V41,V44:V54,V57:V60,V63:V67,V71:V72)</f>
        <v>143216000</v>
      </c>
      <c r="W75" s="122">
        <f>SUM(W9:W16,W19:W25,W28:W31,W34,W37:W41,W44:W54,W57:W60,W63:W67,W71:W72)</f>
        <v>50476000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274695000</v>
      </c>
      <c r="C87" s="128">
        <f t="shared" si="48"/>
        <v>10268000</v>
      </c>
      <c r="D87" s="128">
        <f t="shared" si="48"/>
        <v>0</v>
      </c>
      <c r="E87" s="128">
        <f t="shared" si="48"/>
        <v>284963000</v>
      </c>
      <c r="F87" s="128">
        <f t="shared" si="48"/>
        <v>0</v>
      </c>
      <c r="G87" s="128">
        <f t="shared" si="48"/>
        <v>0</v>
      </c>
      <c r="H87" s="128">
        <f t="shared" si="48"/>
        <v>188667000</v>
      </c>
      <c r="I87" s="128">
        <f t="shared" si="48"/>
        <v>0</v>
      </c>
      <c r="J87" s="128">
        <f t="shared" si="48"/>
        <v>85009000</v>
      </c>
      <c r="K87" s="128">
        <f t="shared" si="48"/>
        <v>0</v>
      </c>
      <c r="L87" s="128">
        <f t="shared" si="48"/>
        <v>8162000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281838000</v>
      </c>
      <c r="Q87" s="129">
        <f t="shared" si="48"/>
        <v>0</v>
      </c>
      <c r="R87" s="94">
        <f t="shared" si="48"/>
        <v>-200</v>
      </c>
      <c r="S87" s="94">
        <f t="shared" si="48"/>
        <v>0</v>
      </c>
      <c r="T87" s="95">
        <f>IF(SUM($E88:$E96) =0,0,(P87   /SUM($E88:$E96) )*100)</f>
        <v>98.903366401953946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274695000</v>
      </c>
      <c r="C91" s="108"/>
      <c r="D91" s="108"/>
      <c r="E91" s="108">
        <f t="shared" si="49"/>
        <v>274695000</v>
      </c>
      <c r="F91" s="108">
        <v>0</v>
      </c>
      <c r="G91" s="108">
        <v>0</v>
      </c>
      <c r="H91" s="108">
        <v>178378000</v>
      </c>
      <c r="I91" s="108"/>
      <c r="J91" s="108">
        <v>84997000</v>
      </c>
      <c r="K91" s="108"/>
      <c r="L91" s="108">
        <v>8151000</v>
      </c>
      <c r="M91" s="108"/>
      <c r="N91" s="108"/>
      <c r="O91" s="108"/>
      <c r="P91" s="108">
        <f t="shared" si="50"/>
        <v>271526000</v>
      </c>
      <c r="Q91" s="108">
        <f t="shared" si="51"/>
        <v>0</v>
      </c>
      <c r="R91" s="98">
        <f t="shared" si="52"/>
        <v>-100</v>
      </c>
      <c r="S91" s="98">
        <f t="shared" si="53"/>
        <v>0</v>
      </c>
      <c r="T91" s="98">
        <f t="shared" si="54"/>
        <v>98.846356868526911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>
        <v>21000</v>
      </c>
      <c r="I95" s="108"/>
      <c r="J95" s="108">
        <v>12000</v>
      </c>
      <c r="K95" s="108"/>
      <c r="L95" s="108">
        <v>11000</v>
      </c>
      <c r="M95" s="108"/>
      <c r="N95" s="108"/>
      <c r="O95" s="108"/>
      <c r="P95" s="108">
        <f t="shared" si="50"/>
        <v>44000</v>
      </c>
      <c r="Q95" s="108">
        <f t="shared" si="51"/>
        <v>0</v>
      </c>
      <c r="R95" s="98">
        <f t="shared" si="52"/>
        <v>-100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>
        <v>10268000</v>
      </c>
      <c r="D96" s="131"/>
      <c r="E96" s="131">
        <f t="shared" si="49"/>
        <v>10268000</v>
      </c>
      <c r="F96" s="131">
        <v>0</v>
      </c>
      <c r="G96" s="131">
        <v>0</v>
      </c>
      <c r="H96" s="131">
        <v>10268000</v>
      </c>
      <c r="I96" s="131"/>
      <c r="J96" s="131"/>
      <c r="K96" s="131"/>
      <c r="L96" s="131"/>
      <c r="M96" s="131"/>
      <c r="N96" s="131"/>
      <c r="O96" s="131"/>
      <c r="P96" s="131">
        <f t="shared" si="50"/>
        <v>10268000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100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274695000</v>
      </c>
      <c r="C114" s="137">
        <f t="shared" si="62"/>
        <v>10268000</v>
      </c>
      <c r="D114" s="137">
        <f t="shared" si="62"/>
        <v>0</v>
      </c>
      <c r="E114" s="137">
        <f t="shared" si="62"/>
        <v>284963000</v>
      </c>
      <c r="F114" s="137">
        <f t="shared" si="62"/>
        <v>0</v>
      </c>
      <c r="G114" s="137">
        <f t="shared" si="62"/>
        <v>0</v>
      </c>
      <c r="H114" s="137">
        <f t="shared" si="62"/>
        <v>188667000</v>
      </c>
      <c r="I114" s="137">
        <f t="shared" si="62"/>
        <v>0</v>
      </c>
      <c r="J114" s="137">
        <f t="shared" si="62"/>
        <v>85009000</v>
      </c>
      <c r="K114" s="137">
        <f t="shared" si="62"/>
        <v>0</v>
      </c>
      <c r="L114" s="137">
        <f t="shared" si="62"/>
        <v>8162000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281838000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0.9890336640195394</v>
      </c>
      <c r="U114" s="30">
        <f t="shared" si="59"/>
        <v>0</v>
      </c>
      <c r="V114" s="27"/>
      <c r="W114" s="28"/>
    </row>
    <row r="115" spans="1:23" hidden="1" x14ac:dyDescent="0.25">
      <c r="A115" s="31" t="s">
        <v>140</v>
      </c>
      <c r="B115" s="139">
        <f>B87</f>
        <v>274695000</v>
      </c>
      <c r="C115" s="139">
        <f t="shared" ref="C115:Q115" si="63">C87</f>
        <v>10268000</v>
      </c>
      <c r="D115" s="139">
        <f t="shared" si="63"/>
        <v>0</v>
      </c>
      <c r="E115" s="139">
        <f t="shared" si="63"/>
        <v>284963000</v>
      </c>
      <c r="F115" s="139">
        <f t="shared" si="63"/>
        <v>0</v>
      </c>
      <c r="G115" s="139">
        <f t="shared" si="63"/>
        <v>0</v>
      </c>
      <c r="H115" s="139">
        <f t="shared" si="63"/>
        <v>188667000</v>
      </c>
      <c r="I115" s="139">
        <f t="shared" si="63"/>
        <v>0</v>
      </c>
      <c r="J115" s="139">
        <f t="shared" si="63"/>
        <v>85009000</v>
      </c>
      <c r="K115" s="139">
        <f t="shared" si="63"/>
        <v>0</v>
      </c>
      <c r="L115" s="139">
        <f t="shared" si="63"/>
        <v>8162000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281838000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0.9890336640195394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 t="s">
        <v>40</v>
      </c>
      <c r="G124" s="36" t="s">
        <v>40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40</v>
      </c>
      <c r="G126" s="36" t="s">
        <v>40</v>
      </c>
      <c r="W126" s="36"/>
    </row>
  </sheetData>
  <sheetProtection algorithmName="SHA-512" hashValue="bUR7UsRiOcYdhhpNNPHJeUFgTX+WC9sfrFPqutTuVveKHF0mRgjiu0+Xt0JEZFfiDy1n0NW6UfjW80qy0ImpCw==" saltValue="TpIEb07hDj5dfobhoCmvN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449000</v>
      </c>
      <c r="I10" s="110"/>
      <c r="J10" s="109">
        <v>172000</v>
      </c>
      <c r="K10" s="110"/>
      <c r="L10" s="109">
        <v>358000</v>
      </c>
      <c r="M10" s="110"/>
      <c r="N10" s="109"/>
      <c r="O10" s="110"/>
      <c r="P10" s="109">
        <f t="shared" ref="P10:P17" si="1">$H10      +$J10      +$L10      +$N10</f>
        <v>979000</v>
      </c>
      <c r="Q10" s="110">
        <f t="shared" ref="Q10:Q17" si="2">$I10      +$K10      +$M10      +$O10</f>
        <v>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54.388888888888886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449000</v>
      </c>
      <c r="I17" s="113">
        <f t="shared" si="7"/>
        <v>0</v>
      </c>
      <c r="J17" s="112">
        <f t="shared" si="7"/>
        <v>172000</v>
      </c>
      <c r="K17" s="113">
        <f t="shared" si="7"/>
        <v>0</v>
      </c>
      <c r="L17" s="112">
        <f t="shared" si="7"/>
        <v>358000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979000</v>
      </c>
      <c r="Q17" s="113">
        <f t="shared" si="2"/>
        <v>0</v>
      </c>
      <c r="R17" s="58">
        <f t="shared" si="3"/>
        <v>-100</v>
      </c>
      <c r="S17" s="59">
        <f t="shared" si="4"/>
        <v>0</v>
      </c>
      <c r="T17" s="58">
        <f>IF((SUM($E9:$E14))=0,0,(P17/(SUM($E9:$E14))*100))</f>
        <v>54.388888888888886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1361000</v>
      </c>
      <c r="C34" s="108">
        <v>300000</v>
      </c>
      <c r="D34" s="108"/>
      <c r="E34" s="108">
        <f>$B34      +$C34      +$D34</f>
        <v>1661000</v>
      </c>
      <c r="F34" s="109">
        <v>1661000</v>
      </c>
      <c r="G34" s="110">
        <v>1661000</v>
      </c>
      <c r="H34" s="109">
        <v>341000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341000</v>
      </c>
      <c r="Q34" s="110">
        <f>$I34      +$K34      +$M34      +$O34</f>
        <v>0</v>
      </c>
      <c r="R34" s="54">
        <f>IF(($L34      =0),0,((($N34      -$L34      )/$L34      )*100))</f>
        <v>0</v>
      </c>
      <c r="S34" s="55">
        <f>IF(($M34      =0),0,((($O34      -$M34      )/$M34      )*100))</f>
        <v>0</v>
      </c>
      <c r="T34" s="54">
        <f>IF(($E34      =0),0,(($P34      /$E34      )*100))</f>
        <v>20.52980132450331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1361000</v>
      </c>
      <c r="C35" s="111">
        <f>C34</f>
        <v>300000</v>
      </c>
      <c r="D35" s="111"/>
      <c r="E35" s="111">
        <f>$B35      +$C35      +$D35</f>
        <v>1661000</v>
      </c>
      <c r="F35" s="112">
        <f t="shared" ref="F35:O35" si="17">F34</f>
        <v>1661000</v>
      </c>
      <c r="G35" s="113">
        <f t="shared" si="17"/>
        <v>1661000</v>
      </c>
      <c r="H35" s="112">
        <f t="shared" si="17"/>
        <v>341000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341000</v>
      </c>
      <c r="Q35" s="113">
        <f>$I35      +$K35      +$M35      +$O35</f>
        <v>0</v>
      </c>
      <c r="R35" s="58">
        <f>IF(($L35      =0),0,((($N35      -$L35      )/$L35      )*100))</f>
        <v>0</v>
      </c>
      <c r="S35" s="59">
        <f>IF(($M35      =0),0,((($O35      -$M35      )/$M35      )*100))</f>
        <v>0</v>
      </c>
      <c r="T35" s="58">
        <f>IF($E35   =0,0,($P35   /$E35   )*100)</f>
        <v>20.52980132450331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25000000</v>
      </c>
      <c r="C53" s="108">
        <v>-6089000</v>
      </c>
      <c r="D53" s="108"/>
      <c r="E53" s="108">
        <f t="shared" si="26"/>
        <v>18911000</v>
      </c>
      <c r="F53" s="109">
        <v>18911000</v>
      </c>
      <c r="G53" s="110">
        <v>18911000</v>
      </c>
      <c r="H53" s="109">
        <v>2209000</v>
      </c>
      <c r="I53" s="110"/>
      <c r="J53" s="109">
        <v>1702000</v>
      </c>
      <c r="K53" s="110"/>
      <c r="L53" s="109"/>
      <c r="M53" s="110"/>
      <c r="N53" s="109">
        <v>5908000</v>
      </c>
      <c r="O53" s="110"/>
      <c r="P53" s="109">
        <f t="shared" si="27"/>
        <v>9819000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51.922161704827872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48000000</v>
      </c>
      <c r="C54" s="108"/>
      <c r="D54" s="108"/>
      <c r="E54" s="108">
        <f t="shared" si="26"/>
        <v>48000000</v>
      </c>
      <c r="F54" s="109">
        <v>48000000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73000000</v>
      </c>
      <c r="C55" s="111">
        <f>SUM(C44:C54)</f>
        <v>-6089000</v>
      </c>
      <c r="D55" s="111"/>
      <c r="E55" s="111">
        <f t="shared" si="26"/>
        <v>66911000</v>
      </c>
      <c r="F55" s="112">
        <f t="shared" ref="F55:O55" si="33">SUM(F44:F54)</f>
        <v>66911000</v>
      </c>
      <c r="G55" s="113">
        <f t="shared" si="33"/>
        <v>18911000</v>
      </c>
      <c r="H55" s="112">
        <f t="shared" si="33"/>
        <v>2209000</v>
      </c>
      <c r="I55" s="113">
        <f t="shared" si="33"/>
        <v>0</v>
      </c>
      <c r="J55" s="112">
        <f t="shared" si="33"/>
        <v>1702000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5908000</v>
      </c>
      <c r="O55" s="113">
        <f t="shared" si="33"/>
        <v>0</v>
      </c>
      <c r="P55" s="112">
        <f t="shared" si="27"/>
        <v>9819000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51.922161704827872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76161000</v>
      </c>
      <c r="C69" s="120">
        <f>SUM(C9:C16,C19:C25,C28:C31,C34,C37:C41,C44:C54,C57:C60,C63:C67)</f>
        <v>-5789000</v>
      </c>
      <c r="D69" s="120"/>
      <c r="E69" s="120">
        <f t="shared" si="35"/>
        <v>70372000</v>
      </c>
      <c r="F69" s="121">
        <f t="shared" ref="F69:O69" si="43">SUM(F9:F16,F19:F25,F28:F31,F34,F37:F41,F44:F54,F57:F60,F63:F67)</f>
        <v>70372000</v>
      </c>
      <c r="G69" s="122">
        <f t="shared" si="43"/>
        <v>22372000</v>
      </c>
      <c r="H69" s="121">
        <f t="shared" si="43"/>
        <v>2999000</v>
      </c>
      <c r="I69" s="122">
        <f t="shared" si="43"/>
        <v>0</v>
      </c>
      <c r="J69" s="121">
        <f t="shared" si="43"/>
        <v>1874000</v>
      </c>
      <c r="K69" s="122">
        <f t="shared" si="43"/>
        <v>0</v>
      </c>
      <c r="L69" s="121">
        <f t="shared" si="43"/>
        <v>358000</v>
      </c>
      <c r="M69" s="122">
        <f t="shared" si="43"/>
        <v>0</v>
      </c>
      <c r="N69" s="121">
        <f t="shared" si="43"/>
        <v>5908000</v>
      </c>
      <c r="O69" s="122">
        <f t="shared" si="43"/>
        <v>0</v>
      </c>
      <c r="P69" s="121">
        <f t="shared" si="36"/>
        <v>11139000</v>
      </c>
      <c r="Q69" s="122">
        <f t="shared" si="37"/>
        <v>0</v>
      </c>
      <c r="R69" s="67">
        <f t="shared" si="38"/>
        <v>1550.2793296089385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49.789915966386559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28420000</v>
      </c>
      <c r="C71" s="108">
        <v>-83000</v>
      </c>
      <c r="D71" s="108"/>
      <c r="E71" s="108">
        <f>$B71      +$C71      +$D71</f>
        <v>28337000</v>
      </c>
      <c r="F71" s="109">
        <v>28337000</v>
      </c>
      <c r="G71" s="110">
        <v>28337000</v>
      </c>
      <c r="H71" s="109">
        <v>1659000</v>
      </c>
      <c r="I71" s="110"/>
      <c r="J71" s="109">
        <v>11401000</v>
      </c>
      <c r="K71" s="110"/>
      <c r="L71" s="109">
        <v>7717000</v>
      </c>
      <c r="M71" s="110"/>
      <c r="N71" s="109">
        <v>7560000</v>
      </c>
      <c r="O71" s="110"/>
      <c r="P71" s="109">
        <f>$H71      +$J71      +$L71      +$N71</f>
        <v>28337000</v>
      </c>
      <c r="Q71" s="110">
        <f>$I71      +$K71      +$M71      +$O71</f>
        <v>0</v>
      </c>
      <c r="R71" s="54">
        <f>IF(($L71      =0),0,((($N71      -$L71      )/$L71      )*100))</f>
        <v>-2.0344693533756639</v>
      </c>
      <c r="S71" s="55">
        <f>IF(($M71      =0),0,((($O71      -$M71      )/$M71      )*100))</f>
        <v>0</v>
      </c>
      <c r="T71" s="54">
        <f>IF(($E71      =0),0,(($P71      /$E71      )*100))</f>
        <v>100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28420000</v>
      </c>
      <c r="C73" s="117">
        <f>SUM(C71:C72)</f>
        <v>-83000</v>
      </c>
      <c r="D73" s="117"/>
      <c r="E73" s="117">
        <f>$B73      +$C73      +$D73</f>
        <v>28337000</v>
      </c>
      <c r="F73" s="118">
        <f t="shared" ref="F73:O73" si="44">SUM(F71:F72)</f>
        <v>28337000</v>
      </c>
      <c r="G73" s="119">
        <f t="shared" si="44"/>
        <v>28337000</v>
      </c>
      <c r="H73" s="118">
        <f t="shared" si="44"/>
        <v>1659000</v>
      </c>
      <c r="I73" s="119">
        <f t="shared" si="44"/>
        <v>0</v>
      </c>
      <c r="J73" s="118">
        <f t="shared" si="44"/>
        <v>11401000</v>
      </c>
      <c r="K73" s="119">
        <f t="shared" si="44"/>
        <v>0</v>
      </c>
      <c r="L73" s="118">
        <f t="shared" si="44"/>
        <v>7717000</v>
      </c>
      <c r="M73" s="119">
        <f t="shared" si="44"/>
        <v>0</v>
      </c>
      <c r="N73" s="118">
        <f t="shared" si="44"/>
        <v>7560000</v>
      </c>
      <c r="O73" s="119">
        <f t="shared" si="44"/>
        <v>0</v>
      </c>
      <c r="P73" s="118">
        <f>$H73      +$J73      +$L73      +$N73</f>
        <v>28337000</v>
      </c>
      <c r="Q73" s="119">
        <f>$I73      +$K73      +$M73      +$O73</f>
        <v>0</v>
      </c>
      <c r="R73" s="63">
        <f>IF(($L73      =0),0,((($N73      -$L73      )/$L73      )*100))</f>
        <v>-2.0344693533756639</v>
      </c>
      <c r="S73" s="64">
        <f>IF(($M73      =0),0,((($O73      -$M73      )/$M73      )*100))</f>
        <v>0</v>
      </c>
      <c r="T73" s="63">
        <f>IF(($E71      =0),0,(($P71      /$E71      )*100))</f>
        <v>100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28420000</v>
      </c>
      <c r="C74" s="120">
        <f>SUM(C71:C72)</f>
        <v>-83000</v>
      </c>
      <c r="D74" s="120"/>
      <c r="E74" s="120">
        <f>$B74      +$C74      +$D74</f>
        <v>28337000</v>
      </c>
      <c r="F74" s="121">
        <f t="shared" ref="F74:O74" si="45">SUM(F71:F72)</f>
        <v>28337000</v>
      </c>
      <c r="G74" s="122">
        <f t="shared" si="45"/>
        <v>28337000</v>
      </c>
      <c r="H74" s="121">
        <f t="shared" si="45"/>
        <v>1659000</v>
      </c>
      <c r="I74" s="122">
        <f t="shared" si="45"/>
        <v>0</v>
      </c>
      <c r="J74" s="121">
        <f t="shared" si="45"/>
        <v>11401000</v>
      </c>
      <c r="K74" s="122">
        <f t="shared" si="45"/>
        <v>0</v>
      </c>
      <c r="L74" s="121">
        <f t="shared" si="45"/>
        <v>7717000</v>
      </c>
      <c r="M74" s="122">
        <f t="shared" si="45"/>
        <v>0</v>
      </c>
      <c r="N74" s="121">
        <f t="shared" si="45"/>
        <v>7560000</v>
      </c>
      <c r="O74" s="122">
        <f t="shared" si="45"/>
        <v>0</v>
      </c>
      <c r="P74" s="121">
        <f>$H74      +$J74      +$L74      +$N74</f>
        <v>28337000</v>
      </c>
      <c r="Q74" s="122">
        <f>$I74      +$K74      +$M74      +$O74</f>
        <v>0</v>
      </c>
      <c r="R74" s="67">
        <f>IF(($L74      =0),0,((($N74      -$L74      )/$L74      )*100))</f>
        <v>-2.0344693533756639</v>
      </c>
      <c r="S74" s="68">
        <f>IF(($M74      =0),0,((($O74      -$M74      )/$M74      )*100))</f>
        <v>0</v>
      </c>
      <c r="T74" s="67">
        <f>IF(($E71      =0),0,(($P71      /$E71      )*100))</f>
        <v>100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104581000</v>
      </c>
      <c r="C75" s="120">
        <f>SUM(C9:C16,C19:C25,C28:C31,C34,C37:C41,C44:C54,C57:C60,C63:C67,C71:C72)</f>
        <v>-5872000</v>
      </c>
      <c r="D75" s="120"/>
      <c r="E75" s="120">
        <f>$B75      +$C75      +$D75</f>
        <v>98709000</v>
      </c>
      <c r="F75" s="121">
        <f t="shared" ref="F75:O75" si="46">SUM(F9:F16,F19:F25,F28:F31,F34,F37:F41,F44:F54,F57:F60,F63:F67,F71:F72)</f>
        <v>98709000</v>
      </c>
      <c r="G75" s="122">
        <f t="shared" si="46"/>
        <v>50709000</v>
      </c>
      <c r="H75" s="121">
        <f t="shared" si="46"/>
        <v>4658000</v>
      </c>
      <c r="I75" s="122">
        <f t="shared" si="46"/>
        <v>0</v>
      </c>
      <c r="J75" s="121">
        <f t="shared" si="46"/>
        <v>13275000</v>
      </c>
      <c r="K75" s="122">
        <f t="shared" si="46"/>
        <v>0</v>
      </c>
      <c r="L75" s="121">
        <f t="shared" si="46"/>
        <v>8075000</v>
      </c>
      <c r="M75" s="122">
        <f t="shared" si="46"/>
        <v>0</v>
      </c>
      <c r="N75" s="121">
        <f t="shared" si="46"/>
        <v>13468000</v>
      </c>
      <c r="O75" s="122">
        <f t="shared" si="46"/>
        <v>0</v>
      </c>
      <c r="P75" s="121">
        <f>$H75      +$J75      +$L75      +$N75</f>
        <v>39476000</v>
      </c>
      <c r="Q75" s="122">
        <f>$I75      +$K75      +$M75      +$O75</f>
        <v>0</v>
      </c>
      <c r="R75" s="67">
        <f>IF(($L75      =0),0,((($N75      -$L75      )/$L75      )*100))</f>
        <v>66.786377708978335</v>
      </c>
      <c r="S75" s="68">
        <f>IF(($M75      =0),0,((($O75      -$M75      )/$M75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77.848113747066591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6720000</v>
      </c>
      <c r="C87" s="128">
        <f t="shared" si="48"/>
        <v>10268000</v>
      </c>
      <c r="D87" s="128">
        <f t="shared" si="48"/>
        <v>0</v>
      </c>
      <c r="E87" s="128">
        <f t="shared" si="48"/>
        <v>16988000</v>
      </c>
      <c r="F87" s="128">
        <f t="shared" si="48"/>
        <v>0</v>
      </c>
      <c r="G87" s="128">
        <f t="shared" si="48"/>
        <v>0</v>
      </c>
      <c r="H87" s="128">
        <f t="shared" si="48"/>
        <v>11650000</v>
      </c>
      <c r="I87" s="128">
        <f t="shared" si="48"/>
        <v>0</v>
      </c>
      <c r="J87" s="128">
        <f t="shared" si="48"/>
        <v>4261000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15911000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93.660230751118434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6720000</v>
      </c>
      <c r="C91" s="108"/>
      <c r="D91" s="108"/>
      <c r="E91" s="108">
        <f t="shared" si="49"/>
        <v>6720000</v>
      </c>
      <c r="F91" s="108">
        <v>0</v>
      </c>
      <c r="G91" s="108">
        <v>0</v>
      </c>
      <c r="H91" s="108">
        <v>1382000</v>
      </c>
      <c r="I91" s="108"/>
      <c r="J91" s="108">
        <v>4261000</v>
      </c>
      <c r="K91" s="108"/>
      <c r="L91" s="108"/>
      <c r="M91" s="108"/>
      <c r="N91" s="108"/>
      <c r="O91" s="108"/>
      <c r="P91" s="108">
        <f t="shared" si="50"/>
        <v>5643000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83.973214285714278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>
        <v>10268000</v>
      </c>
      <c r="D96" s="131"/>
      <c r="E96" s="131">
        <f t="shared" si="49"/>
        <v>10268000</v>
      </c>
      <c r="F96" s="131">
        <v>0</v>
      </c>
      <c r="G96" s="131">
        <v>0</v>
      </c>
      <c r="H96" s="131">
        <v>10268000</v>
      </c>
      <c r="I96" s="131"/>
      <c r="J96" s="131"/>
      <c r="K96" s="131"/>
      <c r="L96" s="131"/>
      <c r="M96" s="131"/>
      <c r="N96" s="131"/>
      <c r="O96" s="131"/>
      <c r="P96" s="131">
        <f t="shared" si="50"/>
        <v>10268000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100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6720000</v>
      </c>
      <c r="C114" s="137">
        <f t="shared" si="62"/>
        <v>10268000</v>
      </c>
      <c r="D114" s="137">
        <f t="shared" si="62"/>
        <v>0</v>
      </c>
      <c r="E114" s="137">
        <f t="shared" si="62"/>
        <v>16988000</v>
      </c>
      <c r="F114" s="137">
        <f t="shared" si="62"/>
        <v>0</v>
      </c>
      <c r="G114" s="137">
        <f t="shared" si="62"/>
        <v>0</v>
      </c>
      <c r="H114" s="137">
        <f t="shared" si="62"/>
        <v>11650000</v>
      </c>
      <c r="I114" s="137">
        <f t="shared" si="62"/>
        <v>0</v>
      </c>
      <c r="J114" s="137">
        <f t="shared" si="62"/>
        <v>4261000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15911000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0.93660230751118434</v>
      </c>
      <c r="U114" s="30">
        <f t="shared" si="59"/>
        <v>0</v>
      </c>
      <c r="V114" s="27"/>
      <c r="W114" s="28"/>
    </row>
    <row r="115" spans="1:23" hidden="1" x14ac:dyDescent="0.25">
      <c r="A115" s="31" t="s">
        <v>140</v>
      </c>
      <c r="B115" s="139">
        <f>B87</f>
        <v>6720000</v>
      </c>
      <c r="C115" s="139">
        <f t="shared" ref="C115:Q115" si="63">C87</f>
        <v>10268000</v>
      </c>
      <c r="D115" s="139">
        <f t="shared" si="63"/>
        <v>0</v>
      </c>
      <c r="E115" s="139">
        <f t="shared" si="63"/>
        <v>16988000</v>
      </c>
      <c r="F115" s="139">
        <f t="shared" si="63"/>
        <v>0</v>
      </c>
      <c r="G115" s="139">
        <f t="shared" si="63"/>
        <v>0</v>
      </c>
      <c r="H115" s="139">
        <f t="shared" si="63"/>
        <v>11650000</v>
      </c>
      <c r="I115" s="139">
        <f t="shared" si="63"/>
        <v>0</v>
      </c>
      <c r="J115" s="139">
        <f t="shared" si="63"/>
        <v>4261000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15911000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0.93660230751118434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947jQ/ppQZvr17/MKC42U/yIG81zxuzz3qFrp+EleXmKz4oK4RJ/boNnJDSSPVSNSXByDaEqKb/flV2Ayk1fcA==" saltValue="Zddqn9dR9O2lHeps9wJ9j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126000</v>
      </c>
      <c r="I10" s="110">
        <v>-2495457</v>
      </c>
      <c r="J10" s="109">
        <v>285000</v>
      </c>
      <c r="K10" s="110">
        <v>1089656</v>
      </c>
      <c r="L10" s="109">
        <v>81000</v>
      </c>
      <c r="M10" s="110">
        <v>577658</v>
      </c>
      <c r="N10" s="109"/>
      <c r="O10" s="110">
        <v>581395</v>
      </c>
      <c r="P10" s="109">
        <f t="shared" ref="P10:P17" si="1">$H10      +$J10      +$L10      +$N10</f>
        <v>492000</v>
      </c>
      <c r="Q10" s="110">
        <f t="shared" ref="Q10:Q17" si="2">$I10      +$K10      +$M10      +$O10</f>
        <v>-246748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0.64692257356428895</v>
      </c>
      <c r="T10" s="54">
        <f t="shared" ref="T10:T16" si="5">IF(($E10      =0),0,(($P10      /$E10      )*100))</f>
        <v>16.400000000000002</v>
      </c>
      <c r="U10" s="56">
        <f t="shared" ref="U10:U16" si="6">IF(($E10      =0),0,(($Q10      /$E10      )*100))</f>
        <v>-8.2249333333333325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</v>
      </c>
      <c r="C15" s="108">
        <v>1521000</v>
      </c>
      <c r="D15" s="108"/>
      <c r="E15" s="108">
        <f t="shared" si="0"/>
        <v>1621000</v>
      </c>
      <c r="F15" s="109">
        <v>1621000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>
        <v>99995000</v>
      </c>
      <c r="D16" s="108"/>
      <c r="E16" s="108">
        <f t="shared" si="0"/>
        <v>99995000</v>
      </c>
      <c r="F16" s="109">
        <v>99995000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3100000</v>
      </c>
      <c r="C17" s="111">
        <f>SUM(C9:C16)</f>
        <v>101516000</v>
      </c>
      <c r="D17" s="111"/>
      <c r="E17" s="111">
        <f t="shared" si="0"/>
        <v>104616000</v>
      </c>
      <c r="F17" s="112">
        <f t="shared" ref="F17:O17" si="7">SUM(F9:F16)</f>
        <v>104616000</v>
      </c>
      <c r="G17" s="113">
        <f t="shared" si="7"/>
        <v>3000000</v>
      </c>
      <c r="H17" s="112">
        <f t="shared" si="7"/>
        <v>126000</v>
      </c>
      <c r="I17" s="113">
        <f t="shared" si="7"/>
        <v>-2495457</v>
      </c>
      <c r="J17" s="112">
        <f t="shared" si="7"/>
        <v>285000</v>
      </c>
      <c r="K17" s="113">
        <f t="shared" si="7"/>
        <v>1089656</v>
      </c>
      <c r="L17" s="112">
        <f t="shared" si="7"/>
        <v>81000</v>
      </c>
      <c r="M17" s="113">
        <f t="shared" si="7"/>
        <v>577658</v>
      </c>
      <c r="N17" s="112">
        <f t="shared" si="7"/>
        <v>0</v>
      </c>
      <c r="O17" s="113">
        <f t="shared" si="7"/>
        <v>581395</v>
      </c>
      <c r="P17" s="112">
        <f t="shared" si="1"/>
        <v>492000</v>
      </c>
      <c r="Q17" s="113">
        <f t="shared" si="2"/>
        <v>-246748</v>
      </c>
      <c r="R17" s="58">
        <f t="shared" si="3"/>
        <v>-100</v>
      </c>
      <c r="S17" s="59">
        <f t="shared" si="4"/>
        <v>0.64692257356428895</v>
      </c>
      <c r="T17" s="58">
        <f>IF((SUM($E9:$E14))=0,0,(P17/(SUM($E9:$E14))*100))</f>
        <v>16.400000000000002</v>
      </c>
      <c r="U17" s="60">
        <f>IF((SUM($E9:$E14))=0,0,(Q17/(SUM($E9:$E14))*100))</f>
        <v>-8.2249333333333325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>
        <v>25000000</v>
      </c>
      <c r="D23" s="108"/>
      <c r="E23" s="108">
        <f t="shared" si="8"/>
        <v>25000000</v>
      </c>
      <c r="F23" s="109">
        <v>25000000</v>
      </c>
      <c r="G23" s="110">
        <v>25000000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25000000</v>
      </c>
      <c r="D26" s="111"/>
      <c r="E26" s="111">
        <f t="shared" si="8"/>
        <v>25000000</v>
      </c>
      <c r="F26" s="112">
        <f t="shared" ref="F26:O26" si="15">SUM(F19:F25)</f>
        <v>25000000</v>
      </c>
      <c r="G26" s="113">
        <f t="shared" si="15"/>
        <v>25000000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3193000</v>
      </c>
      <c r="C34" s="108"/>
      <c r="D34" s="108"/>
      <c r="E34" s="108">
        <f>$B34      +$C34      +$D34</f>
        <v>3193000</v>
      </c>
      <c r="F34" s="109">
        <v>3193000</v>
      </c>
      <c r="G34" s="110">
        <v>3193000</v>
      </c>
      <c r="H34" s="109">
        <v>798000</v>
      </c>
      <c r="I34" s="110">
        <v>11745</v>
      </c>
      <c r="J34" s="109"/>
      <c r="K34" s="110">
        <v>377093</v>
      </c>
      <c r="L34" s="109"/>
      <c r="M34" s="110"/>
      <c r="N34" s="109"/>
      <c r="O34" s="110"/>
      <c r="P34" s="109">
        <f>$H34      +$J34      +$L34      +$N34</f>
        <v>798000</v>
      </c>
      <c r="Q34" s="110">
        <f>$I34      +$K34      +$M34      +$O34</f>
        <v>388838</v>
      </c>
      <c r="R34" s="54">
        <f>IF(($L34      =0),0,((($N34      -$L34      )/$L34      )*100))</f>
        <v>0</v>
      </c>
      <c r="S34" s="55">
        <f>IF(($M34      =0),0,((($O34      -$M34      )/$M34      )*100))</f>
        <v>0</v>
      </c>
      <c r="T34" s="54">
        <f>IF(($E34      =0),0,(($P34      /$E34      )*100))</f>
        <v>24.992170372690261</v>
      </c>
      <c r="U34" s="56">
        <f>IF(($E34      =0),0,(($Q34      /$E34      )*100))</f>
        <v>12.177826495458815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3193000</v>
      </c>
      <c r="C35" s="111">
        <f>C34</f>
        <v>0</v>
      </c>
      <c r="D35" s="111"/>
      <c r="E35" s="111">
        <f>$B35      +$C35      +$D35</f>
        <v>3193000</v>
      </c>
      <c r="F35" s="112">
        <f t="shared" ref="F35:O35" si="17">F34</f>
        <v>3193000</v>
      </c>
      <c r="G35" s="113">
        <f t="shared" si="17"/>
        <v>3193000</v>
      </c>
      <c r="H35" s="112">
        <f t="shared" si="17"/>
        <v>798000</v>
      </c>
      <c r="I35" s="113">
        <f t="shared" si="17"/>
        <v>11745</v>
      </c>
      <c r="J35" s="112">
        <f t="shared" si="17"/>
        <v>0</v>
      </c>
      <c r="K35" s="113">
        <f t="shared" si="17"/>
        <v>377093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798000</v>
      </c>
      <c r="Q35" s="113">
        <f>$I35      +$K35      +$M35      +$O35</f>
        <v>388838</v>
      </c>
      <c r="R35" s="58">
        <f>IF(($L35      =0),0,((($N35      -$L35      )/$L35      )*100))</f>
        <v>0</v>
      </c>
      <c r="S35" s="59">
        <f>IF(($M35      =0),0,((($O35      -$M35      )/$M35      )*100))</f>
        <v>0</v>
      </c>
      <c r="T35" s="58">
        <f>IF($E35   =0,0,($P35   /$E35   )*100)</f>
        <v>24.992170372690261</v>
      </c>
      <c r="U35" s="60">
        <f>IF($E35   =0,0,($Q35   /$E35   )*100)</f>
        <v>12.177826495458815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26026000</v>
      </c>
      <c r="C37" s="108"/>
      <c r="D37" s="108"/>
      <c r="E37" s="108">
        <f t="shared" ref="E37:E42" si="18">$B37      +$C37      +$D37</f>
        <v>26026000</v>
      </c>
      <c r="F37" s="109">
        <v>26026000</v>
      </c>
      <c r="G37" s="110">
        <v>26026000</v>
      </c>
      <c r="H37" s="109">
        <v>9588000</v>
      </c>
      <c r="I37" s="110">
        <v>4273414</v>
      </c>
      <c r="J37" s="109">
        <v>2137000</v>
      </c>
      <c r="K37" s="110">
        <v>7321137</v>
      </c>
      <c r="L37" s="109">
        <v>128000</v>
      </c>
      <c r="M37" s="110">
        <v>127621</v>
      </c>
      <c r="N37" s="109">
        <v>13913000</v>
      </c>
      <c r="O37" s="110">
        <v>14364475</v>
      </c>
      <c r="P37" s="109">
        <f t="shared" ref="P37:P42" si="19">$H37      +$J37      +$L37      +$N37</f>
        <v>25766000</v>
      </c>
      <c r="Q37" s="110">
        <f t="shared" ref="Q37:Q42" si="20">$I37      +$K37      +$M37      +$O37</f>
        <v>26086647</v>
      </c>
      <c r="R37" s="54">
        <f t="shared" ref="R37:R42" si="21">IF(($L37      =0),0,((($N37      -$L37      )/$L37      )*100))</f>
        <v>10769.53125</v>
      </c>
      <c r="S37" s="55">
        <f t="shared" ref="S37:S42" si="22">IF(($M37      =0),0,((($O37      -$M37      )/$M37      )*100))</f>
        <v>11155.573142351181</v>
      </c>
      <c r="T37" s="54">
        <f t="shared" ref="T37:T41" si="23">IF(($E37      =0),0,(($P37      /$E37      )*100))</f>
        <v>99.000999000999002</v>
      </c>
      <c r="U37" s="56">
        <f t="shared" ref="U37:U41" si="24">IF(($E37      =0),0,(($Q37      /$E37      )*100))</f>
        <v>100.23302466764005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>
        <v>3000000</v>
      </c>
      <c r="D40" s="108"/>
      <c r="E40" s="108">
        <f t="shared" si="18"/>
        <v>3000000</v>
      </c>
      <c r="F40" s="109">
        <v>3000000</v>
      </c>
      <c r="G40" s="110">
        <v>3000000</v>
      </c>
      <c r="H40" s="109"/>
      <c r="I40" s="110"/>
      <c r="J40" s="109"/>
      <c r="K40" s="110"/>
      <c r="L40" s="109"/>
      <c r="M40" s="110"/>
      <c r="N40" s="109">
        <v>1575000</v>
      </c>
      <c r="O40" s="110">
        <v>2608696</v>
      </c>
      <c r="P40" s="109">
        <f t="shared" si="19"/>
        <v>1575000</v>
      </c>
      <c r="Q40" s="110">
        <f t="shared" si="20"/>
        <v>2608696</v>
      </c>
      <c r="R40" s="54">
        <f t="shared" si="21"/>
        <v>0</v>
      </c>
      <c r="S40" s="55">
        <f t="shared" si="22"/>
        <v>0</v>
      </c>
      <c r="T40" s="54">
        <f t="shared" si="23"/>
        <v>52.5</v>
      </c>
      <c r="U40" s="56">
        <f t="shared" si="24"/>
        <v>86.956533333333326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26026000</v>
      </c>
      <c r="C42" s="111">
        <f>SUM(C37:C41)</f>
        <v>3000000</v>
      </c>
      <c r="D42" s="111"/>
      <c r="E42" s="111">
        <f t="shared" si="18"/>
        <v>29026000</v>
      </c>
      <c r="F42" s="112">
        <f t="shared" ref="F42:O42" si="25">SUM(F37:F41)</f>
        <v>29026000</v>
      </c>
      <c r="G42" s="113">
        <f t="shared" si="25"/>
        <v>29026000</v>
      </c>
      <c r="H42" s="112">
        <f t="shared" si="25"/>
        <v>9588000</v>
      </c>
      <c r="I42" s="113">
        <f t="shared" si="25"/>
        <v>4273414</v>
      </c>
      <c r="J42" s="112">
        <f t="shared" si="25"/>
        <v>2137000</v>
      </c>
      <c r="K42" s="113">
        <f t="shared" si="25"/>
        <v>7321137</v>
      </c>
      <c r="L42" s="112">
        <f t="shared" si="25"/>
        <v>128000</v>
      </c>
      <c r="M42" s="113">
        <f t="shared" si="25"/>
        <v>127621</v>
      </c>
      <c r="N42" s="112">
        <f t="shared" si="25"/>
        <v>15488000</v>
      </c>
      <c r="O42" s="113">
        <f t="shared" si="25"/>
        <v>16973171</v>
      </c>
      <c r="P42" s="112">
        <f t="shared" si="19"/>
        <v>27341000</v>
      </c>
      <c r="Q42" s="113">
        <f t="shared" si="20"/>
        <v>28695343</v>
      </c>
      <c r="R42" s="58">
        <f t="shared" si="21"/>
        <v>12000</v>
      </c>
      <c r="S42" s="59">
        <f t="shared" si="22"/>
        <v>13199.669333416916</v>
      </c>
      <c r="T42" s="58">
        <f>IF((+$E37+$E40) =0,0,(P42   /(+$E37+$E40) )*100)</f>
        <v>94.194859780886091</v>
      </c>
      <c r="U42" s="60">
        <f>IF((+$E37+$E40) =0,0,(Q42   /(+$E37+$E40) )*100)</f>
        <v>98.860824777785439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25000000</v>
      </c>
      <c r="C53" s="108">
        <v>-2500000</v>
      </c>
      <c r="D53" s="108"/>
      <c r="E53" s="108">
        <f t="shared" si="26"/>
        <v>22500000</v>
      </c>
      <c r="F53" s="109">
        <v>22500000</v>
      </c>
      <c r="G53" s="110">
        <v>22500000</v>
      </c>
      <c r="H53" s="109">
        <v>9690000</v>
      </c>
      <c r="I53" s="110">
        <v>1649359</v>
      </c>
      <c r="J53" s="109">
        <v>5701000</v>
      </c>
      <c r="K53" s="110">
        <v>2795878</v>
      </c>
      <c r="L53" s="109">
        <v>727000</v>
      </c>
      <c r="M53" s="110">
        <v>726673</v>
      </c>
      <c r="N53" s="109">
        <v>6382000</v>
      </c>
      <c r="O53" s="110">
        <v>1586818</v>
      </c>
      <c r="P53" s="109">
        <f t="shared" si="27"/>
        <v>22500000</v>
      </c>
      <c r="Q53" s="110">
        <f t="shared" si="28"/>
        <v>6758728</v>
      </c>
      <c r="R53" s="54">
        <f t="shared" si="29"/>
        <v>777.85419532324624</v>
      </c>
      <c r="S53" s="55">
        <f t="shared" si="30"/>
        <v>118.3675463378989</v>
      </c>
      <c r="T53" s="54">
        <f t="shared" si="31"/>
        <v>100</v>
      </c>
      <c r="U53" s="56">
        <f t="shared" si="32"/>
        <v>30.038791111111113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25000000</v>
      </c>
      <c r="C55" s="111">
        <f>SUM(C44:C54)</f>
        <v>-2500000</v>
      </c>
      <c r="D55" s="111"/>
      <c r="E55" s="111">
        <f t="shared" si="26"/>
        <v>22500000</v>
      </c>
      <c r="F55" s="112">
        <f t="shared" ref="F55:O55" si="33">SUM(F44:F54)</f>
        <v>22500000</v>
      </c>
      <c r="G55" s="113">
        <f t="shared" si="33"/>
        <v>22500000</v>
      </c>
      <c r="H55" s="112">
        <f t="shared" si="33"/>
        <v>9690000</v>
      </c>
      <c r="I55" s="113">
        <f t="shared" si="33"/>
        <v>1649359</v>
      </c>
      <c r="J55" s="112">
        <f t="shared" si="33"/>
        <v>5701000</v>
      </c>
      <c r="K55" s="113">
        <f t="shared" si="33"/>
        <v>2795878</v>
      </c>
      <c r="L55" s="112">
        <f t="shared" si="33"/>
        <v>727000</v>
      </c>
      <c r="M55" s="113">
        <f t="shared" si="33"/>
        <v>726673</v>
      </c>
      <c r="N55" s="112">
        <f t="shared" si="33"/>
        <v>6382000</v>
      </c>
      <c r="O55" s="113">
        <f t="shared" si="33"/>
        <v>1586818</v>
      </c>
      <c r="P55" s="112">
        <f t="shared" si="27"/>
        <v>22500000</v>
      </c>
      <c r="Q55" s="113">
        <f t="shared" si="28"/>
        <v>6758728</v>
      </c>
      <c r="R55" s="58">
        <f t="shared" si="29"/>
        <v>777.85419532324624</v>
      </c>
      <c r="S55" s="59">
        <f t="shared" si="30"/>
        <v>118.3675463378989</v>
      </c>
      <c r="T55" s="58">
        <f>IF((+$E45+$E47+$E49+$E50+$E53) =0,0,(P55   /(+$E45+$E47+$E49+$E50+$E53) )*100)</f>
        <v>100</v>
      </c>
      <c r="U55" s="60">
        <f>IF((+$E45+$E47+$E49+$E50+$E53) =0,0,(Q55   /(+$E45+$E47+$E49+$E50+$E53) )*100)</f>
        <v>30.038791111111113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57319000</v>
      </c>
      <c r="C69" s="120">
        <f>SUM(C9:C16,C19:C25,C28:C31,C34,C37:C41,C44:C54,C57:C60,C63:C67)</f>
        <v>127016000</v>
      </c>
      <c r="D69" s="120"/>
      <c r="E69" s="120">
        <f t="shared" si="35"/>
        <v>184335000</v>
      </c>
      <c r="F69" s="121">
        <f t="shared" ref="F69:O69" si="43">SUM(F9:F16,F19:F25,F28:F31,F34,F37:F41,F44:F54,F57:F60,F63:F67)</f>
        <v>184335000</v>
      </c>
      <c r="G69" s="122">
        <f t="shared" si="43"/>
        <v>82719000</v>
      </c>
      <c r="H69" s="121">
        <f t="shared" si="43"/>
        <v>20202000</v>
      </c>
      <c r="I69" s="122">
        <f t="shared" si="43"/>
        <v>3439061</v>
      </c>
      <c r="J69" s="121">
        <f t="shared" si="43"/>
        <v>8123000</v>
      </c>
      <c r="K69" s="122">
        <f t="shared" si="43"/>
        <v>11583764</v>
      </c>
      <c r="L69" s="121">
        <f t="shared" si="43"/>
        <v>936000</v>
      </c>
      <c r="M69" s="122">
        <f t="shared" si="43"/>
        <v>1431952</v>
      </c>
      <c r="N69" s="121">
        <f t="shared" si="43"/>
        <v>21870000</v>
      </c>
      <c r="O69" s="122">
        <f t="shared" si="43"/>
        <v>19141384</v>
      </c>
      <c r="P69" s="121">
        <f t="shared" si="36"/>
        <v>51131000</v>
      </c>
      <c r="Q69" s="122">
        <f t="shared" si="37"/>
        <v>35596161</v>
      </c>
      <c r="R69" s="67">
        <f t="shared" si="38"/>
        <v>2236.5384615384619</v>
      </c>
      <c r="S69" s="68">
        <f t="shared" si="39"/>
        <v>1236.7336335296154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61.812884585161811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43.032629746491132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139733000</v>
      </c>
      <c r="C71" s="108">
        <v>-628000</v>
      </c>
      <c r="D71" s="108"/>
      <c r="E71" s="108">
        <f>$B71      +$C71      +$D71</f>
        <v>139105000</v>
      </c>
      <c r="F71" s="109">
        <v>139105000</v>
      </c>
      <c r="G71" s="110">
        <v>139105000</v>
      </c>
      <c r="H71" s="109">
        <v>32314000</v>
      </c>
      <c r="I71" s="110">
        <v>40111689</v>
      </c>
      <c r="J71" s="109">
        <v>39057000</v>
      </c>
      <c r="K71" s="110">
        <v>30846982</v>
      </c>
      <c r="L71" s="109">
        <v>12891000</v>
      </c>
      <c r="M71" s="110">
        <v>13275889</v>
      </c>
      <c r="N71" s="109">
        <v>54843000</v>
      </c>
      <c r="O71" s="110">
        <v>52077186</v>
      </c>
      <c r="P71" s="109">
        <f>$H71      +$J71      +$L71      +$N71</f>
        <v>139105000</v>
      </c>
      <c r="Q71" s="110">
        <f>$I71      +$K71      +$M71      +$O71</f>
        <v>136311746</v>
      </c>
      <c r="R71" s="54">
        <f>IF(($L71      =0),0,((($N71      -$L71      )/$L71      )*100))</f>
        <v>325.43635094251806</v>
      </c>
      <c r="S71" s="55">
        <f>IF(($M71      =0),0,((($O71      -$M71      )/$M71      )*100))</f>
        <v>292.26891698175541</v>
      </c>
      <c r="T71" s="54">
        <f>IF(($E71      =0),0,(($P71      /$E71      )*100))</f>
        <v>100</v>
      </c>
      <c r="U71" s="56">
        <f>IF(($E71      =0),0,(($Q71      /$E71      )*100))</f>
        <v>97.99198159663564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139733000</v>
      </c>
      <c r="C73" s="117">
        <f>SUM(C71:C72)</f>
        <v>-628000</v>
      </c>
      <c r="D73" s="117"/>
      <c r="E73" s="117">
        <f>$B73      +$C73      +$D73</f>
        <v>139105000</v>
      </c>
      <c r="F73" s="118">
        <f t="shared" ref="F73:O73" si="44">SUM(F71:F72)</f>
        <v>139105000</v>
      </c>
      <c r="G73" s="119">
        <f t="shared" si="44"/>
        <v>139105000</v>
      </c>
      <c r="H73" s="118">
        <f t="shared" si="44"/>
        <v>32314000</v>
      </c>
      <c r="I73" s="119">
        <f t="shared" si="44"/>
        <v>40111689</v>
      </c>
      <c r="J73" s="118">
        <f t="shared" si="44"/>
        <v>39057000</v>
      </c>
      <c r="K73" s="119">
        <f t="shared" si="44"/>
        <v>30846982</v>
      </c>
      <c r="L73" s="118">
        <f t="shared" si="44"/>
        <v>12891000</v>
      </c>
      <c r="M73" s="119">
        <f t="shared" si="44"/>
        <v>13275889</v>
      </c>
      <c r="N73" s="118">
        <f t="shared" si="44"/>
        <v>54843000</v>
      </c>
      <c r="O73" s="119">
        <f t="shared" si="44"/>
        <v>52077186</v>
      </c>
      <c r="P73" s="118">
        <f>$H73      +$J73      +$L73      +$N73</f>
        <v>139105000</v>
      </c>
      <c r="Q73" s="119">
        <f>$I73      +$K73      +$M73      +$O73</f>
        <v>136311746</v>
      </c>
      <c r="R73" s="63">
        <f>IF(($L73      =0),0,((($N73      -$L73      )/$L73      )*100))</f>
        <v>325.43635094251806</v>
      </c>
      <c r="S73" s="64">
        <f>IF(($M73      =0),0,((($O73      -$M73      )/$M73      )*100))</f>
        <v>292.26891698175541</v>
      </c>
      <c r="T73" s="63">
        <f>IF(($E71      =0),0,(($P71      /$E71      )*100))</f>
        <v>100</v>
      </c>
      <c r="U73" s="65">
        <f>IF($E71   =0,0,($Q71   /$E71 )*100)</f>
        <v>97.99198159663564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139733000</v>
      </c>
      <c r="C74" s="120">
        <f>SUM(C71:C72)</f>
        <v>-628000</v>
      </c>
      <c r="D74" s="120"/>
      <c r="E74" s="120">
        <f>$B74      +$C74      +$D74</f>
        <v>139105000</v>
      </c>
      <c r="F74" s="121">
        <f t="shared" ref="F74:O74" si="45">SUM(F71:F72)</f>
        <v>139105000</v>
      </c>
      <c r="G74" s="122">
        <f t="shared" si="45"/>
        <v>139105000</v>
      </c>
      <c r="H74" s="121">
        <f t="shared" si="45"/>
        <v>32314000</v>
      </c>
      <c r="I74" s="122">
        <f t="shared" si="45"/>
        <v>40111689</v>
      </c>
      <c r="J74" s="121">
        <f t="shared" si="45"/>
        <v>39057000</v>
      </c>
      <c r="K74" s="122">
        <f t="shared" si="45"/>
        <v>30846982</v>
      </c>
      <c r="L74" s="121">
        <f t="shared" si="45"/>
        <v>12891000</v>
      </c>
      <c r="M74" s="122">
        <f t="shared" si="45"/>
        <v>13275889</v>
      </c>
      <c r="N74" s="121">
        <f t="shared" si="45"/>
        <v>54843000</v>
      </c>
      <c r="O74" s="122">
        <f t="shared" si="45"/>
        <v>52077186</v>
      </c>
      <c r="P74" s="121">
        <f>$H74      +$J74      +$L74      +$N74</f>
        <v>139105000</v>
      </c>
      <c r="Q74" s="122">
        <f>$I74      +$K74      +$M74      +$O74</f>
        <v>136311746</v>
      </c>
      <c r="R74" s="67">
        <f>IF(($L74      =0),0,((($N74      -$L74      )/$L74      )*100))</f>
        <v>325.43635094251806</v>
      </c>
      <c r="S74" s="68">
        <f>IF(($M74      =0),0,((($O74      -$M74      )/$M74      )*100))</f>
        <v>292.26891698175541</v>
      </c>
      <c r="T74" s="67">
        <f>IF(($E71      =0),0,(($P71      /$E71      )*100))</f>
        <v>100</v>
      </c>
      <c r="U74" s="71">
        <f>IF($E71   =0,0,($Q71   /$E71 )*100)</f>
        <v>97.99198159663564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197052000</v>
      </c>
      <c r="C75" s="120">
        <f>SUM(C9:C16,C19:C25,C28:C31,C34,C37:C41,C44:C54,C57:C60,C63:C67,C71:C72)</f>
        <v>126388000</v>
      </c>
      <c r="D75" s="120"/>
      <c r="E75" s="120">
        <f>$B75      +$C75      +$D75</f>
        <v>323440000</v>
      </c>
      <c r="F75" s="121">
        <f t="shared" ref="F75:O75" si="46">SUM(F9:F16,F19:F25,F28:F31,F34,F37:F41,F44:F54,F57:F60,F63:F67,F71:F72)</f>
        <v>323440000</v>
      </c>
      <c r="G75" s="122">
        <f t="shared" si="46"/>
        <v>221824000</v>
      </c>
      <c r="H75" s="121">
        <f t="shared" si="46"/>
        <v>52516000</v>
      </c>
      <c r="I75" s="122">
        <f t="shared" si="46"/>
        <v>43550750</v>
      </c>
      <c r="J75" s="121">
        <f t="shared" si="46"/>
        <v>47180000</v>
      </c>
      <c r="K75" s="122">
        <f t="shared" si="46"/>
        <v>42430746</v>
      </c>
      <c r="L75" s="121">
        <f t="shared" si="46"/>
        <v>13827000</v>
      </c>
      <c r="M75" s="122">
        <f t="shared" si="46"/>
        <v>14707841</v>
      </c>
      <c r="N75" s="121">
        <f t="shared" si="46"/>
        <v>76713000</v>
      </c>
      <c r="O75" s="122">
        <f t="shared" si="46"/>
        <v>71218570</v>
      </c>
      <c r="P75" s="121">
        <f>$H75      +$J75      +$L75      +$N75</f>
        <v>190236000</v>
      </c>
      <c r="Q75" s="122">
        <f>$I75      +$K75      +$M75      +$O75</f>
        <v>171907907</v>
      </c>
      <c r="R75" s="67">
        <f>IF(($L75      =0),0,((($N75      -$L75      )/$L75      )*100))</f>
        <v>454.8058147103493</v>
      </c>
      <c r="S75" s="68">
        <f>IF(($M75      =0),0,((($O75      -$M75      )/$M75      )*100))</f>
        <v>384.22178346910329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85.759881708020771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77.497433550923262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13232000</v>
      </c>
      <c r="C87" s="128">
        <f t="shared" si="48"/>
        <v>0</v>
      </c>
      <c r="D87" s="128">
        <f t="shared" si="48"/>
        <v>0</v>
      </c>
      <c r="E87" s="128">
        <f t="shared" si="48"/>
        <v>13232000</v>
      </c>
      <c r="F87" s="128">
        <f t="shared" si="48"/>
        <v>0</v>
      </c>
      <c r="G87" s="128">
        <f t="shared" si="48"/>
        <v>0</v>
      </c>
      <c r="H87" s="128">
        <f t="shared" si="48"/>
        <v>5674000</v>
      </c>
      <c r="I87" s="128">
        <f t="shared" si="48"/>
        <v>0</v>
      </c>
      <c r="J87" s="128">
        <f t="shared" si="48"/>
        <v>6605000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12279000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92.797762998790816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13232000</v>
      </c>
      <c r="C91" s="108"/>
      <c r="D91" s="108"/>
      <c r="E91" s="108">
        <f t="shared" si="49"/>
        <v>13232000</v>
      </c>
      <c r="F91" s="108">
        <v>0</v>
      </c>
      <c r="G91" s="108">
        <v>0</v>
      </c>
      <c r="H91" s="108">
        <v>5674000</v>
      </c>
      <c r="I91" s="108"/>
      <c r="J91" s="108">
        <v>6605000</v>
      </c>
      <c r="K91" s="108"/>
      <c r="L91" s="108"/>
      <c r="M91" s="108"/>
      <c r="N91" s="108"/>
      <c r="O91" s="108"/>
      <c r="P91" s="108">
        <f t="shared" si="50"/>
        <v>12279000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92.797762998790816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13232000</v>
      </c>
      <c r="C114" s="137">
        <f t="shared" si="62"/>
        <v>0</v>
      </c>
      <c r="D114" s="137">
        <f t="shared" si="62"/>
        <v>0</v>
      </c>
      <c r="E114" s="137">
        <f t="shared" si="62"/>
        <v>13232000</v>
      </c>
      <c r="F114" s="137">
        <f t="shared" si="62"/>
        <v>0</v>
      </c>
      <c r="G114" s="137">
        <f t="shared" si="62"/>
        <v>0</v>
      </c>
      <c r="H114" s="137">
        <f t="shared" si="62"/>
        <v>5674000</v>
      </c>
      <c r="I114" s="137">
        <f t="shared" si="62"/>
        <v>0</v>
      </c>
      <c r="J114" s="137">
        <f t="shared" si="62"/>
        <v>6605000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12279000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0.92797762998790811</v>
      </c>
      <c r="U114" s="30">
        <f t="shared" si="59"/>
        <v>0</v>
      </c>
      <c r="V114" s="27"/>
      <c r="W114" s="28"/>
    </row>
    <row r="115" spans="1:23" hidden="1" x14ac:dyDescent="0.25">
      <c r="A115" s="31" t="s">
        <v>140</v>
      </c>
      <c r="B115" s="139">
        <f>B87</f>
        <v>13232000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13232000</v>
      </c>
      <c r="F115" s="139">
        <f t="shared" si="63"/>
        <v>0</v>
      </c>
      <c r="G115" s="139">
        <f t="shared" si="63"/>
        <v>0</v>
      </c>
      <c r="H115" s="139">
        <f t="shared" si="63"/>
        <v>5674000</v>
      </c>
      <c r="I115" s="139">
        <f t="shared" si="63"/>
        <v>0</v>
      </c>
      <c r="J115" s="139">
        <f t="shared" si="63"/>
        <v>6605000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12279000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0.92797762998790811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Ii2lfZ2TeG36+3LwmGw76KdKi6Zl+e5Z7bo4C3yix4s75Ar4YEsXrhKOpPUXHHXdlej2aLNVRCRv3itGfq/N3w==" saltValue="ywC89N/37zroVflDKbJM1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328000</v>
      </c>
      <c r="I10" s="110"/>
      <c r="J10" s="109">
        <v>49000</v>
      </c>
      <c r="K10" s="110"/>
      <c r="L10" s="109">
        <v>182000</v>
      </c>
      <c r="M10" s="110"/>
      <c r="N10" s="109"/>
      <c r="O10" s="110"/>
      <c r="P10" s="109">
        <f t="shared" ref="P10:P17" si="1">$H10      +$J10      +$L10      +$N10</f>
        <v>559000</v>
      </c>
      <c r="Q10" s="110">
        <f t="shared" ref="Q10:Q17" si="2">$I10      +$K10      +$M10      +$O10</f>
        <v>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31.055555555555554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328000</v>
      </c>
      <c r="I17" s="113">
        <f t="shared" si="7"/>
        <v>0</v>
      </c>
      <c r="J17" s="112">
        <f t="shared" si="7"/>
        <v>49000</v>
      </c>
      <c r="K17" s="113">
        <f t="shared" si="7"/>
        <v>0</v>
      </c>
      <c r="L17" s="112">
        <f t="shared" si="7"/>
        <v>182000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559000</v>
      </c>
      <c r="Q17" s="113">
        <f t="shared" si="2"/>
        <v>0</v>
      </c>
      <c r="R17" s="58">
        <f t="shared" si="3"/>
        <v>-100</v>
      </c>
      <c r="S17" s="59">
        <f t="shared" si="4"/>
        <v>0</v>
      </c>
      <c r="T17" s="58">
        <f>IF((SUM($E9:$E14))=0,0,(P17/(SUM($E9:$E14))*100))</f>
        <v>31.055555555555554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72737000</v>
      </c>
      <c r="C19" s="108">
        <v>6000000</v>
      </c>
      <c r="D19" s="108"/>
      <c r="E19" s="108">
        <f t="shared" ref="E19:E26" si="8">$B19      +$C19      +$D19</f>
        <v>78737000</v>
      </c>
      <c r="F19" s="109">
        <v>78737000</v>
      </c>
      <c r="G19" s="110">
        <v>78737000</v>
      </c>
      <c r="H19" s="109">
        <v>9703000</v>
      </c>
      <c r="I19" s="110"/>
      <c r="J19" s="109">
        <v>40975000</v>
      </c>
      <c r="K19" s="110"/>
      <c r="L19" s="109">
        <v>4591000</v>
      </c>
      <c r="M19" s="110"/>
      <c r="N19" s="109">
        <v>23465000</v>
      </c>
      <c r="O19" s="110"/>
      <c r="P19" s="109">
        <f t="shared" ref="P19:P26" si="9">$H19      +$J19      +$L19      +$N19</f>
        <v>78734000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411.10869091701153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99.996189847212875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72737000</v>
      </c>
      <c r="C26" s="111">
        <f>SUM(C19:C25)</f>
        <v>6000000</v>
      </c>
      <c r="D26" s="111"/>
      <c r="E26" s="111">
        <f t="shared" si="8"/>
        <v>78737000</v>
      </c>
      <c r="F26" s="112">
        <f t="shared" ref="F26:O26" si="15">SUM(F19:F25)</f>
        <v>78737000</v>
      </c>
      <c r="G26" s="113">
        <f t="shared" si="15"/>
        <v>78737000</v>
      </c>
      <c r="H26" s="112">
        <f t="shared" si="15"/>
        <v>9703000</v>
      </c>
      <c r="I26" s="113">
        <f t="shared" si="15"/>
        <v>0</v>
      </c>
      <c r="J26" s="112">
        <f t="shared" si="15"/>
        <v>40975000</v>
      </c>
      <c r="K26" s="113">
        <f t="shared" si="15"/>
        <v>0</v>
      </c>
      <c r="L26" s="112">
        <f t="shared" si="15"/>
        <v>4591000</v>
      </c>
      <c r="M26" s="113">
        <f t="shared" si="15"/>
        <v>0</v>
      </c>
      <c r="N26" s="112">
        <f t="shared" si="15"/>
        <v>23465000</v>
      </c>
      <c r="O26" s="113">
        <f t="shared" si="15"/>
        <v>0</v>
      </c>
      <c r="P26" s="112">
        <f t="shared" si="9"/>
        <v>78734000</v>
      </c>
      <c r="Q26" s="113">
        <f t="shared" si="10"/>
        <v>0</v>
      </c>
      <c r="R26" s="58">
        <f t="shared" si="11"/>
        <v>411.10869091701153</v>
      </c>
      <c r="S26" s="59">
        <f t="shared" si="12"/>
        <v>0</v>
      </c>
      <c r="T26" s="58">
        <f>IF(($E26-$E21-$E25)   =0,0,($P26   /($E26-$E21-$E25)   )*100)</f>
        <v>99.996189847212875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1808000</v>
      </c>
      <c r="C34" s="108"/>
      <c r="D34" s="108"/>
      <c r="E34" s="108">
        <f>$B34      +$C34      +$D34</f>
        <v>1808000</v>
      </c>
      <c r="F34" s="109">
        <v>1808000</v>
      </c>
      <c r="G34" s="110">
        <v>1808000</v>
      </c>
      <c r="H34" s="109">
        <v>452000</v>
      </c>
      <c r="I34" s="110"/>
      <c r="J34" s="109">
        <v>591000</v>
      </c>
      <c r="K34" s="110"/>
      <c r="L34" s="109">
        <v>293000</v>
      </c>
      <c r="M34" s="110"/>
      <c r="N34" s="109">
        <v>408000</v>
      </c>
      <c r="O34" s="110"/>
      <c r="P34" s="109">
        <f>$H34      +$J34      +$L34      +$N34</f>
        <v>1744000</v>
      </c>
      <c r="Q34" s="110">
        <f>$I34      +$K34      +$M34      +$O34</f>
        <v>0</v>
      </c>
      <c r="R34" s="54">
        <f>IF(($L34      =0),0,((($N34      -$L34      )/$L34      )*100))</f>
        <v>39.249146757679185</v>
      </c>
      <c r="S34" s="55">
        <f>IF(($M34      =0),0,((($O34      -$M34      )/$M34      )*100))</f>
        <v>0</v>
      </c>
      <c r="T34" s="54">
        <f>IF(($E34      =0),0,(($P34      /$E34      )*100))</f>
        <v>96.460176991150433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1808000</v>
      </c>
      <c r="C35" s="111">
        <f>C34</f>
        <v>0</v>
      </c>
      <c r="D35" s="111"/>
      <c r="E35" s="111">
        <f>$B35      +$C35      +$D35</f>
        <v>1808000</v>
      </c>
      <c r="F35" s="112">
        <f t="shared" ref="F35:O35" si="17">F34</f>
        <v>1808000</v>
      </c>
      <c r="G35" s="113">
        <f t="shared" si="17"/>
        <v>1808000</v>
      </c>
      <c r="H35" s="112">
        <f t="shared" si="17"/>
        <v>452000</v>
      </c>
      <c r="I35" s="113">
        <f t="shared" si="17"/>
        <v>0</v>
      </c>
      <c r="J35" s="112">
        <f t="shared" si="17"/>
        <v>591000</v>
      </c>
      <c r="K35" s="113">
        <f t="shared" si="17"/>
        <v>0</v>
      </c>
      <c r="L35" s="112">
        <f t="shared" si="17"/>
        <v>293000</v>
      </c>
      <c r="M35" s="113">
        <f t="shared" si="17"/>
        <v>0</v>
      </c>
      <c r="N35" s="112">
        <f t="shared" si="17"/>
        <v>408000</v>
      </c>
      <c r="O35" s="113">
        <f t="shared" si="17"/>
        <v>0</v>
      </c>
      <c r="P35" s="112">
        <f>$H35      +$J35      +$L35      +$N35</f>
        <v>1744000</v>
      </c>
      <c r="Q35" s="113">
        <f>$I35      +$K35      +$M35      +$O35</f>
        <v>0</v>
      </c>
      <c r="R35" s="58">
        <f>IF(($L35      =0),0,((($N35      -$L35      )/$L35      )*100))</f>
        <v>39.249146757679185</v>
      </c>
      <c r="S35" s="59">
        <f>IF(($M35      =0),0,((($O35      -$M35      )/$M35      )*100))</f>
        <v>0</v>
      </c>
      <c r="T35" s="58">
        <f>IF($E35   =0,0,($P35   /$E35   )*100)</f>
        <v>96.460176991150433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2400000</v>
      </c>
      <c r="C37" s="108"/>
      <c r="D37" s="108"/>
      <c r="E37" s="108">
        <f t="shared" ref="E37:E42" si="18">$B37      +$C37      +$D37</f>
        <v>2400000</v>
      </c>
      <c r="F37" s="109">
        <v>2400000</v>
      </c>
      <c r="G37" s="110">
        <v>2400000</v>
      </c>
      <c r="H37" s="109"/>
      <c r="I37" s="110"/>
      <c r="J37" s="109">
        <v>1352000</v>
      </c>
      <c r="K37" s="110"/>
      <c r="L37" s="109">
        <v>438000</v>
      </c>
      <c r="M37" s="110"/>
      <c r="N37" s="109">
        <v>610000</v>
      </c>
      <c r="O37" s="110"/>
      <c r="P37" s="109">
        <f t="shared" ref="P37:P42" si="19">$H37      +$J37      +$L37      +$N37</f>
        <v>2400000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39.269406392694059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100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84000</v>
      </c>
      <c r="C38" s="108">
        <v>1096000</v>
      </c>
      <c r="D38" s="108"/>
      <c r="E38" s="108">
        <f t="shared" si="18"/>
        <v>1180000</v>
      </c>
      <c r="F38" s="109">
        <v>84000</v>
      </c>
      <c r="G38" s="110">
        <v>0</v>
      </c>
      <c r="H38" s="109"/>
      <c r="I38" s="110"/>
      <c r="J38" s="109"/>
      <c r="K38" s="110"/>
      <c r="L38" s="109"/>
      <c r="M38" s="110"/>
      <c r="N38" s="109">
        <v>682000</v>
      </c>
      <c r="O38" s="110"/>
      <c r="P38" s="109">
        <f t="shared" si="19"/>
        <v>682000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57.796610169491522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2484000</v>
      </c>
      <c r="C42" s="111">
        <f>SUM(C37:C41)</f>
        <v>1096000</v>
      </c>
      <c r="D42" s="111"/>
      <c r="E42" s="111">
        <f t="shared" si="18"/>
        <v>3580000</v>
      </c>
      <c r="F42" s="112">
        <f t="shared" ref="F42:O42" si="25">SUM(F37:F41)</f>
        <v>2484000</v>
      </c>
      <c r="G42" s="113">
        <f t="shared" si="25"/>
        <v>2400000</v>
      </c>
      <c r="H42" s="112">
        <f t="shared" si="25"/>
        <v>0</v>
      </c>
      <c r="I42" s="113">
        <f t="shared" si="25"/>
        <v>0</v>
      </c>
      <c r="J42" s="112">
        <f t="shared" si="25"/>
        <v>1352000</v>
      </c>
      <c r="K42" s="113">
        <f t="shared" si="25"/>
        <v>0</v>
      </c>
      <c r="L42" s="112">
        <f t="shared" si="25"/>
        <v>438000</v>
      </c>
      <c r="M42" s="113">
        <f t="shared" si="25"/>
        <v>0</v>
      </c>
      <c r="N42" s="112">
        <f t="shared" si="25"/>
        <v>1292000</v>
      </c>
      <c r="O42" s="113">
        <f t="shared" si="25"/>
        <v>0</v>
      </c>
      <c r="P42" s="112">
        <f t="shared" si="19"/>
        <v>3082000</v>
      </c>
      <c r="Q42" s="113">
        <f t="shared" si="20"/>
        <v>0</v>
      </c>
      <c r="R42" s="58">
        <f t="shared" si="21"/>
        <v>194.97716894977168</v>
      </c>
      <c r="S42" s="59">
        <f t="shared" si="22"/>
        <v>0</v>
      </c>
      <c r="T42" s="58">
        <f>IF((+$E37+$E40) =0,0,(P42   /(+$E37+$E40) )*100)</f>
        <v>128.41666666666666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75000000</v>
      </c>
      <c r="C45" s="108">
        <v>-25585000</v>
      </c>
      <c r="D45" s="108"/>
      <c r="E45" s="108">
        <f t="shared" si="26"/>
        <v>49415000</v>
      </c>
      <c r="F45" s="109">
        <v>49415000</v>
      </c>
      <c r="G45" s="110">
        <v>49415000</v>
      </c>
      <c r="H45" s="109">
        <v>8089000</v>
      </c>
      <c r="I45" s="110"/>
      <c r="J45" s="109">
        <v>4073000</v>
      </c>
      <c r="K45" s="110"/>
      <c r="L45" s="109">
        <v>10818000</v>
      </c>
      <c r="M45" s="110"/>
      <c r="N45" s="109">
        <v>10414000</v>
      </c>
      <c r="O45" s="110"/>
      <c r="P45" s="109">
        <f t="shared" si="27"/>
        <v>33394000</v>
      </c>
      <c r="Q45" s="110">
        <f t="shared" si="28"/>
        <v>0</v>
      </c>
      <c r="R45" s="54">
        <f t="shared" si="29"/>
        <v>-3.7345165464965793</v>
      </c>
      <c r="S45" s="55">
        <f t="shared" si="30"/>
        <v>0</v>
      </c>
      <c r="T45" s="54">
        <f t="shared" si="31"/>
        <v>67.578670444197115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15000000</v>
      </c>
      <c r="C53" s="108"/>
      <c r="D53" s="108"/>
      <c r="E53" s="108">
        <f t="shared" si="26"/>
        <v>15000000</v>
      </c>
      <c r="F53" s="109">
        <v>15000000</v>
      </c>
      <c r="G53" s="110">
        <v>15000000</v>
      </c>
      <c r="H53" s="109">
        <v>1319000</v>
      </c>
      <c r="I53" s="110"/>
      <c r="J53" s="109">
        <v>4535000</v>
      </c>
      <c r="K53" s="110"/>
      <c r="L53" s="109">
        <v>1066000</v>
      </c>
      <c r="M53" s="110"/>
      <c r="N53" s="109">
        <v>8080000</v>
      </c>
      <c r="O53" s="110"/>
      <c r="P53" s="109">
        <f t="shared" si="27"/>
        <v>15000000</v>
      </c>
      <c r="Q53" s="110">
        <f t="shared" si="28"/>
        <v>0</v>
      </c>
      <c r="R53" s="54">
        <f t="shared" si="29"/>
        <v>657.97373358348966</v>
      </c>
      <c r="S53" s="55">
        <f t="shared" si="30"/>
        <v>0</v>
      </c>
      <c r="T53" s="54">
        <f t="shared" si="31"/>
        <v>100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90000000</v>
      </c>
      <c r="C55" s="111">
        <f>SUM(C44:C54)</f>
        <v>-25585000</v>
      </c>
      <c r="D55" s="111"/>
      <c r="E55" s="111">
        <f t="shared" si="26"/>
        <v>64415000</v>
      </c>
      <c r="F55" s="112">
        <f t="shared" ref="F55:O55" si="33">SUM(F44:F54)</f>
        <v>64415000</v>
      </c>
      <c r="G55" s="113">
        <f t="shared" si="33"/>
        <v>64415000</v>
      </c>
      <c r="H55" s="112">
        <f t="shared" si="33"/>
        <v>9408000</v>
      </c>
      <c r="I55" s="113">
        <f t="shared" si="33"/>
        <v>0</v>
      </c>
      <c r="J55" s="112">
        <f t="shared" si="33"/>
        <v>8608000</v>
      </c>
      <c r="K55" s="113">
        <f t="shared" si="33"/>
        <v>0</v>
      </c>
      <c r="L55" s="112">
        <f t="shared" si="33"/>
        <v>11884000</v>
      </c>
      <c r="M55" s="113">
        <f t="shared" si="33"/>
        <v>0</v>
      </c>
      <c r="N55" s="112">
        <f t="shared" si="33"/>
        <v>18494000</v>
      </c>
      <c r="O55" s="113">
        <f t="shared" si="33"/>
        <v>0</v>
      </c>
      <c r="P55" s="112">
        <f t="shared" si="27"/>
        <v>48394000</v>
      </c>
      <c r="Q55" s="113">
        <f t="shared" si="28"/>
        <v>0</v>
      </c>
      <c r="R55" s="58">
        <f t="shared" si="29"/>
        <v>55.621003029283067</v>
      </c>
      <c r="S55" s="59">
        <f t="shared" si="30"/>
        <v>0</v>
      </c>
      <c r="T55" s="58">
        <f>IF((+$E45+$E47+$E49+$E50+$E53) =0,0,(P55   /(+$E45+$E47+$E49+$E50+$E53) )*100)</f>
        <v>75.128463867111691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168829000</v>
      </c>
      <c r="C69" s="120">
        <f>SUM(C9:C16,C19:C25,C28:C31,C34,C37:C41,C44:C54,C57:C60,C63:C67)</f>
        <v>-18489000</v>
      </c>
      <c r="D69" s="120"/>
      <c r="E69" s="120">
        <f t="shared" si="35"/>
        <v>150340000</v>
      </c>
      <c r="F69" s="121">
        <f t="shared" ref="F69:O69" si="43">SUM(F9:F16,F19:F25,F28:F31,F34,F37:F41,F44:F54,F57:F60,F63:F67)</f>
        <v>149244000</v>
      </c>
      <c r="G69" s="122">
        <f t="shared" si="43"/>
        <v>149160000</v>
      </c>
      <c r="H69" s="121">
        <f t="shared" si="43"/>
        <v>19891000</v>
      </c>
      <c r="I69" s="122">
        <f t="shared" si="43"/>
        <v>0</v>
      </c>
      <c r="J69" s="121">
        <f t="shared" si="43"/>
        <v>51575000</v>
      </c>
      <c r="K69" s="122">
        <f t="shared" si="43"/>
        <v>0</v>
      </c>
      <c r="L69" s="121">
        <f t="shared" si="43"/>
        <v>17388000</v>
      </c>
      <c r="M69" s="122">
        <f t="shared" si="43"/>
        <v>0</v>
      </c>
      <c r="N69" s="121">
        <f t="shared" si="43"/>
        <v>43659000</v>
      </c>
      <c r="O69" s="122">
        <f t="shared" si="43"/>
        <v>0</v>
      </c>
      <c r="P69" s="121">
        <f t="shared" si="36"/>
        <v>132513000</v>
      </c>
      <c r="Q69" s="122">
        <f t="shared" si="37"/>
        <v>0</v>
      </c>
      <c r="R69" s="67">
        <f t="shared" si="38"/>
        <v>151.08695652173913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88.839501206757845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IF(($L71      =0),0,((($N71      -$L71      )/$L71      )*100))</f>
        <v>0</v>
      </c>
      <c r="S71" s="55">
        <f>IF(($M71      =0),0,((($O71      -$M71      )/$M71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IF(($L73      =0),0,((($N73      -$L73      )/$L73      )*100))</f>
        <v>0</v>
      </c>
      <c r="S73" s="64">
        <f>IF(($M73      =0),0,((($O73      -$M73      )/$M73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IF(($L74      =0),0,((($N74      -$L74      )/$L74      )*100))</f>
        <v>0</v>
      </c>
      <c r="S74" s="68">
        <f>IF(($M74      =0),0,((($O74      -$M74      )/$M74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168829000</v>
      </c>
      <c r="C75" s="120">
        <f>SUM(C9:C16,C19:C25,C28:C31,C34,C37:C41,C44:C54,C57:C60,C63:C67,C71:C72)</f>
        <v>-18489000</v>
      </c>
      <c r="D75" s="120"/>
      <c r="E75" s="120">
        <f>$B75      +$C75      +$D75</f>
        <v>150340000</v>
      </c>
      <c r="F75" s="121">
        <f t="shared" ref="F75:O75" si="46">SUM(F9:F16,F19:F25,F28:F31,F34,F37:F41,F44:F54,F57:F60,F63:F67,F71:F72)</f>
        <v>149244000</v>
      </c>
      <c r="G75" s="122">
        <f t="shared" si="46"/>
        <v>149160000</v>
      </c>
      <c r="H75" s="121">
        <f t="shared" si="46"/>
        <v>19891000</v>
      </c>
      <c r="I75" s="122">
        <f t="shared" si="46"/>
        <v>0</v>
      </c>
      <c r="J75" s="121">
        <f t="shared" si="46"/>
        <v>51575000</v>
      </c>
      <c r="K75" s="122">
        <f t="shared" si="46"/>
        <v>0</v>
      </c>
      <c r="L75" s="121">
        <f t="shared" si="46"/>
        <v>17388000</v>
      </c>
      <c r="M75" s="122">
        <f t="shared" si="46"/>
        <v>0</v>
      </c>
      <c r="N75" s="121">
        <f t="shared" si="46"/>
        <v>43659000</v>
      </c>
      <c r="O75" s="122">
        <f t="shared" si="46"/>
        <v>0</v>
      </c>
      <c r="P75" s="121">
        <f>$H75      +$J75      +$L75      +$N75</f>
        <v>132513000</v>
      </c>
      <c r="Q75" s="122">
        <f>$I75      +$K75      +$M75      +$O75</f>
        <v>0</v>
      </c>
      <c r="R75" s="67">
        <f>IF(($L75      =0),0,((($N75      -$L75      )/$L75      )*100))</f>
        <v>151.08695652173913</v>
      </c>
      <c r="S75" s="68">
        <f>IF(($M75      =0),0,((($O75      -$M75      )/$M75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88.839501206757845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11758000</v>
      </c>
      <c r="C87" s="128">
        <f t="shared" si="48"/>
        <v>0</v>
      </c>
      <c r="D87" s="128">
        <f t="shared" si="48"/>
        <v>0</v>
      </c>
      <c r="E87" s="128">
        <f t="shared" si="48"/>
        <v>11758000</v>
      </c>
      <c r="F87" s="128">
        <f t="shared" si="48"/>
        <v>0</v>
      </c>
      <c r="G87" s="128">
        <f t="shared" si="48"/>
        <v>0</v>
      </c>
      <c r="H87" s="128">
        <f t="shared" si="48"/>
        <v>3565000</v>
      </c>
      <c r="I87" s="128">
        <f t="shared" si="48"/>
        <v>0</v>
      </c>
      <c r="J87" s="128">
        <f t="shared" si="48"/>
        <v>8192000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11757000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99.99149515223678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11758000</v>
      </c>
      <c r="C91" s="108"/>
      <c r="D91" s="108"/>
      <c r="E91" s="108">
        <f t="shared" si="49"/>
        <v>11758000</v>
      </c>
      <c r="F91" s="108">
        <v>0</v>
      </c>
      <c r="G91" s="108">
        <v>0</v>
      </c>
      <c r="H91" s="108">
        <v>3565000</v>
      </c>
      <c r="I91" s="108"/>
      <c r="J91" s="108">
        <v>8192000</v>
      </c>
      <c r="K91" s="108"/>
      <c r="L91" s="108"/>
      <c r="M91" s="108"/>
      <c r="N91" s="108"/>
      <c r="O91" s="108"/>
      <c r="P91" s="108">
        <f t="shared" si="50"/>
        <v>11757000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99.99149515223678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11758000</v>
      </c>
      <c r="C114" s="137">
        <f t="shared" si="62"/>
        <v>0</v>
      </c>
      <c r="D114" s="137">
        <f t="shared" si="62"/>
        <v>0</v>
      </c>
      <c r="E114" s="137">
        <f t="shared" si="62"/>
        <v>11758000</v>
      </c>
      <c r="F114" s="137">
        <f t="shared" si="62"/>
        <v>0</v>
      </c>
      <c r="G114" s="137">
        <f t="shared" si="62"/>
        <v>0</v>
      </c>
      <c r="H114" s="137">
        <f t="shared" si="62"/>
        <v>3565000</v>
      </c>
      <c r="I114" s="137">
        <f t="shared" si="62"/>
        <v>0</v>
      </c>
      <c r="J114" s="137">
        <f t="shared" si="62"/>
        <v>8192000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11757000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0.99991495152236776</v>
      </c>
      <c r="U114" s="30">
        <f t="shared" si="59"/>
        <v>0</v>
      </c>
      <c r="V114" s="27"/>
      <c r="W114" s="28"/>
    </row>
    <row r="115" spans="1:23" hidden="1" x14ac:dyDescent="0.25">
      <c r="A115" s="31" t="s">
        <v>140</v>
      </c>
      <c r="B115" s="139">
        <f>B87</f>
        <v>11758000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11758000</v>
      </c>
      <c r="F115" s="139">
        <f t="shared" si="63"/>
        <v>0</v>
      </c>
      <c r="G115" s="139">
        <f t="shared" si="63"/>
        <v>0</v>
      </c>
      <c r="H115" s="139">
        <f t="shared" si="63"/>
        <v>3565000</v>
      </c>
      <c r="I115" s="139">
        <f t="shared" si="63"/>
        <v>0</v>
      </c>
      <c r="J115" s="139">
        <f t="shared" si="63"/>
        <v>8192000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11757000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0.99991495152236776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cVUOY2rLCNB9bggFUzi7iF7n9ZwNyJQ1ergZy74IRe74S2npeV7CdwrM1vIhspdVXWeVyeCi7fYr1S3bQt3bNg==" saltValue="IKEjq+SODLxaNW8aukqw1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3800000</v>
      </c>
      <c r="C10" s="108"/>
      <c r="D10" s="108"/>
      <c r="E10" s="108">
        <f t="shared" ref="E10:E17" si="0">$B10      +$C10      +$D10</f>
        <v>3800000</v>
      </c>
      <c r="F10" s="109">
        <v>3800000</v>
      </c>
      <c r="G10" s="110">
        <v>3800000</v>
      </c>
      <c r="H10" s="109">
        <v>1876000</v>
      </c>
      <c r="I10" s="110"/>
      <c r="J10" s="109"/>
      <c r="K10" s="110">
        <v>2120473</v>
      </c>
      <c r="L10" s="109"/>
      <c r="M10" s="110">
        <v>197156</v>
      </c>
      <c r="N10" s="109"/>
      <c r="O10" s="110">
        <v>272694</v>
      </c>
      <c r="P10" s="109">
        <f t="shared" ref="P10:P17" si="1">$H10      +$J10      +$L10      +$N10</f>
        <v>1876000</v>
      </c>
      <c r="Q10" s="110">
        <f t="shared" ref="Q10:Q17" si="2">$I10      +$K10      +$M10      +$O10</f>
        <v>2590323</v>
      </c>
      <c r="R10" s="54">
        <f t="shared" ref="R10:R17" si="3">IF(($L10      =0),0,((($N10      -$L10      )/$L10      )*100))</f>
        <v>0</v>
      </c>
      <c r="S10" s="55">
        <f t="shared" ref="S10:S17" si="4">IF(($M10      =0),0,((($O10      -$M10      )/$M10      )*100))</f>
        <v>38.313822556757088</v>
      </c>
      <c r="T10" s="54">
        <f t="shared" ref="T10:T16" si="5">IF(($E10      =0),0,(($P10      /$E10      )*100))</f>
        <v>49.368421052631575</v>
      </c>
      <c r="U10" s="56">
        <f t="shared" ref="U10:U16" si="6">IF(($E10      =0),0,(($Q10      /$E10      )*100))</f>
        <v>68.166394736842108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3800000</v>
      </c>
      <c r="C17" s="111">
        <f>SUM(C9:C16)</f>
        <v>0</v>
      </c>
      <c r="D17" s="111"/>
      <c r="E17" s="111">
        <f t="shared" si="0"/>
        <v>3800000</v>
      </c>
      <c r="F17" s="112">
        <f t="shared" ref="F17:O17" si="7">SUM(F9:F16)</f>
        <v>3800000</v>
      </c>
      <c r="G17" s="113">
        <f t="shared" si="7"/>
        <v>3800000</v>
      </c>
      <c r="H17" s="112">
        <f t="shared" si="7"/>
        <v>1876000</v>
      </c>
      <c r="I17" s="113">
        <f t="shared" si="7"/>
        <v>0</v>
      </c>
      <c r="J17" s="112">
        <f t="shared" si="7"/>
        <v>0</v>
      </c>
      <c r="K17" s="113">
        <f t="shared" si="7"/>
        <v>2120473</v>
      </c>
      <c r="L17" s="112">
        <f t="shared" si="7"/>
        <v>0</v>
      </c>
      <c r="M17" s="113">
        <f t="shared" si="7"/>
        <v>197156</v>
      </c>
      <c r="N17" s="112">
        <f t="shared" si="7"/>
        <v>0</v>
      </c>
      <c r="O17" s="113">
        <f t="shared" si="7"/>
        <v>272694</v>
      </c>
      <c r="P17" s="112">
        <f t="shared" si="1"/>
        <v>1876000</v>
      </c>
      <c r="Q17" s="113">
        <f t="shared" si="2"/>
        <v>2590323</v>
      </c>
      <c r="R17" s="58">
        <f t="shared" si="3"/>
        <v>0</v>
      </c>
      <c r="S17" s="59">
        <f t="shared" si="4"/>
        <v>38.313822556757088</v>
      </c>
      <c r="T17" s="58">
        <f>IF((SUM($E9:$E14))=0,0,(P17/(SUM($E9:$E14))*100))</f>
        <v>49.368421052631575</v>
      </c>
      <c r="U17" s="60">
        <f>IF((SUM($E9:$E14))=0,0,(Q17/(SUM($E9:$E14))*100))</f>
        <v>68.166394736842108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>
        <v>14424000</v>
      </c>
      <c r="W22" s="110" t="s">
        <v>36</v>
      </c>
    </row>
    <row r="23" spans="1:23" ht="13" customHeight="1" x14ac:dyDescent="0.3">
      <c r="A23" s="53" t="s">
        <v>50</v>
      </c>
      <c r="B23" s="108"/>
      <c r="C23" s="108">
        <v>16000000</v>
      </c>
      <c r="D23" s="108"/>
      <c r="E23" s="108">
        <f t="shared" si="8"/>
        <v>16000000</v>
      </c>
      <c r="F23" s="109">
        <v>16000000</v>
      </c>
      <c r="G23" s="110">
        <v>16000000</v>
      </c>
      <c r="H23" s="109"/>
      <c r="I23" s="110">
        <v>3186352</v>
      </c>
      <c r="J23" s="109"/>
      <c r="K23" s="110">
        <v>11056181</v>
      </c>
      <c r="L23" s="109"/>
      <c r="M23" s="110"/>
      <c r="N23" s="109"/>
      <c r="O23" s="110">
        <v>-319380</v>
      </c>
      <c r="P23" s="109">
        <f t="shared" si="9"/>
        <v>0</v>
      </c>
      <c r="Q23" s="110">
        <f t="shared" si="10"/>
        <v>13923153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87.019706249999999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16000000</v>
      </c>
      <c r="D26" s="111"/>
      <c r="E26" s="111">
        <f t="shared" si="8"/>
        <v>16000000</v>
      </c>
      <c r="F26" s="112">
        <f t="shared" ref="F26:O26" si="15">SUM(F19:F25)</f>
        <v>16000000</v>
      </c>
      <c r="G26" s="113">
        <f t="shared" si="15"/>
        <v>16000000</v>
      </c>
      <c r="H26" s="112">
        <f t="shared" si="15"/>
        <v>0</v>
      </c>
      <c r="I26" s="113">
        <f t="shared" si="15"/>
        <v>3186352</v>
      </c>
      <c r="J26" s="112">
        <f t="shared" si="15"/>
        <v>0</v>
      </c>
      <c r="K26" s="113">
        <f t="shared" si="15"/>
        <v>11056181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-319380</v>
      </c>
      <c r="P26" s="112">
        <f t="shared" si="9"/>
        <v>0</v>
      </c>
      <c r="Q26" s="113">
        <f t="shared" si="10"/>
        <v>13923153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87.019706249999999</v>
      </c>
      <c r="V26" s="112">
        <f>SUM(V19:V25)</f>
        <v>14424000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1434000</v>
      </c>
      <c r="C34" s="108"/>
      <c r="D34" s="108"/>
      <c r="E34" s="108">
        <f>$B34      +$C34      +$D34</f>
        <v>1434000</v>
      </c>
      <c r="F34" s="109">
        <v>1434000</v>
      </c>
      <c r="G34" s="110">
        <v>1434000</v>
      </c>
      <c r="H34" s="109">
        <v>359000</v>
      </c>
      <c r="I34" s="110">
        <v>229444</v>
      </c>
      <c r="J34" s="109">
        <v>456000</v>
      </c>
      <c r="K34" s="110">
        <v>608966</v>
      </c>
      <c r="L34" s="109">
        <v>293000</v>
      </c>
      <c r="M34" s="110">
        <v>148504</v>
      </c>
      <c r="N34" s="109">
        <v>113000</v>
      </c>
      <c r="O34" s="110">
        <v>659290</v>
      </c>
      <c r="P34" s="109">
        <f>$H34      +$J34      +$L34      +$N34</f>
        <v>1221000</v>
      </c>
      <c r="Q34" s="110">
        <f>$I34      +$K34      +$M34      +$O34</f>
        <v>1646204</v>
      </c>
      <c r="R34" s="54">
        <f>IF(($L34      =0),0,((($N34      -$L34      )/$L34      )*100))</f>
        <v>-61.43344709897611</v>
      </c>
      <c r="S34" s="55">
        <f>IF(($M34      =0),0,((($O34      -$M34      )/$M34      )*100))</f>
        <v>343.95437159941821</v>
      </c>
      <c r="T34" s="54">
        <f>IF(($E34      =0),0,(($P34      /$E34      )*100))</f>
        <v>85.146443514644361</v>
      </c>
      <c r="U34" s="56">
        <f>IF(($E34      =0),0,(($Q34      /$E34      )*100))</f>
        <v>114.79804741980475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1434000</v>
      </c>
      <c r="C35" s="111">
        <f>C34</f>
        <v>0</v>
      </c>
      <c r="D35" s="111"/>
      <c r="E35" s="111">
        <f>$B35      +$C35      +$D35</f>
        <v>1434000</v>
      </c>
      <c r="F35" s="112">
        <f t="shared" ref="F35:O35" si="17">F34</f>
        <v>1434000</v>
      </c>
      <c r="G35" s="113">
        <f t="shared" si="17"/>
        <v>1434000</v>
      </c>
      <c r="H35" s="112">
        <f t="shared" si="17"/>
        <v>359000</v>
      </c>
      <c r="I35" s="113">
        <f t="shared" si="17"/>
        <v>229444</v>
      </c>
      <c r="J35" s="112">
        <f t="shared" si="17"/>
        <v>456000</v>
      </c>
      <c r="K35" s="113">
        <f t="shared" si="17"/>
        <v>608966</v>
      </c>
      <c r="L35" s="112">
        <f t="shared" si="17"/>
        <v>293000</v>
      </c>
      <c r="M35" s="113">
        <f t="shared" si="17"/>
        <v>148504</v>
      </c>
      <c r="N35" s="112">
        <f t="shared" si="17"/>
        <v>113000</v>
      </c>
      <c r="O35" s="113">
        <f t="shared" si="17"/>
        <v>659290</v>
      </c>
      <c r="P35" s="112">
        <f>$H35      +$J35      +$L35      +$N35</f>
        <v>1221000</v>
      </c>
      <c r="Q35" s="113">
        <f>$I35      +$K35      +$M35      +$O35</f>
        <v>1646204</v>
      </c>
      <c r="R35" s="58">
        <f>IF(($L35      =0),0,((($N35      -$L35      )/$L35      )*100))</f>
        <v>-61.43344709897611</v>
      </c>
      <c r="S35" s="59">
        <f>IF(($M35      =0),0,((($O35      -$M35      )/$M35      )*100))</f>
        <v>343.95437159941821</v>
      </c>
      <c r="T35" s="58">
        <f>IF($E35   =0,0,($P35   /$E35   )*100)</f>
        <v>85.146443514644361</v>
      </c>
      <c r="U35" s="60">
        <f>IF($E35   =0,0,($Q35   /$E35   )*100)</f>
        <v>114.79804741980475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>
        <v>221000</v>
      </c>
      <c r="O38" s="110"/>
      <c r="P38" s="109">
        <f t="shared" si="19"/>
        <v>221000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221000</v>
      </c>
      <c r="O42" s="113">
        <f t="shared" si="25"/>
        <v>0</v>
      </c>
      <c r="P42" s="112">
        <f t="shared" si="19"/>
        <v>221000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26125000</v>
      </c>
      <c r="C53" s="108">
        <v>-7000000</v>
      </c>
      <c r="D53" s="108"/>
      <c r="E53" s="108">
        <f t="shared" si="26"/>
        <v>19125000</v>
      </c>
      <c r="F53" s="109">
        <v>19125000</v>
      </c>
      <c r="G53" s="110">
        <v>19125000</v>
      </c>
      <c r="H53" s="109">
        <v>2072000</v>
      </c>
      <c r="I53" s="110">
        <v>874733</v>
      </c>
      <c r="J53" s="109">
        <v>1404000</v>
      </c>
      <c r="K53" s="110">
        <v>1968561</v>
      </c>
      <c r="L53" s="109">
        <v>1650000</v>
      </c>
      <c r="M53" s="110"/>
      <c r="N53" s="109">
        <v>13997000</v>
      </c>
      <c r="O53" s="110">
        <v>5897164</v>
      </c>
      <c r="P53" s="109">
        <f t="shared" si="27"/>
        <v>19123000</v>
      </c>
      <c r="Q53" s="110">
        <f t="shared" si="28"/>
        <v>8740458</v>
      </c>
      <c r="R53" s="54">
        <f t="shared" si="29"/>
        <v>748.30303030303037</v>
      </c>
      <c r="S53" s="55">
        <f t="shared" si="30"/>
        <v>0</v>
      </c>
      <c r="T53" s="54">
        <f t="shared" si="31"/>
        <v>99.989542483660131</v>
      </c>
      <c r="U53" s="56">
        <f t="shared" si="32"/>
        <v>45.701741176470591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26125000</v>
      </c>
      <c r="C55" s="111">
        <f>SUM(C44:C54)</f>
        <v>-7000000</v>
      </c>
      <c r="D55" s="111"/>
      <c r="E55" s="111">
        <f t="shared" si="26"/>
        <v>19125000</v>
      </c>
      <c r="F55" s="112">
        <f t="shared" ref="F55:O55" si="33">SUM(F44:F54)</f>
        <v>19125000</v>
      </c>
      <c r="G55" s="113">
        <f t="shared" si="33"/>
        <v>19125000</v>
      </c>
      <c r="H55" s="112">
        <f t="shared" si="33"/>
        <v>2072000</v>
      </c>
      <c r="I55" s="113">
        <f t="shared" si="33"/>
        <v>874733</v>
      </c>
      <c r="J55" s="112">
        <f t="shared" si="33"/>
        <v>1404000</v>
      </c>
      <c r="K55" s="113">
        <f t="shared" si="33"/>
        <v>1968561</v>
      </c>
      <c r="L55" s="112">
        <f t="shared" si="33"/>
        <v>1650000</v>
      </c>
      <c r="M55" s="113">
        <f t="shared" si="33"/>
        <v>0</v>
      </c>
      <c r="N55" s="112">
        <f t="shared" si="33"/>
        <v>13997000</v>
      </c>
      <c r="O55" s="113">
        <f t="shared" si="33"/>
        <v>5897164</v>
      </c>
      <c r="P55" s="112">
        <f t="shared" si="27"/>
        <v>19123000</v>
      </c>
      <c r="Q55" s="113">
        <f t="shared" si="28"/>
        <v>8740458</v>
      </c>
      <c r="R55" s="58">
        <f t="shared" si="29"/>
        <v>748.30303030303037</v>
      </c>
      <c r="S55" s="59">
        <f t="shared" si="30"/>
        <v>0</v>
      </c>
      <c r="T55" s="58">
        <f>IF((+$E45+$E47+$E49+$E50+$E53) =0,0,(P55   /(+$E45+$E47+$E49+$E50+$E53) )*100)</f>
        <v>99.989542483660131</v>
      </c>
      <c r="U55" s="60">
        <f>IF((+$E45+$E47+$E49+$E50+$E53) =0,0,(Q55   /(+$E45+$E47+$E49+$E50+$E53) )*100)</f>
        <v>45.701741176470591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31359000</v>
      </c>
      <c r="C69" s="120">
        <f>SUM(C9:C16,C19:C25,C28:C31,C34,C37:C41,C44:C54,C57:C60,C63:C67)</f>
        <v>9000000</v>
      </c>
      <c r="D69" s="120"/>
      <c r="E69" s="120">
        <f t="shared" si="35"/>
        <v>40359000</v>
      </c>
      <c r="F69" s="121">
        <f t="shared" ref="F69:O69" si="43">SUM(F9:F16,F19:F25,F28:F31,F34,F37:F41,F44:F54,F57:F60,F63:F67)</f>
        <v>40359000</v>
      </c>
      <c r="G69" s="122">
        <f t="shared" si="43"/>
        <v>40359000</v>
      </c>
      <c r="H69" s="121">
        <f t="shared" si="43"/>
        <v>4307000</v>
      </c>
      <c r="I69" s="122">
        <f t="shared" si="43"/>
        <v>4290529</v>
      </c>
      <c r="J69" s="121">
        <f t="shared" si="43"/>
        <v>1860000</v>
      </c>
      <c r="K69" s="122">
        <f t="shared" si="43"/>
        <v>15754181</v>
      </c>
      <c r="L69" s="121">
        <f t="shared" si="43"/>
        <v>1943000</v>
      </c>
      <c r="M69" s="122">
        <f t="shared" si="43"/>
        <v>345660</v>
      </c>
      <c r="N69" s="121">
        <f t="shared" si="43"/>
        <v>14331000</v>
      </c>
      <c r="O69" s="122">
        <f t="shared" si="43"/>
        <v>6509768</v>
      </c>
      <c r="P69" s="121">
        <f t="shared" si="36"/>
        <v>22441000</v>
      </c>
      <c r="Q69" s="122">
        <f t="shared" si="37"/>
        <v>26900138</v>
      </c>
      <c r="R69" s="67">
        <f t="shared" si="38"/>
        <v>637.57076685537834</v>
      </c>
      <c r="S69" s="68">
        <f t="shared" si="39"/>
        <v>1783.2864664699414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55.603458955871055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66.652142025322718</v>
      </c>
      <c r="V69" s="121">
        <f>SUM(V9:V16,V19:V25,V28:V31,V34,V37:V41,V44:V54,V57:V60,V63:V67)</f>
        <v>14424000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30533000</v>
      </c>
      <c r="C71" s="108">
        <v>10000000</v>
      </c>
      <c r="D71" s="108"/>
      <c r="E71" s="108">
        <f>$B71      +$C71      +$D71</f>
        <v>40533000</v>
      </c>
      <c r="F71" s="109">
        <v>40533000</v>
      </c>
      <c r="G71" s="110">
        <v>40533000</v>
      </c>
      <c r="H71" s="109">
        <v>9585000</v>
      </c>
      <c r="I71" s="110">
        <v>1151936</v>
      </c>
      <c r="J71" s="109">
        <v>15298000</v>
      </c>
      <c r="K71" s="110">
        <v>23363807</v>
      </c>
      <c r="L71" s="109">
        <v>5097000</v>
      </c>
      <c r="M71" s="110">
        <v>1116748</v>
      </c>
      <c r="N71" s="109">
        <v>10553000</v>
      </c>
      <c r="O71" s="110">
        <v>11291908</v>
      </c>
      <c r="P71" s="109">
        <f>$H71      +$J71      +$L71      +$N71</f>
        <v>40533000</v>
      </c>
      <c r="Q71" s="110">
        <f>$I71      +$K71      +$M71      +$O71</f>
        <v>36924399</v>
      </c>
      <c r="R71" s="54">
        <f>IF(($L71      =0),0,((($N71      -$L71      )/$L71      )*100))</f>
        <v>107.04335883853247</v>
      </c>
      <c r="S71" s="55">
        <f>IF(($M71      =0),0,((($O71      -$M71      )/$M71      )*100))</f>
        <v>911.14199443383836</v>
      </c>
      <c r="T71" s="54">
        <f>IF(($E71      =0),0,(($P71      /$E71      )*100))</f>
        <v>100</v>
      </c>
      <c r="U71" s="56">
        <f>IF(($E71      =0),0,(($Q71      /$E71      )*100))</f>
        <v>91.097128265857449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30533000</v>
      </c>
      <c r="C73" s="117">
        <f>SUM(C71:C72)</f>
        <v>10000000</v>
      </c>
      <c r="D73" s="117"/>
      <c r="E73" s="117">
        <f>$B73      +$C73      +$D73</f>
        <v>40533000</v>
      </c>
      <c r="F73" s="118">
        <f t="shared" ref="F73:O73" si="44">SUM(F71:F72)</f>
        <v>40533000</v>
      </c>
      <c r="G73" s="119">
        <f t="shared" si="44"/>
        <v>40533000</v>
      </c>
      <c r="H73" s="118">
        <f t="shared" si="44"/>
        <v>9585000</v>
      </c>
      <c r="I73" s="119">
        <f t="shared" si="44"/>
        <v>1151936</v>
      </c>
      <c r="J73" s="118">
        <f t="shared" si="44"/>
        <v>15298000</v>
      </c>
      <c r="K73" s="119">
        <f t="shared" si="44"/>
        <v>23363807</v>
      </c>
      <c r="L73" s="118">
        <f t="shared" si="44"/>
        <v>5097000</v>
      </c>
      <c r="M73" s="119">
        <f t="shared" si="44"/>
        <v>1116748</v>
      </c>
      <c r="N73" s="118">
        <f t="shared" si="44"/>
        <v>10553000</v>
      </c>
      <c r="O73" s="119">
        <f t="shared" si="44"/>
        <v>11291908</v>
      </c>
      <c r="P73" s="118">
        <f>$H73      +$J73      +$L73      +$N73</f>
        <v>40533000</v>
      </c>
      <c r="Q73" s="119">
        <f>$I73      +$K73      +$M73      +$O73</f>
        <v>36924399</v>
      </c>
      <c r="R73" s="63">
        <f>IF(($L73      =0),0,((($N73      -$L73      )/$L73      )*100))</f>
        <v>107.04335883853247</v>
      </c>
      <c r="S73" s="64">
        <f>IF(($M73      =0),0,((($O73      -$M73      )/$M73      )*100))</f>
        <v>911.14199443383836</v>
      </c>
      <c r="T73" s="63">
        <f>IF(($E71      =0),0,(($P71      /$E71      )*100))</f>
        <v>100</v>
      </c>
      <c r="U73" s="65">
        <f>IF($E71   =0,0,($Q71   /$E71 )*100)</f>
        <v>91.097128265857449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30533000</v>
      </c>
      <c r="C74" s="120">
        <f>SUM(C71:C72)</f>
        <v>10000000</v>
      </c>
      <c r="D74" s="120"/>
      <c r="E74" s="120">
        <f>$B74      +$C74      +$D74</f>
        <v>40533000</v>
      </c>
      <c r="F74" s="121">
        <f t="shared" ref="F74:O74" si="45">SUM(F71:F72)</f>
        <v>40533000</v>
      </c>
      <c r="G74" s="122">
        <f t="shared" si="45"/>
        <v>40533000</v>
      </c>
      <c r="H74" s="121">
        <f t="shared" si="45"/>
        <v>9585000</v>
      </c>
      <c r="I74" s="122">
        <f t="shared" si="45"/>
        <v>1151936</v>
      </c>
      <c r="J74" s="121">
        <f t="shared" si="45"/>
        <v>15298000</v>
      </c>
      <c r="K74" s="122">
        <f t="shared" si="45"/>
        <v>23363807</v>
      </c>
      <c r="L74" s="121">
        <f t="shared" si="45"/>
        <v>5097000</v>
      </c>
      <c r="M74" s="122">
        <f t="shared" si="45"/>
        <v>1116748</v>
      </c>
      <c r="N74" s="121">
        <f t="shared" si="45"/>
        <v>10553000</v>
      </c>
      <c r="O74" s="122">
        <f t="shared" si="45"/>
        <v>11291908</v>
      </c>
      <c r="P74" s="121">
        <f>$H74      +$J74      +$L74      +$N74</f>
        <v>40533000</v>
      </c>
      <c r="Q74" s="122">
        <f>$I74      +$K74      +$M74      +$O74</f>
        <v>36924399</v>
      </c>
      <c r="R74" s="67">
        <f>IF(($L74      =0),0,((($N74      -$L74      )/$L74      )*100))</f>
        <v>107.04335883853247</v>
      </c>
      <c r="S74" s="68">
        <f>IF(($M74      =0),0,((($O74      -$M74      )/$M74      )*100))</f>
        <v>911.14199443383836</v>
      </c>
      <c r="T74" s="67">
        <f>IF(($E71      =0),0,(($P71      /$E71      )*100))</f>
        <v>100</v>
      </c>
      <c r="U74" s="71">
        <f>IF($E71   =0,0,($Q71   /$E71 )*100)</f>
        <v>91.097128265857449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61892000</v>
      </c>
      <c r="C75" s="120">
        <f>SUM(C9:C16,C19:C25,C28:C31,C34,C37:C41,C44:C54,C57:C60,C63:C67,C71:C72)</f>
        <v>19000000</v>
      </c>
      <c r="D75" s="120"/>
      <c r="E75" s="120">
        <f>$B75      +$C75      +$D75</f>
        <v>80892000</v>
      </c>
      <c r="F75" s="121">
        <f t="shared" ref="F75:O75" si="46">SUM(F9:F16,F19:F25,F28:F31,F34,F37:F41,F44:F54,F57:F60,F63:F67,F71:F72)</f>
        <v>80892000</v>
      </c>
      <c r="G75" s="122">
        <f t="shared" si="46"/>
        <v>80892000</v>
      </c>
      <c r="H75" s="121">
        <f t="shared" si="46"/>
        <v>13892000</v>
      </c>
      <c r="I75" s="122">
        <f t="shared" si="46"/>
        <v>5442465</v>
      </c>
      <c r="J75" s="121">
        <f t="shared" si="46"/>
        <v>17158000</v>
      </c>
      <c r="K75" s="122">
        <f t="shared" si="46"/>
        <v>39117988</v>
      </c>
      <c r="L75" s="121">
        <f t="shared" si="46"/>
        <v>7040000</v>
      </c>
      <c r="M75" s="122">
        <f t="shared" si="46"/>
        <v>1462408</v>
      </c>
      <c r="N75" s="121">
        <f t="shared" si="46"/>
        <v>24884000</v>
      </c>
      <c r="O75" s="122">
        <f t="shared" si="46"/>
        <v>17801676</v>
      </c>
      <c r="P75" s="121">
        <f>$H75      +$J75      +$L75      +$N75</f>
        <v>62974000</v>
      </c>
      <c r="Q75" s="122">
        <f>$I75      +$K75      +$M75      +$O75</f>
        <v>63824537</v>
      </c>
      <c r="R75" s="67">
        <f>IF(($L75      =0),0,((($N75      -$L75      )/$L75      )*100))</f>
        <v>253.46590909090909</v>
      </c>
      <c r="S75" s="68">
        <f>IF(($M75      =0),0,((($O75      -$M75      )/$M75      )*100))</f>
        <v>1117.2851899059633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77.849478316768042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78.900925925925918</v>
      </c>
      <c r="V75" s="121">
        <f>SUM(V9:V16,V19:V25,V28:V31,V34,V37:V41,V44:V54,V57:V60,V63:V67,V71:V72)</f>
        <v>14424000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6172000</v>
      </c>
      <c r="C87" s="128">
        <f t="shared" si="48"/>
        <v>0</v>
      </c>
      <c r="D87" s="128">
        <f t="shared" si="48"/>
        <v>0</v>
      </c>
      <c r="E87" s="128">
        <f t="shared" si="48"/>
        <v>6172000</v>
      </c>
      <c r="F87" s="128">
        <f t="shared" si="48"/>
        <v>0</v>
      </c>
      <c r="G87" s="128">
        <f t="shared" si="48"/>
        <v>0</v>
      </c>
      <c r="H87" s="128">
        <f t="shared" si="48"/>
        <v>1820000</v>
      </c>
      <c r="I87" s="128">
        <f t="shared" si="48"/>
        <v>0</v>
      </c>
      <c r="J87" s="128">
        <f t="shared" si="48"/>
        <v>4300000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6120000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99.157485418016861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6172000</v>
      </c>
      <c r="C91" s="108"/>
      <c r="D91" s="108"/>
      <c r="E91" s="108">
        <f t="shared" si="49"/>
        <v>6172000</v>
      </c>
      <c r="F91" s="108">
        <v>0</v>
      </c>
      <c r="G91" s="108">
        <v>0</v>
      </c>
      <c r="H91" s="108">
        <v>1820000</v>
      </c>
      <c r="I91" s="108"/>
      <c r="J91" s="108">
        <v>4300000</v>
      </c>
      <c r="K91" s="108"/>
      <c r="L91" s="108"/>
      <c r="M91" s="108"/>
      <c r="N91" s="108"/>
      <c r="O91" s="108"/>
      <c r="P91" s="108">
        <f t="shared" si="50"/>
        <v>6120000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99.157485418016861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6172000</v>
      </c>
      <c r="C114" s="137">
        <f t="shared" si="62"/>
        <v>0</v>
      </c>
      <c r="D114" s="137">
        <f t="shared" si="62"/>
        <v>0</v>
      </c>
      <c r="E114" s="137">
        <f t="shared" si="62"/>
        <v>6172000</v>
      </c>
      <c r="F114" s="137">
        <f t="shared" si="62"/>
        <v>0</v>
      </c>
      <c r="G114" s="137">
        <f t="shared" si="62"/>
        <v>0</v>
      </c>
      <c r="H114" s="137">
        <f t="shared" si="62"/>
        <v>1820000</v>
      </c>
      <c r="I114" s="137">
        <f t="shared" si="62"/>
        <v>0</v>
      </c>
      <c r="J114" s="137">
        <f t="shared" si="62"/>
        <v>4300000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6120000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0.99157485418016855</v>
      </c>
      <c r="U114" s="30">
        <f t="shared" si="59"/>
        <v>0</v>
      </c>
      <c r="V114" s="27"/>
      <c r="W114" s="28"/>
    </row>
    <row r="115" spans="1:23" hidden="1" x14ac:dyDescent="0.25">
      <c r="A115" s="31" t="s">
        <v>140</v>
      </c>
      <c r="B115" s="139">
        <f>B87</f>
        <v>6172000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6172000</v>
      </c>
      <c r="F115" s="139">
        <f t="shared" si="63"/>
        <v>0</v>
      </c>
      <c r="G115" s="139">
        <f t="shared" si="63"/>
        <v>0</v>
      </c>
      <c r="H115" s="139">
        <f t="shared" si="63"/>
        <v>1820000</v>
      </c>
      <c r="I115" s="139">
        <f t="shared" si="63"/>
        <v>0</v>
      </c>
      <c r="J115" s="139">
        <f t="shared" si="63"/>
        <v>4300000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6120000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0.99157485418016855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562m31AKfZfW+OMh+N9GXGAzmqqEwUmpo+kp6jQDimBHqzaQfZrvV2ifiOvK6M3wE5OoFr2V/wsH1F8O2j/dxw==" saltValue="aSJXayozilzm5fhZTBkgt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744000</v>
      </c>
      <c r="I10" s="110"/>
      <c r="J10" s="109">
        <v>131000</v>
      </c>
      <c r="K10" s="110"/>
      <c r="L10" s="109">
        <v>508000</v>
      </c>
      <c r="M10" s="110"/>
      <c r="N10" s="109"/>
      <c r="O10" s="110"/>
      <c r="P10" s="109">
        <f t="shared" ref="P10:P17" si="1">$H10      +$J10      +$L10      +$N10</f>
        <v>1383000</v>
      </c>
      <c r="Q10" s="110">
        <f t="shared" ref="Q10:Q17" si="2">$I10      +$K10      +$M10      +$O10</f>
        <v>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76.833333333333329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1500000</v>
      </c>
      <c r="C15" s="108">
        <v>-1500000</v>
      </c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3300000</v>
      </c>
      <c r="C17" s="111">
        <f>SUM(C9:C16)</f>
        <v>-1500000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744000</v>
      </c>
      <c r="I17" s="113">
        <f t="shared" si="7"/>
        <v>0</v>
      </c>
      <c r="J17" s="112">
        <f t="shared" si="7"/>
        <v>131000</v>
      </c>
      <c r="K17" s="113">
        <f t="shared" si="7"/>
        <v>0</v>
      </c>
      <c r="L17" s="112">
        <f t="shared" si="7"/>
        <v>508000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1383000</v>
      </c>
      <c r="Q17" s="113">
        <f t="shared" si="2"/>
        <v>0</v>
      </c>
      <c r="R17" s="58">
        <f t="shared" si="3"/>
        <v>-100</v>
      </c>
      <c r="S17" s="59">
        <f t="shared" si="4"/>
        <v>0</v>
      </c>
      <c r="T17" s="58">
        <f>IF((SUM($E9:$E14))=0,0,(P17/(SUM($E9:$E14))*100))</f>
        <v>76.833333333333329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4700000</v>
      </c>
      <c r="D22" s="108"/>
      <c r="E22" s="108">
        <f t="shared" si="8"/>
        <v>4700000</v>
      </c>
      <c r="F22" s="109">
        <v>4700000</v>
      </c>
      <c r="G22" s="110">
        <v>4700000</v>
      </c>
      <c r="H22" s="109"/>
      <c r="I22" s="110"/>
      <c r="J22" s="109"/>
      <c r="K22" s="110"/>
      <c r="L22" s="109"/>
      <c r="M22" s="110"/>
      <c r="N22" s="109">
        <v>4700000</v>
      </c>
      <c r="O22" s="110"/>
      <c r="P22" s="109">
        <f t="shared" si="9"/>
        <v>4700000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100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4700000</v>
      </c>
      <c r="D26" s="111"/>
      <c r="E26" s="111">
        <f t="shared" si="8"/>
        <v>4700000</v>
      </c>
      <c r="F26" s="112">
        <f t="shared" ref="F26:O26" si="15">SUM(F19:F25)</f>
        <v>4700000</v>
      </c>
      <c r="G26" s="113">
        <f t="shared" si="15"/>
        <v>4700000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4700000</v>
      </c>
      <c r="O26" s="113">
        <f t="shared" si="15"/>
        <v>0</v>
      </c>
      <c r="P26" s="112">
        <f t="shared" si="9"/>
        <v>4700000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100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2217000</v>
      </c>
      <c r="C34" s="108"/>
      <c r="D34" s="108"/>
      <c r="E34" s="108">
        <f>$B34      +$C34      +$D34</f>
        <v>2217000</v>
      </c>
      <c r="F34" s="109">
        <v>2217000</v>
      </c>
      <c r="G34" s="110">
        <v>2217000</v>
      </c>
      <c r="H34" s="109">
        <v>554000</v>
      </c>
      <c r="I34" s="110"/>
      <c r="J34" s="109">
        <v>483000</v>
      </c>
      <c r="K34" s="110"/>
      <c r="L34" s="109"/>
      <c r="M34" s="110"/>
      <c r="N34" s="109"/>
      <c r="O34" s="110"/>
      <c r="P34" s="109">
        <f>$H34      +$J34      +$L34      +$N34</f>
        <v>1037000</v>
      </c>
      <c r="Q34" s="110">
        <f>$I34      +$K34      +$M34      +$O34</f>
        <v>0</v>
      </c>
      <c r="R34" s="54">
        <f>IF(($L34      =0),0,((($N34      -$L34      )/$L34      )*100))</f>
        <v>0</v>
      </c>
      <c r="S34" s="55">
        <f>IF(($M34      =0),0,((($O34      -$M34      )/$M34      )*100))</f>
        <v>0</v>
      </c>
      <c r="T34" s="54">
        <f>IF(($E34      =0),0,(($P34      /$E34      )*100))</f>
        <v>46.774921064501576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2217000</v>
      </c>
      <c r="C35" s="111">
        <f>C34</f>
        <v>0</v>
      </c>
      <c r="D35" s="111"/>
      <c r="E35" s="111">
        <f>$B35      +$C35      +$D35</f>
        <v>2217000</v>
      </c>
      <c r="F35" s="112">
        <f t="shared" ref="F35:O35" si="17">F34</f>
        <v>2217000</v>
      </c>
      <c r="G35" s="113">
        <f t="shared" si="17"/>
        <v>2217000</v>
      </c>
      <c r="H35" s="112">
        <f t="shared" si="17"/>
        <v>554000</v>
      </c>
      <c r="I35" s="113">
        <f t="shared" si="17"/>
        <v>0</v>
      </c>
      <c r="J35" s="112">
        <f t="shared" si="17"/>
        <v>483000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1037000</v>
      </c>
      <c r="Q35" s="113">
        <f>$I35      +$K35      +$M35      +$O35</f>
        <v>0</v>
      </c>
      <c r="R35" s="58">
        <f>IF(($L35      =0),0,((($N35      -$L35      )/$L35      )*100))</f>
        <v>0</v>
      </c>
      <c r="S35" s="59">
        <f>IF(($M35      =0),0,((($O35      -$M35      )/$M35      )*100))</f>
        <v>0</v>
      </c>
      <c r="T35" s="58">
        <f>IF($E35   =0,0,($P35   /$E35   )*100)</f>
        <v>46.774921064501576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3587000</v>
      </c>
      <c r="C37" s="108"/>
      <c r="D37" s="108"/>
      <c r="E37" s="108">
        <f t="shared" ref="E37:E42" si="18">$B37      +$C37      +$D37</f>
        <v>3587000</v>
      </c>
      <c r="F37" s="109">
        <v>3587000</v>
      </c>
      <c r="G37" s="110">
        <v>3587000</v>
      </c>
      <c r="H37" s="109"/>
      <c r="I37" s="110"/>
      <c r="J37" s="109">
        <v>2210000</v>
      </c>
      <c r="K37" s="110"/>
      <c r="L37" s="109">
        <v>267000</v>
      </c>
      <c r="M37" s="110"/>
      <c r="N37" s="109">
        <v>98000</v>
      </c>
      <c r="O37" s="110"/>
      <c r="P37" s="109">
        <f t="shared" ref="P37:P42" si="19">$H37      +$J37      +$L37      +$N37</f>
        <v>2575000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-63.295880149812731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71.787008642319478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59640000</v>
      </c>
      <c r="C38" s="108">
        <v>-38090000</v>
      </c>
      <c r="D38" s="108"/>
      <c r="E38" s="108">
        <f t="shared" si="18"/>
        <v>21550000</v>
      </c>
      <c r="F38" s="109">
        <v>59640000</v>
      </c>
      <c r="G38" s="110">
        <v>0</v>
      </c>
      <c r="H38" s="109"/>
      <c r="I38" s="110"/>
      <c r="J38" s="109"/>
      <c r="K38" s="110"/>
      <c r="L38" s="109"/>
      <c r="M38" s="110"/>
      <c r="N38" s="109">
        <v>2127000</v>
      </c>
      <c r="O38" s="110"/>
      <c r="P38" s="109">
        <f t="shared" si="19"/>
        <v>2127000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9.870069605568446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63227000</v>
      </c>
      <c r="C42" s="111">
        <f>SUM(C37:C41)</f>
        <v>-38090000</v>
      </c>
      <c r="D42" s="111"/>
      <c r="E42" s="111">
        <f t="shared" si="18"/>
        <v>25137000</v>
      </c>
      <c r="F42" s="112">
        <f t="shared" ref="F42:O42" si="25">SUM(F37:F41)</f>
        <v>63227000</v>
      </c>
      <c r="G42" s="113">
        <f t="shared" si="25"/>
        <v>3587000</v>
      </c>
      <c r="H42" s="112">
        <f t="shared" si="25"/>
        <v>0</v>
      </c>
      <c r="I42" s="113">
        <f t="shared" si="25"/>
        <v>0</v>
      </c>
      <c r="J42" s="112">
        <f t="shared" si="25"/>
        <v>2210000</v>
      </c>
      <c r="K42" s="113">
        <f t="shared" si="25"/>
        <v>0</v>
      </c>
      <c r="L42" s="112">
        <f t="shared" si="25"/>
        <v>267000</v>
      </c>
      <c r="M42" s="113">
        <f t="shared" si="25"/>
        <v>0</v>
      </c>
      <c r="N42" s="112">
        <f t="shared" si="25"/>
        <v>2225000</v>
      </c>
      <c r="O42" s="113">
        <f t="shared" si="25"/>
        <v>0</v>
      </c>
      <c r="P42" s="112">
        <f t="shared" si="19"/>
        <v>4702000</v>
      </c>
      <c r="Q42" s="113">
        <f t="shared" si="20"/>
        <v>0</v>
      </c>
      <c r="R42" s="58">
        <f t="shared" si="21"/>
        <v>733.33333333333326</v>
      </c>
      <c r="S42" s="59">
        <f t="shared" si="22"/>
        <v>0</v>
      </c>
      <c r="T42" s="58">
        <f>IF((+$E37+$E40) =0,0,(P42   /(+$E37+$E40) )*100)</f>
        <v>131.08447170337328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200000000</v>
      </c>
      <c r="C46" s="108"/>
      <c r="D46" s="108"/>
      <c r="E46" s="108">
        <f t="shared" si="26"/>
        <v>200000000</v>
      </c>
      <c r="F46" s="109">
        <v>200000000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60000000</v>
      </c>
      <c r="C53" s="108"/>
      <c r="D53" s="108"/>
      <c r="E53" s="108">
        <f t="shared" si="26"/>
        <v>60000000</v>
      </c>
      <c r="F53" s="109">
        <v>60000000</v>
      </c>
      <c r="G53" s="110">
        <v>60000000</v>
      </c>
      <c r="H53" s="109">
        <v>12395000</v>
      </c>
      <c r="I53" s="110"/>
      <c r="J53" s="109">
        <v>19055000</v>
      </c>
      <c r="K53" s="110"/>
      <c r="L53" s="109"/>
      <c r="M53" s="110"/>
      <c r="N53" s="109">
        <v>10824000</v>
      </c>
      <c r="O53" s="110"/>
      <c r="P53" s="109">
        <f t="shared" si="27"/>
        <v>42274000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70.456666666666663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260000000</v>
      </c>
      <c r="C55" s="111">
        <f>SUM(C44:C54)</f>
        <v>0</v>
      </c>
      <c r="D55" s="111"/>
      <c r="E55" s="111">
        <f t="shared" si="26"/>
        <v>260000000</v>
      </c>
      <c r="F55" s="112">
        <f t="shared" ref="F55:O55" si="33">SUM(F44:F54)</f>
        <v>260000000</v>
      </c>
      <c r="G55" s="113">
        <f t="shared" si="33"/>
        <v>60000000</v>
      </c>
      <c r="H55" s="112">
        <f t="shared" si="33"/>
        <v>12395000</v>
      </c>
      <c r="I55" s="113">
        <f t="shared" si="33"/>
        <v>0</v>
      </c>
      <c r="J55" s="112">
        <f t="shared" si="33"/>
        <v>19055000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10824000</v>
      </c>
      <c r="O55" s="113">
        <f t="shared" si="33"/>
        <v>0</v>
      </c>
      <c r="P55" s="112">
        <f t="shared" si="27"/>
        <v>42274000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70.456666666666663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328744000</v>
      </c>
      <c r="C69" s="120">
        <f>SUM(C9:C16,C19:C25,C28:C31,C34,C37:C41,C44:C54,C57:C60,C63:C67)</f>
        <v>-34890000</v>
      </c>
      <c r="D69" s="120"/>
      <c r="E69" s="120">
        <f t="shared" si="35"/>
        <v>293854000</v>
      </c>
      <c r="F69" s="121">
        <f t="shared" ref="F69:O69" si="43">SUM(F9:F16,F19:F25,F28:F31,F34,F37:F41,F44:F54,F57:F60,F63:F67)</f>
        <v>331944000</v>
      </c>
      <c r="G69" s="122">
        <f t="shared" si="43"/>
        <v>72304000</v>
      </c>
      <c r="H69" s="121">
        <f t="shared" si="43"/>
        <v>13693000</v>
      </c>
      <c r="I69" s="122">
        <f t="shared" si="43"/>
        <v>0</v>
      </c>
      <c r="J69" s="121">
        <f t="shared" si="43"/>
        <v>21879000</v>
      </c>
      <c r="K69" s="122">
        <f t="shared" si="43"/>
        <v>0</v>
      </c>
      <c r="L69" s="121">
        <f t="shared" si="43"/>
        <v>775000</v>
      </c>
      <c r="M69" s="122">
        <f t="shared" si="43"/>
        <v>0</v>
      </c>
      <c r="N69" s="121">
        <f t="shared" si="43"/>
        <v>17749000</v>
      </c>
      <c r="O69" s="122">
        <f t="shared" si="43"/>
        <v>0</v>
      </c>
      <c r="P69" s="121">
        <f t="shared" si="36"/>
        <v>54096000</v>
      </c>
      <c r="Q69" s="122">
        <f t="shared" si="37"/>
        <v>0</v>
      </c>
      <c r="R69" s="67">
        <f t="shared" si="38"/>
        <v>2190.1935483870966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74.817437486169496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154045000</v>
      </c>
      <c r="C71" s="108">
        <v>-710000</v>
      </c>
      <c r="D71" s="108"/>
      <c r="E71" s="108">
        <f>$B71      +$C71      +$D71</f>
        <v>153335000</v>
      </c>
      <c r="F71" s="109">
        <v>153335000</v>
      </c>
      <c r="G71" s="110">
        <v>153335000</v>
      </c>
      <c r="H71" s="109">
        <v>57661000</v>
      </c>
      <c r="I71" s="110"/>
      <c r="J71" s="109">
        <v>49972000</v>
      </c>
      <c r="K71" s="110"/>
      <c r="L71" s="109">
        <v>21204000</v>
      </c>
      <c r="M71" s="110"/>
      <c r="N71" s="109">
        <v>24498000</v>
      </c>
      <c r="O71" s="110"/>
      <c r="P71" s="109">
        <f>$H71      +$J71      +$L71      +$N71</f>
        <v>153335000</v>
      </c>
      <c r="Q71" s="110">
        <f>$I71      +$K71      +$M71      +$O71</f>
        <v>0</v>
      </c>
      <c r="R71" s="54">
        <f>IF(($L71      =0),0,((($N71      -$L71      )/$L71      )*100))</f>
        <v>15.534804753820033</v>
      </c>
      <c r="S71" s="55">
        <f>IF(($M71      =0),0,((($O71      -$M71      )/$M71      )*100))</f>
        <v>0</v>
      </c>
      <c r="T71" s="54">
        <f>IF(($E71      =0),0,(($P71      /$E71      )*100))</f>
        <v>100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154045000</v>
      </c>
      <c r="C73" s="117">
        <f>SUM(C71:C72)</f>
        <v>-710000</v>
      </c>
      <c r="D73" s="117"/>
      <c r="E73" s="117">
        <f>$B73      +$C73      +$D73</f>
        <v>153335000</v>
      </c>
      <c r="F73" s="118">
        <f t="shared" ref="F73:O73" si="44">SUM(F71:F72)</f>
        <v>153335000</v>
      </c>
      <c r="G73" s="119">
        <f t="shared" si="44"/>
        <v>153335000</v>
      </c>
      <c r="H73" s="118">
        <f t="shared" si="44"/>
        <v>57661000</v>
      </c>
      <c r="I73" s="119">
        <f t="shared" si="44"/>
        <v>0</v>
      </c>
      <c r="J73" s="118">
        <f t="shared" si="44"/>
        <v>49972000</v>
      </c>
      <c r="K73" s="119">
        <f t="shared" si="44"/>
        <v>0</v>
      </c>
      <c r="L73" s="118">
        <f t="shared" si="44"/>
        <v>21204000</v>
      </c>
      <c r="M73" s="119">
        <f t="shared" si="44"/>
        <v>0</v>
      </c>
      <c r="N73" s="118">
        <f t="shared" si="44"/>
        <v>24498000</v>
      </c>
      <c r="O73" s="119">
        <f t="shared" si="44"/>
        <v>0</v>
      </c>
      <c r="P73" s="118">
        <f>$H73      +$J73      +$L73      +$N73</f>
        <v>153335000</v>
      </c>
      <c r="Q73" s="119">
        <f>$I73      +$K73      +$M73      +$O73</f>
        <v>0</v>
      </c>
      <c r="R73" s="63">
        <f>IF(($L73      =0),0,((($N73      -$L73      )/$L73      )*100))</f>
        <v>15.534804753820033</v>
      </c>
      <c r="S73" s="64">
        <f>IF(($M73      =0),0,((($O73      -$M73      )/$M73      )*100))</f>
        <v>0</v>
      </c>
      <c r="T73" s="63">
        <f>IF(($E71      =0),0,(($P71      /$E71      )*100))</f>
        <v>100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154045000</v>
      </c>
      <c r="C74" s="120">
        <f>SUM(C71:C72)</f>
        <v>-710000</v>
      </c>
      <c r="D74" s="120"/>
      <c r="E74" s="120">
        <f>$B74      +$C74      +$D74</f>
        <v>153335000</v>
      </c>
      <c r="F74" s="121">
        <f t="shared" ref="F74:O74" si="45">SUM(F71:F72)</f>
        <v>153335000</v>
      </c>
      <c r="G74" s="122">
        <f t="shared" si="45"/>
        <v>153335000</v>
      </c>
      <c r="H74" s="121">
        <f t="shared" si="45"/>
        <v>57661000</v>
      </c>
      <c r="I74" s="122">
        <f t="shared" si="45"/>
        <v>0</v>
      </c>
      <c r="J74" s="121">
        <f t="shared" si="45"/>
        <v>49972000</v>
      </c>
      <c r="K74" s="122">
        <f t="shared" si="45"/>
        <v>0</v>
      </c>
      <c r="L74" s="121">
        <f t="shared" si="45"/>
        <v>21204000</v>
      </c>
      <c r="M74" s="122">
        <f t="shared" si="45"/>
        <v>0</v>
      </c>
      <c r="N74" s="121">
        <f t="shared" si="45"/>
        <v>24498000</v>
      </c>
      <c r="O74" s="122">
        <f t="shared" si="45"/>
        <v>0</v>
      </c>
      <c r="P74" s="121">
        <f>$H74      +$J74      +$L74      +$N74</f>
        <v>153335000</v>
      </c>
      <c r="Q74" s="122">
        <f>$I74      +$K74      +$M74      +$O74</f>
        <v>0</v>
      </c>
      <c r="R74" s="67">
        <f>IF(($L74      =0),0,((($N74      -$L74      )/$L74      )*100))</f>
        <v>15.534804753820033</v>
      </c>
      <c r="S74" s="68">
        <f>IF(($M74      =0),0,((($O74      -$M74      )/$M74      )*100))</f>
        <v>0</v>
      </c>
      <c r="T74" s="67">
        <f>IF(($E71      =0),0,(($P71      /$E71      )*100))</f>
        <v>100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482789000</v>
      </c>
      <c r="C75" s="120">
        <f>SUM(C9:C16,C19:C25,C28:C31,C34,C37:C41,C44:C54,C57:C60,C63:C67,C71:C72)</f>
        <v>-35600000</v>
      </c>
      <c r="D75" s="120"/>
      <c r="E75" s="120">
        <f>$B75      +$C75      +$D75</f>
        <v>447189000</v>
      </c>
      <c r="F75" s="121">
        <f t="shared" ref="F75:O75" si="46">SUM(F9:F16,F19:F25,F28:F31,F34,F37:F41,F44:F54,F57:F60,F63:F67,F71:F72)</f>
        <v>485279000</v>
      </c>
      <c r="G75" s="122">
        <f t="shared" si="46"/>
        <v>225639000</v>
      </c>
      <c r="H75" s="121">
        <f t="shared" si="46"/>
        <v>71354000</v>
      </c>
      <c r="I75" s="122">
        <f t="shared" si="46"/>
        <v>0</v>
      </c>
      <c r="J75" s="121">
        <f t="shared" si="46"/>
        <v>71851000</v>
      </c>
      <c r="K75" s="122">
        <f t="shared" si="46"/>
        <v>0</v>
      </c>
      <c r="L75" s="121">
        <f t="shared" si="46"/>
        <v>21979000</v>
      </c>
      <c r="M75" s="122">
        <f t="shared" si="46"/>
        <v>0</v>
      </c>
      <c r="N75" s="121">
        <f t="shared" si="46"/>
        <v>42247000</v>
      </c>
      <c r="O75" s="122">
        <f t="shared" si="46"/>
        <v>0</v>
      </c>
      <c r="P75" s="121">
        <f>$H75      +$J75      +$L75      +$N75</f>
        <v>207431000</v>
      </c>
      <c r="Q75" s="122">
        <f>$I75      +$K75      +$M75      +$O75</f>
        <v>0</v>
      </c>
      <c r="R75" s="67">
        <f>IF(($L75      =0),0,((($N75      -$L75      )/$L75      )*100))</f>
        <v>92.21529641930934</v>
      </c>
      <c r="S75" s="68">
        <f>IF(($M75      =0),0,((($O75      -$M75      )/$M75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91.930473012200906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10300000</v>
      </c>
      <c r="C87" s="128">
        <f t="shared" si="48"/>
        <v>0</v>
      </c>
      <c r="D87" s="128">
        <f t="shared" si="48"/>
        <v>0</v>
      </c>
      <c r="E87" s="128">
        <f t="shared" si="48"/>
        <v>10300000</v>
      </c>
      <c r="F87" s="128">
        <f t="shared" si="48"/>
        <v>0</v>
      </c>
      <c r="G87" s="128">
        <f t="shared" si="48"/>
        <v>0</v>
      </c>
      <c r="H87" s="128">
        <f t="shared" si="48"/>
        <v>3675000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6429000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10104000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98.097087378640779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10300000</v>
      </c>
      <c r="C91" s="108"/>
      <c r="D91" s="108"/>
      <c r="E91" s="108">
        <f t="shared" si="49"/>
        <v>10300000</v>
      </c>
      <c r="F91" s="108">
        <v>0</v>
      </c>
      <c r="G91" s="108">
        <v>0</v>
      </c>
      <c r="H91" s="108">
        <v>3675000</v>
      </c>
      <c r="I91" s="108"/>
      <c r="J91" s="108"/>
      <c r="K91" s="108"/>
      <c r="L91" s="108">
        <v>6429000</v>
      </c>
      <c r="M91" s="108"/>
      <c r="N91" s="108"/>
      <c r="O91" s="108"/>
      <c r="P91" s="108">
        <f t="shared" si="50"/>
        <v>10104000</v>
      </c>
      <c r="Q91" s="108">
        <f t="shared" si="51"/>
        <v>0</v>
      </c>
      <c r="R91" s="98">
        <f t="shared" si="52"/>
        <v>-100</v>
      </c>
      <c r="S91" s="98">
        <f t="shared" si="53"/>
        <v>0</v>
      </c>
      <c r="T91" s="98">
        <f t="shared" si="54"/>
        <v>98.097087378640779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10300000</v>
      </c>
      <c r="C114" s="137">
        <f t="shared" si="62"/>
        <v>0</v>
      </c>
      <c r="D114" s="137">
        <f t="shared" si="62"/>
        <v>0</v>
      </c>
      <c r="E114" s="137">
        <f t="shared" si="62"/>
        <v>10300000</v>
      </c>
      <c r="F114" s="137">
        <f t="shared" si="62"/>
        <v>0</v>
      </c>
      <c r="G114" s="137">
        <f t="shared" si="62"/>
        <v>0</v>
      </c>
      <c r="H114" s="137">
        <f t="shared" si="62"/>
        <v>3675000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6429000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10104000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0.98097087378640779</v>
      </c>
      <c r="U114" s="30">
        <f t="shared" si="59"/>
        <v>0</v>
      </c>
      <c r="V114" s="27"/>
      <c r="W114" s="28"/>
    </row>
    <row r="115" spans="1:23" hidden="1" x14ac:dyDescent="0.25">
      <c r="A115" s="31" t="s">
        <v>140</v>
      </c>
      <c r="B115" s="139">
        <f>B87</f>
        <v>10300000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10300000</v>
      </c>
      <c r="F115" s="139">
        <f t="shared" si="63"/>
        <v>0</v>
      </c>
      <c r="G115" s="139">
        <f t="shared" si="63"/>
        <v>0</v>
      </c>
      <c r="H115" s="139">
        <f t="shared" si="63"/>
        <v>3675000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6429000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10104000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0.98097087378640779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L71Tn6XUVGKnNmZXP+HAEvllu3Dow9cpNSEnqmbJDSlkRO2E9Pw1vRylpJdCAiQ7nCvOHFdi950pTop7U0Klpw==" saltValue="y2tze16CNiGyzf6Fa5Ni7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2400000</v>
      </c>
      <c r="C10" s="108"/>
      <c r="D10" s="108"/>
      <c r="E10" s="108">
        <f t="shared" ref="E10:E17" si="0">$B10      +$C10      +$D10</f>
        <v>2400000</v>
      </c>
      <c r="F10" s="109">
        <v>2400000</v>
      </c>
      <c r="G10" s="110">
        <v>2400000</v>
      </c>
      <c r="H10" s="109">
        <v>599000</v>
      </c>
      <c r="I10" s="110"/>
      <c r="J10" s="109">
        <v>213000</v>
      </c>
      <c r="K10" s="110"/>
      <c r="L10" s="109">
        <v>73000</v>
      </c>
      <c r="M10" s="110"/>
      <c r="N10" s="109"/>
      <c r="O10" s="110"/>
      <c r="P10" s="109">
        <f t="shared" ref="P10:P17" si="1">$H10      +$J10      +$L10      +$N10</f>
        <v>885000</v>
      </c>
      <c r="Q10" s="110">
        <f t="shared" ref="Q10:Q17" si="2">$I10      +$K10      +$M10      +$O10</f>
        <v>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36.875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2400000</v>
      </c>
      <c r="C17" s="111">
        <f>SUM(C9:C16)</f>
        <v>0</v>
      </c>
      <c r="D17" s="111"/>
      <c r="E17" s="111">
        <f t="shared" si="0"/>
        <v>2400000</v>
      </c>
      <c r="F17" s="112">
        <f t="shared" ref="F17:O17" si="7">SUM(F9:F16)</f>
        <v>2400000</v>
      </c>
      <c r="G17" s="113">
        <f t="shared" si="7"/>
        <v>2400000</v>
      </c>
      <c r="H17" s="112">
        <f t="shared" si="7"/>
        <v>599000</v>
      </c>
      <c r="I17" s="113">
        <f t="shared" si="7"/>
        <v>0</v>
      </c>
      <c r="J17" s="112">
        <f t="shared" si="7"/>
        <v>213000</v>
      </c>
      <c r="K17" s="113">
        <f t="shared" si="7"/>
        <v>0</v>
      </c>
      <c r="L17" s="112">
        <f t="shared" si="7"/>
        <v>73000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885000</v>
      </c>
      <c r="Q17" s="113">
        <f t="shared" si="2"/>
        <v>0</v>
      </c>
      <c r="R17" s="58">
        <f t="shared" si="3"/>
        <v>-100</v>
      </c>
      <c r="S17" s="59">
        <f t="shared" si="4"/>
        <v>0</v>
      </c>
      <c r="T17" s="58">
        <f>IF((SUM($E9:$E14))=0,0,(P17/(SUM($E9:$E14))*100))</f>
        <v>36.875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2155000</v>
      </c>
      <c r="C34" s="108"/>
      <c r="D34" s="108"/>
      <c r="E34" s="108">
        <f>$B34      +$C34      +$D34</f>
        <v>2155000</v>
      </c>
      <c r="F34" s="109">
        <v>2155000</v>
      </c>
      <c r="G34" s="110">
        <v>2155000</v>
      </c>
      <c r="H34" s="109">
        <v>538000</v>
      </c>
      <c r="I34" s="110"/>
      <c r="J34" s="109">
        <v>480000</v>
      </c>
      <c r="K34" s="110"/>
      <c r="L34" s="109"/>
      <c r="M34" s="110"/>
      <c r="N34" s="109"/>
      <c r="O34" s="110"/>
      <c r="P34" s="109">
        <f>$H34      +$J34      +$L34      +$N34</f>
        <v>1018000</v>
      </c>
      <c r="Q34" s="110">
        <f>$I34      +$K34      +$M34      +$O34</f>
        <v>0</v>
      </c>
      <c r="R34" s="54">
        <f>IF(($L34      =0),0,((($N34      -$L34      )/$L34      )*100))</f>
        <v>0</v>
      </c>
      <c r="S34" s="55">
        <f>IF(($M34      =0),0,((($O34      -$M34      )/$M34      )*100))</f>
        <v>0</v>
      </c>
      <c r="T34" s="54">
        <f>IF(($E34      =0),0,(($P34      /$E34      )*100))</f>
        <v>47.238979118329468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2155000</v>
      </c>
      <c r="C35" s="111">
        <f>C34</f>
        <v>0</v>
      </c>
      <c r="D35" s="111"/>
      <c r="E35" s="111">
        <f>$B35      +$C35      +$D35</f>
        <v>2155000</v>
      </c>
      <c r="F35" s="112">
        <f t="shared" ref="F35:O35" si="17">F34</f>
        <v>2155000</v>
      </c>
      <c r="G35" s="113">
        <f t="shared" si="17"/>
        <v>2155000</v>
      </c>
      <c r="H35" s="112">
        <f t="shared" si="17"/>
        <v>538000</v>
      </c>
      <c r="I35" s="113">
        <f t="shared" si="17"/>
        <v>0</v>
      </c>
      <c r="J35" s="112">
        <f t="shared" si="17"/>
        <v>480000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1018000</v>
      </c>
      <c r="Q35" s="113">
        <f>$I35      +$K35      +$M35      +$O35</f>
        <v>0</v>
      </c>
      <c r="R35" s="58">
        <f>IF(($L35      =0),0,((($N35      -$L35      )/$L35      )*100))</f>
        <v>0</v>
      </c>
      <c r="S35" s="59">
        <f>IF(($M35      =0),0,((($O35      -$M35      )/$M35      )*100))</f>
        <v>0</v>
      </c>
      <c r="T35" s="58">
        <f>IF($E35   =0,0,($P35   /$E35   )*100)</f>
        <v>47.238979118329468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1391000</v>
      </c>
      <c r="C37" s="108"/>
      <c r="D37" s="108"/>
      <c r="E37" s="108">
        <f t="shared" ref="E37:E42" si="18">$B37      +$C37      +$D37</f>
        <v>1391000</v>
      </c>
      <c r="F37" s="109">
        <v>1391000</v>
      </c>
      <c r="G37" s="110">
        <v>1391000</v>
      </c>
      <c r="H37" s="109">
        <v>328000</v>
      </c>
      <c r="I37" s="110"/>
      <c r="J37" s="109"/>
      <c r="K37" s="110"/>
      <c r="L37" s="109">
        <v>391000</v>
      </c>
      <c r="M37" s="110"/>
      <c r="N37" s="109">
        <v>641000</v>
      </c>
      <c r="O37" s="110"/>
      <c r="P37" s="109">
        <f t="shared" ref="P37:P42" si="19">$H37      +$J37      +$L37      +$N37</f>
        <v>1360000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63.9386189258312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97.771387491013655</v>
      </c>
      <c r="U37" s="56">
        <f t="shared" ref="U37:U41" si="24">IF(($E37      =0),0,(($Q37      /$E37      )*100))</f>
        <v>0</v>
      </c>
      <c r="V37" s="109">
        <v>792000</v>
      </c>
      <c r="W37" s="110" t="s">
        <v>36</v>
      </c>
    </row>
    <row r="38" spans="1:23" ht="13" customHeight="1" x14ac:dyDescent="0.3">
      <c r="A38" s="53" t="s">
        <v>62</v>
      </c>
      <c r="B38" s="108">
        <v>9512000</v>
      </c>
      <c r="C38" s="108">
        <v>824000</v>
      </c>
      <c r="D38" s="108"/>
      <c r="E38" s="108">
        <f t="shared" si="18"/>
        <v>10336000</v>
      </c>
      <c r="F38" s="109">
        <v>9512000</v>
      </c>
      <c r="G38" s="110">
        <v>0</v>
      </c>
      <c r="H38" s="109"/>
      <c r="I38" s="110"/>
      <c r="J38" s="109"/>
      <c r="K38" s="110"/>
      <c r="L38" s="109"/>
      <c r="M38" s="110"/>
      <c r="N38" s="109">
        <v>215000</v>
      </c>
      <c r="O38" s="110"/>
      <c r="P38" s="109">
        <f t="shared" si="19"/>
        <v>215000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2.0801083591331269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10903000</v>
      </c>
      <c r="C42" s="111">
        <f>SUM(C37:C41)</f>
        <v>824000</v>
      </c>
      <c r="D42" s="111"/>
      <c r="E42" s="111">
        <f t="shared" si="18"/>
        <v>11727000</v>
      </c>
      <c r="F42" s="112">
        <f t="shared" ref="F42:O42" si="25">SUM(F37:F41)</f>
        <v>10903000</v>
      </c>
      <c r="G42" s="113">
        <f t="shared" si="25"/>
        <v>1391000</v>
      </c>
      <c r="H42" s="112">
        <f t="shared" si="25"/>
        <v>328000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391000</v>
      </c>
      <c r="M42" s="113">
        <f t="shared" si="25"/>
        <v>0</v>
      </c>
      <c r="N42" s="112">
        <f t="shared" si="25"/>
        <v>856000</v>
      </c>
      <c r="O42" s="113">
        <f t="shared" si="25"/>
        <v>0</v>
      </c>
      <c r="P42" s="112">
        <f t="shared" si="19"/>
        <v>1575000</v>
      </c>
      <c r="Q42" s="113">
        <f t="shared" si="20"/>
        <v>0</v>
      </c>
      <c r="R42" s="58">
        <f t="shared" si="21"/>
        <v>118.92583120204603</v>
      </c>
      <c r="S42" s="59">
        <f t="shared" si="22"/>
        <v>0</v>
      </c>
      <c r="T42" s="58">
        <f>IF((+$E37+$E40) =0,0,(P42   /(+$E37+$E40) )*100)</f>
        <v>113.22789360172538</v>
      </c>
      <c r="U42" s="60">
        <f>IF((+$E37+$E40) =0,0,(Q42   /(+$E37+$E40) )*100)</f>
        <v>0</v>
      </c>
      <c r="V42" s="112">
        <f>SUM(V37:V41)</f>
        <v>792000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10000000</v>
      </c>
      <c r="C46" s="108"/>
      <c r="D46" s="108"/>
      <c r="E46" s="108">
        <f t="shared" si="26"/>
        <v>10000000</v>
      </c>
      <c r="F46" s="109">
        <v>10000000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10000000</v>
      </c>
      <c r="C55" s="111">
        <f>SUM(C44:C54)</f>
        <v>0</v>
      </c>
      <c r="D55" s="111"/>
      <c r="E55" s="111">
        <f t="shared" si="26"/>
        <v>10000000</v>
      </c>
      <c r="F55" s="112">
        <f t="shared" ref="F55:O55" si="33">SUM(F44:F54)</f>
        <v>10000000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25458000</v>
      </c>
      <c r="C69" s="120">
        <f>SUM(C9:C16,C19:C25,C28:C31,C34,C37:C41,C44:C54,C57:C60,C63:C67)</f>
        <v>824000</v>
      </c>
      <c r="D69" s="120"/>
      <c r="E69" s="120">
        <f t="shared" si="35"/>
        <v>26282000</v>
      </c>
      <c r="F69" s="121">
        <f t="shared" ref="F69:O69" si="43">SUM(F9:F16,F19:F25,F28:F31,F34,F37:F41,F44:F54,F57:F60,F63:F67)</f>
        <v>25458000</v>
      </c>
      <c r="G69" s="122">
        <f t="shared" si="43"/>
        <v>5946000</v>
      </c>
      <c r="H69" s="121">
        <f t="shared" si="43"/>
        <v>1465000</v>
      </c>
      <c r="I69" s="122">
        <f t="shared" si="43"/>
        <v>0</v>
      </c>
      <c r="J69" s="121">
        <f t="shared" si="43"/>
        <v>693000</v>
      </c>
      <c r="K69" s="122">
        <f t="shared" si="43"/>
        <v>0</v>
      </c>
      <c r="L69" s="121">
        <f t="shared" si="43"/>
        <v>464000</v>
      </c>
      <c r="M69" s="122">
        <f t="shared" si="43"/>
        <v>0</v>
      </c>
      <c r="N69" s="121">
        <f t="shared" si="43"/>
        <v>856000</v>
      </c>
      <c r="O69" s="122">
        <f t="shared" si="43"/>
        <v>0</v>
      </c>
      <c r="P69" s="121">
        <f t="shared" si="36"/>
        <v>3478000</v>
      </c>
      <c r="Q69" s="122">
        <f t="shared" si="37"/>
        <v>0</v>
      </c>
      <c r="R69" s="67">
        <f t="shared" si="38"/>
        <v>84.482758620689651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58.493104608139923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>
        <f>SUM(V9:V16,V19:V25,V28:V31,V34,V37:V41,V44:V54,V57:V60,V63:V67)</f>
        <v>792000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145289000</v>
      </c>
      <c r="C71" s="108">
        <v>-789000</v>
      </c>
      <c r="D71" s="108"/>
      <c r="E71" s="108">
        <f>$B71      +$C71      +$D71</f>
        <v>144500000</v>
      </c>
      <c r="F71" s="109">
        <v>144500000</v>
      </c>
      <c r="G71" s="110">
        <v>144500000</v>
      </c>
      <c r="H71" s="109">
        <v>33460000</v>
      </c>
      <c r="I71" s="110"/>
      <c r="J71" s="109">
        <v>62773000</v>
      </c>
      <c r="K71" s="110"/>
      <c r="L71" s="109">
        <v>34627000</v>
      </c>
      <c r="M71" s="110"/>
      <c r="N71" s="109">
        <v>13644000</v>
      </c>
      <c r="O71" s="110"/>
      <c r="P71" s="109">
        <f>$H71      +$J71      +$L71      +$N71</f>
        <v>144504000</v>
      </c>
      <c r="Q71" s="110">
        <f>$I71      +$K71      +$M71      +$O71</f>
        <v>0</v>
      </c>
      <c r="R71" s="54">
        <f>IF(($L71      =0),0,((($N71      -$L71      )/$L71      )*100))</f>
        <v>-60.597221821122247</v>
      </c>
      <c r="S71" s="55">
        <f>IF(($M71      =0),0,((($O71      -$M71      )/$M71      )*100))</f>
        <v>0</v>
      </c>
      <c r="T71" s="54">
        <f>IF(($E71      =0),0,(($P71      /$E71      )*100))</f>
        <v>100.00276816608998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145289000</v>
      </c>
      <c r="C73" s="117">
        <f>SUM(C71:C72)</f>
        <v>-789000</v>
      </c>
      <c r="D73" s="117"/>
      <c r="E73" s="117">
        <f>$B73      +$C73      +$D73</f>
        <v>144500000</v>
      </c>
      <c r="F73" s="118">
        <f t="shared" ref="F73:O73" si="44">SUM(F71:F72)</f>
        <v>144500000</v>
      </c>
      <c r="G73" s="119">
        <f t="shared" si="44"/>
        <v>144500000</v>
      </c>
      <c r="H73" s="118">
        <f t="shared" si="44"/>
        <v>33460000</v>
      </c>
      <c r="I73" s="119">
        <f t="shared" si="44"/>
        <v>0</v>
      </c>
      <c r="J73" s="118">
        <f t="shared" si="44"/>
        <v>62773000</v>
      </c>
      <c r="K73" s="119">
        <f t="shared" si="44"/>
        <v>0</v>
      </c>
      <c r="L73" s="118">
        <f t="shared" si="44"/>
        <v>34627000</v>
      </c>
      <c r="M73" s="119">
        <f t="shared" si="44"/>
        <v>0</v>
      </c>
      <c r="N73" s="118">
        <f t="shared" si="44"/>
        <v>13644000</v>
      </c>
      <c r="O73" s="119">
        <f t="shared" si="44"/>
        <v>0</v>
      </c>
      <c r="P73" s="118">
        <f>$H73      +$J73      +$L73      +$N73</f>
        <v>144504000</v>
      </c>
      <c r="Q73" s="119">
        <f>$I73      +$K73      +$M73      +$O73</f>
        <v>0</v>
      </c>
      <c r="R73" s="63">
        <f>IF(($L73      =0),0,((($N73      -$L73      )/$L73      )*100))</f>
        <v>-60.597221821122247</v>
      </c>
      <c r="S73" s="64">
        <f>IF(($M73      =0),0,((($O73      -$M73      )/$M73      )*100))</f>
        <v>0</v>
      </c>
      <c r="T73" s="63">
        <f>IF(($E71      =0),0,(($P71      /$E71      )*100))</f>
        <v>100.00276816608998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145289000</v>
      </c>
      <c r="C74" s="120">
        <f>SUM(C71:C72)</f>
        <v>-789000</v>
      </c>
      <c r="D74" s="120"/>
      <c r="E74" s="120">
        <f>$B74      +$C74      +$D74</f>
        <v>144500000</v>
      </c>
      <c r="F74" s="121">
        <f t="shared" ref="F74:O74" si="45">SUM(F71:F72)</f>
        <v>144500000</v>
      </c>
      <c r="G74" s="122">
        <f t="shared" si="45"/>
        <v>144500000</v>
      </c>
      <c r="H74" s="121">
        <f t="shared" si="45"/>
        <v>33460000</v>
      </c>
      <c r="I74" s="122">
        <f t="shared" si="45"/>
        <v>0</v>
      </c>
      <c r="J74" s="121">
        <f t="shared" si="45"/>
        <v>62773000</v>
      </c>
      <c r="K74" s="122">
        <f t="shared" si="45"/>
        <v>0</v>
      </c>
      <c r="L74" s="121">
        <f t="shared" si="45"/>
        <v>34627000</v>
      </c>
      <c r="M74" s="122">
        <f t="shared" si="45"/>
        <v>0</v>
      </c>
      <c r="N74" s="121">
        <f t="shared" si="45"/>
        <v>13644000</v>
      </c>
      <c r="O74" s="122">
        <f t="shared" si="45"/>
        <v>0</v>
      </c>
      <c r="P74" s="121">
        <f>$H74      +$J74      +$L74      +$N74</f>
        <v>144504000</v>
      </c>
      <c r="Q74" s="122">
        <f>$I74      +$K74      +$M74      +$O74</f>
        <v>0</v>
      </c>
      <c r="R74" s="67">
        <f>IF(($L74      =0),0,((($N74      -$L74      )/$L74      )*100))</f>
        <v>-60.597221821122247</v>
      </c>
      <c r="S74" s="68">
        <f>IF(($M74      =0),0,((($O74      -$M74      )/$M74      )*100))</f>
        <v>0</v>
      </c>
      <c r="T74" s="67">
        <f>IF(($E71      =0),0,(($P71      /$E71      )*100))</f>
        <v>100.00276816608998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170747000</v>
      </c>
      <c r="C75" s="120">
        <f>SUM(C9:C16,C19:C25,C28:C31,C34,C37:C41,C44:C54,C57:C60,C63:C67,C71:C72)</f>
        <v>35000</v>
      </c>
      <c r="D75" s="120"/>
      <c r="E75" s="120">
        <f>$B75      +$C75      +$D75</f>
        <v>170782000</v>
      </c>
      <c r="F75" s="121">
        <f t="shared" ref="F75:O75" si="46">SUM(F9:F16,F19:F25,F28:F31,F34,F37:F41,F44:F54,F57:F60,F63:F67,F71:F72)</f>
        <v>169958000</v>
      </c>
      <c r="G75" s="122">
        <f t="shared" si="46"/>
        <v>150446000</v>
      </c>
      <c r="H75" s="121">
        <f t="shared" si="46"/>
        <v>34925000</v>
      </c>
      <c r="I75" s="122">
        <f t="shared" si="46"/>
        <v>0</v>
      </c>
      <c r="J75" s="121">
        <f t="shared" si="46"/>
        <v>63466000</v>
      </c>
      <c r="K75" s="122">
        <f t="shared" si="46"/>
        <v>0</v>
      </c>
      <c r="L75" s="121">
        <f t="shared" si="46"/>
        <v>35091000</v>
      </c>
      <c r="M75" s="122">
        <f t="shared" si="46"/>
        <v>0</v>
      </c>
      <c r="N75" s="121">
        <f t="shared" si="46"/>
        <v>14500000</v>
      </c>
      <c r="O75" s="122">
        <f t="shared" si="46"/>
        <v>0</v>
      </c>
      <c r="P75" s="121">
        <f>$H75      +$J75      +$L75      +$N75</f>
        <v>147982000</v>
      </c>
      <c r="Q75" s="122">
        <f>$I75      +$K75      +$M75      +$O75</f>
        <v>0</v>
      </c>
      <c r="R75" s="67">
        <f>IF(($L75      =0),0,((($N75      -$L75      )/$L75      )*100))</f>
        <v>-58.678863526260294</v>
      </c>
      <c r="S75" s="68">
        <f>IF(($M75      =0),0,((($O75      -$M75      )/$M75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98.362203049599202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>
        <f>SUM(V9:V16,V19:V25,V28:V31,V34,V37:V41,V44:V54,V57:V60,V63:V67,V71:V72)</f>
        <v>792000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11200000</v>
      </c>
      <c r="C87" s="128">
        <f t="shared" si="48"/>
        <v>0</v>
      </c>
      <c r="D87" s="128">
        <f t="shared" si="48"/>
        <v>0</v>
      </c>
      <c r="E87" s="128">
        <f t="shared" si="48"/>
        <v>11200000</v>
      </c>
      <c r="F87" s="128">
        <f t="shared" si="48"/>
        <v>0</v>
      </c>
      <c r="G87" s="128">
        <f t="shared" si="48"/>
        <v>0</v>
      </c>
      <c r="H87" s="128">
        <f t="shared" si="48"/>
        <v>2602000</v>
      </c>
      <c r="I87" s="128">
        <f t="shared" si="48"/>
        <v>0</v>
      </c>
      <c r="J87" s="128">
        <f t="shared" si="48"/>
        <v>8597000</v>
      </c>
      <c r="K87" s="128">
        <f t="shared" si="48"/>
        <v>0</v>
      </c>
      <c r="L87" s="128">
        <f t="shared" si="48"/>
        <v>1000000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12199000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108.91964285714286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11200000</v>
      </c>
      <c r="C91" s="108"/>
      <c r="D91" s="108"/>
      <c r="E91" s="108">
        <f t="shared" si="49"/>
        <v>11200000</v>
      </c>
      <c r="F91" s="108">
        <v>0</v>
      </c>
      <c r="G91" s="108">
        <v>0</v>
      </c>
      <c r="H91" s="108">
        <v>2602000</v>
      </c>
      <c r="I91" s="108"/>
      <c r="J91" s="108">
        <v>8597000</v>
      </c>
      <c r="K91" s="108"/>
      <c r="L91" s="108">
        <v>1000000</v>
      </c>
      <c r="M91" s="108"/>
      <c r="N91" s="108"/>
      <c r="O91" s="108"/>
      <c r="P91" s="108">
        <f t="shared" si="50"/>
        <v>12199000</v>
      </c>
      <c r="Q91" s="108">
        <f t="shared" si="51"/>
        <v>0</v>
      </c>
      <c r="R91" s="98">
        <f t="shared" si="52"/>
        <v>-100</v>
      </c>
      <c r="S91" s="98">
        <f t="shared" si="53"/>
        <v>0</v>
      </c>
      <c r="T91" s="98">
        <f t="shared" si="54"/>
        <v>108.91964285714286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11200000</v>
      </c>
      <c r="C114" s="137">
        <f t="shared" si="62"/>
        <v>0</v>
      </c>
      <c r="D114" s="137">
        <f t="shared" si="62"/>
        <v>0</v>
      </c>
      <c r="E114" s="137">
        <f t="shared" si="62"/>
        <v>11200000</v>
      </c>
      <c r="F114" s="137">
        <f t="shared" si="62"/>
        <v>0</v>
      </c>
      <c r="G114" s="137">
        <f t="shared" si="62"/>
        <v>0</v>
      </c>
      <c r="H114" s="137">
        <f t="shared" si="62"/>
        <v>2602000</v>
      </c>
      <c r="I114" s="137">
        <f t="shared" si="62"/>
        <v>0</v>
      </c>
      <c r="J114" s="137">
        <f t="shared" si="62"/>
        <v>8597000</v>
      </c>
      <c r="K114" s="137">
        <f t="shared" si="62"/>
        <v>0</v>
      </c>
      <c r="L114" s="137">
        <f t="shared" si="62"/>
        <v>1000000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12199000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1.0891964285714286</v>
      </c>
      <c r="U114" s="30">
        <f t="shared" si="59"/>
        <v>0</v>
      </c>
      <c r="V114" s="27"/>
      <c r="W114" s="28"/>
    </row>
    <row r="115" spans="1:23" hidden="1" x14ac:dyDescent="0.25">
      <c r="A115" s="31" t="s">
        <v>140</v>
      </c>
      <c r="B115" s="139">
        <f>B87</f>
        <v>11200000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11200000</v>
      </c>
      <c r="F115" s="139">
        <f t="shared" si="63"/>
        <v>0</v>
      </c>
      <c r="G115" s="139">
        <f t="shared" si="63"/>
        <v>0</v>
      </c>
      <c r="H115" s="139">
        <f t="shared" si="63"/>
        <v>2602000</v>
      </c>
      <c r="I115" s="139">
        <f t="shared" si="63"/>
        <v>0</v>
      </c>
      <c r="J115" s="139">
        <f t="shared" si="63"/>
        <v>8597000</v>
      </c>
      <c r="K115" s="139">
        <f t="shared" si="63"/>
        <v>0</v>
      </c>
      <c r="L115" s="139">
        <f t="shared" si="63"/>
        <v>1000000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12199000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1.0891964285714286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SpsJqniBkGk02e2gnK7d/bQqy5fJ6vT6I7TRb6f3+jdGXT2Yd8S7q3hgh5/nnxdvvOzMV0ruzUGVcNIVUa+qpA==" saltValue="IthRFMAMyblyjdCU2Xi7x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159000</v>
      </c>
      <c r="I10" s="110">
        <v>115086</v>
      </c>
      <c r="J10" s="109">
        <v>88000</v>
      </c>
      <c r="K10" s="110">
        <v>87206</v>
      </c>
      <c r="L10" s="109">
        <v>147000</v>
      </c>
      <c r="M10" s="110">
        <v>133010</v>
      </c>
      <c r="N10" s="109"/>
      <c r="O10" s="110">
        <v>178545</v>
      </c>
      <c r="P10" s="109">
        <f t="shared" ref="P10:P17" si="1">$H10      +$J10      +$L10      +$N10</f>
        <v>394000</v>
      </c>
      <c r="Q10" s="110">
        <f t="shared" ref="Q10:Q17" si="2">$I10      +$K10      +$M10      +$O10</f>
        <v>513847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34.234268100142842</v>
      </c>
      <c r="T10" s="54">
        <f t="shared" ref="T10:T16" si="5">IF(($E10      =0),0,(($P10      /$E10      )*100))</f>
        <v>39.4</v>
      </c>
      <c r="U10" s="56">
        <f t="shared" ref="U10:U16" si="6">IF(($E10      =0),0,(($Q10      /$E10      )*100))</f>
        <v>51.384700000000002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1000000</v>
      </c>
      <c r="C17" s="111">
        <f>SUM(C9:C16)</f>
        <v>0</v>
      </c>
      <c r="D17" s="111"/>
      <c r="E17" s="111">
        <f t="shared" si="0"/>
        <v>1000000</v>
      </c>
      <c r="F17" s="112">
        <f t="shared" ref="F17:O17" si="7">SUM(F9:F16)</f>
        <v>1000000</v>
      </c>
      <c r="G17" s="113">
        <f t="shared" si="7"/>
        <v>1000000</v>
      </c>
      <c r="H17" s="112">
        <f t="shared" si="7"/>
        <v>159000</v>
      </c>
      <c r="I17" s="113">
        <f t="shared" si="7"/>
        <v>115086</v>
      </c>
      <c r="J17" s="112">
        <f t="shared" si="7"/>
        <v>88000</v>
      </c>
      <c r="K17" s="113">
        <f t="shared" si="7"/>
        <v>87206</v>
      </c>
      <c r="L17" s="112">
        <f t="shared" si="7"/>
        <v>147000</v>
      </c>
      <c r="M17" s="113">
        <f t="shared" si="7"/>
        <v>133010</v>
      </c>
      <c r="N17" s="112">
        <f t="shared" si="7"/>
        <v>0</v>
      </c>
      <c r="O17" s="113">
        <f t="shared" si="7"/>
        <v>178545</v>
      </c>
      <c r="P17" s="112">
        <f t="shared" si="1"/>
        <v>394000</v>
      </c>
      <c r="Q17" s="113">
        <f t="shared" si="2"/>
        <v>513847</v>
      </c>
      <c r="R17" s="58">
        <f t="shared" si="3"/>
        <v>-100</v>
      </c>
      <c r="S17" s="59">
        <f t="shared" si="4"/>
        <v>34.234268100142842</v>
      </c>
      <c r="T17" s="58">
        <f>IF((SUM($E9:$E14))=0,0,(P17/(SUM($E9:$E14))*100))</f>
        <v>39.4</v>
      </c>
      <c r="U17" s="60">
        <f>IF((SUM($E9:$E14))=0,0,(Q17/(SUM($E9:$E14))*100))</f>
        <v>51.384700000000002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2488000</v>
      </c>
      <c r="C21" s="108"/>
      <c r="D21" s="108"/>
      <c r="E21" s="108">
        <f t="shared" si="8"/>
        <v>2488000</v>
      </c>
      <c r="F21" s="109">
        <v>2488000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2488000</v>
      </c>
      <c r="C26" s="111">
        <f>SUM(C19:C25)</f>
        <v>0</v>
      </c>
      <c r="D26" s="111"/>
      <c r="E26" s="111">
        <f t="shared" si="8"/>
        <v>2488000</v>
      </c>
      <c r="F26" s="112">
        <f t="shared" ref="F26:O26" si="15">SUM(F19:F25)</f>
        <v>2488000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2447000</v>
      </c>
      <c r="C31" s="108"/>
      <c r="D31" s="108"/>
      <c r="E31" s="108">
        <f>$B31      +$C31      +$D31</f>
        <v>2447000</v>
      </c>
      <c r="F31" s="109">
        <v>2447000</v>
      </c>
      <c r="G31" s="110">
        <v>2447000</v>
      </c>
      <c r="H31" s="109"/>
      <c r="I31" s="110"/>
      <c r="J31" s="109">
        <v>1068000</v>
      </c>
      <c r="K31" s="110">
        <v>531522</v>
      </c>
      <c r="L31" s="109"/>
      <c r="M31" s="110">
        <v>919205</v>
      </c>
      <c r="N31" s="109">
        <v>905000</v>
      </c>
      <c r="O31" s="110">
        <v>968521</v>
      </c>
      <c r="P31" s="109">
        <f>$H31      +$J31      +$L31      +$N31</f>
        <v>1973000</v>
      </c>
      <c r="Q31" s="110">
        <f>$I31      +$K31      +$M31      +$O31</f>
        <v>2419248</v>
      </c>
      <c r="R31" s="54">
        <f>IF(($L31      =0),0,((($N31      -$L31      )/$L31      )*100))</f>
        <v>0</v>
      </c>
      <c r="S31" s="55">
        <f>IF(($M31      =0),0,((($O31      -$M31      )/$M31      )*100))</f>
        <v>5.3650709036613158</v>
      </c>
      <c r="T31" s="54">
        <f>IF(($E31      =0),0,(($P31      /$E31      )*100))</f>
        <v>80.629342051491619</v>
      </c>
      <c r="U31" s="56">
        <f>IF(($E31      =0),0,(($Q31      /$E31      )*100))</f>
        <v>98.865876583571719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2447000</v>
      </c>
      <c r="C32" s="111">
        <f>SUM(C28:C31)</f>
        <v>0</v>
      </c>
      <c r="D32" s="111"/>
      <c r="E32" s="111">
        <f>$B32      +$C32      +$D32</f>
        <v>2447000</v>
      </c>
      <c r="F32" s="112">
        <f t="shared" ref="F32:O32" si="16">SUM(F28:F31)</f>
        <v>2447000</v>
      </c>
      <c r="G32" s="113">
        <f t="shared" si="16"/>
        <v>2447000</v>
      </c>
      <c r="H32" s="112">
        <f t="shared" si="16"/>
        <v>0</v>
      </c>
      <c r="I32" s="113">
        <f t="shared" si="16"/>
        <v>0</v>
      </c>
      <c r="J32" s="112">
        <f t="shared" si="16"/>
        <v>1068000</v>
      </c>
      <c r="K32" s="113">
        <f t="shared" si="16"/>
        <v>531522</v>
      </c>
      <c r="L32" s="112">
        <f t="shared" si="16"/>
        <v>0</v>
      </c>
      <c r="M32" s="113">
        <f t="shared" si="16"/>
        <v>919205</v>
      </c>
      <c r="N32" s="112">
        <f t="shared" si="16"/>
        <v>905000</v>
      </c>
      <c r="O32" s="113">
        <f t="shared" si="16"/>
        <v>968521</v>
      </c>
      <c r="P32" s="112">
        <f>$H32      +$J32      +$L32      +$N32</f>
        <v>1973000</v>
      </c>
      <c r="Q32" s="113">
        <f>$I32      +$K32      +$M32      +$O32</f>
        <v>2419248</v>
      </c>
      <c r="R32" s="58">
        <f>IF(($L32      =0),0,((($N32      -$L32      )/$L32      )*100))</f>
        <v>0</v>
      </c>
      <c r="S32" s="59">
        <f>IF(($M32      =0),0,((($O32      -$M32      )/$M32      )*100))</f>
        <v>5.3650709036613158</v>
      </c>
      <c r="T32" s="58">
        <f>IF($E32   =0,0,($P32   /$E32   )*100)</f>
        <v>80.629342051491619</v>
      </c>
      <c r="U32" s="60">
        <f>IF($E32   =0,0,($Q32   /$E32   )*100)</f>
        <v>98.865876583571719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1706000</v>
      </c>
      <c r="C34" s="108"/>
      <c r="D34" s="108"/>
      <c r="E34" s="108">
        <f>$B34      +$C34      +$D34</f>
        <v>1706000</v>
      </c>
      <c r="F34" s="109">
        <v>1706000</v>
      </c>
      <c r="G34" s="110">
        <v>1706000</v>
      </c>
      <c r="H34" s="109">
        <v>427000</v>
      </c>
      <c r="I34" s="110">
        <v>1706000</v>
      </c>
      <c r="J34" s="109"/>
      <c r="K34" s="110"/>
      <c r="L34" s="109"/>
      <c r="M34" s="110"/>
      <c r="N34" s="109"/>
      <c r="O34" s="110"/>
      <c r="P34" s="109">
        <f>$H34      +$J34      +$L34      +$N34</f>
        <v>427000</v>
      </c>
      <c r="Q34" s="110">
        <f>$I34      +$K34      +$M34      +$O34</f>
        <v>1706000</v>
      </c>
      <c r="R34" s="54">
        <f>IF(($L34      =0),0,((($N34      -$L34      )/$L34      )*100))</f>
        <v>0</v>
      </c>
      <c r="S34" s="55">
        <f>IF(($M34      =0),0,((($O34      -$M34      )/$M34      )*100))</f>
        <v>0</v>
      </c>
      <c r="T34" s="54">
        <f>IF(($E34      =0),0,(($P34      /$E34      )*100))</f>
        <v>25.029308323563892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1706000</v>
      </c>
      <c r="C35" s="111">
        <f>C34</f>
        <v>0</v>
      </c>
      <c r="D35" s="111"/>
      <c r="E35" s="111">
        <f>$B35      +$C35      +$D35</f>
        <v>1706000</v>
      </c>
      <c r="F35" s="112">
        <f t="shared" ref="F35:O35" si="17">F34</f>
        <v>1706000</v>
      </c>
      <c r="G35" s="113">
        <f t="shared" si="17"/>
        <v>1706000</v>
      </c>
      <c r="H35" s="112">
        <f t="shared" si="17"/>
        <v>427000</v>
      </c>
      <c r="I35" s="113">
        <f t="shared" si="17"/>
        <v>1706000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427000</v>
      </c>
      <c r="Q35" s="113">
        <f>$I35      +$K35      +$M35      +$O35</f>
        <v>1706000</v>
      </c>
      <c r="R35" s="58">
        <f>IF(($L35      =0),0,((($N35      -$L35      )/$L35      )*100))</f>
        <v>0</v>
      </c>
      <c r="S35" s="59">
        <f>IF(($M35      =0),0,((($O35      -$M35      )/$M35      )*100))</f>
        <v>0</v>
      </c>
      <c r="T35" s="58">
        <f>IF($E35   =0,0,($P35   /$E35   )*100)</f>
        <v>25.029308323563892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5000000</v>
      </c>
      <c r="H40" s="109"/>
      <c r="I40" s="110"/>
      <c r="J40" s="109">
        <v>293000</v>
      </c>
      <c r="K40" s="110"/>
      <c r="L40" s="109">
        <v>693000</v>
      </c>
      <c r="M40" s="110">
        <v>267163</v>
      </c>
      <c r="N40" s="109">
        <v>2424000</v>
      </c>
      <c r="O40" s="110">
        <v>1985423</v>
      </c>
      <c r="P40" s="109">
        <f t="shared" si="19"/>
        <v>3410000</v>
      </c>
      <c r="Q40" s="110">
        <f t="shared" si="20"/>
        <v>2252586</v>
      </c>
      <c r="R40" s="54">
        <f t="shared" si="21"/>
        <v>249.7835497835498</v>
      </c>
      <c r="S40" s="55">
        <f t="shared" si="22"/>
        <v>643.15043625052874</v>
      </c>
      <c r="T40" s="54">
        <f t="shared" si="23"/>
        <v>68.2</v>
      </c>
      <c r="U40" s="56">
        <f t="shared" si="24"/>
        <v>45.051720000000003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5000000</v>
      </c>
      <c r="C42" s="111">
        <f>SUM(C37:C41)</f>
        <v>0</v>
      </c>
      <c r="D42" s="111"/>
      <c r="E42" s="111">
        <f t="shared" si="18"/>
        <v>5000000</v>
      </c>
      <c r="F42" s="112">
        <f t="shared" ref="F42:O42" si="25">SUM(F37:F41)</f>
        <v>5000000</v>
      </c>
      <c r="G42" s="113">
        <f t="shared" si="25"/>
        <v>5000000</v>
      </c>
      <c r="H42" s="112">
        <f t="shared" si="25"/>
        <v>0</v>
      </c>
      <c r="I42" s="113">
        <f t="shared" si="25"/>
        <v>0</v>
      </c>
      <c r="J42" s="112">
        <f t="shared" si="25"/>
        <v>293000</v>
      </c>
      <c r="K42" s="113">
        <f t="shared" si="25"/>
        <v>0</v>
      </c>
      <c r="L42" s="112">
        <f t="shared" si="25"/>
        <v>693000</v>
      </c>
      <c r="M42" s="113">
        <f t="shared" si="25"/>
        <v>267163</v>
      </c>
      <c r="N42" s="112">
        <f t="shared" si="25"/>
        <v>2424000</v>
      </c>
      <c r="O42" s="113">
        <f t="shared" si="25"/>
        <v>1985423</v>
      </c>
      <c r="P42" s="112">
        <f t="shared" si="19"/>
        <v>3410000</v>
      </c>
      <c r="Q42" s="113">
        <f t="shared" si="20"/>
        <v>2252586</v>
      </c>
      <c r="R42" s="58">
        <f t="shared" si="21"/>
        <v>249.7835497835498</v>
      </c>
      <c r="S42" s="59">
        <f t="shared" si="22"/>
        <v>643.15043625052874</v>
      </c>
      <c r="T42" s="58">
        <f>IF((+$E37+$E40) =0,0,(P42   /(+$E37+$E40) )*100)</f>
        <v>68.2</v>
      </c>
      <c r="U42" s="60">
        <f>IF((+$E37+$E40) =0,0,(Q42   /(+$E37+$E40) )*100)</f>
        <v>45.051720000000003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12641000</v>
      </c>
      <c r="C69" s="120">
        <f>SUM(C9:C16,C19:C25,C28:C31,C34,C37:C41,C44:C54,C57:C60,C63:C67)</f>
        <v>0</v>
      </c>
      <c r="D69" s="120"/>
      <c r="E69" s="120">
        <f t="shared" si="35"/>
        <v>12641000</v>
      </c>
      <c r="F69" s="121">
        <f t="shared" ref="F69:O69" si="43">SUM(F9:F16,F19:F25,F28:F31,F34,F37:F41,F44:F54,F57:F60,F63:F67)</f>
        <v>12641000</v>
      </c>
      <c r="G69" s="122">
        <f t="shared" si="43"/>
        <v>10153000</v>
      </c>
      <c r="H69" s="121">
        <f t="shared" si="43"/>
        <v>586000</v>
      </c>
      <c r="I69" s="122">
        <f t="shared" si="43"/>
        <v>1821086</v>
      </c>
      <c r="J69" s="121">
        <f t="shared" si="43"/>
        <v>1449000</v>
      </c>
      <c r="K69" s="122">
        <f t="shared" si="43"/>
        <v>618728</v>
      </c>
      <c r="L69" s="121">
        <f t="shared" si="43"/>
        <v>840000</v>
      </c>
      <c r="M69" s="122">
        <f t="shared" si="43"/>
        <v>1319378</v>
      </c>
      <c r="N69" s="121">
        <f t="shared" si="43"/>
        <v>3329000</v>
      </c>
      <c r="O69" s="122">
        <f t="shared" si="43"/>
        <v>3132489</v>
      </c>
      <c r="P69" s="121">
        <f t="shared" si="36"/>
        <v>6204000</v>
      </c>
      <c r="Q69" s="122">
        <f t="shared" si="37"/>
        <v>6891681</v>
      </c>
      <c r="R69" s="67">
        <f t="shared" si="38"/>
        <v>296.3095238095238</v>
      </c>
      <c r="S69" s="68">
        <f t="shared" si="39"/>
        <v>137.42164868597172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61.105092091007585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67.878272431793562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IF(($L71      =0),0,((($N71      -$L71      )/$L71      )*100))</f>
        <v>0</v>
      </c>
      <c r="S71" s="55">
        <f>IF(($M71      =0),0,((($O71      -$M71      )/$M71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IF(($L73      =0),0,((($N73      -$L73      )/$L73      )*100))</f>
        <v>0</v>
      </c>
      <c r="S73" s="64">
        <f>IF(($M73      =0),0,((($O73      -$M73      )/$M73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IF(($L74      =0),0,((($N74      -$L74      )/$L74      )*100))</f>
        <v>0</v>
      </c>
      <c r="S74" s="68">
        <f>IF(($M74      =0),0,((($O74      -$M74      )/$M74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12641000</v>
      </c>
      <c r="C75" s="120">
        <f>SUM(C9:C16,C19:C25,C28:C31,C34,C37:C41,C44:C54,C57:C60,C63:C67,C71:C72)</f>
        <v>0</v>
      </c>
      <c r="D75" s="120"/>
      <c r="E75" s="120">
        <f>$B75      +$C75      +$D75</f>
        <v>12641000</v>
      </c>
      <c r="F75" s="121">
        <f t="shared" ref="F75:O75" si="46">SUM(F9:F16,F19:F25,F28:F31,F34,F37:F41,F44:F54,F57:F60,F63:F67,F71:F72)</f>
        <v>12641000</v>
      </c>
      <c r="G75" s="122">
        <f t="shared" si="46"/>
        <v>10153000</v>
      </c>
      <c r="H75" s="121">
        <f t="shared" si="46"/>
        <v>586000</v>
      </c>
      <c r="I75" s="122">
        <f t="shared" si="46"/>
        <v>1821086</v>
      </c>
      <c r="J75" s="121">
        <f t="shared" si="46"/>
        <v>1449000</v>
      </c>
      <c r="K75" s="122">
        <f t="shared" si="46"/>
        <v>618728</v>
      </c>
      <c r="L75" s="121">
        <f t="shared" si="46"/>
        <v>840000</v>
      </c>
      <c r="M75" s="122">
        <f t="shared" si="46"/>
        <v>1319378</v>
      </c>
      <c r="N75" s="121">
        <f t="shared" si="46"/>
        <v>3329000</v>
      </c>
      <c r="O75" s="122">
        <f t="shared" si="46"/>
        <v>3132489</v>
      </c>
      <c r="P75" s="121">
        <f>$H75      +$J75      +$L75      +$N75</f>
        <v>6204000</v>
      </c>
      <c r="Q75" s="122">
        <f>$I75      +$K75      +$M75      +$O75</f>
        <v>6891681</v>
      </c>
      <c r="R75" s="67">
        <f>IF(($L75      =0),0,((($N75      -$L75      )/$L75      )*100))</f>
        <v>296.3095238095238</v>
      </c>
      <c r="S75" s="68">
        <f>IF(($M75      =0),0,((($O75      -$M75      )/$M75      )*100))</f>
        <v>137.42164868597172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61.105092091007585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67.878272431793562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CmRrJIai6kv0eYrUi94D+eVETDVETwhnDXW17344oOdEnUocc/S4Npd05+2jnURphlQ5nDZ+rC3T8RLNFTBJow==" saltValue="69hOjracJ2AvFMrQPP4a8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225000</v>
      </c>
      <c r="I10" s="110">
        <v>225000</v>
      </c>
      <c r="J10" s="109">
        <v>229000</v>
      </c>
      <c r="K10" s="110">
        <v>938277</v>
      </c>
      <c r="L10" s="109">
        <v>1252000</v>
      </c>
      <c r="M10" s="110">
        <v>573300</v>
      </c>
      <c r="N10" s="109"/>
      <c r="O10" s="110">
        <v>1263423</v>
      </c>
      <c r="P10" s="109">
        <f t="shared" ref="P10:P17" si="1">$H10      +$J10      +$L10      +$N10</f>
        <v>1706000</v>
      </c>
      <c r="Q10" s="110">
        <f t="shared" ref="Q10:Q17" si="2">$I10      +$K10      +$M10      +$O10</f>
        <v>3000000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120.37728937728937</v>
      </c>
      <c r="T10" s="54">
        <f t="shared" ref="T10:T16" si="5">IF(($E10      =0),0,(($P10      /$E10      )*100))</f>
        <v>56.866666666666667</v>
      </c>
      <c r="U10" s="56">
        <f t="shared" ref="U10:U16" si="6">IF(($E10      =0),0,(($Q10      /$E10      )*100))</f>
        <v>100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225000</v>
      </c>
      <c r="I17" s="113">
        <f t="shared" si="7"/>
        <v>225000</v>
      </c>
      <c r="J17" s="112">
        <f t="shared" si="7"/>
        <v>229000</v>
      </c>
      <c r="K17" s="113">
        <f t="shared" si="7"/>
        <v>938277</v>
      </c>
      <c r="L17" s="112">
        <f t="shared" si="7"/>
        <v>1252000</v>
      </c>
      <c r="M17" s="113">
        <f t="shared" si="7"/>
        <v>573300</v>
      </c>
      <c r="N17" s="112">
        <f t="shared" si="7"/>
        <v>0</v>
      </c>
      <c r="O17" s="113">
        <f t="shared" si="7"/>
        <v>1263423</v>
      </c>
      <c r="P17" s="112">
        <f t="shared" si="1"/>
        <v>1706000</v>
      </c>
      <c r="Q17" s="113">
        <f t="shared" si="2"/>
        <v>3000000</v>
      </c>
      <c r="R17" s="58">
        <f t="shared" si="3"/>
        <v>-100</v>
      </c>
      <c r="S17" s="59">
        <f t="shared" si="4"/>
        <v>120.37728937728937</v>
      </c>
      <c r="T17" s="58">
        <f>IF((SUM($E9:$E14))=0,0,(P17/(SUM($E9:$E14))*100))</f>
        <v>56.866666666666667</v>
      </c>
      <c r="U17" s="60">
        <f>IF((SUM($E9:$E14))=0,0,(Q17/(SUM($E9:$E14))*100))</f>
        <v>100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>
        <v>21100000</v>
      </c>
      <c r="D23" s="108"/>
      <c r="E23" s="108">
        <f t="shared" si="8"/>
        <v>21100000</v>
      </c>
      <c r="F23" s="109">
        <v>21100000</v>
      </c>
      <c r="G23" s="110">
        <v>21100000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21100000</v>
      </c>
      <c r="D26" s="111"/>
      <c r="E26" s="111">
        <f t="shared" si="8"/>
        <v>21100000</v>
      </c>
      <c r="F26" s="112">
        <f t="shared" ref="F26:O26" si="15">SUM(F19:F25)</f>
        <v>21100000</v>
      </c>
      <c r="G26" s="113">
        <f t="shared" si="15"/>
        <v>21100000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1608000</v>
      </c>
      <c r="C34" s="108"/>
      <c r="D34" s="108"/>
      <c r="E34" s="108">
        <f>$B34      +$C34      +$D34</f>
        <v>1608000</v>
      </c>
      <c r="F34" s="109">
        <v>1608000</v>
      </c>
      <c r="G34" s="110">
        <v>1608000</v>
      </c>
      <c r="H34" s="109">
        <v>402000</v>
      </c>
      <c r="I34" s="110">
        <v>776958</v>
      </c>
      <c r="J34" s="109">
        <v>831000</v>
      </c>
      <c r="K34" s="110">
        <v>831043</v>
      </c>
      <c r="L34" s="109"/>
      <c r="M34" s="110"/>
      <c r="N34" s="109"/>
      <c r="O34" s="110"/>
      <c r="P34" s="109">
        <f>$H34      +$J34      +$L34      +$N34</f>
        <v>1233000</v>
      </c>
      <c r="Q34" s="110">
        <f>$I34      +$K34      +$M34      +$O34</f>
        <v>1608001</v>
      </c>
      <c r="R34" s="54">
        <f>IF(($L34      =0),0,((($N34      -$L34      )/$L34      )*100))</f>
        <v>0</v>
      </c>
      <c r="S34" s="55">
        <f>IF(($M34      =0),0,((($O34      -$M34      )/$M34      )*100))</f>
        <v>0</v>
      </c>
      <c r="T34" s="54">
        <f>IF(($E34      =0),0,(($P34      /$E34      )*100))</f>
        <v>76.679104477611943</v>
      </c>
      <c r="U34" s="56">
        <f>IF(($E34      =0),0,(($Q34      /$E34      )*100))</f>
        <v>100.00006218905473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1608000</v>
      </c>
      <c r="C35" s="111">
        <f>C34</f>
        <v>0</v>
      </c>
      <c r="D35" s="111"/>
      <c r="E35" s="111">
        <f>$B35      +$C35      +$D35</f>
        <v>1608000</v>
      </c>
      <c r="F35" s="112">
        <f t="shared" ref="F35:O35" si="17">F34</f>
        <v>1608000</v>
      </c>
      <c r="G35" s="113">
        <f t="shared" si="17"/>
        <v>1608000</v>
      </c>
      <c r="H35" s="112">
        <f t="shared" si="17"/>
        <v>402000</v>
      </c>
      <c r="I35" s="113">
        <f t="shared" si="17"/>
        <v>776958</v>
      </c>
      <c r="J35" s="112">
        <f t="shared" si="17"/>
        <v>831000</v>
      </c>
      <c r="K35" s="113">
        <f t="shared" si="17"/>
        <v>831043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1233000</v>
      </c>
      <c r="Q35" s="113">
        <f>$I35      +$K35      +$M35      +$O35</f>
        <v>1608001</v>
      </c>
      <c r="R35" s="58">
        <f>IF(($L35      =0),0,((($N35      -$L35      )/$L35      )*100))</f>
        <v>0</v>
      </c>
      <c r="S35" s="59">
        <f>IF(($M35      =0),0,((($O35      -$M35      )/$M35      )*100))</f>
        <v>0</v>
      </c>
      <c r="T35" s="58">
        <f>IF($E35   =0,0,($P35   /$E35   )*100)</f>
        <v>76.679104477611943</v>
      </c>
      <c r="U35" s="60">
        <f>IF($E35   =0,0,($Q35   /$E35   )*100)</f>
        <v>100.00006218905473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1237000</v>
      </c>
      <c r="C37" s="108"/>
      <c r="D37" s="108"/>
      <c r="E37" s="108">
        <f t="shared" ref="E37:E42" si="18">$B37      +$C37      +$D37</f>
        <v>1237000</v>
      </c>
      <c r="F37" s="109">
        <v>1237000</v>
      </c>
      <c r="G37" s="110">
        <v>1237000</v>
      </c>
      <c r="H37" s="109"/>
      <c r="I37" s="110"/>
      <c r="J37" s="109">
        <v>815000</v>
      </c>
      <c r="K37" s="110">
        <v>865900</v>
      </c>
      <c r="L37" s="109"/>
      <c r="M37" s="110">
        <v>371100</v>
      </c>
      <c r="N37" s="109"/>
      <c r="O37" s="110"/>
      <c r="P37" s="109">
        <f t="shared" ref="P37:P42" si="19">$H37      +$J37      +$L37      +$N37</f>
        <v>815000</v>
      </c>
      <c r="Q37" s="110">
        <f t="shared" ref="Q37:Q42" si="20">$I37      +$K37      +$M37      +$O37</f>
        <v>1237000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-100</v>
      </c>
      <c r="T37" s="54">
        <f t="shared" ref="T37:T41" si="23">IF(($E37      =0),0,(($P37      /$E37      )*100))</f>
        <v>65.885206143896525</v>
      </c>
      <c r="U37" s="56">
        <f t="shared" ref="U37:U41" si="24">IF(($E37      =0),0,(($Q37      /$E37      )*100))</f>
        <v>100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423000</v>
      </c>
      <c r="C38" s="108">
        <v>2271000</v>
      </c>
      <c r="D38" s="108"/>
      <c r="E38" s="108">
        <f t="shared" si="18"/>
        <v>2694000</v>
      </c>
      <c r="F38" s="109">
        <v>423000</v>
      </c>
      <c r="G38" s="110">
        <v>0</v>
      </c>
      <c r="H38" s="109"/>
      <c r="I38" s="110"/>
      <c r="J38" s="109"/>
      <c r="K38" s="110"/>
      <c r="L38" s="109"/>
      <c r="M38" s="110"/>
      <c r="N38" s="109">
        <v>65000</v>
      </c>
      <c r="O38" s="110"/>
      <c r="P38" s="109">
        <f t="shared" si="19"/>
        <v>65000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2.412769116555308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1660000</v>
      </c>
      <c r="C42" s="111">
        <f>SUM(C37:C41)</f>
        <v>2271000</v>
      </c>
      <c r="D42" s="111"/>
      <c r="E42" s="111">
        <f t="shared" si="18"/>
        <v>3931000</v>
      </c>
      <c r="F42" s="112">
        <f t="shared" ref="F42:O42" si="25">SUM(F37:F41)</f>
        <v>1660000</v>
      </c>
      <c r="G42" s="113">
        <f t="shared" si="25"/>
        <v>1237000</v>
      </c>
      <c r="H42" s="112">
        <f t="shared" si="25"/>
        <v>0</v>
      </c>
      <c r="I42" s="113">
        <f t="shared" si="25"/>
        <v>0</v>
      </c>
      <c r="J42" s="112">
        <f t="shared" si="25"/>
        <v>815000</v>
      </c>
      <c r="K42" s="113">
        <f t="shared" si="25"/>
        <v>865900</v>
      </c>
      <c r="L42" s="112">
        <f t="shared" si="25"/>
        <v>0</v>
      </c>
      <c r="M42" s="113">
        <f t="shared" si="25"/>
        <v>371100</v>
      </c>
      <c r="N42" s="112">
        <f t="shared" si="25"/>
        <v>65000</v>
      </c>
      <c r="O42" s="113">
        <f t="shared" si="25"/>
        <v>0</v>
      </c>
      <c r="P42" s="112">
        <f t="shared" si="19"/>
        <v>880000</v>
      </c>
      <c r="Q42" s="113">
        <f t="shared" si="20"/>
        <v>1237000</v>
      </c>
      <c r="R42" s="58">
        <f t="shared" si="21"/>
        <v>0</v>
      </c>
      <c r="S42" s="59">
        <f t="shared" si="22"/>
        <v>-100</v>
      </c>
      <c r="T42" s="58">
        <f>IF((+$E37+$E40) =0,0,(P42   /(+$E37+$E40) )*100)</f>
        <v>71.139854486661278</v>
      </c>
      <c r="U42" s="60">
        <f>IF((+$E37+$E40) =0,0,(Q42   /(+$E37+$E40) )*100)</f>
        <v>100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28738000</v>
      </c>
      <c r="C45" s="108">
        <v>-16238000</v>
      </c>
      <c r="D45" s="108"/>
      <c r="E45" s="108">
        <f t="shared" si="26"/>
        <v>12500000</v>
      </c>
      <c r="F45" s="109">
        <v>12500000</v>
      </c>
      <c r="G45" s="110">
        <v>12500000</v>
      </c>
      <c r="H45" s="109"/>
      <c r="I45" s="110"/>
      <c r="J45" s="109"/>
      <c r="K45" s="110">
        <v>1185141</v>
      </c>
      <c r="L45" s="109">
        <v>1185000</v>
      </c>
      <c r="M45" s="110"/>
      <c r="N45" s="109">
        <v>2000000</v>
      </c>
      <c r="O45" s="110">
        <v>1999533</v>
      </c>
      <c r="P45" s="109">
        <f t="shared" si="27"/>
        <v>3185000</v>
      </c>
      <c r="Q45" s="110">
        <f t="shared" si="28"/>
        <v>3184674</v>
      </c>
      <c r="R45" s="54">
        <f t="shared" si="29"/>
        <v>68.776371308016877</v>
      </c>
      <c r="S45" s="55">
        <f t="shared" si="30"/>
        <v>0</v>
      </c>
      <c r="T45" s="54">
        <f t="shared" si="31"/>
        <v>25.480000000000004</v>
      </c>
      <c r="U45" s="56">
        <f t="shared" si="32"/>
        <v>25.477391999999998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50239000</v>
      </c>
      <c r="C53" s="108"/>
      <c r="D53" s="108"/>
      <c r="E53" s="108">
        <f t="shared" si="26"/>
        <v>50239000</v>
      </c>
      <c r="F53" s="109">
        <v>50239000</v>
      </c>
      <c r="G53" s="110">
        <v>50239000</v>
      </c>
      <c r="H53" s="109">
        <v>9689000</v>
      </c>
      <c r="I53" s="110">
        <v>6184013</v>
      </c>
      <c r="J53" s="109">
        <v>11606000</v>
      </c>
      <c r="K53" s="110">
        <v>9225333</v>
      </c>
      <c r="L53" s="109">
        <v>11221000</v>
      </c>
      <c r="M53" s="110">
        <v>6041068</v>
      </c>
      <c r="N53" s="109">
        <v>14173000</v>
      </c>
      <c r="O53" s="110">
        <v>23145831</v>
      </c>
      <c r="P53" s="109">
        <f t="shared" si="27"/>
        <v>46689000</v>
      </c>
      <c r="Q53" s="110">
        <f t="shared" si="28"/>
        <v>44596245</v>
      </c>
      <c r="R53" s="54">
        <f t="shared" si="29"/>
        <v>26.307815702700292</v>
      </c>
      <c r="S53" s="55">
        <f t="shared" si="30"/>
        <v>283.14137500190361</v>
      </c>
      <c r="T53" s="54">
        <f t="shared" si="31"/>
        <v>92.933776548100084</v>
      </c>
      <c r="U53" s="56">
        <f t="shared" si="32"/>
        <v>88.768178108640697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78977000</v>
      </c>
      <c r="C55" s="111">
        <f>SUM(C44:C54)</f>
        <v>-16238000</v>
      </c>
      <c r="D55" s="111"/>
      <c r="E55" s="111">
        <f t="shared" si="26"/>
        <v>62739000</v>
      </c>
      <c r="F55" s="112">
        <f t="shared" ref="F55:O55" si="33">SUM(F44:F54)</f>
        <v>62739000</v>
      </c>
      <c r="G55" s="113">
        <f t="shared" si="33"/>
        <v>62739000</v>
      </c>
      <c r="H55" s="112">
        <f t="shared" si="33"/>
        <v>9689000</v>
      </c>
      <c r="I55" s="113">
        <f t="shared" si="33"/>
        <v>6184013</v>
      </c>
      <c r="J55" s="112">
        <f t="shared" si="33"/>
        <v>11606000</v>
      </c>
      <c r="K55" s="113">
        <f t="shared" si="33"/>
        <v>10410474</v>
      </c>
      <c r="L55" s="112">
        <f t="shared" si="33"/>
        <v>12406000</v>
      </c>
      <c r="M55" s="113">
        <f t="shared" si="33"/>
        <v>6041068</v>
      </c>
      <c r="N55" s="112">
        <f t="shared" si="33"/>
        <v>16173000</v>
      </c>
      <c r="O55" s="113">
        <f t="shared" si="33"/>
        <v>25145364</v>
      </c>
      <c r="P55" s="112">
        <f t="shared" si="27"/>
        <v>49874000</v>
      </c>
      <c r="Q55" s="113">
        <f t="shared" si="28"/>
        <v>47780919</v>
      </c>
      <c r="R55" s="58">
        <f t="shared" si="29"/>
        <v>30.364339835563435</v>
      </c>
      <c r="S55" s="59">
        <f t="shared" si="30"/>
        <v>316.24037339093019</v>
      </c>
      <c r="T55" s="58">
        <f>IF((+$E45+$E47+$E49+$E50+$E53) =0,0,(P55   /(+$E45+$E47+$E49+$E50+$E53) )*100)</f>
        <v>79.494413363298747</v>
      </c>
      <c r="U55" s="60">
        <f>IF((+$E45+$E47+$E49+$E50+$E53) =0,0,(Q55   /(+$E45+$E47+$E49+$E50+$E53) )*100)</f>
        <v>76.15824128532492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85245000</v>
      </c>
      <c r="C69" s="120">
        <f>SUM(C9:C16,C19:C25,C28:C31,C34,C37:C41,C44:C54,C57:C60,C63:C67)</f>
        <v>7133000</v>
      </c>
      <c r="D69" s="120"/>
      <c r="E69" s="120">
        <f t="shared" si="35"/>
        <v>92378000</v>
      </c>
      <c r="F69" s="121">
        <f t="shared" ref="F69:O69" si="43">SUM(F9:F16,F19:F25,F28:F31,F34,F37:F41,F44:F54,F57:F60,F63:F67)</f>
        <v>90107000</v>
      </c>
      <c r="G69" s="122">
        <f t="shared" si="43"/>
        <v>89684000</v>
      </c>
      <c r="H69" s="121">
        <f t="shared" si="43"/>
        <v>10316000</v>
      </c>
      <c r="I69" s="122">
        <f t="shared" si="43"/>
        <v>7185971</v>
      </c>
      <c r="J69" s="121">
        <f t="shared" si="43"/>
        <v>13481000</v>
      </c>
      <c r="K69" s="122">
        <f t="shared" si="43"/>
        <v>13045694</v>
      </c>
      <c r="L69" s="121">
        <f t="shared" si="43"/>
        <v>13658000</v>
      </c>
      <c r="M69" s="122">
        <f t="shared" si="43"/>
        <v>6985468</v>
      </c>
      <c r="N69" s="121">
        <f t="shared" si="43"/>
        <v>16238000</v>
      </c>
      <c r="O69" s="122">
        <f t="shared" si="43"/>
        <v>26408787</v>
      </c>
      <c r="P69" s="121">
        <f t="shared" si="36"/>
        <v>53693000</v>
      </c>
      <c r="Q69" s="122">
        <f t="shared" si="37"/>
        <v>53625920</v>
      </c>
      <c r="R69" s="67">
        <f t="shared" si="38"/>
        <v>18.890027822521599</v>
      </c>
      <c r="S69" s="68">
        <f t="shared" si="39"/>
        <v>278.05322420774098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59.869095936844921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59.794299986619691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54897000</v>
      </c>
      <c r="C71" s="108">
        <v>-268000</v>
      </c>
      <c r="D71" s="108"/>
      <c r="E71" s="108">
        <f>$B71      +$C71      +$D71</f>
        <v>54629000</v>
      </c>
      <c r="F71" s="109">
        <v>54629000</v>
      </c>
      <c r="G71" s="110">
        <v>54629000</v>
      </c>
      <c r="H71" s="109">
        <v>16217000</v>
      </c>
      <c r="I71" s="110">
        <v>16216717</v>
      </c>
      <c r="J71" s="109">
        <v>15914000</v>
      </c>
      <c r="K71" s="110">
        <v>15752948</v>
      </c>
      <c r="L71" s="109">
        <v>10003000</v>
      </c>
      <c r="M71" s="110">
        <v>9927709</v>
      </c>
      <c r="N71" s="109">
        <v>12495000</v>
      </c>
      <c r="O71" s="110">
        <v>12731507</v>
      </c>
      <c r="P71" s="109">
        <f>$H71      +$J71      +$L71      +$N71</f>
        <v>54629000</v>
      </c>
      <c r="Q71" s="110">
        <f>$I71      +$K71      +$M71      +$O71</f>
        <v>54628881</v>
      </c>
      <c r="R71" s="54">
        <f>IF(($L71      =0),0,((($N71      -$L71      )/$L71      )*100))</f>
        <v>24.91252624212736</v>
      </c>
      <c r="S71" s="55">
        <f>IF(($M71      =0),0,((($O71      -$M71      )/$M71      )*100))</f>
        <v>28.242145292534261</v>
      </c>
      <c r="T71" s="54">
        <f>IF(($E71      =0),0,(($P71      /$E71      )*100))</f>
        <v>100</v>
      </c>
      <c r="U71" s="56">
        <f>IF(($E71      =0),0,(($Q71      /$E71      )*100))</f>
        <v>99.999782166980907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54897000</v>
      </c>
      <c r="C73" s="117">
        <f>SUM(C71:C72)</f>
        <v>-268000</v>
      </c>
      <c r="D73" s="117"/>
      <c r="E73" s="117">
        <f>$B73      +$C73      +$D73</f>
        <v>54629000</v>
      </c>
      <c r="F73" s="118">
        <f t="shared" ref="F73:O73" si="44">SUM(F71:F72)</f>
        <v>54629000</v>
      </c>
      <c r="G73" s="119">
        <f t="shared" si="44"/>
        <v>54629000</v>
      </c>
      <c r="H73" s="118">
        <f t="shared" si="44"/>
        <v>16217000</v>
      </c>
      <c r="I73" s="119">
        <f t="shared" si="44"/>
        <v>16216717</v>
      </c>
      <c r="J73" s="118">
        <f t="shared" si="44"/>
        <v>15914000</v>
      </c>
      <c r="K73" s="119">
        <f t="shared" si="44"/>
        <v>15752948</v>
      </c>
      <c r="L73" s="118">
        <f t="shared" si="44"/>
        <v>10003000</v>
      </c>
      <c r="M73" s="119">
        <f t="shared" si="44"/>
        <v>9927709</v>
      </c>
      <c r="N73" s="118">
        <f t="shared" si="44"/>
        <v>12495000</v>
      </c>
      <c r="O73" s="119">
        <f t="shared" si="44"/>
        <v>12731507</v>
      </c>
      <c r="P73" s="118">
        <f>$H73      +$J73      +$L73      +$N73</f>
        <v>54629000</v>
      </c>
      <c r="Q73" s="119">
        <f>$I73      +$K73      +$M73      +$O73</f>
        <v>54628881</v>
      </c>
      <c r="R73" s="63">
        <f>IF(($L73      =0),0,((($N73      -$L73      )/$L73      )*100))</f>
        <v>24.91252624212736</v>
      </c>
      <c r="S73" s="64">
        <f>IF(($M73      =0),0,((($O73      -$M73      )/$M73      )*100))</f>
        <v>28.242145292534261</v>
      </c>
      <c r="T73" s="63">
        <f>IF(($E71      =0),0,(($P71      /$E71      )*100))</f>
        <v>100</v>
      </c>
      <c r="U73" s="65">
        <f>IF($E71   =0,0,($Q71   /$E71 )*100)</f>
        <v>99.999782166980907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54897000</v>
      </c>
      <c r="C74" s="120">
        <f>SUM(C71:C72)</f>
        <v>-268000</v>
      </c>
      <c r="D74" s="120"/>
      <c r="E74" s="120">
        <f>$B74      +$C74      +$D74</f>
        <v>54629000</v>
      </c>
      <c r="F74" s="121">
        <f t="shared" ref="F74:O74" si="45">SUM(F71:F72)</f>
        <v>54629000</v>
      </c>
      <c r="G74" s="122">
        <f t="shared" si="45"/>
        <v>54629000</v>
      </c>
      <c r="H74" s="121">
        <f t="shared" si="45"/>
        <v>16217000</v>
      </c>
      <c r="I74" s="122">
        <f t="shared" si="45"/>
        <v>16216717</v>
      </c>
      <c r="J74" s="121">
        <f t="shared" si="45"/>
        <v>15914000</v>
      </c>
      <c r="K74" s="122">
        <f t="shared" si="45"/>
        <v>15752948</v>
      </c>
      <c r="L74" s="121">
        <f t="shared" si="45"/>
        <v>10003000</v>
      </c>
      <c r="M74" s="122">
        <f t="shared" si="45"/>
        <v>9927709</v>
      </c>
      <c r="N74" s="121">
        <f t="shared" si="45"/>
        <v>12495000</v>
      </c>
      <c r="O74" s="122">
        <f t="shared" si="45"/>
        <v>12731507</v>
      </c>
      <c r="P74" s="121">
        <f>$H74      +$J74      +$L74      +$N74</f>
        <v>54629000</v>
      </c>
      <c r="Q74" s="122">
        <f>$I74      +$K74      +$M74      +$O74</f>
        <v>54628881</v>
      </c>
      <c r="R74" s="67">
        <f>IF(($L74      =0),0,((($N74      -$L74      )/$L74      )*100))</f>
        <v>24.91252624212736</v>
      </c>
      <c r="S74" s="68">
        <f>IF(($M74      =0),0,((($O74      -$M74      )/$M74      )*100))</f>
        <v>28.242145292534261</v>
      </c>
      <c r="T74" s="67">
        <f>IF(($E71      =0),0,(($P71      /$E71      )*100))</f>
        <v>100</v>
      </c>
      <c r="U74" s="71">
        <f>IF($E71   =0,0,($Q71   /$E71 )*100)</f>
        <v>99.999782166980907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140142000</v>
      </c>
      <c r="C75" s="120">
        <f>SUM(C9:C16,C19:C25,C28:C31,C34,C37:C41,C44:C54,C57:C60,C63:C67,C71:C72)</f>
        <v>6865000</v>
      </c>
      <c r="D75" s="120"/>
      <c r="E75" s="120">
        <f>$B75      +$C75      +$D75</f>
        <v>147007000</v>
      </c>
      <c r="F75" s="121">
        <f t="shared" ref="F75:O75" si="46">SUM(F9:F16,F19:F25,F28:F31,F34,F37:F41,F44:F54,F57:F60,F63:F67,F71:F72)</f>
        <v>144736000</v>
      </c>
      <c r="G75" s="122">
        <f t="shared" si="46"/>
        <v>144313000</v>
      </c>
      <c r="H75" s="121">
        <f t="shared" si="46"/>
        <v>26533000</v>
      </c>
      <c r="I75" s="122">
        <f t="shared" si="46"/>
        <v>23402688</v>
      </c>
      <c r="J75" s="121">
        <f t="shared" si="46"/>
        <v>29395000</v>
      </c>
      <c r="K75" s="122">
        <f t="shared" si="46"/>
        <v>28798642</v>
      </c>
      <c r="L75" s="121">
        <f t="shared" si="46"/>
        <v>23661000</v>
      </c>
      <c r="M75" s="122">
        <f t="shared" si="46"/>
        <v>16913177</v>
      </c>
      <c r="N75" s="121">
        <f t="shared" si="46"/>
        <v>28733000</v>
      </c>
      <c r="O75" s="122">
        <f t="shared" si="46"/>
        <v>39140294</v>
      </c>
      <c r="P75" s="121">
        <f>$H75      +$J75      +$L75      +$N75</f>
        <v>108322000</v>
      </c>
      <c r="Q75" s="122">
        <f>$I75      +$K75      +$M75      +$O75</f>
        <v>108254801</v>
      </c>
      <c r="R75" s="67">
        <f>IF(($L75      =0),0,((($N75      -$L75      )/$L75      )*100))</f>
        <v>21.436118507248214</v>
      </c>
      <c r="S75" s="68">
        <f>IF(($M75      =0),0,((($O75      -$M75      )/$M75      )*100))</f>
        <v>131.41893447931162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75.06045886371983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75.013894105174174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10552000</v>
      </c>
      <c r="C87" s="128">
        <f t="shared" si="48"/>
        <v>0</v>
      </c>
      <c r="D87" s="128">
        <f t="shared" si="48"/>
        <v>0</v>
      </c>
      <c r="E87" s="128">
        <f t="shared" si="48"/>
        <v>10552000</v>
      </c>
      <c r="F87" s="128">
        <f t="shared" si="48"/>
        <v>0</v>
      </c>
      <c r="G87" s="128">
        <f t="shared" si="48"/>
        <v>0</v>
      </c>
      <c r="H87" s="128">
        <f t="shared" si="48"/>
        <v>4652000</v>
      </c>
      <c r="I87" s="128">
        <f t="shared" si="48"/>
        <v>0</v>
      </c>
      <c r="J87" s="128">
        <f t="shared" si="48"/>
        <v>5900000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10552000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100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10552000</v>
      </c>
      <c r="C91" s="108"/>
      <c r="D91" s="108"/>
      <c r="E91" s="108">
        <f t="shared" si="49"/>
        <v>10552000</v>
      </c>
      <c r="F91" s="108">
        <v>0</v>
      </c>
      <c r="G91" s="108">
        <v>0</v>
      </c>
      <c r="H91" s="108">
        <v>4652000</v>
      </c>
      <c r="I91" s="108"/>
      <c r="J91" s="108">
        <v>5900000</v>
      </c>
      <c r="K91" s="108"/>
      <c r="L91" s="108"/>
      <c r="M91" s="108"/>
      <c r="N91" s="108"/>
      <c r="O91" s="108"/>
      <c r="P91" s="108">
        <f t="shared" si="50"/>
        <v>10552000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100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10552000</v>
      </c>
      <c r="C114" s="137">
        <f t="shared" si="62"/>
        <v>0</v>
      </c>
      <c r="D114" s="137">
        <f t="shared" si="62"/>
        <v>0</v>
      </c>
      <c r="E114" s="137">
        <f t="shared" si="62"/>
        <v>10552000</v>
      </c>
      <c r="F114" s="137">
        <f t="shared" si="62"/>
        <v>0</v>
      </c>
      <c r="G114" s="137">
        <f t="shared" si="62"/>
        <v>0</v>
      </c>
      <c r="H114" s="137">
        <f t="shared" si="62"/>
        <v>4652000</v>
      </c>
      <c r="I114" s="137">
        <f t="shared" si="62"/>
        <v>0</v>
      </c>
      <c r="J114" s="137">
        <f t="shared" si="62"/>
        <v>5900000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10552000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1</v>
      </c>
      <c r="U114" s="30">
        <f t="shared" si="59"/>
        <v>0</v>
      </c>
      <c r="V114" s="27"/>
      <c r="W114" s="28"/>
    </row>
    <row r="115" spans="1:23" hidden="1" x14ac:dyDescent="0.25">
      <c r="A115" s="31" t="s">
        <v>140</v>
      </c>
      <c r="B115" s="139">
        <f>B87</f>
        <v>10552000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10552000</v>
      </c>
      <c r="F115" s="139">
        <f t="shared" si="63"/>
        <v>0</v>
      </c>
      <c r="G115" s="139">
        <f t="shared" si="63"/>
        <v>0</v>
      </c>
      <c r="H115" s="139">
        <f t="shared" si="63"/>
        <v>4652000</v>
      </c>
      <c r="I115" s="139">
        <f t="shared" si="63"/>
        <v>0</v>
      </c>
      <c r="J115" s="139">
        <f t="shared" si="63"/>
        <v>5900000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10552000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1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FayviwFWtlukidZ6NCYv56S8ShuX0C5vpJmy8A/MjT7cUDH2G7l0PAfdspU6b2aOFK5sJSDkvtJg9dY941Uw3Q==" saltValue="HXkXzIbMnKZy43kMq3Doy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253000</v>
      </c>
      <c r="I10" s="110">
        <v>252687</v>
      </c>
      <c r="J10" s="109">
        <v>286000</v>
      </c>
      <c r="K10" s="110">
        <v>336389</v>
      </c>
      <c r="L10" s="109">
        <v>355000</v>
      </c>
      <c r="M10" s="110">
        <v>344520</v>
      </c>
      <c r="N10" s="109"/>
      <c r="O10" s="110">
        <v>866403</v>
      </c>
      <c r="P10" s="109">
        <f t="shared" ref="P10:P17" si="1">$H10      +$J10      +$L10      +$N10</f>
        <v>894000</v>
      </c>
      <c r="Q10" s="110">
        <f t="shared" ref="Q10:Q17" si="2">$I10      +$K10      +$M10      +$O10</f>
        <v>1799999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151.48119122257054</v>
      </c>
      <c r="T10" s="54">
        <f t="shared" ref="T10:T16" si="5">IF(($E10      =0),0,(($P10      /$E10      )*100))</f>
        <v>49.666666666666664</v>
      </c>
      <c r="U10" s="56">
        <f t="shared" ref="U10:U16" si="6">IF(($E10      =0),0,(($Q10      /$E10      )*100))</f>
        <v>99.999944444444438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1500000</v>
      </c>
      <c r="C15" s="108">
        <v>-1500000</v>
      </c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3300000</v>
      </c>
      <c r="C17" s="111">
        <f>SUM(C9:C16)</f>
        <v>-1500000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253000</v>
      </c>
      <c r="I17" s="113">
        <f t="shared" si="7"/>
        <v>252687</v>
      </c>
      <c r="J17" s="112">
        <f t="shared" si="7"/>
        <v>286000</v>
      </c>
      <c r="K17" s="113">
        <f t="shared" si="7"/>
        <v>336389</v>
      </c>
      <c r="L17" s="112">
        <f t="shared" si="7"/>
        <v>355000</v>
      </c>
      <c r="M17" s="113">
        <f t="shared" si="7"/>
        <v>344520</v>
      </c>
      <c r="N17" s="112">
        <f t="shared" si="7"/>
        <v>0</v>
      </c>
      <c r="O17" s="113">
        <f t="shared" si="7"/>
        <v>866403</v>
      </c>
      <c r="P17" s="112">
        <f t="shared" si="1"/>
        <v>894000</v>
      </c>
      <c r="Q17" s="113">
        <f t="shared" si="2"/>
        <v>1799999</v>
      </c>
      <c r="R17" s="58">
        <f t="shared" si="3"/>
        <v>-100</v>
      </c>
      <c r="S17" s="59">
        <f t="shared" si="4"/>
        <v>151.48119122257054</v>
      </c>
      <c r="T17" s="58">
        <f>IF((SUM($E9:$E14))=0,0,(P17/(SUM($E9:$E14))*100))</f>
        <v>49.666666666666664</v>
      </c>
      <c r="U17" s="60">
        <f>IF((SUM($E9:$E14))=0,0,(Q17/(SUM($E9:$E14))*100))</f>
        <v>99.999944444444438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51926000</v>
      </c>
      <c r="C23" s="108"/>
      <c r="D23" s="108"/>
      <c r="E23" s="108">
        <f t="shared" si="8"/>
        <v>51926000</v>
      </c>
      <c r="F23" s="109">
        <v>51926000</v>
      </c>
      <c r="G23" s="110">
        <v>51926000</v>
      </c>
      <c r="H23" s="109"/>
      <c r="I23" s="110"/>
      <c r="J23" s="109">
        <v>8120000</v>
      </c>
      <c r="K23" s="110"/>
      <c r="L23" s="109">
        <v>9528000</v>
      </c>
      <c r="M23" s="110"/>
      <c r="N23" s="109">
        <v>14172000</v>
      </c>
      <c r="O23" s="110"/>
      <c r="P23" s="109">
        <f t="shared" si="9"/>
        <v>31820000</v>
      </c>
      <c r="Q23" s="110">
        <f t="shared" si="10"/>
        <v>0</v>
      </c>
      <c r="R23" s="54">
        <f t="shared" si="11"/>
        <v>48.740554156171285</v>
      </c>
      <c r="S23" s="55">
        <f t="shared" si="12"/>
        <v>0</v>
      </c>
      <c r="T23" s="54">
        <f t="shared" si="13"/>
        <v>61.279513153333589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51926000</v>
      </c>
      <c r="C26" s="111">
        <f>SUM(C19:C25)</f>
        <v>0</v>
      </c>
      <c r="D26" s="111"/>
      <c r="E26" s="111">
        <f t="shared" si="8"/>
        <v>51926000</v>
      </c>
      <c r="F26" s="112">
        <f t="shared" ref="F26:O26" si="15">SUM(F19:F25)</f>
        <v>51926000</v>
      </c>
      <c r="G26" s="113">
        <f t="shared" si="15"/>
        <v>51926000</v>
      </c>
      <c r="H26" s="112">
        <f t="shared" si="15"/>
        <v>0</v>
      </c>
      <c r="I26" s="113">
        <f t="shared" si="15"/>
        <v>0</v>
      </c>
      <c r="J26" s="112">
        <f t="shared" si="15"/>
        <v>8120000</v>
      </c>
      <c r="K26" s="113">
        <f t="shared" si="15"/>
        <v>0</v>
      </c>
      <c r="L26" s="112">
        <f t="shared" si="15"/>
        <v>9528000</v>
      </c>
      <c r="M26" s="113">
        <f t="shared" si="15"/>
        <v>0</v>
      </c>
      <c r="N26" s="112">
        <f t="shared" si="15"/>
        <v>14172000</v>
      </c>
      <c r="O26" s="113">
        <f t="shared" si="15"/>
        <v>0</v>
      </c>
      <c r="P26" s="112">
        <f t="shared" si="9"/>
        <v>31820000</v>
      </c>
      <c r="Q26" s="113">
        <f t="shared" si="10"/>
        <v>0</v>
      </c>
      <c r="R26" s="58">
        <f t="shared" si="11"/>
        <v>48.740554156171285</v>
      </c>
      <c r="S26" s="59">
        <f t="shared" si="12"/>
        <v>0</v>
      </c>
      <c r="T26" s="58">
        <f>IF(($E26-$E21-$E25)   =0,0,($P26   /($E26-$E21-$E25)   )*100)</f>
        <v>61.279513153333589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2436000</v>
      </c>
      <c r="C34" s="108"/>
      <c r="D34" s="108"/>
      <c r="E34" s="108">
        <f>$B34      +$C34      +$D34</f>
        <v>2436000</v>
      </c>
      <c r="F34" s="109">
        <v>2436000</v>
      </c>
      <c r="G34" s="110">
        <v>2436000</v>
      </c>
      <c r="H34" s="109">
        <v>608000</v>
      </c>
      <c r="I34" s="110">
        <v>1805545</v>
      </c>
      <c r="J34" s="109">
        <v>630000</v>
      </c>
      <c r="K34" s="110">
        <v>630456</v>
      </c>
      <c r="L34" s="109"/>
      <c r="M34" s="110"/>
      <c r="N34" s="109"/>
      <c r="O34" s="110"/>
      <c r="P34" s="109">
        <f>$H34      +$J34      +$L34      +$N34</f>
        <v>1238000</v>
      </c>
      <c r="Q34" s="110">
        <f>$I34      +$K34      +$M34      +$O34</f>
        <v>2436001</v>
      </c>
      <c r="R34" s="54">
        <f>IF(($L34      =0),0,((($N34      -$L34      )/$L34      )*100))</f>
        <v>0</v>
      </c>
      <c r="S34" s="55">
        <f>IF(($M34      =0),0,((($O34      -$M34      )/$M34      )*100))</f>
        <v>0</v>
      </c>
      <c r="T34" s="54">
        <f>IF(($E34      =0),0,(($P34      /$E34      )*100))</f>
        <v>50.821018062397371</v>
      </c>
      <c r="U34" s="56">
        <f>IF(($E34      =0),0,(($Q34      /$E34      )*100))</f>
        <v>100.00004105090312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2436000</v>
      </c>
      <c r="C35" s="111">
        <f>C34</f>
        <v>0</v>
      </c>
      <c r="D35" s="111"/>
      <c r="E35" s="111">
        <f>$B35      +$C35      +$D35</f>
        <v>2436000</v>
      </c>
      <c r="F35" s="112">
        <f t="shared" ref="F35:O35" si="17">F34</f>
        <v>2436000</v>
      </c>
      <c r="G35" s="113">
        <f t="shared" si="17"/>
        <v>2436000</v>
      </c>
      <c r="H35" s="112">
        <f t="shared" si="17"/>
        <v>608000</v>
      </c>
      <c r="I35" s="113">
        <f t="shared" si="17"/>
        <v>1805545</v>
      </c>
      <c r="J35" s="112">
        <f t="shared" si="17"/>
        <v>630000</v>
      </c>
      <c r="K35" s="113">
        <f t="shared" si="17"/>
        <v>630456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1238000</v>
      </c>
      <c r="Q35" s="113">
        <f>$I35      +$K35      +$M35      +$O35</f>
        <v>2436001</v>
      </c>
      <c r="R35" s="58">
        <f>IF(($L35      =0),0,((($N35      -$L35      )/$L35      )*100))</f>
        <v>0</v>
      </c>
      <c r="S35" s="59">
        <f>IF(($M35      =0),0,((($O35      -$M35      )/$M35      )*100))</f>
        <v>0</v>
      </c>
      <c r="T35" s="58">
        <f>IF($E35   =0,0,($P35   /$E35   )*100)</f>
        <v>50.821018062397371</v>
      </c>
      <c r="U35" s="60">
        <f>IF($E35   =0,0,($Q35   /$E35   )*100)</f>
        <v>100.00004105090312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3787000</v>
      </c>
      <c r="C37" s="108"/>
      <c r="D37" s="108"/>
      <c r="E37" s="108">
        <f t="shared" ref="E37:E42" si="18">$B37      +$C37      +$D37</f>
        <v>3787000</v>
      </c>
      <c r="F37" s="109">
        <v>3787000</v>
      </c>
      <c r="G37" s="110">
        <v>3787000</v>
      </c>
      <c r="H37" s="109">
        <v>999000</v>
      </c>
      <c r="I37" s="110">
        <v>999474</v>
      </c>
      <c r="J37" s="109">
        <v>142000</v>
      </c>
      <c r="K37" s="110">
        <v>42495</v>
      </c>
      <c r="L37" s="109">
        <v>1350000</v>
      </c>
      <c r="M37" s="110">
        <v>597158</v>
      </c>
      <c r="N37" s="109">
        <v>1296000</v>
      </c>
      <c r="O37" s="110">
        <v>830837</v>
      </c>
      <c r="P37" s="109">
        <f t="shared" ref="P37:P42" si="19">$H37      +$J37      +$L37      +$N37</f>
        <v>3787000</v>
      </c>
      <c r="Q37" s="110">
        <f t="shared" ref="Q37:Q42" si="20">$I37      +$K37      +$M37      +$O37</f>
        <v>2469964</v>
      </c>
      <c r="R37" s="54">
        <f t="shared" ref="R37:R42" si="21">IF(($L37      =0),0,((($N37      -$L37      )/$L37      )*100))</f>
        <v>-4</v>
      </c>
      <c r="S37" s="55">
        <f t="shared" ref="S37:S42" si="22">IF(($M37      =0),0,((($O37      -$M37      )/$M37      )*100))</f>
        <v>39.13185455105684</v>
      </c>
      <c r="T37" s="54">
        <f t="shared" ref="T37:T41" si="23">IF(($E37      =0),0,(($P37      /$E37      )*100))</f>
        <v>100</v>
      </c>
      <c r="U37" s="56">
        <f t="shared" ref="U37:U41" si="24">IF(($E37      =0),0,(($Q37      /$E37      )*100))</f>
        <v>65.222181146025875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19938000</v>
      </c>
      <c r="C38" s="108">
        <v>4673000</v>
      </c>
      <c r="D38" s="108"/>
      <c r="E38" s="108">
        <f t="shared" si="18"/>
        <v>24611000</v>
      </c>
      <c r="F38" s="109">
        <v>19938000</v>
      </c>
      <c r="G38" s="110">
        <v>0</v>
      </c>
      <c r="H38" s="109"/>
      <c r="I38" s="110"/>
      <c r="J38" s="109"/>
      <c r="K38" s="110"/>
      <c r="L38" s="109"/>
      <c r="M38" s="110"/>
      <c r="N38" s="109">
        <v>109000</v>
      </c>
      <c r="O38" s="110"/>
      <c r="P38" s="109">
        <f t="shared" si="19"/>
        <v>109000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0.44289139002884892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23725000</v>
      </c>
      <c r="C42" s="111">
        <f>SUM(C37:C41)</f>
        <v>4673000</v>
      </c>
      <c r="D42" s="111"/>
      <c r="E42" s="111">
        <f t="shared" si="18"/>
        <v>28398000</v>
      </c>
      <c r="F42" s="112">
        <f t="shared" ref="F42:O42" si="25">SUM(F37:F41)</f>
        <v>23725000</v>
      </c>
      <c r="G42" s="113">
        <f t="shared" si="25"/>
        <v>3787000</v>
      </c>
      <c r="H42" s="112">
        <f t="shared" si="25"/>
        <v>999000</v>
      </c>
      <c r="I42" s="113">
        <f t="shared" si="25"/>
        <v>999474</v>
      </c>
      <c r="J42" s="112">
        <f t="shared" si="25"/>
        <v>142000</v>
      </c>
      <c r="K42" s="113">
        <f t="shared" si="25"/>
        <v>42495</v>
      </c>
      <c r="L42" s="112">
        <f t="shared" si="25"/>
        <v>1350000</v>
      </c>
      <c r="M42" s="113">
        <f t="shared" si="25"/>
        <v>597158</v>
      </c>
      <c r="N42" s="112">
        <f t="shared" si="25"/>
        <v>1405000</v>
      </c>
      <c r="O42" s="113">
        <f t="shared" si="25"/>
        <v>830837</v>
      </c>
      <c r="P42" s="112">
        <f t="shared" si="19"/>
        <v>3896000</v>
      </c>
      <c r="Q42" s="113">
        <f t="shared" si="20"/>
        <v>2469964</v>
      </c>
      <c r="R42" s="58">
        <f t="shared" si="21"/>
        <v>4.0740740740740744</v>
      </c>
      <c r="S42" s="59">
        <f t="shared" si="22"/>
        <v>39.13185455105684</v>
      </c>
      <c r="T42" s="58">
        <f>IF((+$E37+$E40) =0,0,(P42   /(+$E37+$E40) )*100)</f>
        <v>102.87826775811988</v>
      </c>
      <c r="U42" s="60">
        <f>IF((+$E37+$E40) =0,0,(Q42   /(+$E37+$E40) )*100)</f>
        <v>65.222181146025875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5000000</v>
      </c>
      <c r="C45" s="108"/>
      <c r="D45" s="108"/>
      <c r="E45" s="108">
        <f t="shared" si="26"/>
        <v>5000000</v>
      </c>
      <c r="F45" s="109">
        <v>5000000</v>
      </c>
      <c r="G45" s="110">
        <v>3500000</v>
      </c>
      <c r="H45" s="109"/>
      <c r="I45" s="110"/>
      <c r="J45" s="109">
        <v>2227000</v>
      </c>
      <c r="K45" s="110">
        <v>2227298</v>
      </c>
      <c r="L45" s="109"/>
      <c r="M45" s="110">
        <v>1302631</v>
      </c>
      <c r="N45" s="109">
        <v>1273000</v>
      </c>
      <c r="O45" s="110">
        <v>1470070</v>
      </c>
      <c r="P45" s="109">
        <f t="shared" si="27"/>
        <v>3500000</v>
      </c>
      <c r="Q45" s="110">
        <f t="shared" si="28"/>
        <v>4999999</v>
      </c>
      <c r="R45" s="54">
        <f t="shared" si="29"/>
        <v>0</v>
      </c>
      <c r="S45" s="55">
        <f t="shared" si="30"/>
        <v>12.85390874315136</v>
      </c>
      <c r="T45" s="54">
        <f t="shared" si="31"/>
        <v>70</v>
      </c>
      <c r="U45" s="56">
        <f t="shared" si="32"/>
        <v>99.999979999999994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4000000</v>
      </c>
      <c r="C46" s="108"/>
      <c r="D46" s="108"/>
      <c r="E46" s="108">
        <f t="shared" si="26"/>
        <v>4000000</v>
      </c>
      <c r="F46" s="109">
        <v>4000000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30000000</v>
      </c>
      <c r="C53" s="108"/>
      <c r="D53" s="108"/>
      <c r="E53" s="108">
        <f t="shared" si="26"/>
        <v>30000000</v>
      </c>
      <c r="F53" s="109">
        <v>30000000</v>
      </c>
      <c r="G53" s="110">
        <v>30000000</v>
      </c>
      <c r="H53" s="109">
        <v>16225000</v>
      </c>
      <c r="I53" s="110">
        <v>16225416</v>
      </c>
      <c r="J53" s="109">
        <v>3159000</v>
      </c>
      <c r="K53" s="110">
        <v>11581417</v>
      </c>
      <c r="L53" s="109">
        <v>8422000</v>
      </c>
      <c r="M53" s="110">
        <v>7231358</v>
      </c>
      <c r="N53" s="109">
        <v>1945000</v>
      </c>
      <c r="O53" s="110">
        <v>-5038191</v>
      </c>
      <c r="P53" s="109">
        <f t="shared" si="27"/>
        <v>29751000</v>
      </c>
      <c r="Q53" s="110">
        <f t="shared" si="28"/>
        <v>30000000</v>
      </c>
      <c r="R53" s="54">
        <f t="shared" si="29"/>
        <v>-76.90572310615056</v>
      </c>
      <c r="S53" s="55">
        <f t="shared" si="30"/>
        <v>-169.67143654068849</v>
      </c>
      <c r="T53" s="54">
        <f t="shared" si="31"/>
        <v>99.17</v>
      </c>
      <c r="U53" s="56">
        <f t="shared" si="32"/>
        <v>100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39000000</v>
      </c>
      <c r="C55" s="111">
        <f>SUM(C44:C54)</f>
        <v>0</v>
      </c>
      <c r="D55" s="111"/>
      <c r="E55" s="111">
        <f t="shared" si="26"/>
        <v>39000000</v>
      </c>
      <c r="F55" s="112">
        <f t="shared" ref="F55:O55" si="33">SUM(F44:F54)</f>
        <v>39000000</v>
      </c>
      <c r="G55" s="113">
        <f t="shared" si="33"/>
        <v>33500000</v>
      </c>
      <c r="H55" s="112">
        <f t="shared" si="33"/>
        <v>16225000</v>
      </c>
      <c r="I55" s="113">
        <f t="shared" si="33"/>
        <v>16225416</v>
      </c>
      <c r="J55" s="112">
        <f t="shared" si="33"/>
        <v>5386000</v>
      </c>
      <c r="K55" s="113">
        <f t="shared" si="33"/>
        <v>13808715</v>
      </c>
      <c r="L55" s="112">
        <f t="shared" si="33"/>
        <v>8422000</v>
      </c>
      <c r="M55" s="113">
        <f t="shared" si="33"/>
        <v>8533989</v>
      </c>
      <c r="N55" s="112">
        <f t="shared" si="33"/>
        <v>3218000</v>
      </c>
      <c r="O55" s="113">
        <f t="shared" si="33"/>
        <v>-3568121</v>
      </c>
      <c r="P55" s="112">
        <f t="shared" si="27"/>
        <v>33251000</v>
      </c>
      <c r="Q55" s="113">
        <f t="shared" si="28"/>
        <v>34999999</v>
      </c>
      <c r="R55" s="58">
        <f t="shared" si="29"/>
        <v>-61.790548563286627</v>
      </c>
      <c r="S55" s="59">
        <f t="shared" si="30"/>
        <v>-141.81070540400276</v>
      </c>
      <c r="T55" s="58">
        <f>IF((+$E45+$E47+$E49+$E50+$E53) =0,0,(P55   /(+$E45+$E47+$E49+$E50+$E53) )*100)</f>
        <v>95.002857142857138</v>
      </c>
      <c r="U55" s="60">
        <f>IF((+$E45+$E47+$E49+$E50+$E53) =0,0,(Q55   /(+$E45+$E47+$E49+$E50+$E53) )*100)</f>
        <v>99.99999714285714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120387000</v>
      </c>
      <c r="C69" s="120">
        <f>SUM(C9:C16,C19:C25,C28:C31,C34,C37:C41,C44:C54,C57:C60,C63:C67)</f>
        <v>3173000</v>
      </c>
      <c r="D69" s="120"/>
      <c r="E69" s="120">
        <f t="shared" si="35"/>
        <v>123560000</v>
      </c>
      <c r="F69" s="121">
        <f t="shared" ref="F69:O69" si="43">SUM(F9:F16,F19:F25,F28:F31,F34,F37:F41,F44:F54,F57:F60,F63:F67)</f>
        <v>118887000</v>
      </c>
      <c r="G69" s="122">
        <f t="shared" si="43"/>
        <v>93449000</v>
      </c>
      <c r="H69" s="121">
        <f t="shared" si="43"/>
        <v>18085000</v>
      </c>
      <c r="I69" s="122">
        <f t="shared" si="43"/>
        <v>19283122</v>
      </c>
      <c r="J69" s="121">
        <f t="shared" si="43"/>
        <v>14564000</v>
      </c>
      <c r="K69" s="122">
        <f t="shared" si="43"/>
        <v>14818055</v>
      </c>
      <c r="L69" s="121">
        <f t="shared" si="43"/>
        <v>19655000</v>
      </c>
      <c r="M69" s="122">
        <f t="shared" si="43"/>
        <v>9475667</v>
      </c>
      <c r="N69" s="121">
        <f t="shared" si="43"/>
        <v>18795000</v>
      </c>
      <c r="O69" s="122">
        <f t="shared" si="43"/>
        <v>-1870881</v>
      </c>
      <c r="P69" s="121">
        <f t="shared" si="36"/>
        <v>71099000</v>
      </c>
      <c r="Q69" s="122">
        <f t="shared" si="37"/>
        <v>41705963</v>
      </c>
      <c r="R69" s="67">
        <f t="shared" si="38"/>
        <v>-4.3754769778682272</v>
      </c>
      <c r="S69" s="68">
        <f t="shared" si="39"/>
        <v>-119.74405601209921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74.881252040569152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43.924594255863674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262071000</v>
      </c>
      <c r="C71" s="108">
        <v>-1663000</v>
      </c>
      <c r="D71" s="108"/>
      <c r="E71" s="108">
        <f>$B71      +$C71      +$D71</f>
        <v>260408000</v>
      </c>
      <c r="F71" s="109">
        <v>260408000</v>
      </c>
      <c r="G71" s="110">
        <v>260408000</v>
      </c>
      <c r="H71" s="109">
        <v>70066000</v>
      </c>
      <c r="I71" s="110">
        <v>70014579</v>
      </c>
      <c r="J71" s="109">
        <v>76454000</v>
      </c>
      <c r="K71" s="110">
        <v>75014129</v>
      </c>
      <c r="L71" s="109">
        <v>30299000</v>
      </c>
      <c r="M71" s="110">
        <v>79264734</v>
      </c>
      <c r="N71" s="109">
        <v>66733000</v>
      </c>
      <c r="O71" s="110">
        <v>19766055</v>
      </c>
      <c r="P71" s="109">
        <f>$H71      +$J71      +$L71      +$N71</f>
        <v>243552000</v>
      </c>
      <c r="Q71" s="110">
        <f>$I71      +$K71      +$M71      +$O71</f>
        <v>244059497</v>
      </c>
      <c r="R71" s="54">
        <f>IF(($L71      =0),0,((($N71      -$L71      )/$L71      )*100))</f>
        <v>120.24819300967029</v>
      </c>
      <c r="S71" s="55">
        <f>IF(($M71      =0),0,((($O71      -$M71      )/$M71      )*100))</f>
        <v>-75.063241869959469</v>
      </c>
      <c r="T71" s="54">
        <f>IF(($E71      =0),0,(($P71      /$E71      )*100))</f>
        <v>93.527080581241734</v>
      </c>
      <c r="U71" s="56">
        <f>IF(($E71      =0),0,(($Q71      /$E71      )*100))</f>
        <v>93.721965915025649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262071000</v>
      </c>
      <c r="C73" s="117">
        <f>SUM(C71:C72)</f>
        <v>-1663000</v>
      </c>
      <c r="D73" s="117"/>
      <c r="E73" s="117">
        <f>$B73      +$C73      +$D73</f>
        <v>260408000</v>
      </c>
      <c r="F73" s="118">
        <f t="shared" ref="F73:O73" si="44">SUM(F71:F72)</f>
        <v>260408000</v>
      </c>
      <c r="G73" s="119">
        <f t="shared" si="44"/>
        <v>260408000</v>
      </c>
      <c r="H73" s="118">
        <f t="shared" si="44"/>
        <v>70066000</v>
      </c>
      <c r="I73" s="119">
        <f t="shared" si="44"/>
        <v>70014579</v>
      </c>
      <c r="J73" s="118">
        <f t="shared" si="44"/>
        <v>76454000</v>
      </c>
      <c r="K73" s="119">
        <f t="shared" si="44"/>
        <v>75014129</v>
      </c>
      <c r="L73" s="118">
        <f t="shared" si="44"/>
        <v>30299000</v>
      </c>
      <c r="M73" s="119">
        <f t="shared" si="44"/>
        <v>79264734</v>
      </c>
      <c r="N73" s="118">
        <f t="shared" si="44"/>
        <v>66733000</v>
      </c>
      <c r="O73" s="119">
        <f t="shared" si="44"/>
        <v>19766055</v>
      </c>
      <c r="P73" s="118">
        <f>$H73      +$J73      +$L73      +$N73</f>
        <v>243552000</v>
      </c>
      <c r="Q73" s="119">
        <f>$I73      +$K73      +$M73      +$O73</f>
        <v>244059497</v>
      </c>
      <c r="R73" s="63">
        <f>IF(($L73      =0),0,((($N73      -$L73      )/$L73      )*100))</f>
        <v>120.24819300967029</v>
      </c>
      <c r="S73" s="64">
        <f>IF(($M73      =0),0,((($O73      -$M73      )/$M73      )*100))</f>
        <v>-75.063241869959469</v>
      </c>
      <c r="T73" s="63">
        <f>IF(($E71      =0),0,(($P71      /$E71      )*100))</f>
        <v>93.527080581241734</v>
      </c>
      <c r="U73" s="65">
        <f>IF($E71   =0,0,($Q71   /$E71 )*100)</f>
        <v>93.721965915025649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262071000</v>
      </c>
      <c r="C74" s="120">
        <f>SUM(C71:C72)</f>
        <v>-1663000</v>
      </c>
      <c r="D74" s="120"/>
      <c r="E74" s="120">
        <f>$B74      +$C74      +$D74</f>
        <v>260408000</v>
      </c>
      <c r="F74" s="121">
        <f t="shared" ref="F74:O74" si="45">SUM(F71:F72)</f>
        <v>260408000</v>
      </c>
      <c r="G74" s="122">
        <f t="shared" si="45"/>
        <v>260408000</v>
      </c>
      <c r="H74" s="121">
        <f t="shared" si="45"/>
        <v>70066000</v>
      </c>
      <c r="I74" s="122">
        <f t="shared" si="45"/>
        <v>70014579</v>
      </c>
      <c r="J74" s="121">
        <f t="shared" si="45"/>
        <v>76454000</v>
      </c>
      <c r="K74" s="122">
        <f t="shared" si="45"/>
        <v>75014129</v>
      </c>
      <c r="L74" s="121">
        <f t="shared" si="45"/>
        <v>30299000</v>
      </c>
      <c r="M74" s="122">
        <f t="shared" si="45"/>
        <v>79264734</v>
      </c>
      <c r="N74" s="121">
        <f t="shared" si="45"/>
        <v>66733000</v>
      </c>
      <c r="O74" s="122">
        <f t="shared" si="45"/>
        <v>19766055</v>
      </c>
      <c r="P74" s="121">
        <f>$H74      +$J74      +$L74      +$N74</f>
        <v>243552000</v>
      </c>
      <c r="Q74" s="122">
        <f>$I74      +$K74      +$M74      +$O74</f>
        <v>244059497</v>
      </c>
      <c r="R74" s="67">
        <f>IF(($L74      =0),0,((($N74      -$L74      )/$L74      )*100))</f>
        <v>120.24819300967029</v>
      </c>
      <c r="S74" s="68">
        <f>IF(($M74      =0),0,((($O74      -$M74      )/$M74      )*100))</f>
        <v>-75.063241869959469</v>
      </c>
      <c r="T74" s="67">
        <f>IF(($E71      =0),0,(($P71      /$E71      )*100))</f>
        <v>93.527080581241734</v>
      </c>
      <c r="U74" s="71">
        <f>IF($E71   =0,0,($Q71   /$E71 )*100)</f>
        <v>93.721965915025649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382458000</v>
      </c>
      <c r="C75" s="120">
        <f>SUM(C9:C16,C19:C25,C28:C31,C34,C37:C41,C44:C54,C57:C60,C63:C67,C71:C72)</f>
        <v>1510000</v>
      </c>
      <c r="D75" s="120"/>
      <c r="E75" s="120">
        <f>$B75      +$C75      +$D75</f>
        <v>383968000</v>
      </c>
      <c r="F75" s="121">
        <f t="shared" ref="F75:O75" si="46">SUM(F9:F16,F19:F25,F28:F31,F34,F37:F41,F44:F54,F57:F60,F63:F67,F71:F72)</f>
        <v>379295000</v>
      </c>
      <c r="G75" s="122">
        <f t="shared" si="46"/>
        <v>353857000</v>
      </c>
      <c r="H75" s="121">
        <f t="shared" si="46"/>
        <v>88151000</v>
      </c>
      <c r="I75" s="122">
        <f t="shared" si="46"/>
        <v>89297701</v>
      </c>
      <c r="J75" s="121">
        <f t="shared" si="46"/>
        <v>91018000</v>
      </c>
      <c r="K75" s="122">
        <f t="shared" si="46"/>
        <v>89832184</v>
      </c>
      <c r="L75" s="121">
        <f t="shared" si="46"/>
        <v>49954000</v>
      </c>
      <c r="M75" s="122">
        <f t="shared" si="46"/>
        <v>88740401</v>
      </c>
      <c r="N75" s="121">
        <f t="shared" si="46"/>
        <v>85528000</v>
      </c>
      <c r="O75" s="122">
        <f t="shared" si="46"/>
        <v>17895174</v>
      </c>
      <c r="P75" s="121">
        <f>$H75      +$J75      +$L75      +$N75</f>
        <v>314651000</v>
      </c>
      <c r="Q75" s="122">
        <f>$I75      +$K75      +$M75      +$O75</f>
        <v>285765460</v>
      </c>
      <c r="R75" s="67">
        <f>IF(($L75      =0),0,((($N75      -$L75      )/$L75      )*100))</f>
        <v>71.213516435120312</v>
      </c>
      <c r="S75" s="68">
        <f>IF(($M75      =0),0,((($O75      -$M75      )/$M75      )*100))</f>
        <v>-79.834242579093157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88.545040621121856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80.416443182489715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12756000</v>
      </c>
      <c r="C87" s="128">
        <f t="shared" si="48"/>
        <v>0</v>
      </c>
      <c r="D87" s="128">
        <f t="shared" si="48"/>
        <v>0</v>
      </c>
      <c r="E87" s="128">
        <f t="shared" si="48"/>
        <v>12756000</v>
      </c>
      <c r="F87" s="128">
        <f t="shared" si="48"/>
        <v>0</v>
      </c>
      <c r="G87" s="128">
        <f t="shared" si="48"/>
        <v>0</v>
      </c>
      <c r="H87" s="128">
        <f t="shared" si="48"/>
        <v>3575000</v>
      </c>
      <c r="I87" s="128">
        <f t="shared" si="48"/>
        <v>0</v>
      </c>
      <c r="J87" s="128">
        <f t="shared" si="48"/>
        <v>11519000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15094000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118.32862966447162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12756000</v>
      </c>
      <c r="C91" s="108"/>
      <c r="D91" s="108"/>
      <c r="E91" s="108">
        <f t="shared" si="49"/>
        <v>12756000</v>
      </c>
      <c r="F91" s="108">
        <v>0</v>
      </c>
      <c r="G91" s="108">
        <v>0</v>
      </c>
      <c r="H91" s="108">
        <v>3575000</v>
      </c>
      <c r="I91" s="108"/>
      <c r="J91" s="108">
        <v>11519000</v>
      </c>
      <c r="K91" s="108"/>
      <c r="L91" s="108"/>
      <c r="M91" s="108"/>
      <c r="N91" s="108"/>
      <c r="O91" s="108"/>
      <c r="P91" s="108">
        <f t="shared" si="50"/>
        <v>15094000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118.32862966447162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12756000</v>
      </c>
      <c r="C114" s="137">
        <f t="shared" si="62"/>
        <v>0</v>
      </c>
      <c r="D114" s="137">
        <f t="shared" si="62"/>
        <v>0</v>
      </c>
      <c r="E114" s="137">
        <f t="shared" si="62"/>
        <v>12756000</v>
      </c>
      <c r="F114" s="137">
        <f t="shared" si="62"/>
        <v>0</v>
      </c>
      <c r="G114" s="137">
        <f t="shared" si="62"/>
        <v>0</v>
      </c>
      <c r="H114" s="137">
        <f t="shared" si="62"/>
        <v>3575000</v>
      </c>
      <c r="I114" s="137">
        <f t="shared" si="62"/>
        <v>0</v>
      </c>
      <c r="J114" s="137">
        <f t="shared" si="62"/>
        <v>11519000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15094000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1.1832862966447162</v>
      </c>
      <c r="U114" s="30">
        <f t="shared" si="59"/>
        <v>0</v>
      </c>
      <c r="V114" s="27"/>
      <c r="W114" s="28"/>
    </row>
    <row r="115" spans="1:23" hidden="1" x14ac:dyDescent="0.25">
      <c r="A115" s="31" t="s">
        <v>140</v>
      </c>
      <c r="B115" s="139">
        <f>B87</f>
        <v>12756000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12756000</v>
      </c>
      <c r="F115" s="139">
        <f t="shared" si="63"/>
        <v>0</v>
      </c>
      <c r="G115" s="139">
        <f t="shared" si="63"/>
        <v>0</v>
      </c>
      <c r="H115" s="139">
        <f t="shared" si="63"/>
        <v>3575000</v>
      </c>
      <c r="I115" s="139">
        <f t="shared" si="63"/>
        <v>0</v>
      </c>
      <c r="J115" s="139">
        <f t="shared" si="63"/>
        <v>11519000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15094000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1.1832862966447162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5G1+kyqO0xsfnmvETJRpb9HvuRit0elUDPbTvQiFVQuaoUQzVw8zG8vHIPuk+B7C0r3oAuLt5cSNlj8TFFhDIw==" saltValue="hENM30BkY1pJFub6NjELD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2600000</v>
      </c>
      <c r="C10" s="108"/>
      <c r="D10" s="108"/>
      <c r="E10" s="108">
        <f t="shared" ref="E10:E17" si="0">$B10      +$C10      +$D10</f>
        <v>2600000</v>
      </c>
      <c r="F10" s="109">
        <v>2600000</v>
      </c>
      <c r="G10" s="110">
        <v>2600000</v>
      </c>
      <c r="H10" s="109">
        <v>160000</v>
      </c>
      <c r="I10" s="110">
        <v>389497</v>
      </c>
      <c r="J10" s="109">
        <v>160000</v>
      </c>
      <c r="K10" s="110">
        <v>584253</v>
      </c>
      <c r="L10" s="109"/>
      <c r="M10" s="110"/>
      <c r="N10" s="109"/>
      <c r="O10" s="110"/>
      <c r="P10" s="109">
        <f t="shared" ref="P10:P17" si="1">$H10      +$J10      +$L10      +$N10</f>
        <v>320000</v>
      </c>
      <c r="Q10" s="110">
        <f t="shared" ref="Q10:Q17" si="2">$I10      +$K10      +$M10      +$O10</f>
        <v>973750</v>
      </c>
      <c r="R10" s="54">
        <f t="shared" ref="R10:R17" si="3">IF(($L10      =0),0,((($N10      -$L10      )/$L10      )*100))</f>
        <v>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12.307692307692308</v>
      </c>
      <c r="U10" s="56">
        <f t="shared" ref="U10:U16" si="6">IF(($E10      =0),0,(($Q10      /$E10      )*100))</f>
        <v>37.45192307692308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20659000</v>
      </c>
      <c r="C14" s="108">
        <v>8401000</v>
      </c>
      <c r="D14" s="108"/>
      <c r="E14" s="108">
        <f t="shared" si="0"/>
        <v>29060000</v>
      </c>
      <c r="F14" s="109">
        <v>29060000</v>
      </c>
      <c r="G14" s="110">
        <v>29060000</v>
      </c>
      <c r="H14" s="109">
        <v>2147000</v>
      </c>
      <c r="I14" s="110"/>
      <c r="J14" s="109">
        <v>11277000</v>
      </c>
      <c r="K14" s="110">
        <v>-8852766</v>
      </c>
      <c r="L14" s="109">
        <v>4448000</v>
      </c>
      <c r="M14" s="110"/>
      <c r="N14" s="109">
        <v>8612000</v>
      </c>
      <c r="O14" s="110"/>
      <c r="P14" s="109">
        <f t="shared" si="1"/>
        <v>26484000</v>
      </c>
      <c r="Q14" s="110">
        <f t="shared" si="2"/>
        <v>-8852766</v>
      </c>
      <c r="R14" s="54">
        <f t="shared" si="3"/>
        <v>93.615107913669064</v>
      </c>
      <c r="S14" s="55">
        <f t="shared" si="4"/>
        <v>0</v>
      </c>
      <c r="T14" s="54">
        <f t="shared" si="5"/>
        <v>91.135581555402609</v>
      </c>
      <c r="U14" s="56">
        <f t="shared" si="6"/>
        <v>-30.463750860289057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2000000</v>
      </c>
      <c r="C15" s="108">
        <v>-1700000</v>
      </c>
      <c r="D15" s="108"/>
      <c r="E15" s="108">
        <f t="shared" si="0"/>
        <v>300000</v>
      </c>
      <c r="F15" s="109">
        <v>300000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25259000</v>
      </c>
      <c r="C17" s="111">
        <f>SUM(C9:C16)</f>
        <v>6701000</v>
      </c>
      <c r="D17" s="111"/>
      <c r="E17" s="111">
        <f t="shared" si="0"/>
        <v>31960000</v>
      </c>
      <c r="F17" s="112">
        <f t="shared" ref="F17:O17" si="7">SUM(F9:F16)</f>
        <v>31960000</v>
      </c>
      <c r="G17" s="113">
        <f t="shared" si="7"/>
        <v>31660000</v>
      </c>
      <c r="H17" s="112">
        <f t="shared" si="7"/>
        <v>2307000</v>
      </c>
      <c r="I17" s="113">
        <f t="shared" si="7"/>
        <v>389497</v>
      </c>
      <c r="J17" s="112">
        <f t="shared" si="7"/>
        <v>11437000</v>
      </c>
      <c r="K17" s="113">
        <f t="shared" si="7"/>
        <v>-8268513</v>
      </c>
      <c r="L17" s="112">
        <f t="shared" si="7"/>
        <v>4448000</v>
      </c>
      <c r="M17" s="113">
        <f t="shared" si="7"/>
        <v>0</v>
      </c>
      <c r="N17" s="112">
        <f t="shared" si="7"/>
        <v>8612000</v>
      </c>
      <c r="O17" s="113">
        <f t="shared" si="7"/>
        <v>0</v>
      </c>
      <c r="P17" s="112">
        <f t="shared" si="1"/>
        <v>26804000</v>
      </c>
      <c r="Q17" s="113">
        <f t="shared" si="2"/>
        <v>-7879016</v>
      </c>
      <c r="R17" s="58">
        <f t="shared" si="3"/>
        <v>93.615107913669064</v>
      </c>
      <c r="S17" s="59">
        <f t="shared" si="4"/>
        <v>0</v>
      </c>
      <c r="T17" s="58">
        <f>IF((SUM($E9:$E14))=0,0,(P17/(SUM($E9:$E14))*100))</f>
        <v>84.662034112444729</v>
      </c>
      <c r="U17" s="60">
        <f>IF((SUM($E9:$E14))=0,0,(Q17/(SUM($E9:$E14))*100))</f>
        <v>-24.886342387871132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11051000</v>
      </c>
      <c r="C23" s="108"/>
      <c r="D23" s="108"/>
      <c r="E23" s="108">
        <f t="shared" si="8"/>
        <v>11051000</v>
      </c>
      <c r="F23" s="109">
        <v>11051000</v>
      </c>
      <c r="G23" s="110">
        <v>11051000</v>
      </c>
      <c r="H23" s="109">
        <v>1868000</v>
      </c>
      <c r="I23" s="110"/>
      <c r="J23" s="109"/>
      <c r="K23" s="110"/>
      <c r="L23" s="109"/>
      <c r="M23" s="110"/>
      <c r="N23" s="109">
        <v>3750000</v>
      </c>
      <c r="O23" s="110"/>
      <c r="P23" s="109">
        <f t="shared" si="9"/>
        <v>5618000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50.837028323228672</v>
      </c>
      <c r="U23" s="56">
        <f t="shared" si="14"/>
        <v>0</v>
      </c>
      <c r="V23" s="109">
        <v>14720000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11051000</v>
      </c>
      <c r="C26" s="111">
        <f>SUM(C19:C25)</f>
        <v>0</v>
      </c>
      <c r="D26" s="111"/>
      <c r="E26" s="111">
        <f t="shared" si="8"/>
        <v>11051000</v>
      </c>
      <c r="F26" s="112">
        <f t="shared" ref="F26:O26" si="15">SUM(F19:F25)</f>
        <v>11051000</v>
      </c>
      <c r="G26" s="113">
        <f t="shared" si="15"/>
        <v>11051000</v>
      </c>
      <c r="H26" s="112">
        <f t="shared" si="15"/>
        <v>1868000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3750000</v>
      </c>
      <c r="O26" s="113">
        <f t="shared" si="15"/>
        <v>0</v>
      </c>
      <c r="P26" s="112">
        <f t="shared" si="9"/>
        <v>5618000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50.837028323228672</v>
      </c>
      <c r="U26" s="60">
        <f>IF(($E26-$E21-$E25)   =0,0,($Q26   /($E26-$E21-$E25)   )*100)</f>
        <v>0</v>
      </c>
      <c r="V26" s="112">
        <f>SUM(V19:V25)</f>
        <v>14720000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3149000</v>
      </c>
      <c r="C34" s="108"/>
      <c r="D34" s="108"/>
      <c r="E34" s="108">
        <f>$B34      +$C34      +$D34</f>
        <v>3149000</v>
      </c>
      <c r="F34" s="109">
        <v>3149000</v>
      </c>
      <c r="G34" s="110">
        <v>3149000</v>
      </c>
      <c r="H34" s="109">
        <v>787000</v>
      </c>
      <c r="I34" s="110">
        <v>2448600</v>
      </c>
      <c r="J34" s="109"/>
      <c r="K34" s="110"/>
      <c r="L34" s="109"/>
      <c r="M34" s="110"/>
      <c r="N34" s="109"/>
      <c r="O34" s="110"/>
      <c r="P34" s="109">
        <f>$H34      +$J34      +$L34      +$N34</f>
        <v>787000</v>
      </c>
      <c r="Q34" s="110">
        <f>$I34      +$K34      +$M34      +$O34</f>
        <v>2448600</v>
      </c>
      <c r="R34" s="54">
        <f>IF(($L34      =0),0,((($N34      -$L34      )/$L34      )*100))</f>
        <v>0</v>
      </c>
      <c r="S34" s="55">
        <f>IF(($M34      =0),0,((($O34      -$M34      )/$M34      )*100))</f>
        <v>0</v>
      </c>
      <c r="T34" s="54">
        <f>IF(($E34      =0),0,(($P34      /$E34      )*100))</f>
        <v>24.992060971737061</v>
      </c>
      <c r="U34" s="56">
        <f>IF(($E34      =0),0,(($Q34      /$E34      )*100))</f>
        <v>77.758018418545575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3149000</v>
      </c>
      <c r="C35" s="111">
        <f>C34</f>
        <v>0</v>
      </c>
      <c r="D35" s="111"/>
      <c r="E35" s="111">
        <f>$B35      +$C35      +$D35</f>
        <v>3149000</v>
      </c>
      <c r="F35" s="112">
        <f t="shared" ref="F35:O35" si="17">F34</f>
        <v>3149000</v>
      </c>
      <c r="G35" s="113">
        <f t="shared" si="17"/>
        <v>3149000</v>
      </c>
      <c r="H35" s="112">
        <f t="shared" si="17"/>
        <v>787000</v>
      </c>
      <c r="I35" s="113">
        <f t="shared" si="17"/>
        <v>2448600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787000</v>
      </c>
      <c r="Q35" s="113">
        <f>$I35      +$K35      +$M35      +$O35</f>
        <v>2448600</v>
      </c>
      <c r="R35" s="58">
        <f>IF(($L35      =0),0,((($N35      -$L35      )/$L35      )*100))</f>
        <v>0</v>
      </c>
      <c r="S35" s="59">
        <f>IF(($M35      =0),0,((($O35      -$M35      )/$M35      )*100))</f>
        <v>0</v>
      </c>
      <c r="T35" s="58">
        <f>IF($E35   =0,0,($P35   /$E35   )*100)</f>
        <v>24.992060971737061</v>
      </c>
      <c r="U35" s="60">
        <f>IF($E35   =0,0,($Q35   /$E35   )*100)</f>
        <v>77.758018418545575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4093000</v>
      </c>
      <c r="C37" s="108">
        <v>-1637000</v>
      </c>
      <c r="D37" s="108"/>
      <c r="E37" s="108">
        <f t="shared" ref="E37:E42" si="18">$B37      +$C37      +$D37</f>
        <v>2456000</v>
      </c>
      <c r="F37" s="109">
        <v>2456000</v>
      </c>
      <c r="G37" s="110">
        <v>2456000</v>
      </c>
      <c r="H37" s="109"/>
      <c r="I37" s="110"/>
      <c r="J37" s="109"/>
      <c r="K37" s="110">
        <v>222241</v>
      </c>
      <c r="L37" s="109">
        <v>1408000</v>
      </c>
      <c r="M37" s="110"/>
      <c r="N37" s="109"/>
      <c r="O37" s="110"/>
      <c r="P37" s="109">
        <f t="shared" ref="P37:P42" si="19">$H37      +$J37      +$L37      +$N37</f>
        <v>1408000</v>
      </c>
      <c r="Q37" s="110">
        <f t="shared" ref="Q37:Q42" si="20">$I37      +$K37      +$M37      +$O37</f>
        <v>222241</v>
      </c>
      <c r="R37" s="54">
        <f t="shared" ref="R37:R42" si="21">IF(($L37      =0),0,((($N37      -$L37      )/$L37      )*100))</f>
        <v>-100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57.328990228013033</v>
      </c>
      <c r="U37" s="56">
        <f t="shared" ref="U37:U41" si="24">IF(($E37      =0),0,(($Q37      /$E37      )*100))</f>
        <v>9.0489006514657984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51824000</v>
      </c>
      <c r="C38" s="108">
        <v>9999000</v>
      </c>
      <c r="D38" s="108"/>
      <c r="E38" s="108">
        <f t="shared" si="18"/>
        <v>61823000</v>
      </c>
      <c r="F38" s="109">
        <v>51824000</v>
      </c>
      <c r="G38" s="110">
        <v>0</v>
      </c>
      <c r="H38" s="109"/>
      <c r="I38" s="110"/>
      <c r="J38" s="109"/>
      <c r="K38" s="110"/>
      <c r="L38" s="109"/>
      <c r="M38" s="110"/>
      <c r="N38" s="109">
        <v>6559000</v>
      </c>
      <c r="O38" s="110"/>
      <c r="P38" s="109">
        <f t="shared" si="19"/>
        <v>6559000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10.609320155929023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5000000</v>
      </c>
      <c r="H40" s="109"/>
      <c r="I40" s="110"/>
      <c r="J40" s="109">
        <v>1334000</v>
      </c>
      <c r="K40" s="110"/>
      <c r="L40" s="109"/>
      <c r="M40" s="110"/>
      <c r="N40" s="109">
        <v>3666000</v>
      </c>
      <c r="O40" s="110"/>
      <c r="P40" s="109">
        <f t="shared" si="19"/>
        <v>5000000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100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60917000</v>
      </c>
      <c r="C42" s="111">
        <f>SUM(C37:C41)</f>
        <v>8362000</v>
      </c>
      <c r="D42" s="111"/>
      <c r="E42" s="111">
        <f t="shared" si="18"/>
        <v>69279000</v>
      </c>
      <c r="F42" s="112">
        <f t="shared" ref="F42:O42" si="25">SUM(F37:F41)</f>
        <v>59280000</v>
      </c>
      <c r="G42" s="113">
        <f t="shared" si="25"/>
        <v>7456000</v>
      </c>
      <c r="H42" s="112">
        <f t="shared" si="25"/>
        <v>0</v>
      </c>
      <c r="I42" s="113">
        <f t="shared" si="25"/>
        <v>0</v>
      </c>
      <c r="J42" s="112">
        <f t="shared" si="25"/>
        <v>1334000</v>
      </c>
      <c r="K42" s="113">
        <f t="shared" si="25"/>
        <v>222241</v>
      </c>
      <c r="L42" s="112">
        <f t="shared" si="25"/>
        <v>1408000</v>
      </c>
      <c r="M42" s="113">
        <f t="shared" si="25"/>
        <v>0</v>
      </c>
      <c r="N42" s="112">
        <f t="shared" si="25"/>
        <v>10225000</v>
      </c>
      <c r="O42" s="113">
        <f t="shared" si="25"/>
        <v>0</v>
      </c>
      <c r="P42" s="112">
        <f t="shared" si="19"/>
        <v>12967000</v>
      </c>
      <c r="Q42" s="113">
        <f t="shared" si="20"/>
        <v>222241</v>
      </c>
      <c r="R42" s="58">
        <f t="shared" si="21"/>
        <v>626.20738636363637</v>
      </c>
      <c r="S42" s="59">
        <f t="shared" si="22"/>
        <v>0</v>
      </c>
      <c r="T42" s="58">
        <f>IF((+$E37+$E40) =0,0,(P42   /(+$E37+$E40) )*100)</f>
        <v>173.91362660944205</v>
      </c>
      <c r="U42" s="60">
        <f>IF((+$E37+$E40) =0,0,(Q42   /(+$E37+$E40) )*100)</f>
        <v>2.9807001072961374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30000000</v>
      </c>
      <c r="C45" s="108">
        <v>-10500000</v>
      </c>
      <c r="D45" s="108"/>
      <c r="E45" s="108">
        <f t="shared" si="26"/>
        <v>19500000</v>
      </c>
      <c r="F45" s="109">
        <v>19500000</v>
      </c>
      <c r="G45" s="110">
        <v>19500000</v>
      </c>
      <c r="H45" s="109"/>
      <c r="I45" s="110"/>
      <c r="J45" s="109">
        <v>2734000</v>
      </c>
      <c r="K45" s="110"/>
      <c r="L45" s="109"/>
      <c r="M45" s="110"/>
      <c r="N45" s="109">
        <v>16766000</v>
      </c>
      <c r="O45" s="110"/>
      <c r="P45" s="109">
        <f t="shared" si="27"/>
        <v>19500000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100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40000000</v>
      </c>
      <c r="C53" s="108">
        <v>-10000000</v>
      </c>
      <c r="D53" s="108"/>
      <c r="E53" s="108">
        <f t="shared" si="26"/>
        <v>30000000</v>
      </c>
      <c r="F53" s="109">
        <v>30000000</v>
      </c>
      <c r="G53" s="110">
        <v>30000000</v>
      </c>
      <c r="H53" s="109">
        <v>2241000</v>
      </c>
      <c r="I53" s="110">
        <v>339589</v>
      </c>
      <c r="J53" s="109">
        <v>1085000</v>
      </c>
      <c r="K53" s="110"/>
      <c r="L53" s="109">
        <v>2359000</v>
      </c>
      <c r="M53" s="110"/>
      <c r="N53" s="109">
        <v>21168000</v>
      </c>
      <c r="O53" s="110"/>
      <c r="P53" s="109">
        <f t="shared" si="27"/>
        <v>26853000</v>
      </c>
      <c r="Q53" s="110">
        <f t="shared" si="28"/>
        <v>339589</v>
      </c>
      <c r="R53" s="54">
        <f t="shared" si="29"/>
        <v>797.32937685459945</v>
      </c>
      <c r="S53" s="55">
        <f t="shared" si="30"/>
        <v>0</v>
      </c>
      <c r="T53" s="54">
        <f t="shared" si="31"/>
        <v>89.51</v>
      </c>
      <c r="U53" s="56">
        <f t="shared" si="32"/>
        <v>1.1319633333333334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70000000</v>
      </c>
      <c r="C55" s="111">
        <f>SUM(C44:C54)</f>
        <v>-20500000</v>
      </c>
      <c r="D55" s="111"/>
      <c r="E55" s="111">
        <f t="shared" si="26"/>
        <v>49500000</v>
      </c>
      <c r="F55" s="112">
        <f t="shared" ref="F55:O55" si="33">SUM(F44:F54)</f>
        <v>49500000</v>
      </c>
      <c r="G55" s="113">
        <f t="shared" si="33"/>
        <v>49500000</v>
      </c>
      <c r="H55" s="112">
        <f t="shared" si="33"/>
        <v>2241000</v>
      </c>
      <c r="I55" s="113">
        <f t="shared" si="33"/>
        <v>339589</v>
      </c>
      <c r="J55" s="112">
        <f t="shared" si="33"/>
        <v>3819000</v>
      </c>
      <c r="K55" s="113">
        <f t="shared" si="33"/>
        <v>0</v>
      </c>
      <c r="L55" s="112">
        <f t="shared" si="33"/>
        <v>2359000</v>
      </c>
      <c r="M55" s="113">
        <f t="shared" si="33"/>
        <v>0</v>
      </c>
      <c r="N55" s="112">
        <f t="shared" si="33"/>
        <v>37934000</v>
      </c>
      <c r="O55" s="113">
        <f t="shared" si="33"/>
        <v>0</v>
      </c>
      <c r="P55" s="112">
        <f t="shared" si="27"/>
        <v>46353000</v>
      </c>
      <c r="Q55" s="113">
        <f t="shared" si="28"/>
        <v>339589</v>
      </c>
      <c r="R55" s="58">
        <f t="shared" si="29"/>
        <v>1508.0542602797796</v>
      </c>
      <c r="S55" s="59">
        <f t="shared" si="30"/>
        <v>0</v>
      </c>
      <c r="T55" s="58">
        <f>IF((+$E45+$E47+$E49+$E50+$E53) =0,0,(P55   /(+$E45+$E47+$E49+$E50+$E53) )*100)</f>
        <v>93.642424242424241</v>
      </c>
      <c r="U55" s="60">
        <f>IF((+$E45+$E47+$E49+$E50+$E53) =0,0,(Q55   /(+$E45+$E47+$E49+$E50+$E53) )*100)</f>
        <v>0.68603838383838378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170376000</v>
      </c>
      <c r="C69" s="120">
        <f>SUM(C9:C16,C19:C25,C28:C31,C34,C37:C41,C44:C54,C57:C60,C63:C67)</f>
        <v>-5437000</v>
      </c>
      <c r="D69" s="120"/>
      <c r="E69" s="120">
        <f t="shared" si="35"/>
        <v>164939000</v>
      </c>
      <c r="F69" s="121">
        <f t="shared" ref="F69:O69" si="43">SUM(F9:F16,F19:F25,F28:F31,F34,F37:F41,F44:F54,F57:F60,F63:F67)</f>
        <v>154940000</v>
      </c>
      <c r="G69" s="122">
        <f t="shared" si="43"/>
        <v>102816000</v>
      </c>
      <c r="H69" s="121">
        <f t="shared" si="43"/>
        <v>7203000</v>
      </c>
      <c r="I69" s="122">
        <f t="shared" si="43"/>
        <v>3177686</v>
      </c>
      <c r="J69" s="121">
        <f t="shared" si="43"/>
        <v>16590000</v>
      </c>
      <c r="K69" s="122">
        <f t="shared" si="43"/>
        <v>-8046272</v>
      </c>
      <c r="L69" s="121">
        <f t="shared" si="43"/>
        <v>8215000</v>
      </c>
      <c r="M69" s="122">
        <f t="shared" si="43"/>
        <v>0</v>
      </c>
      <c r="N69" s="121">
        <f t="shared" si="43"/>
        <v>60521000</v>
      </c>
      <c r="O69" s="122">
        <f t="shared" si="43"/>
        <v>0</v>
      </c>
      <c r="P69" s="121">
        <f t="shared" si="36"/>
        <v>92529000</v>
      </c>
      <c r="Q69" s="122">
        <f t="shared" si="37"/>
        <v>-4868586</v>
      </c>
      <c r="R69" s="67">
        <f t="shared" si="38"/>
        <v>636.71332927571518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89.994747899159663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-4.7352415966386552</v>
      </c>
      <c r="V69" s="121">
        <f>SUM(V9:V16,V19:V25,V28:V31,V34,V37:V41,V44:V54,V57:V60,V63:V67)</f>
        <v>14720000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434162000</v>
      </c>
      <c r="C71" s="108">
        <v>16732000</v>
      </c>
      <c r="D71" s="108"/>
      <c r="E71" s="108">
        <f>$B71      +$C71      +$D71</f>
        <v>450894000</v>
      </c>
      <c r="F71" s="109">
        <v>450894000</v>
      </c>
      <c r="G71" s="110">
        <v>450894000</v>
      </c>
      <c r="H71" s="109">
        <v>245567000</v>
      </c>
      <c r="I71" s="110">
        <v>55746415</v>
      </c>
      <c r="J71" s="109">
        <v>153769000</v>
      </c>
      <c r="K71" s="110">
        <v>40211624</v>
      </c>
      <c r="L71" s="109">
        <v>20207000</v>
      </c>
      <c r="M71" s="110"/>
      <c r="N71" s="109">
        <v>31351000</v>
      </c>
      <c r="O71" s="110"/>
      <c r="P71" s="109">
        <f>$H71      +$J71      +$L71      +$N71</f>
        <v>450894000</v>
      </c>
      <c r="Q71" s="110">
        <f>$I71      +$K71      +$M71      +$O71</f>
        <v>95958039</v>
      </c>
      <c r="R71" s="54">
        <f>IF(($L71      =0),0,((($N71      -$L71      )/$L71      )*100))</f>
        <v>55.14920572078983</v>
      </c>
      <c r="S71" s="55">
        <f>IF(($M71      =0),0,((($O71      -$M71      )/$M71      )*100))</f>
        <v>0</v>
      </c>
      <c r="T71" s="54">
        <f>IF(($E71      =0),0,(($P71      /$E71      )*100))</f>
        <v>100</v>
      </c>
      <c r="U71" s="56">
        <f>IF(($E71      =0),0,(($Q71      /$E71      )*100))</f>
        <v>21.281728965122625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434162000</v>
      </c>
      <c r="C73" s="117">
        <f>SUM(C71:C72)</f>
        <v>16732000</v>
      </c>
      <c r="D73" s="117"/>
      <c r="E73" s="117">
        <f>$B73      +$C73      +$D73</f>
        <v>450894000</v>
      </c>
      <c r="F73" s="118">
        <f t="shared" ref="F73:O73" si="44">SUM(F71:F72)</f>
        <v>450894000</v>
      </c>
      <c r="G73" s="119">
        <f t="shared" si="44"/>
        <v>450894000</v>
      </c>
      <c r="H73" s="118">
        <f t="shared" si="44"/>
        <v>245567000</v>
      </c>
      <c r="I73" s="119">
        <f t="shared" si="44"/>
        <v>55746415</v>
      </c>
      <c r="J73" s="118">
        <f t="shared" si="44"/>
        <v>153769000</v>
      </c>
      <c r="K73" s="119">
        <f t="shared" si="44"/>
        <v>40211624</v>
      </c>
      <c r="L73" s="118">
        <f t="shared" si="44"/>
        <v>20207000</v>
      </c>
      <c r="M73" s="119">
        <f t="shared" si="44"/>
        <v>0</v>
      </c>
      <c r="N73" s="118">
        <f t="shared" si="44"/>
        <v>31351000</v>
      </c>
      <c r="O73" s="119">
        <f t="shared" si="44"/>
        <v>0</v>
      </c>
      <c r="P73" s="118">
        <f>$H73      +$J73      +$L73      +$N73</f>
        <v>450894000</v>
      </c>
      <c r="Q73" s="119">
        <f>$I73      +$K73      +$M73      +$O73</f>
        <v>95958039</v>
      </c>
      <c r="R73" s="63">
        <f>IF(($L73      =0),0,((($N73      -$L73      )/$L73      )*100))</f>
        <v>55.14920572078983</v>
      </c>
      <c r="S73" s="64">
        <f>IF(($M73      =0),0,((($O73      -$M73      )/$M73      )*100))</f>
        <v>0</v>
      </c>
      <c r="T73" s="63">
        <f>IF(($E71      =0),0,(($P71      /$E71      )*100))</f>
        <v>100</v>
      </c>
      <c r="U73" s="65">
        <f>IF($E71   =0,0,($Q71   /$E71 )*100)</f>
        <v>21.281728965122625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434162000</v>
      </c>
      <c r="C74" s="120">
        <f>SUM(C71:C72)</f>
        <v>16732000</v>
      </c>
      <c r="D74" s="120"/>
      <c r="E74" s="120">
        <f>$B74      +$C74      +$D74</f>
        <v>450894000</v>
      </c>
      <c r="F74" s="121">
        <f t="shared" ref="F74:O74" si="45">SUM(F71:F72)</f>
        <v>450894000</v>
      </c>
      <c r="G74" s="122">
        <f t="shared" si="45"/>
        <v>450894000</v>
      </c>
      <c r="H74" s="121">
        <f t="shared" si="45"/>
        <v>245567000</v>
      </c>
      <c r="I74" s="122">
        <f t="shared" si="45"/>
        <v>55746415</v>
      </c>
      <c r="J74" s="121">
        <f t="shared" si="45"/>
        <v>153769000</v>
      </c>
      <c r="K74" s="122">
        <f t="shared" si="45"/>
        <v>40211624</v>
      </c>
      <c r="L74" s="121">
        <f t="shared" si="45"/>
        <v>20207000</v>
      </c>
      <c r="M74" s="122">
        <f t="shared" si="45"/>
        <v>0</v>
      </c>
      <c r="N74" s="121">
        <f t="shared" si="45"/>
        <v>31351000</v>
      </c>
      <c r="O74" s="122">
        <f t="shared" si="45"/>
        <v>0</v>
      </c>
      <c r="P74" s="121">
        <f>$H74      +$J74      +$L74      +$N74</f>
        <v>450894000</v>
      </c>
      <c r="Q74" s="122">
        <f>$I74      +$K74      +$M74      +$O74</f>
        <v>95958039</v>
      </c>
      <c r="R74" s="67">
        <f>IF(($L74      =0),0,((($N74      -$L74      )/$L74      )*100))</f>
        <v>55.14920572078983</v>
      </c>
      <c r="S74" s="68">
        <f>IF(($M74      =0),0,((($O74      -$M74      )/$M74      )*100))</f>
        <v>0</v>
      </c>
      <c r="T74" s="67">
        <f>IF(($E71      =0),0,(($P71      /$E71      )*100))</f>
        <v>100</v>
      </c>
      <c r="U74" s="71">
        <f>IF($E71   =0,0,($Q71   /$E71 )*100)</f>
        <v>21.281728965122625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604538000</v>
      </c>
      <c r="C75" s="120">
        <f>SUM(C9:C16,C19:C25,C28:C31,C34,C37:C41,C44:C54,C57:C60,C63:C67,C71:C72)</f>
        <v>11295000</v>
      </c>
      <c r="D75" s="120"/>
      <c r="E75" s="120">
        <f>$B75      +$C75      +$D75</f>
        <v>615833000</v>
      </c>
      <c r="F75" s="121">
        <f t="shared" ref="F75:O75" si="46">SUM(F9:F16,F19:F25,F28:F31,F34,F37:F41,F44:F54,F57:F60,F63:F67,F71:F72)</f>
        <v>605834000</v>
      </c>
      <c r="G75" s="122">
        <f t="shared" si="46"/>
        <v>553710000</v>
      </c>
      <c r="H75" s="121">
        <f t="shared" si="46"/>
        <v>252770000</v>
      </c>
      <c r="I75" s="122">
        <f t="shared" si="46"/>
        <v>58924101</v>
      </c>
      <c r="J75" s="121">
        <f t="shared" si="46"/>
        <v>170359000</v>
      </c>
      <c r="K75" s="122">
        <f t="shared" si="46"/>
        <v>32165352</v>
      </c>
      <c r="L75" s="121">
        <f t="shared" si="46"/>
        <v>28422000</v>
      </c>
      <c r="M75" s="122">
        <f t="shared" si="46"/>
        <v>0</v>
      </c>
      <c r="N75" s="121">
        <f t="shared" si="46"/>
        <v>91872000</v>
      </c>
      <c r="O75" s="122">
        <f t="shared" si="46"/>
        <v>0</v>
      </c>
      <c r="P75" s="121">
        <f>$H75      +$J75      +$L75      +$N75</f>
        <v>543423000</v>
      </c>
      <c r="Q75" s="122">
        <f>$I75      +$K75      +$M75      +$O75</f>
        <v>91089453</v>
      </c>
      <c r="R75" s="67">
        <f>IF(($L75      =0),0,((($N75      -$L75      )/$L75      )*100))</f>
        <v>223.24255858138059</v>
      </c>
      <c r="S75" s="68">
        <f>IF(($M75      =0),0,((($O75      -$M75      )/$M75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98.142168283036241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16.450750934604759</v>
      </c>
      <c r="V75" s="121">
        <f>SUM(V9:V16,V19:V25,V28:V31,V34,V37:V41,V44:V54,V57:V60,V63:V67,V71:V72)</f>
        <v>14720000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52179000</v>
      </c>
      <c r="C87" s="128">
        <f t="shared" si="48"/>
        <v>0</v>
      </c>
      <c r="D87" s="128">
        <f t="shared" si="48"/>
        <v>0</v>
      </c>
      <c r="E87" s="128">
        <f t="shared" si="48"/>
        <v>52179000</v>
      </c>
      <c r="F87" s="128">
        <f t="shared" si="48"/>
        <v>0</v>
      </c>
      <c r="G87" s="128">
        <f t="shared" si="48"/>
        <v>0</v>
      </c>
      <c r="H87" s="128">
        <f t="shared" si="48"/>
        <v>44854000</v>
      </c>
      <c r="I87" s="128">
        <f t="shared" si="48"/>
        <v>0</v>
      </c>
      <c r="J87" s="128">
        <f t="shared" si="48"/>
        <v>7007000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51861000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99.390559420456498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52179000</v>
      </c>
      <c r="C91" s="108"/>
      <c r="D91" s="108"/>
      <c r="E91" s="108">
        <f t="shared" si="49"/>
        <v>52179000</v>
      </c>
      <c r="F91" s="108">
        <v>0</v>
      </c>
      <c r="G91" s="108">
        <v>0</v>
      </c>
      <c r="H91" s="108">
        <v>44854000</v>
      </c>
      <c r="I91" s="108"/>
      <c r="J91" s="108">
        <v>7007000</v>
      </c>
      <c r="K91" s="108"/>
      <c r="L91" s="108"/>
      <c r="M91" s="108"/>
      <c r="N91" s="108"/>
      <c r="O91" s="108"/>
      <c r="P91" s="108">
        <f t="shared" si="50"/>
        <v>51861000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99.390559420456498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52179000</v>
      </c>
      <c r="C114" s="137">
        <f t="shared" si="62"/>
        <v>0</v>
      </c>
      <c r="D114" s="137">
        <f t="shared" si="62"/>
        <v>0</v>
      </c>
      <c r="E114" s="137">
        <f t="shared" si="62"/>
        <v>52179000</v>
      </c>
      <c r="F114" s="137">
        <f t="shared" si="62"/>
        <v>0</v>
      </c>
      <c r="G114" s="137">
        <f t="shared" si="62"/>
        <v>0</v>
      </c>
      <c r="H114" s="137">
        <f t="shared" si="62"/>
        <v>44854000</v>
      </c>
      <c r="I114" s="137">
        <f t="shared" si="62"/>
        <v>0</v>
      </c>
      <c r="J114" s="137">
        <f t="shared" si="62"/>
        <v>7007000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51861000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0.99390559420456503</v>
      </c>
      <c r="U114" s="30">
        <f t="shared" si="59"/>
        <v>0</v>
      </c>
      <c r="V114" s="27"/>
      <c r="W114" s="28"/>
    </row>
    <row r="115" spans="1:23" hidden="1" x14ac:dyDescent="0.25">
      <c r="A115" s="31" t="s">
        <v>140</v>
      </c>
      <c r="B115" s="139">
        <f>B87</f>
        <v>52179000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52179000</v>
      </c>
      <c r="F115" s="139">
        <f t="shared" si="63"/>
        <v>0</v>
      </c>
      <c r="G115" s="139">
        <f t="shared" si="63"/>
        <v>0</v>
      </c>
      <c r="H115" s="139">
        <f t="shared" si="63"/>
        <v>44854000</v>
      </c>
      <c r="I115" s="139">
        <f t="shared" si="63"/>
        <v>0</v>
      </c>
      <c r="J115" s="139">
        <f t="shared" si="63"/>
        <v>7007000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51861000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0.99390559420456503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ZxNT6j2nXsjHV2ecwIVQZTuTe878a/gT4BPFltG6Ndiz5ZrDsLiQEbfX5DzvU0AXyfZ42F4UGhHSUVUmrL/bMA==" saltValue="lLdMxxoHjp1EEFSclmI0C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694000</v>
      </c>
      <c r="I10" s="110">
        <v>884101</v>
      </c>
      <c r="J10" s="109">
        <v>220000</v>
      </c>
      <c r="K10" s="110">
        <v>600753</v>
      </c>
      <c r="L10" s="109"/>
      <c r="M10" s="110">
        <v>-559413</v>
      </c>
      <c r="N10" s="109"/>
      <c r="O10" s="110">
        <v>12503</v>
      </c>
      <c r="P10" s="109">
        <f t="shared" ref="P10:P17" si="1">$H10      +$J10      +$L10      +$N10</f>
        <v>914000</v>
      </c>
      <c r="Q10" s="110">
        <f t="shared" ref="Q10:Q17" si="2">$I10      +$K10      +$M10      +$O10</f>
        <v>937944</v>
      </c>
      <c r="R10" s="54">
        <f t="shared" ref="R10:R17" si="3">IF(($L10      =0),0,((($N10      -$L10      )/$L10      )*100))</f>
        <v>0</v>
      </c>
      <c r="S10" s="55">
        <f t="shared" ref="S10:S17" si="4">IF(($M10      =0),0,((($O10      -$M10      )/$M10      )*100))</f>
        <v>-102.23502135273938</v>
      </c>
      <c r="T10" s="54">
        <f t="shared" ref="T10:T16" si="5">IF(($E10      =0),0,(($P10      /$E10      )*100))</f>
        <v>45.7</v>
      </c>
      <c r="U10" s="56">
        <f t="shared" ref="U10:U16" si="6">IF(($E10      =0),0,(($Q10      /$E10      )*100))</f>
        <v>46.897199999999998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2000000</v>
      </c>
      <c r="C17" s="111">
        <f>SUM(C9:C16)</f>
        <v>0</v>
      </c>
      <c r="D17" s="111"/>
      <c r="E17" s="111">
        <f t="shared" si="0"/>
        <v>2000000</v>
      </c>
      <c r="F17" s="112">
        <f t="shared" ref="F17:O17" si="7">SUM(F9:F16)</f>
        <v>2000000</v>
      </c>
      <c r="G17" s="113">
        <f t="shared" si="7"/>
        <v>2000000</v>
      </c>
      <c r="H17" s="112">
        <f t="shared" si="7"/>
        <v>694000</v>
      </c>
      <c r="I17" s="113">
        <f t="shared" si="7"/>
        <v>884101</v>
      </c>
      <c r="J17" s="112">
        <f t="shared" si="7"/>
        <v>220000</v>
      </c>
      <c r="K17" s="113">
        <f t="shared" si="7"/>
        <v>600753</v>
      </c>
      <c r="L17" s="112">
        <f t="shared" si="7"/>
        <v>0</v>
      </c>
      <c r="M17" s="113">
        <f t="shared" si="7"/>
        <v>-559413</v>
      </c>
      <c r="N17" s="112">
        <f t="shared" si="7"/>
        <v>0</v>
      </c>
      <c r="O17" s="113">
        <f t="shared" si="7"/>
        <v>12503</v>
      </c>
      <c r="P17" s="112">
        <f t="shared" si="1"/>
        <v>914000</v>
      </c>
      <c r="Q17" s="113">
        <f t="shared" si="2"/>
        <v>937944</v>
      </c>
      <c r="R17" s="58">
        <f t="shared" si="3"/>
        <v>0</v>
      </c>
      <c r="S17" s="59">
        <f t="shared" si="4"/>
        <v>-102.23502135273938</v>
      </c>
      <c r="T17" s="58">
        <f>IF((SUM($E9:$E14))=0,0,(P17/(SUM($E9:$E14))*100))</f>
        <v>45.7</v>
      </c>
      <c r="U17" s="60">
        <f>IF((SUM($E9:$E14))=0,0,(Q17/(SUM($E9:$E14))*100))</f>
        <v>46.897199999999998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11862000</v>
      </c>
      <c r="C23" s="108"/>
      <c r="D23" s="108"/>
      <c r="E23" s="108">
        <f t="shared" si="8"/>
        <v>11862000</v>
      </c>
      <c r="F23" s="109">
        <v>11862000</v>
      </c>
      <c r="G23" s="110">
        <v>11862000</v>
      </c>
      <c r="H23" s="109"/>
      <c r="I23" s="110"/>
      <c r="J23" s="109"/>
      <c r="K23" s="110"/>
      <c r="L23" s="109"/>
      <c r="M23" s="110"/>
      <c r="N23" s="109">
        <v>7048000</v>
      </c>
      <c r="O23" s="110"/>
      <c r="P23" s="109">
        <f t="shared" si="9"/>
        <v>7048000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59.41662451525881</v>
      </c>
      <c r="U23" s="56">
        <f t="shared" si="14"/>
        <v>0</v>
      </c>
      <c r="V23" s="109">
        <v>11922000</v>
      </c>
      <c r="W23" s="110">
        <v>3153000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11862000</v>
      </c>
      <c r="C26" s="111">
        <f>SUM(C19:C25)</f>
        <v>0</v>
      </c>
      <c r="D26" s="111"/>
      <c r="E26" s="111">
        <f t="shared" si="8"/>
        <v>11862000</v>
      </c>
      <c r="F26" s="112">
        <f t="shared" ref="F26:O26" si="15">SUM(F19:F25)</f>
        <v>11862000</v>
      </c>
      <c r="G26" s="113">
        <f t="shared" si="15"/>
        <v>11862000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7048000</v>
      </c>
      <c r="O26" s="113">
        <f t="shared" si="15"/>
        <v>0</v>
      </c>
      <c r="P26" s="112">
        <f t="shared" si="9"/>
        <v>7048000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59.41662451525881</v>
      </c>
      <c r="U26" s="60">
        <f>IF(($E26-$E21-$E25)   =0,0,($Q26   /($E26-$E21-$E25)   )*100)</f>
        <v>0</v>
      </c>
      <c r="V26" s="112">
        <f>SUM(V19:V25)</f>
        <v>11922000</v>
      </c>
      <c r="W26" s="113">
        <f>SUM(W19:W25)</f>
        <v>3153000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2580000</v>
      </c>
      <c r="C34" s="108"/>
      <c r="D34" s="108"/>
      <c r="E34" s="108">
        <f>$B34      +$C34      +$D34</f>
        <v>2580000</v>
      </c>
      <c r="F34" s="109">
        <v>2580000</v>
      </c>
      <c r="G34" s="110">
        <v>2580000</v>
      </c>
      <c r="H34" s="109"/>
      <c r="I34" s="110">
        <v>12000</v>
      </c>
      <c r="J34" s="109">
        <v>1766000</v>
      </c>
      <c r="K34" s="110">
        <v>850750</v>
      </c>
      <c r="L34" s="109">
        <v>93000</v>
      </c>
      <c r="M34" s="110">
        <v>675600</v>
      </c>
      <c r="N34" s="109"/>
      <c r="O34" s="110">
        <v>306700</v>
      </c>
      <c r="P34" s="109">
        <f>$H34      +$J34      +$L34      +$N34</f>
        <v>1859000</v>
      </c>
      <c r="Q34" s="110">
        <f>$I34      +$K34      +$M34      +$O34</f>
        <v>1845050</v>
      </c>
      <c r="R34" s="54">
        <f>IF(($L34      =0),0,((($N34      -$L34      )/$L34      )*100))</f>
        <v>-100</v>
      </c>
      <c r="S34" s="55">
        <f>IF(($M34      =0),0,((($O34      -$M34      )/$M34      )*100))</f>
        <v>-54.603315571343991</v>
      </c>
      <c r="T34" s="54">
        <f>IF(($E34      =0),0,(($P34      /$E34      )*100))</f>
        <v>72.054263565891475</v>
      </c>
      <c r="U34" s="56">
        <f>IF(($E34      =0),0,(($Q34      /$E34      )*100))</f>
        <v>71.513565891472865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2580000</v>
      </c>
      <c r="C35" s="111">
        <f>C34</f>
        <v>0</v>
      </c>
      <c r="D35" s="111"/>
      <c r="E35" s="111">
        <f>$B35      +$C35      +$D35</f>
        <v>2580000</v>
      </c>
      <c r="F35" s="112">
        <f t="shared" ref="F35:O35" si="17">F34</f>
        <v>2580000</v>
      </c>
      <c r="G35" s="113">
        <f t="shared" si="17"/>
        <v>2580000</v>
      </c>
      <c r="H35" s="112">
        <f t="shared" si="17"/>
        <v>0</v>
      </c>
      <c r="I35" s="113">
        <f t="shared" si="17"/>
        <v>12000</v>
      </c>
      <c r="J35" s="112">
        <f t="shared" si="17"/>
        <v>1766000</v>
      </c>
      <c r="K35" s="113">
        <f t="shared" si="17"/>
        <v>850750</v>
      </c>
      <c r="L35" s="112">
        <f t="shared" si="17"/>
        <v>93000</v>
      </c>
      <c r="M35" s="113">
        <f t="shared" si="17"/>
        <v>675600</v>
      </c>
      <c r="N35" s="112">
        <f t="shared" si="17"/>
        <v>0</v>
      </c>
      <c r="O35" s="113">
        <f t="shared" si="17"/>
        <v>306700</v>
      </c>
      <c r="P35" s="112">
        <f>$H35      +$J35      +$L35      +$N35</f>
        <v>1859000</v>
      </c>
      <c r="Q35" s="113">
        <f>$I35      +$K35      +$M35      +$O35</f>
        <v>1845050</v>
      </c>
      <c r="R35" s="58">
        <f>IF(($L35      =0),0,((($N35      -$L35      )/$L35      )*100))</f>
        <v>-100</v>
      </c>
      <c r="S35" s="59">
        <f>IF(($M35      =0),0,((($O35      -$M35      )/$M35      )*100))</f>
        <v>-54.603315571343991</v>
      </c>
      <c r="T35" s="58">
        <f>IF($E35   =0,0,($P35   /$E35   )*100)</f>
        <v>72.054263565891475</v>
      </c>
      <c r="U35" s="60">
        <f>IF($E35   =0,0,($Q35   /$E35   )*100)</f>
        <v>71.513565891472865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4410000</v>
      </c>
      <c r="C37" s="108">
        <v>2200000</v>
      </c>
      <c r="D37" s="108"/>
      <c r="E37" s="108">
        <f t="shared" ref="E37:E42" si="18">$B37      +$C37      +$D37</f>
        <v>6610000</v>
      </c>
      <c r="F37" s="109">
        <v>6610000</v>
      </c>
      <c r="G37" s="110">
        <v>6610000</v>
      </c>
      <c r="H37" s="109">
        <v>991000</v>
      </c>
      <c r="I37" s="110">
        <v>1020746</v>
      </c>
      <c r="J37" s="109">
        <v>2410000</v>
      </c>
      <c r="K37" s="110">
        <v>2039531</v>
      </c>
      <c r="L37" s="109"/>
      <c r="M37" s="110"/>
      <c r="N37" s="109">
        <v>2200000</v>
      </c>
      <c r="O37" s="110">
        <v>2224428</v>
      </c>
      <c r="P37" s="109">
        <f t="shared" ref="P37:P42" si="19">$H37      +$J37      +$L37      +$N37</f>
        <v>5601000</v>
      </c>
      <c r="Q37" s="110">
        <f t="shared" ref="Q37:Q42" si="20">$I37      +$K37      +$M37      +$O37</f>
        <v>5284705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84.735249621785172</v>
      </c>
      <c r="U37" s="56">
        <f t="shared" ref="U37:U41" si="24">IF(($E37      =0),0,(($Q37      /$E37      )*100))</f>
        <v>79.950151285930403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4385000</v>
      </c>
      <c r="C38" s="108">
        <v>-130000</v>
      </c>
      <c r="D38" s="108"/>
      <c r="E38" s="108">
        <f t="shared" si="18"/>
        <v>4255000</v>
      </c>
      <c r="F38" s="109">
        <v>4385000</v>
      </c>
      <c r="G38" s="110">
        <v>0</v>
      </c>
      <c r="H38" s="109"/>
      <c r="I38" s="110"/>
      <c r="J38" s="109"/>
      <c r="K38" s="110"/>
      <c r="L38" s="109"/>
      <c r="M38" s="110"/>
      <c r="N38" s="109">
        <v>155000</v>
      </c>
      <c r="O38" s="110"/>
      <c r="P38" s="109">
        <f t="shared" si="19"/>
        <v>155000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3.6427732079905994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8795000</v>
      </c>
      <c r="C42" s="111">
        <f>SUM(C37:C41)</f>
        <v>2070000</v>
      </c>
      <c r="D42" s="111"/>
      <c r="E42" s="111">
        <f t="shared" si="18"/>
        <v>10865000</v>
      </c>
      <c r="F42" s="112">
        <f t="shared" ref="F42:O42" si="25">SUM(F37:F41)</f>
        <v>10995000</v>
      </c>
      <c r="G42" s="113">
        <f t="shared" si="25"/>
        <v>6610000</v>
      </c>
      <c r="H42" s="112">
        <f t="shared" si="25"/>
        <v>991000</v>
      </c>
      <c r="I42" s="113">
        <f t="shared" si="25"/>
        <v>1020746</v>
      </c>
      <c r="J42" s="112">
        <f t="shared" si="25"/>
        <v>2410000</v>
      </c>
      <c r="K42" s="113">
        <f t="shared" si="25"/>
        <v>2039531</v>
      </c>
      <c r="L42" s="112">
        <f t="shared" si="25"/>
        <v>0</v>
      </c>
      <c r="M42" s="113">
        <f t="shared" si="25"/>
        <v>0</v>
      </c>
      <c r="N42" s="112">
        <f t="shared" si="25"/>
        <v>2355000</v>
      </c>
      <c r="O42" s="113">
        <f t="shared" si="25"/>
        <v>2224428</v>
      </c>
      <c r="P42" s="112">
        <f t="shared" si="19"/>
        <v>5756000</v>
      </c>
      <c r="Q42" s="113">
        <f t="shared" si="20"/>
        <v>5284705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87.080181543116481</v>
      </c>
      <c r="U42" s="60">
        <f>IF((+$E37+$E40) =0,0,(Q42   /(+$E37+$E40) )*100)</f>
        <v>79.950151285930403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268508000</v>
      </c>
      <c r="C45" s="108">
        <v>-13335000</v>
      </c>
      <c r="D45" s="108"/>
      <c r="E45" s="108">
        <f t="shared" si="26"/>
        <v>255173000</v>
      </c>
      <c r="F45" s="109">
        <v>255173000</v>
      </c>
      <c r="G45" s="110">
        <v>160000000</v>
      </c>
      <c r="H45" s="109">
        <v>26884000</v>
      </c>
      <c r="I45" s="110">
        <v>20566151</v>
      </c>
      <c r="J45" s="109">
        <v>80610000</v>
      </c>
      <c r="K45" s="110">
        <v>41985630</v>
      </c>
      <c r="L45" s="109">
        <v>28693000</v>
      </c>
      <c r="M45" s="110">
        <v>14283231</v>
      </c>
      <c r="N45" s="109">
        <v>23813000</v>
      </c>
      <c r="O45" s="110">
        <v>130329726</v>
      </c>
      <c r="P45" s="109">
        <f t="shared" si="27"/>
        <v>160000000</v>
      </c>
      <c r="Q45" s="110">
        <f t="shared" si="28"/>
        <v>207164738</v>
      </c>
      <c r="R45" s="54">
        <f t="shared" si="29"/>
        <v>-17.007632523612031</v>
      </c>
      <c r="S45" s="55">
        <f t="shared" si="30"/>
        <v>812.46669608578054</v>
      </c>
      <c r="T45" s="54">
        <f t="shared" si="31"/>
        <v>62.702558656284168</v>
      </c>
      <c r="U45" s="56">
        <f t="shared" si="32"/>
        <v>81.185994599742145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90000000</v>
      </c>
      <c r="C53" s="108"/>
      <c r="D53" s="108"/>
      <c r="E53" s="108">
        <f t="shared" si="26"/>
        <v>90000000</v>
      </c>
      <c r="F53" s="109">
        <v>90000000</v>
      </c>
      <c r="G53" s="110">
        <v>90000000</v>
      </c>
      <c r="H53" s="109">
        <v>12066000</v>
      </c>
      <c r="I53" s="110">
        <v>8527673</v>
      </c>
      <c r="J53" s="109">
        <v>30450000</v>
      </c>
      <c r="K53" s="110">
        <v>22382370</v>
      </c>
      <c r="L53" s="109">
        <v>7536000</v>
      </c>
      <c r="M53" s="110">
        <v>12581840</v>
      </c>
      <c r="N53" s="109">
        <v>25916000</v>
      </c>
      <c r="O53" s="110">
        <v>29986274</v>
      </c>
      <c r="P53" s="109">
        <f t="shared" si="27"/>
        <v>75968000</v>
      </c>
      <c r="Q53" s="110">
        <f t="shared" si="28"/>
        <v>73478157</v>
      </c>
      <c r="R53" s="54">
        <f t="shared" si="29"/>
        <v>243.89596602972401</v>
      </c>
      <c r="S53" s="55">
        <f t="shared" si="30"/>
        <v>138.32979913907664</v>
      </c>
      <c r="T53" s="54">
        <f t="shared" si="31"/>
        <v>84.408888888888896</v>
      </c>
      <c r="U53" s="56">
        <f t="shared" si="32"/>
        <v>81.642396666666656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358508000</v>
      </c>
      <c r="C55" s="111">
        <f>SUM(C44:C54)</f>
        <v>-13335000</v>
      </c>
      <c r="D55" s="111"/>
      <c r="E55" s="111">
        <f t="shared" si="26"/>
        <v>345173000</v>
      </c>
      <c r="F55" s="112">
        <f t="shared" ref="F55:O55" si="33">SUM(F44:F54)</f>
        <v>345173000</v>
      </c>
      <c r="G55" s="113">
        <f t="shared" si="33"/>
        <v>250000000</v>
      </c>
      <c r="H55" s="112">
        <f t="shared" si="33"/>
        <v>38950000</v>
      </c>
      <c r="I55" s="113">
        <f t="shared" si="33"/>
        <v>29093824</v>
      </c>
      <c r="J55" s="112">
        <f t="shared" si="33"/>
        <v>111060000</v>
      </c>
      <c r="K55" s="113">
        <f t="shared" si="33"/>
        <v>64368000</v>
      </c>
      <c r="L55" s="112">
        <f t="shared" si="33"/>
        <v>36229000</v>
      </c>
      <c r="M55" s="113">
        <f t="shared" si="33"/>
        <v>26865071</v>
      </c>
      <c r="N55" s="112">
        <f t="shared" si="33"/>
        <v>49729000</v>
      </c>
      <c r="O55" s="113">
        <f t="shared" si="33"/>
        <v>160316000</v>
      </c>
      <c r="P55" s="112">
        <f t="shared" si="27"/>
        <v>235968000</v>
      </c>
      <c r="Q55" s="113">
        <f t="shared" si="28"/>
        <v>280642895</v>
      </c>
      <c r="R55" s="58">
        <f t="shared" si="29"/>
        <v>37.262966132104111</v>
      </c>
      <c r="S55" s="59">
        <f t="shared" si="30"/>
        <v>496.74511934102094</v>
      </c>
      <c r="T55" s="58">
        <f>IF((+$E45+$E47+$E49+$E50+$E53) =0,0,(P55   /(+$E45+$E47+$E49+$E50+$E53) )*100)</f>
        <v>68.362241542646728</v>
      </c>
      <c r="U55" s="60">
        <f>IF((+$E45+$E47+$E49+$E50+$E53) =0,0,(Q55   /(+$E45+$E47+$E49+$E50+$E53) )*100)</f>
        <v>81.304996335171055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383745000</v>
      </c>
      <c r="C69" s="120">
        <f>SUM(C9:C16,C19:C25,C28:C31,C34,C37:C41,C44:C54,C57:C60,C63:C67)</f>
        <v>-11265000</v>
      </c>
      <c r="D69" s="120"/>
      <c r="E69" s="120">
        <f t="shared" si="35"/>
        <v>372480000</v>
      </c>
      <c r="F69" s="121">
        <f t="shared" ref="F69:O69" si="43">SUM(F9:F16,F19:F25,F28:F31,F34,F37:F41,F44:F54,F57:F60,F63:F67)</f>
        <v>372610000</v>
      </c>
      <c r="G69" s="122">
        <f t="shared" si="43"/>
        <v>273052000</v>
      </c>
      <c r="H69" s="121">
        <f t="shared" si="43"/>
        <v>40635000</v>
      </c>
      <c r="I69" s="122">
        <f t="shared" si="43"/>
        <v>31010671</v>
      </c>
      <c r="J69" s="121">
        <f t="shared" si="43"/>
        <v>115456000</v>
      </c>
      <c r="K69" s="122">
        <f t="shared" si="43"/>
        <v>67859034</v>
      </c>
      <c r="L69" s="121">
        <f t="shared" si="43"/>
        <v>36322000</v>
      </c>
      <c r="M69" s="122">
        <f t="shared" si="43"/>
        <v>26981258</v>
      </c>
      <c r="N69" s="121">
        <f t="shared" si="43"/>
        <v>59132000</v>
      </c>
      <c r="O69" s="122">
        <f t="shared" si="43"/>
        <v>162859631</v>
      </c>
      <c r="P69" s="121">
        <f t="shared" si="36"/>
        <v>251545000</v>
      </c>
      <c r="Q69" s="122">
        <f t="shared" si="37"/>
        <v>288710594</v>
      </c>
      <c r="R69" s="67">
        <f t="shared" si="38"/>
        <v>62.799405319090361</v>
      </c>
      <c r="S69" s="68">
        <f t="shared" si="39"/>
        <v>503.60280829011009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68.312852196347336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78.406027293095264</v>
      </c>
      <c r="V69" s="121">
        <f>SUM(V9:V16,V19:V25,V28:V31,V34,V37:V41,V44:V54,V57:V60,V63:V67)</f>
        <v>11922000</v>
      </c>
      <c r="W69" s="122">
        <f>SUM(W9:W16,W19:W25,W28:W31,W34,W37:W41,W44:W54,W57:W60,W63:W67)</f>
        <v>3153000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110913000</v>
      </c>
      <c r="C71" s="108">
        <v>-487000</v>
      </c>
      <c r="D71" s="108"/>
      <c r="E71" s="108">
        <f>$B71      +$C71      +$D71</f>
        <v>110426000</v>
      </c>
      <c r="F71" s="109">
        <v>110426000</v>
      </c>
      <c r="G71" s="110">
        <v>110426000</v>
      </c>
      <c r="H71" s="109">
        <v>28354000</v>
      </c>
      <c r="I71" s="110">
        <v>19489838</v>
      </c>
      <c r="J71" s="109">
        <v>51837000</v>
      </c>
      <c r="K71" s="110">
        <v>16765050</v>
      </c>
      <c r="L71" s="109">
        <v>7671000</v>
      </c>
      <c r="M71" s="110">
        <v>6678402</v>
      </c>
      <c r="N71" s="109">
        <v>22564000</v>
      </c>
      <c r="O71" s="110">
        <v>36376014</v>
      </c>
      <c r="P71" s="109">
        <f>$H71      +$J71      +$L71      +$N71</f>
        <v>110426000</v>
      </c>
      <c r="Q71" s="110">
        <f>$I71      +$K71      +$M71      +$O71</f>
        <v>79309304</v>
      </c>
      <c r="R71" s="54">
        <f>IF(($L71      =0),0,((($N71      -$L71      )/$L71      )*100))</f>
        <v>194.14678659887889</v>
      </c>
      <c r="S71" s="55">
        <f>IF(($M71      =0),0,((($O71      -$M71      )/$M71      )*100))</f>
        <v>444.68140731869693</v>
      </c>
      <c r="T71" s="54">
        <f>IF(($E71      =0),0,(($P71      /$E71      )*100))</f>
        <v>100</v>
      </c>
      <c r="U71" s="56">
        <f>IF(($E71      =0),0,(($Q71      /$E71      )*100))</f>
        <v>71.821223262637417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110913000</v>
      </c>
      <c r="C73" s="117">
        <f>SUM(C71:C72)</f>
        <v>-487000</v>
      </c>
      <c r="D73" s="117"/>
      <c r="E73" s="117">
        <f>$B73      +$C73      +$D73</f>
        <v>110426000</v>
      </c>
      <c r="F73" s="118">
        <f t="shared" ref="F73:O73" si="44">SUM(F71:F72)</f>
        <v>110426000</v>
      </c>
      <c r="G73" s="119">
        <f t="shared" si="44"/>
        <v>110426000</v>
      </c>
      <c r="H73" s="118">
        <f t="shared" si="44"/>
        <v>28354000</v>
      </c>
      <c r="I73" s="119">
        <f t="shared" si="44"/>
        <v>19489838</v>
      </c>
      <c r="J73" s="118">
        <f t="shared" si="44"/>
        <v>51837000</v>
      </c>
      <c r="K73" s="119">
        <f t="shared" si="44"/>
        <v>16765050</v>
      </c>
      <c r="L73" s="118">
        <f t="shared" si="44"/>
        <v>7671000</v>
      </c>
      <c r="M73" s="119">
        <f t="shared" si="44"/>
        <v>6678402</v>
      </c>
      <c r="N73" s="118">
        <f t="shared" si="44"/>
        <v>22564000</v>
      </c>
      <c r="O73" s="119">
        <f t="shared" si="44"/>
        <v>36376014</v>
      </c>
      <c r="P73" s="118">
        <f>$H73      +$J73      +$L73      +$N73</f>
        <v>110426000</v>
      </c>
      <c r="Q73" s="119">
        <f>$I73      +$K73      +$M73      +$O73</f>
        <v>79309304</v>
      </c>
      <c r="R73" s="63">
        <f>IF(($L73      =0),0,((($N73      -$L73      )/$L73      )*100))</f>
        <v>194.14678659887889</v>
      </c>
      <c r="S73" s="64">
        <f>IF(($M73      =0),0,((($O73      -$M73      )/$M73      )*100))</f>
        <v>444.68140731869693</v>
      </c>
      <c r="T73" s="63">
        <f>IF(($E71      =0),0,(($P71      /$E71      )*100))</f>
        <v>100</v>
      </c>
      <c r="U73" s="65">
        <f>IF($E71   =0,0,($Q71   /$E71 )*100)</f>
        <v>71.821223262637417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110913000</v>
      </c>
      <c r="C74" s="120">
        <f>SUM(C71:C72)</f>
        <v>-487000</v>
      </c>
      <c r="D74" s="120"/>
      <c r="E74" s="120">
        <f>$B74      +$C74      +$D74</f>
        <v>110426000</v>
      </c>
      <c r="F74" s="121">
        <f t="shared" ref="F74:O74" si="45">SUM(F71:F72)</f>
        <v>110426000</v>
      </c>
      <c r="G74" s="122">
        <f t="shared" si="45"/>
        <v>110426000</v>
      </c>
      <c r="H74" s="121">
        <f t="shared" si="45"/>
        <v>28354000</v>
      </c>
      <c r="I74" s="122">
        <f t="shared" si="45"/>
        <v>19489838</v>
      </c>
      <c r="J74" s="121">
        <f t="shared" si="45"/>
        <v>51837000</v>
      </c>
      <c r="K74" s="122">
        <f t="shared" si="45"/>
        <v>16765050</v>
      </c>
      <c r="L74" s="121">
        <f t="shared" si="45"/>
        <v>7671000</v>
      </c>
      <c r="M74" s="122">
        <f t="shared" si="45"/>
        <v>6678402</v>
      </c>
      <c r="N74" s="121">
        <f t="shared" si="45"/>
        <v>22564000</v>
      </c>
      <c r="O74" s="122">
        <f t="shared" si="45"/>
        <v>36376014</v>
      </c>
      <c r="P74" s="121">
        <f>$H74      +$J74      +$L74      +$N74</f>
        <v>110426000</v>
      </c>
      <c r="Q74" s="122">
        <f>$I74      +$K74      +$M74      +$O74</f>
        <v>79309304</v>
      </c>
      <c r="R74" s="67">
        <f>IF(($L74      =0),0,((($N74      -$L74      )/$L74      )*100))</f>
        <v>194.14678659887889</v>
      </c>
      <c r="S74" s="68">
        <f>IF(($M74      =0),0,((($O74      -$M74      )/$M74      )*100))</f>
        <v>444.68140731869693</v>
      </c>
      <c r="T74" s="67">
        <f>IF(($E71      =0),0,(($P71      /$E71      )*100))</f>
        <v>100</v>
      </c>
      <c r="U74" s="71">
        <f>IF($E71   =0,0,($Q71   /$E71 )*100)</f>
        <v>71.821223262637417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494658000</v>
      </c>
      <c r="C75" s="120">
        <f>SUM(C9:C16,C19:C25,C28:C31,C34,C37:C41,C44:C54,C57:C60,C63:C67,C71:C72)</f>
        <v>-11752000</v>
      </c>
      <c r="D75" s="120"/>
      <c r="E75" s="120">
        <f>$B75      +$C75      +$D75</f>
        <v>482906000</v>
      </c>
      <c r="F75" s="121">
        <f t="shared" ref="F75:O75" si="46">SUM(F9:F16,F19:F25,F28:F31,F34,F37:F41,F44:F54,F57:F60,F63:F67,F71:F72)</f>
        <v>483036000</v>
      </c>
      <c r="G75" s="122">
        <f t="shared" si="46"/>
        <v>383478000</v>
      </c>
      <c r="H75" s="121">
        <f t="shared" si="46"/>
        <v>68989000</v>
      </c>
      <c r="I75" s="122">
        <f t="shared" si="46"/>
        <v>50500509</v>
      </c>
      <c r="J75" s="121">
        <f t="shared" si="46"/>
        <v>167293000</v>
      </c>
      <c r="K75" s="122">
        <f t="shared" si="46"/>
        <v>84624084</v>
      </c>
      <c r="L75" s="121">
        <f t="shared" si="46"/>
        <v>43993000</v>
      </c>
      <c r="M75" s="122">
        <f t="shared" si="46"/>
        <v>33659660</v>
      </c>
      <c r="N75" s="121">
        <f t="shared" si="46"/>
        <v>81696000</v>
      </c>
      <c r="O75" s="122">
        <f t="shared" si="46"/>
        <v>199235645</v>
      </c>
      <c r="P75" s="121">
        <f>$H75      +$J75      +$L75      +$N75</f>
        <v>361971000</v>
      </c>
      <c r="Q75" s="122">
        <f>$I75      +$K75      +$M75      +$O75</f>
        <v>368019898</v>
      </c>
      <c r="R75" s="67">
        <f>IF(($L75      =0),0,((($N75      -$L75      )/$L75      )*100))</f>
        <v>85.702270815811616</v>
      </c>
      <c r="S75" s="68">
        <f>IF(($M75      =0),0,((($O75      -$M75      )/$M75      )*100))</f>
        <v>491.91223262504735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75.62315758245569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76.886896298137898</v>
      </c>
      <c r="V75" s="121">
        <f>SUM(V9:V16,V19:V25,V28:V31,V34,V37:V41,V44:V54,V57:V60,V63:V67,V71:V72)</f>
        <v>11922000</v>
      </c>
      <c r="W75" s="122">
        <f>SUM(W9:W16,W19:W25,W28:W31,W34,W37:W41,W44:W54,W57:W60,W63:W67,W71:W72)</f>
        <v>3153000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20310000</v>
      </c>
      <c r="C87" s="128">
        <f t="shared" si="48"/>
        <v>0</v>
      </c>
      <c r="D87" s="128">
        <f t="shared" si="48"/>
        <v>0</v>
      </c>
      <c r="E87" s="128">
        <f t="shared" si="48"/>
        <v>20310000</v>
      </c>
      <c r="F87" s="128">
        <f t="shared" si="48"/>
        <v>0</v>
      </c>
      <c r="G87" s="128">
        <f t="shared" si="48"/>
        <v>0</v>
      </c>
      <c r="H87" s="128">
        <f t="shared" si="48"/>
        <v>17167000</v>
      </c>
      <c r="I87" s="128">
        <f t="shared" si="48"/>
        <v>0</v>
      </c>
      <c r="J87" s="128">
        <f t="shared" si="48"/>
        <v>3143000</v>
      </c>
      <c r="K87" s="128">
        <f t="shared" si="48"/>
        <v>0</v>
      </c>
      <c r="L87" s="128">
        <f t="shared" si="48"/>
        <v>722000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21032000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103.55489906450023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20310000</v>
      </c>
      <c r="C91" s="108"/>
      <c r="D91" s="108"/>
      <c r="E91" s="108">
        <f t="shared" si="49"/>
        <v>20310000</v>
      </c>
      <c r="F91" s="108">
        <v>0</v>
      </c>
      <c r="G91" s="108">
        <v>0</v>
      </c>
      <c r="H91" s="108">
        <v>17167000</v>
      </c>
      <c r="I91" s="108"/>
      <c r="J91" s="108">
        <v>3143000</v>
      </c>
      <c r="K91" s="108"/>
      <c r="L91" s="108">
        <v>722000</v>
      </c>
      <c r="M91" s="108"/>
      <c r="N91" s="108"/>
      <c r="O91" s="108"/>
      <c r="P91" s="108">
        <f t="shared" si="50"/>
        <v>21032000</v>
      </c>
      <c r="Q91" s="108">
        <f t="shared" si="51"/>
        <v>0</v>
      </c>
      <c r="R91" s="98">
        <f t="shared" si="52"/>
        <v>-100</v>
      </c>
      <c r="S91" s="98">
        <f t="shared" si="53"/>
        <v>0</v>
      </c>
      <c r="T91" s="98">
        <f t="shared" si="54"/>
        <v>103.55489906450023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20310000</v>
      </c>
      <c r="C114" s="137">
        <f t="shared" si="62"/>
        <v>0</v>
      </c>
      <c r="D114" s="137">
        <f t="shared" si="62"/>
        <v>0</v>
      </c>
      <c r="E114" s="137">
        <f t="shared" si="62"/>
        <v>20310000</v>
      </c>
      <c r="F114" s="137">
        <f t="shared" si="62"/>
        <v>0</v>
      </c>
      <c r="G114" s="137">
        <f t="shared" si="62"/>
        <v>0</v>
      </c>
      <c r="H114" s="137">
        <f t="shared" si="62"/>
        <v>17167000</v>
      </c>
      <c r="I114" s="137">
        <f t="shared" si="62"/>
        <v>0</v>
      </c>
      <c r="J114" s="137">
        <f t="shared" si="62"/>
        <v>3143000</v>
      </c>
      <c r="K114" s="137">
        <f t="shared" si="62"/>
        <v>0</v>
      </c>
      <c r="L114" s="137">
        <f t="shared" si="62"/>
        <v>722000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21032000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1.0355489906450024</v>
      </c>
      <c r="U114" s="30">
        <f t="shared" si="59"/>
        <v>0</v>
      </c>
      <c r="V114" s="27"/>
      <c r="W114" s="28"/>
    </row>
    <row r="115" spans="1:23" hidden="1" x14ac:dyDescent="0.25">
      <c r="A115" s="31" t="s">
        <v>140</v>
      </c>
      <c r="B115" s="139">
        <f>B87</f>
        <v>20310000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20310000</v>
      </c>
      <c r="F115" s="139">
        <f t="shared" si="63"/>
        <v>0</v>
      </c>
      <c r="G115" s="139">
        <f t="shared" si="63"/>
        <v>0</v>
      </c>
      <c r="H115" s="139">
        <f t="shared" si="63"/>
        <v>17167000</v>
      </c>
      <c r="I115" s="139">
        <f t="shared" si="63"/>
        <v>0</v>
      </c>
      <c r="J115" s="139">
        <f t="shared" si="63"/>
        <v>3143000</v>
      </c>
      <c r="K115" s="139">
        <f t="shared" si="63"/>
        <v>0</v>
      </c>
      <c r="L115" s="139">
        <f t="shared" si="63"/>
        <v>722000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21032000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1.0355489906450024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gJq1QvaB8htwvif6rw+Q3FRuMQ6d5HO/voYcqXKp70bSaJLv7AA4d1rmIuZl5K/XSrvKDSdJaRdcl77rtzLjzQ==" saltValue="vhh+dFTSrY22YtmNjtLbE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2600000</v>
      </c>
      <c r="C10" s="108"/>
      <c r="D10" s="108"/>
      <c r="E10" s="108">
        <f t="shared" ref="E10:E17" si="0">$B10      +$C10      +$D10</f>
        <v>2600000</v>
      </c>
      <c r="F10" s="109">
        <v>2600000</v>
      </c>
      <c r="G10" s="110">
        <v>2600000</v>
      </c>
      <c r="H10" s="109">
        <v>159000</v>
      </c>
      <c r="I10" s="110">
        <v>213444</v>
      </c>
      <c r="J10" s="109">
        <v>168000</v>
      </c>
      <c r="K10" s="110">
        <v>168909</v>
      </c>
      <c r="L10" s="109">
        <v>167000</v>
      </c>
      <c r="M10" s="110">
        <v>167807</v>
      </c>
      <c r="N10" s="109"/>
      <c r="O10" s="110">
        <v>388336</v>
      </c>
      <c r="P10" s="109">
        <f t="shared" ref="P10:P17" si="1">$H10      +$J10      +$L10      +$N10</f>
        <v>494000</v>
      </c>
      <c r="Q10" s="110">
        <f t="shared" ref="Q10:Q17" si="2">$I10      +$K10      +$M10      +$O10</f>
        <v>938496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131.41823642637075</v>
      </c>
      <c r="T10" s="54">
        <f t="shared" ref="T10:T16" si="5">IF(($E10      =0),0,(($P10      /$E10      )*100))</f>
        <v>19</v>
      </c>
      <c r="U10" s="56">
        <f t="shared" ref="U10:U16" si="6">IF(($E10      =0),0,(($Q10      /$E10      )*100))</f>
        <v>36.096000000000004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20000000</v>
      </c>
      <c r="C14" s="108">
        <v>-10000000</v>
      </c>
      <c r="D14" s="108"/>
      <c r="E14" s="108">
        <f t="shared" si="0"/>
        <v>10000000</v>
      </c>
      <c r="F14" s="109">
        <v>10000000</v>
      </c>
      <c r="G14" s="110">
        <v>10000000</v>
      </c>
      <c r="H14" s="109"/>
      <c r="I14" s="110"/>
      <c r="J14" s="109"/>
      <c r="K14" s="110"/>
      <c r="L14" s="109"/>
      <c r="M14" s="110">
        <v>612990</v>
      </c>
      <c r="N14" s="109"/>
      <c r="O14" s="110"/>
      <c r="P14" s="109">
        <f t="shared" si="1"/>
        <v>0</v>
      </c>
      <c r="Q14" s="110">
        <f t="shared" si="2"/>
        <v>612990</v>
      </c>
      <c r="R14" s="54">
        <f t="shared" si="3"/>
        <v>0</v>
      </c>
      <c r="S14" s="55">
        <f t="shared" si="4"/>
        <v>-100</v>
      </c>
      <c r="T14" s="54">
        <f t="shared" si="5"/>
        <v>0</v>
      </c>
      <c r="U14" s="56">
        <f t="shared" si="6"/>
        <v>6.1299000000000001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500000</v>
      </c>
      <c r="C15" s="108">
        <v>-500000</v>
      </c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23100000</v>
      </c>
      <c r="C17" s="111">
        <f>SUM(C9:C16)</f>
        <v>-10500000</v>
      </c>
      <c r="D17" s="111"/>
      <c r="E17" s="111">
        <f t="shared" si="0"/>
        <v>12600000</v>
      </c>
      <c r="F17" s="112">
        <f t="shared" ref="F17:O17" si="7">SUM(F9:F16)</f>
        <v>12600000</v>
      </c>
      <c r="G17" s="113">
        <f t="shared" si="7"/>
        <v>12600000</v>
      </c>
      <c r="H17" s="112">
        <f t="shared" si="7"/>
        <v>159000</v>
      </c>
      <c r="I17" s="113">
        <f t="shared" si="7"/>
        <v>213444</v>
      </c>
      <c r="J17" s="112">
        <f t="shared" si="7"/>
        <v>168000</v>
      </c>
      <c r="K17" s="113">
        <f t="shared" si="7"/>
        <v>168909</v>
      </c>
      <c r="L17" s="112">
        <f t="shared" si="7"/>
        <v>167000</v>
      </c>
      <c r="M17" s="113">
        <f t="shared" si="7"/>
        <v>780797</v>
      </c>
      <c r="N17" s="112">
        <f t="shared" si="7"/>
        <v>0</v>
      </c>
      <c r="O17" s="113">
        <f t="shared" si="7"/>
        <v>388336</v>
      </c>
      <c r="P17" s="112">
        <f t="shared" si="1"/>
        <v>494000</v>
      </c>
      <c r="Q17" s="113">
        <f t="shared" si="2"/>
        <v>1551486</v>
      </c>
      <c r="R17" s="58">
        <f t="shared" si="3"/>
        <v>-100</v>
      </c>
      <c r="S17" s="59">
        <f t="shared" si="4"/>
        <v>-50.2641531665721</v>
      </c>
      <c r="T17" s="58">
        <f>IF((SUM($E9:$E14))=0,0,(P17/(SUM($E9:$E14))*100))</f>
        <v>3.9206349206349205</v>
      </c>
      <c r="U17" s="60">
        <f>IF((SUM($E9:$E14))=0,0,(Q17/(SUM($E9:$E14))*100))</f>
        <v>12.313380952380951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12101000</v>
      </c>
      <c r="C23" s="108"/>
      <c r="D23" s="108"/>
      <c r="E23" s="108">
        <f t="shared" si="8"/>
        <v>12101000</v>
      </c>
      <c r="F23" s="109">
        <v>12101000</v>
      </c>
      <c r="G23" s="110">
        <v>12101000</v>
      </c>
      <c r="H23" s="109"/>
      <c r="I23" s="110"/>
      <c r="J23" s="109">
        <v>1964000</v>
      </c>
      <c r="K23" s="110">
        <v>12408554</v>
      </c>
      <c r="L23" s="109">
        <v>2802000</v>
      </c>
      <c r="M23" s="110">
        <v>6007275</v>
      </c>
      <c r="N23" s="109"/>
      <c r="O23" s="110">
        <v>4087363</v>
      </c>
      <c r="P23" s="109">
        <f t="shared" si="9"/>
        <v>4766000</v>
      </c>
      <c r="Q23" s="110">
        <f t="shared" si="10"/>
        <v>22503192</v>
      </c>
      <c r="R23" s="54">
        <f t="shared" si="11"/>
        <v>-100</v>
      </c>
      <c r="S23" s="55">
        <f t="shared" si="12"/>
        <v>-31.959782097540067</v>
      </c>
      <c r="T23" s="54">
        <f t="shared" si="13"/>
        <v>39.385174778943885</v>
      </c>
      <c r="U23" s="56">
        <f t="shared" si="14"/>
        <v>185.96142467564664</v>
      </c>
      <c r="V23" s="109">
        <v>15299000</v>
      </c>
      <c r="W23" s="110">
        <v>15233000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12101000</v>
      </c>
      <c r="C26" s="111">
        <f>SUM(C19:C25)</f>
        <v>0</v>
      </c>
      <c r="D26" s="111"/>
      <c r="E26" s="111">
        <f t="shared" si="8"/>
        <v>12101000</v>
      </c>
      <c r="F26" s="112">
        <f t="shared" ref="F26:O26" si="15">SUM(F19:F25)</f>
        <v>12101000</v>
      </c>
      <c r="G26" s="113">
        <f t="shared" si="15"/>
        <v>12101000</v>
      </c>
      <c r="H26" s="112">
        <f t="shared" si="15"/>
        <v>0</v>
      </c>
      <c r="I26" s="113">
        <f t="shared" si="15"/>
        <v>0</v>
      </c>
      <c r="J26" s="112">
        <f t="shared" si="15"/>
        <v>1964000</v>
      </c>
      <c r="K26" s="113">
        <f t="shared" si="15"/>
        <v>12408554</v>
      </c>
      <c r="L26" s="112">
        <f t="shared" si="15"/>
        <v>2802000</v>
      </c>
      <c r="M26" s="113">
        <f t="shared" si="15"/>
        <v>6007275</v>
      </c>
      <c r="N26" s="112">
        <f t="shared" si="15"/>
        <v>0</v>
      </c>
      <c r="O26" s="113">
        <f t="shared" si="15"/>
        <v>4087363</v>
      </c>
      <c r="P26" s="112">
        <f t="shared" si="9"/>
        <v>4766000</v>
      </c>
      <c r="Q26" s="113">
        <f t="shared" si="10"/>
        <v>22503192</v>
      </c>
      <c r="R26" s="58">
        <f t="shared" si="11"/>
        <v>-100</v>
      </c>
      <c r="S26" s="59">
        <f t="shared" si="12"/>
        <v>-31.959782097540067</v>
      </c>
      <c r="T26" s="58">
        <f>IF(($E26-$E21-$E25)   =0,0,($P26   /($E26-$E21-$E25)   )*100)</f>
        <v>39.385174778943885</v>
      </c>
      <c r="U26" s="60">
        <f>IF(($E26-$E21-$E25)   =0,0,($Q26   /($E26-$E21-$E25)   )*100)</f>
        <v>185.96142467564664</v>
      </c>
      <c r="V26" s="112">
        <f>SUM(V19:V25)</f>
        <v>15299000</v>
      </c>
      <c r="W26" s="113">
        <f>SUM(W19:W25)</f>
        <v>15233000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>
        <v>58193000</v>
      </c>
      <c r="W30" s="110">
        <v>28352000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>
        <f>SUM(V28:V31)</f>
        <v>58193000</v>
      </c>
      <c r="W32" s="113">
        <f>SUM(W28:W31)</f>
        <v>28352000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5117000</v>
      </c>
      <c r="C34" s="108"/>
      <c r="D34" s="108"/>
      <c r="E34" s="108">
        <f>$B34      +$C34      +$D34</f>
        <v>5117000</v>
      </c>
      <c r="F34" s="109">
        <v>5117000</v>
      </c>
      <c r="G34" s="110">
        <v>5117000</v>
      </c>
      <c r="H34" s="109">
        <v>1279000</v>
      </c>
      <c r="I34" s="110">
        <v>3917000</v>
      </c>
      <c r="J34" s="109"/>
      <c r="K34" s="110"/>
      <c r="L34" s="109">
        <v>733000</v>
      </c>
      <c r="M34" s="110">
        <v>733326</v>
      </c>
      <c r="N34" s="109">
        <v>467000</v>
      </c>
      <c r="O34" s="110">
        <v>466674</v>
      </c>
      <c r="P34" s="109">
        <f>$H34      +$J34      +$L34      +$N34</f>
        <v>2479000</v>
      </c>
      <c r="Q34" s="110">
        <f>$I34      +$K34      +$M34      +$O34</f>
        <v>5117000</v>
      </c>
      <c r="R34" s="54">
        <f>IF(($L34      =0),0,((($N34      -$L34      )/$L34      )*100))</f>
        <v>-36.289222373806275</v>
      </c>
      <c r="S34" s="55">
        <f>IF(($M34      =0),0,((($O34      -$M34      )/$M34      )*100))</f>
        <v>-36.361999983636203</v>
      </c>
      <c r="T34" s="54">
        <f>IF(($E34      =0),0,(($P34      /$E34      )*100))</f>
        <v>48.446355286300566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5117000</v>
      </c>
      <c r="C35" s="111">
        <f>C34</f>
        <v>0</v>
      </c>
      <c r="D35" s="111"/>
      <c r="E35" s="111">
        <f>$B35      +$C35      +$D35</f>
        <v>5117000</v>
      </c>
      <c r="F35" s="112">
        <f t="shared" ref="F35:O35" si="17">F34</f>
        <v>5117000</v>
      </c>
      <c r="G35" s="113">
        <f t="shared" si="17"/>
        <v>5117000</v>
      </c>
      <c r="H35" s="112">
        <f t="shared" si="17"/>
        <v>1279000</v>
      </c>
      <c r="I35" s="113">
        <f t="shared" si="17"/>
        <v>3917000</v>
      </c>
      <c r="J35" s="112">
        <f t="shared" si="17"/>
        <v>0</v>
      </c>
      <c r="K35" s="113">
        <f t="shared" si="17"/>
        <v>0</v>
      </c>
      <c r="L35" s="112">
        <f t="shared" si="17"/>
        <v>733000</v>
      </c>
      <c r="M35" s="113">
        <f t="shared" si="17"/>
        <v>733326</v>
      </c>
      <c r="N35" s="112">
        <f t="shared" si="17"/>
        <v>467000</v>
      </c>
      <c r="O35" s="113">
        <f t="shared" si="17"/>
        <v>466674</v>
      </c>
      <c r="P35" s="112">
        <f>$H35      +$J35      +$L35      +$N35</f>
        <v>2479000</v>
      </c>
      <c r="Q35" s="113">
        <f>$I35      +$K35      +$M35      +$O35</f>
        <v>5117000</v>
      </c>
      <c r="R35" s="58">
        <f>IF(($L35      =0),0,((($N35      -$L35      )/$L35      )*100))</f>
        <v>-36.289222373806275</v>
      </c>
      <c r="S35" s="59">
        <f>IF(($M35      =0),0,((($O35      -$M35      )/$M35      )*100))</f>
        <v>-36.361999983636203</v>
      </c>
      <c r="T35" s="58">
        <f>IF($E35   =0,0,($P35   /$E35   )*100)</f>
        <v>48.446355286300566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42765000</v>
      </c>
      <c r="C37" s="108">
        <v>9089000</v>
      </c>
      <c r="D37" s="108"/>
      <c r="E37" s="108">
        <f t="shared" ref="E37:E42" si="18">$B37      +$C37      +$D37</f>
        <v>51854000</v>
      </c>
      <c r="F37" s="109">
        <v>51854000</v>
      </c>
      <c r="G37" s="110">
        <v>51854000</v>
      </c>
      <c r="H37" s="109">
        <v>5926000</v>
      </c>
      <c r="I37" s="110">
        <v>6793952</v>
      </c>
      <c r="J37" s="109">
        <v>12695000</v>
      </c>
      <c r="K37" s="110">
        <v>10380121</v>
      </c>
      <c r="L37" s="109">
        <v>2681000</v>
      </c>
      <c r="M37" s="110">
        <v>13475863</v>
      </c>
      <c r="N37" s="109">
        <v>17993000</v>
      </c>
      <c r="O37" s="110">
        <v>14249414</v>
      </c>
      <c r="P37" s="109">
        <f t="shared" ref="P37:P42" si="19">$H37      +$J37      +$L37      +$N37</f>
        <v>39295000</v>
      </c>
      <c r="Q37" s="110">
        <f t="shared" ref="Q37:Q42" si="20">$I37      +$K37      +$M37      +$O37</f>
        <v>44899350</v>
      </c>
      <c r="R37" s="54">
        <f t="shared" ref="R37:R42" si="21">IF(($L37      =0),0,((($N37      -$L37      )/$L37      )*100))</f>
        <v>571.13017530772106</v>
      </c>
      <c r="S37" s="55">
        <f t="shared" ref="S37:S42" si="22">IF(($M37      =0),0,((($O37      -$M37      )/$M37      )*100))</f>
        <v>5.7402705860099648</v>
      </c>
      <c r="T37" s="54">
        <f t="shared" ref="T37:T41" si="23">IF(($E37      =0),0,(($P37      /$E37      )*100))</f>
        <v>75.780074825471516</v>
      </c>
      <c r="U37" s="56">
        <f t="shared" ref="U37:U41" si="24">IF(($E37      =0),0,(($Q37      /$E37      )*100))</f>
        <v>86.588016353608211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34965000</v>
      </c>
      <c r="C38" s="108">
        <v>13825000</v>
      </c>
      <c r="D38" s="108"/>
      <c r="E38" s="108">
        <f t="shared" si="18"/>
        <v>48790000</v>
      </c>
      <c r="F38" s="109">
        <v>34965000</v>
      </c>
      <c r="G38" s="110">
        <v>0</v>
      </c>
      <c r="H38" s="109"/>
      <c r="I38" s="110"/>
      <c r="J38" s="109"/>
      <c r="K38" s="110"/>
      <c r="L38" s="109"/>
      <c r="M38" s="110"/>
      <c r="N38" s="109">
        <v>8899000</v>
      </c>
      <c r="O38" s="110"/>
      <c r="P38" s="109">
        <f t="shared" si="19"/>
        <v>8899000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18.23939331830293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5000000</v>
      </c>
      <c r="H40" s="109"/>
      <c r="I40" s="110"/>
      <c r="J40" s="109"/>
      <c r="K40" s="110"/>
      <c r="L40" s="109">
        <v>3867000</v>
      </c>
      <c r="M40" s="110">
        <v>4710883</v>
      </c>
      <c r="N40" s="109">
        <v>998000</v>
      </c>
      <c r="O40" s="110"/>
      <c r="P40" s="109">
        <f t="shared" si="19"/>
        <v>4865000</v>
      </c>
      <c r="Q40" s="110">
        <f t="shared" si="20"/>
        <v>4710883</v>
      </c>
      <c r="R40" s="54">
        <f t="shared" si="21"/>
        <v>-74.191880010343937</v>
      </c>
      <c r="S40" s="55">
        <f t="shared" si="22"/>
        <v>-100</v>
      </c>
      <c r="T40" s="54">
        <f t="shared" si="23"/>
        <v>97.3</v>
      </c>
      <c r="U40" s="56">
        <f t="shared" si="24"/>
        <v>94.217660000000009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82730000</v>
      </c>
      <c r="C42" s="111">
        <f>SUM(C37:C41)</f>
        <v>22914000</v>
      </c>
      <c r="D42" s="111"/>
      <c r="E42" s="111">
        <f t="shared" si="18"/>
        <v>105644000</v>
      </c>
      <c r="F42" s="112">
        <f t="shared" ref="F42:O42" si="25">SUM(F37:F41)</f>
        <v>91819000</v>
      </c>
      <c r="G42" s="113">
        <f t="shared" si="25"/>
        <v>56854000</v>
      </c>
      <c r="H42" s="112">
        <f t="shared" si="25"/>
        <v>5926000</v>
      </c>
      <c r="I42" s="113">
        <f t="shared" si="25"/>
        <v>6793952</v>
      </c>
      <c r="J42" s="112">
        <f t="shared" si="25"/>
        <v>12695000</v>
      </c>
      <c r="K42" s="113">
        <f t="shared" si="25"/>
        <v>10380121</v>
      </c>
      <c r="L42" s="112">
        <f t="shared" si="25"/>
        <v>6548000</v>
      </c>
      <c r="M42" s="113">
        <f t="shared" si="25"/>
        <v>18186746</v>
      </c>
      <c r="N42" s="112">
        <f t="shared" si="25"/>
        <v>27890000</v>
      </c>
      <c r="O42" s="113">
        <f t="shared" si="25"/>
        <v>14249414</v>
      </c>
      <c r="P42" s="112">
        <f t="shared" si="19"/>
        <v>53059000</v>
      </c>
      <c r="Q42" s="113">
        <f t="shared" si="20"/>
        <v>49610233</v>
      </c>
      <c r="R42" s="58">
        <f t="shared" si="21"/>
        <v>325.93158216249236</v>
      </c>
      <c r="S42" s="59">
        <f t="shared" si="22"/>
        <v>-21.64945834730413</v>
      </c>
      <c r="T42" s="58">
        <f>IF((+$E37+$E40) =0,0,(P42   /(+$E37+$E40) )*100)</f>
        <v>93.325007915010389</v>
      </c>
      <c r="U42" s="60">
        <f>IF((+$E37+$E40) =0,0,(Q42   /(+$E37+$E40) )*100)</f>
        <v>87.259002005135969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20000000</v>
      </c>
      <c r="C54" s="108"/>
      <c r="D54" s="108"/>
      <c r="E54" s="108">
        <f t="shared" si="26"/>
        <v>20000000</v>
      </c>
      <c r="F54" s="109">
        <v>20000000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20000000</v>
      </c>
      <c r="C55" s="111">
        <f>SUM(C44:C54)</f>
        <v>0</v>
      </c>
      <c r="D55" s="111"/>
      <c r="E55" s="111">
        <f t="shared" si="26"/>
        <v>20000000</v>
      </c>
      <c r="F55" s="112">
        <f t="shared" ref="F55:O55" si="33">SUM(F44:F54)</f>
        <v>20000000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143048000</v>
      </c>
      <c r="C69" s="120">
        <f>SUM(C9:C16,C19:C25,C28:C31,C34,C37:C41,C44:C54,C57:C60,C63:C67)</f>
        <v>12414000</v>
      </c>
      <c r="D69" s="120"/>
      <c r="E69" s="120">
        <f t="shared" si="35"/>
        <v>155462000</v>
      </c>
      <c r="F69" s="121">
        <f t="shared" ref="F69:O69" si="43">SUM(F9:F16,F19:F25,F28:F31,F34,F37:F41,F44:F54,F57:F60,F63:F67)</f>
        <v>141637000</v>
      </c>
      <c r="G69" s="122">
        <f t="shared" si="43"/>
        <v>86672000</v>
      </c>
      <c r="H69" s="121">
        <f t="shared" si="43"/>
        <v>7364000</v>
      </c>
      <c r="I69" s="122">
        <f t="shared" si="43"/>
        <v>10924396</v>
      </c>
      <c r="J69" s="121">
        <f t="shared" si="43"/>
        <v>14827000</v>
      </c>
      <c r="K69" s="122">
        <f t="shared" si="43"/>
        <v>22957584</v>
      </c>
      <c r="L69" s="121">
        <f t="shared" si="43"/>
        <v>10250000</v>
      </c>
      <c r="M69" s="122">
        <f t="shared" si="43"/>
        <v>25708144</v>
      </c>
      <c r="N69" s="121">
        <f t="shared" si="43"/>
        <v>28357000</v>
      </c>
      <c r="O69" s="122">
        <f t="shared" si="43"/>
        <v>19191787</v>
      </c>
      <c r="P69" s="121">
        <f t="shared" si="36"/>
        <v>60798000</v>
      </c>
      <c r="Q69" s="122">
        <f t="shared" si="37"/>
        <v>78781911</v>
      </c>
      <c r="R69" s="67">
        <f t="shared" si="38"/>
        <v>176.65365853658537</v>
      </c>
      <c r="S69" s="68">
        <f t="shared" si="39"/>
        <v>-25.347442429138408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70.147221709433268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90.896611362377698</v>
      </c>
      <c r="V69" s="121">
        <f>SUM(V9:V16,V19:V25,V28:V31,V34,V37:V41,V44:V54,V57:V60,V63:V67)</f>
        <v>73492000</v>
      </c>
      <c r="W69" s="122">
        <f>SUM(W9:W16,W19:W25,W28:W31,W34,W37:W41,W44:W54,W57:W60,W63:W67)</f>
        <v>43585000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389222000</v>
      </c>
      <c r="C71" s="108">
        <v>-2530000</v>
      </c>
      <c r="D71" s="108"/>
      <c r="E71" s="108">
        <f>$B71      +$C71      +$D71</f>
        <v>386692000</v>
      </c>
      <c r="F71" s="109">
        <v>386692000</v>
      </c>
      <c r="G71" s="110">
        <v>386692000</v>
      </c>
      <c r="H71" s="109">
        <v>144399000</v>
      </c>
      <c r="I71" s="110">
        <v>117623646</v>
      </c>
      <c r="J71" s="109">
        <v>123105000</v>
      </c>
      <c r="K71" s="110">
        <v>137571072</v>
      </c>
      <c r="L71" s="109">
        <v>96805000</v>
      </c>
      <c r="M71" s="110">
        <v>127113065</v>
      </c>
      <c r="N71" s="109">
        <v>22383000</v>
      </c>
      <c r="O71" s="110">
        <v>4384217</v>
      </c>
      <c r="P71" s="109">
        <f>$H71      +$J71      +$L71      +$N71</f>
        <v>386692000</v>
      </c>
      <c r="Q71" s="110">
        <f>$I71      +$K71      +$M71      +$O71</f>
        <v>386692000</v>
      </c>
      <c r="R71" s="54">
        <f>IF(($L71      =0),0,((($N71      -$L71      )/$L71      )*100))</f>
        <v>-76.878260420432838</v>
      </c>
      <c r="S71" s="55">
        <f>IF(($M71      =0),0,((($O71      -$M71      )/$M71      )*100))</f>
        <v>-96.550931251638062</v>
      </c>
      <c r="T71" s="54">
        <f>IF(($E71      =0),0,(($P71      /$E71      )*100))</f>
        <v>100</v>
      </c>
      <c r="U71" s="56">
        <f>IF(($E71      =0),0,(($Q71      /$E71      )*100))</f>
        <v>100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389222000</v>
      </c>
      <c r="C73" s="117">
        <f>SUM(C71:C72)</f>
        <v>-2530000</v>
      </c>
      <c r="D73" s="117"/>
      <c r="E73" s="117">
        <f>$B73      +$C73      +$D73</f>
        <v>386692000</v>
      </c>
      <c r="F73" s="118">
        <f t="shared" ref="F73:O73" si="44">SUM(F71:F72)</f>
        <v>386692000</v>
      </c>
      <c r="G73" s="119">
        <f t="shared" si="44"/>
        <v>386692000</v>
      </c>
      <c r="H73" s="118">
        <f t="shared" si="44"/>
        <v>144399000</v>
      </c>
      <c r="I73" s="119">
        <f t="shared" si="44"/>
        <v>117623646</v>
      </c>
      <c r="J73" s="118">
        <f t="shared" si="44"/>
        <v>123105000</v>
      </c>
      <c r="K73" s="119">
        <f t="shared" si="44"/>
        <v>137571072</v>
      </c>
      <c r="L73" s="118">
        <f t="shared" si="44"/>
        <v>96805000</v>
      </c>
      <c r="M73" s="119">
        <f t="shared" si="44"/>
        <v>127113065</v>
      </c>
      <c r="N73" s="118">
        <f t="shared" si="44"/>
        <v>22383000</v>
      </c>
      <c r="O73" s="119">
        <f t="shared" si="44"/>
        <v>4384217</v>
      </c>
      <c r="P73" s="118">
        <f>$H73      +$J73      +$L73      +$N73</f>
        <v>386692000</v>
      </c>
      <c r="Q73" s="119">
        <f>$I73      +$K73      +$M73      +$O73</f>
        <v>386692000</v>
      </c>
      <c r="R73" s="63">
        <f>IF(($L73      =0),0,((($N73      -$L73      )/$L73      )*100))</f>
        <v>-76.878260420432838</v>
      </c>
      <c r="S73" s="64">
        <f>IF(($M73      =0),0,((($O73      -$M73      )/$M73      )*100))</f>
        <v>-96.550931251638062</v>
      </c>
      <c r="T73" s="63">
        <f>IF(($E71      =0),0,(($P71      /$E71      )*100))</f>
        <v>100</v>
      </c>
      <c r="U73" s="65">
        <f>IF($E71   =0,0,($Q71   /$E71 )*100)</f>
        <v>100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389222000</v>
      </c>
      <c r="C74" s="120">
        <f>SUM(C71:C72)</f>
        <v>-2530000</v>
      </c>
      <c r="D74" s="120"/>
      <c r="E74" s="120">
        <f>$B74      +$C74      +$D74</f>
        <v>386692000</v>
      </c>
      <c r="F74" s="121">
        <f t="shared" ref="F74:O74" si="45">SUM(F71:F72)</f>
        <v>386692000</v>
      </c>
      <c r="G74" s="122">
        <f t="shared" si="45"/>
        <v>386692000</v>
      </c>
      <c r="H74" s="121">
        <f t="shared" si="45"/>
        <v>144399000</v>
      </c>
      <c r="I74" s="122">
        <f t="shared" si="45"/>
        <v>117623646</v>
      </c>
      <c r="J74" s="121">
        <f t="shared" si="45"/>
        <v>123105000</v>
      </c>
      <c r="K74" s="122">
        <f t="shared" si="45"/>
        <v>137571072</v>
      </c>
      <c r="L74" s="121">
        <f t="shared" si="45"/>
        <v>96805000</v>
      </c>
      <c r="M74" s="122">
        <f t="shared" si="45"/>
        <v>127113065</v>
      </c>
      <c r="N74" s="121">
        <f t="shared" si="45"/>
        <v>22383000</v>
      </c>
      <c r="O74" s="122">
        <f t="shared" si="45"/>
        <v>4384217</v>
      </c>
      <c r="P74" s="121">
        <f>$H74      +$J74      +$L74      +$N74</f>
        <v>386692000</v>
      </c>
      <c r="Q74" s="122">
        <f>$I74      +$K74      +$M74      +$O74</f>
        <v>386692000</v>
      </c>
      <c r="R74" s="67">
        <f>IF(($L74      =0),0,((($N74      -$L74      )/$L74      )*100))</f>
        <v>-76.878260420432838</v>
      </c>
      <c r="S74" s="68">
        <f>IF(($M74      =0),0,((($O74      -$M74      )/$M74      )*100))</f>
        <v>-96.550931251638062</v>
      </c>
      <c r="T74" s="67">
        <f>IF(($E71      =0),0,(($P71      /$E71      )*100))</f>
        <v>100</v>
      </c>
      <c r="U74" s="71">
        <f>IF($E71   =0,0,($Q71   /$E71 )*100)</f>
        <v>100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532270000</v>
      </c>
      <c r="C75" s="120">
        <f>SUM(C9:C16,C19:C25,C28:C31,C34,C37:C41,C44:C54,C57:C60,C63:C67,C71:C72)</f>
        <v>9884000</v>
      </c>
      <c r="D75" s="120"/>
      <c r="E75" s="120">
        <f>$B75      +$C75      +$D75</f>
        <v>542154000</v>
      </c>
      <c r="F75" s="121">
        <f t="shared" ref="F75:O75" si="46">SUM(F9:F16,F19:F25,F28:F31,F34,F37:F41,F44:F54,F57:F60,F63:F67,F71:F72)</f>
        <v>528329000</v>
      </c>
      <c r="G75" s="122">
        <f t="shared" si="46"/>
        <v>473364000</v>
      </c>
      <c r="H75" s="121">
        <f t="shared" si="46"/>
        <v>151763000</v>
      </c>
      <c r="I75" s="122">
        <f t="shared" si="46"/>
        <v>128548042</v>
      </c>
      <c r="J75" s="121">
        <f t="shared" si="46"/>
        <v>137932000</v>
      </c>
      <c r="K75" s="122">
        <f t="shared" si="46"/>
        <v>160528656</v>
      </c>
      <c r="L75" s="121">
        <f t="shared" si="46"/>
        <v>107055000</v>
      </c>
      <c r="M75" s="122">
        <f t="shared" si="46"/>
        <v>152821209</v>
      </c>
      <c r="N75" s="121">
        <f t="shared" si="46"/>
        <v>50740000</v>
      </c>
      <c r="O75" s="122">
        <f t="shared" si="46"/>
        <v>23576004</v>
      </c>
      <c r="P75" s="121">
        <f>$H75      +$J75      +$L75      +$N75</f>
        <v>447490000</v>
      </c>
      <c r="Q75" s="122">
        <f>$I75      +$K75      +$M75      +$O75</f>
        <v>465473911</v>
      </c>
      <c r="R75" s="67">
        <f>IF(($L75      =0),0,((($N75      -$L75      )/$L75      )*100))</f>
        <v>-52.603801784129658</v>
      </c>
      <c r="S75" s="68">
        <f>IF(($M75      =0),0,((($O75      -$M75      )/$M75      )*100))</f>
        <v>-84.572819339493648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94.534016105998759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98.333187779383309</v>
      </c>
      <c r="V75" s="121">
        <f>SUM(V9:V16,V19:V25,V28:V31,V34,V37:V41,V44:V54,V57:V60,V63:V67,V71:V72)</f>
        <v>73492000</v>
      </c>
      <c r="W75" s="122">
        <f>SUM(W9:W16,W19:W25,W28:W31,W34,W37:W41,W44:W54,W57:W60,W63:W67,W71:W72)</f>
        <v>43585000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65569000</v>
      </c>
      <c r="C87" s="128">
        <f t="shared" si="48"/>
        <v>0</v>
      </c>
      <c r="D87" s="128">
        <f t="shared" si="48"/>
        <v>0</v>
      </c>
      <c r="E87" s="128">
        <f t="shared" si="48"/>
        <v>65569000</v>
      </c>
      <c r="F87" s="128">
        <f t="shared" si="48"/>
        <v>0</v>
      </c>
      <c r="G87" s="128">
        <f t="shared" si="48"/>
        <v>0</v>
      </c>
      <c r="H87" s="128">
        <f t="shared" si="48"/>
        <v>55674000</v>
      </c>
      <c r="I87" s="128">
        <f t="shared" si="48"/>
        <v>0</v>
      </c>
      <c r="J87" s="128">
        <f t="shared" si="48"/>
        <v>6012000</v>
      </c>
      <c r="K87" s="128">
        <f t="shared" si="48"/>
        <v>0</v>
      </c>
      <c r="L87" s="128">
        <f t="shared" si="48"/>
        <v>11000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61697000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94.094770394546202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65569000</v>
      </c>
      <c r="C91" s="108"/>
      <c r="D91" s="108"/>
      <c r="E91" s="108">
        <f t="shared" si="49"/>
        <v>65569000</v>
      </c>
      <c r="F91" s="108">
        <v>0</v>
      </c>
      <c r="G91" s="108">
        <v>0</v>
      </c>
      <c r="H91" s="108">
        <v>55653000</v>
      </c>
      <c r="I91" s="108"/>
      <c r="J91" s="108">
        <v>6000000</v>
      </c>
      <c r="K91" s="108"/>
      <c r="L91" s="108"/>
      <c r="M91" s="108"/>
      <c r="N91" s="108"/>
      <c r="O91" s="108"/>
      <c r="P91" s="108">
        <f t="shared" si="50"/>
        <v>61653000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94.027665512666047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>
        <v>21000</v>
      </c>
      <c r="I95" s="108"/>
      <c r="J95" s="108">
        <v>12000</v>
      </c>
      <c r="K95" s="108"/>
      <c r="L95" s="108">
        <v>11000</v>
      </c>
      <c r="M95" s="108"/>
      <c r="N95" s="108"/>
      <c r="O95" s="108"/>
      <c r="P95" s="108">
        <f t="shared" si="50"/>
        <v>44000</v>
      </c>
      <c r="Q95" s="108">
        <f t="shared" si="51"/>
        <v>0</v>
      </c>
      <c r="R95" s="98">
        <f t="shared" si="52"/>
        <v>-100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65569000</v>
      </c>
      <c r="C114" s="137">
        <f t="shared" si="62"/>
        <v>0</v>
      </c>
      <c r="D114" s="137">
        <f t="shared" si="62"/>
        <v>0</v>
      </c>
      <c r="E114" s="137">
        <f t="shared" si="62"/>
        <v>65569000</v>
      </c>
      <c r="F114" s="137">
        <f t="shared" si="62"/>
        <v>0</v>
      </c>
      <c r="G114" s="137">
        <f t="shared" si="62"/>
        <v>0</v>
      </c>
      <c r="H114" s="137">
        <f t="shared" si="62"/>
        <v>55674000</v>
      </c>
      <c r="I114" s="137">
        <f t="shared" si="62"/>
        <v>0</v>
      </c>
      <c r="J114" s="137">
        <f t="shared" si="62"/>
        <v>6012000</v>
      </c>
      <c r="K114" s="137">
        <f t="shared" si="62"/>
        <v>0</v>
      </c>
      <c r="L114" s="137">
        <f t="shared" si="62"/>
        <v>11000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61697000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0.94094770394546201</v>
      </c>
      <c r="U114" s="30">
        <f t="shared" si="59"/>
        <v>0</v>
      </c>
      <c r="V114" s="27"/>
      <c r="W114" s="28"/>
    </row>
    <row r="115" spans="1:23" hidden="1" x14ac:dyDescent="0.25">
      <c r="A115" s="31" t="s">
        <v>140</v>
      </c>
      <c r="B115" s="139">
        <f>B87</f>
        <v>65569000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65569000</v>
      </c>
      <c r="F115" s="139">
        <f t="shared" si="63"/>
        <v>0</v>
      </c>
      <c r="G115" s="139">
        <f t="shared" si="63"/>
        <v>0</v>
      </c>
      <c r="H115" s="139">
        <f t="shared" si="63"/>
        <v>55674000</v>
      </c>
      <c r="I115" s="139">
        <f t="shared" si="63"/>
        <v>0</v>
      </c>
      <c r="J115" s="139">
        <f t="shared" si="63"/>
        <v>6012000</v>
      </c>
      <c r="K115" s="139">
        <f t="shared" si="63"/>
        <v>0</v>
      </c>
      <c r="L115" s="139">
        <f t="shared" si="63"/>
        <v>11000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61697000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0.94094770394546201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RJJRazbuQJVEZ/zYLBey8Oc7mENcxv6NQTFppM13mkLqjm6X01ONp4vu8nLH1ijuT14zlQMyfvAqEGNQd9XCKg==" saltValue="1YeqguUIwCneLdVdRTOZq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126000</v>
      </c>
      <c r="I10" s="110"/>
      <c r="J10" s="109">
        <v>376000</v>
      </c>
      <c r="K10" s="110">
        <v>500000</v>
      </c>
      <c r="L10" s="109">
        <v>126000</v>
      </c>
      <c r="M10" s="110"/>
      <c r="N10" s="109"/>
      <c r="O10" s="110">
        <v>500000</v>
      </c>
      <c r="P10" s="109">
        <f t="shared" ref="P10:P17" si="1">$H10      +$J10      +$L10      +$N10</f>
        <v>628000</v>
      </c>
      <c r="Q10" s="110">
        <f t="shared" ref="Q10:Q17" si="2">$I10      +$K10      +$M10      +$O10</f>
        <v>1000000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62.8</v>
      </c>
      <c r="U10" s="56">
        <f t="shared" ref="U10:U16" si="6">IF(($E10      =0),0,(($Q10      /$E10      )*100))</f>
        <v>100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3365000</v>
      </c>
      <c r="C11" s="108"/>
      <c r="D11" s="108"/>
      <c r="E11" s="108">
        <f t="shared" si="0"/>
        <v>3365000</v>
      </c>
      <c r="F11" s="109">
        <v>3365000</v>
      </c>
      <c r="G11" s="110">
        <v>3365000</v>
      </c>
      <c r="H11" s="109"/>
      <c r="I11" s="110"/>
      <c r="J11" s="109">
        <v>496000</v>
      </c>
      <c r="K11" s="110">
        <v>1242891</v>
      </c>
      <c r="L11" s="109">
        <v>600000</v>
      </c>
      <c r="M11" s="110"/>
      <c r="N11" s="109">
        <v>2269000</v>
      </c>
      <c r="O11" s="110">
        <v>2122109</v>
      </c>
      <c r="P11" s="109">
        <f t="shared" si="1"/>
        <v>3365000</v>
      </c>
      <c r="Q11" s="110">
        <f t="shared" si="2"/>
        <v>3365000</v>
      </c>
      <c r="R11" s="54">
        <f t="shared" si="3"/>
        <v>278.16666666666669</v>
      </c>
      <c r="S11" s="55">
        <f t="shared" si="4"/>
        <v>0</v>
      </c>
      <c r="T11" s="54">
        <f t="shared" si="5"/>
        <v>100</v>
      </c>
      <c r="U11" s="56">
        <f t="shared" si="6"/>
        <v>100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4365000</v>
      </c>
      <c r="C17" s="111">
        <f>SUM(C9:C16)</f>
        <v>0</v>
      </c>
      <c r="D17" s="111"/>
      <c r="E17" s="111">
        <f t="shared" si="0"/>
        <v>4365000</v>
      </c>
      <c r="F17" s="112">
        <f t="shared" ref="F17:O17" si="7">SUM(F9:F16)</f>
        <v>4365000</v>
      </c>
      <c r="G17" s="113">
        <f t="shared" si="7"/>
        <v>4365000</v>
      </c>
      <c r="H17" s="112">
        <f t="shared" si="7"/>
        <v>126000</v>
      </c>
      <c r="I17" s="113">
        <f t="shared" si="7"/>
        <v>0</v>
      </c>
      <c r="J17" s="112">
        <f t="shared" si="7"/>
        <v>872000</v>
      </c>
      <c r="K17" s="113">
        <f t="shared" si="7"/>
        <v>1742891</v>
      </c>
      <c r="L17" s="112">
        <f t="shared" si="7"/>
        <v>726000</v>
      </c>
      <c r="M17" s="113">
        <f t="shared" si="7"/>
        <v>0</v>
      </c>
      <c r="N17" s="112">
        <f t="shared" si="7"/>
        <v>2269000</v>
      </c>
      <c r="O17" s="113">
        <f t="shared" si="7"/>
        <v>2622109</v>
      </c>
      <c r="P17" s="112">
        <f t="shared" si="1"/>
        <v>3993000</v>
      </c>
      <c r="Q17" s="113">
        <f t="shared" si="2"/>
        <v>4365000</v>
      </c>
      <c r="R17" s="58">
        <f t="shared" si="3"/>
        <v>212.53443526170801</v>
      </c>
      <c r="S17" s="59">
        <f t="shared" si="4"/>
        <v>0</v>
      </c>
      <c r="T17" s="58">
        <f>IF((SUM($E9:$E14))=0,0,(P17/(SUM($E9:$E14))*100))</f>
        <v>91.477663230240552</v>
      </c>
      <c r="U17" s="60">
        <f>IF((SUM($E9:$E14))=0,0,(Q17/(SUM($E9:$E14))*100))</f>
        <v>100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2830000</v>
      </c>
      <c r="C21" s="108"/>
      <c r="D21" s="108"/>
      <c r="E21" s="108">
        <f t="shared" si="8"/>
        <v>2830000</v>
      </c>
      <c r="F21" s="109">
        <v>2830000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2830000</v>
      </c>
      <c r="C26" s="111">
        <f>SUM(C19:C25)</f>
        <v>0</v>
      </c>
      <c r="D26" s="111"/>
      <c r="E26" s="111">
        <f t="shared" si="8"/>
        <v>2830000</v>
      </c>
      <c r="F26" s="112">
        <f t="shared" ref="F26:O26" si="15">SUM(F19:F25)</f>
        <v>2830000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2639000</v>
      </c>
      <c r="C31" s="108">
        <v>619000</v>
      </c>
      <c r="D31" s="108"/>
      <c r="E31" s="108">
        <f>$B31      +$C31      +$D31</f>
        <v>3258000</v>
      </c>
      <c r="F31" s="109">
        <v>3258000</v>
      </c>
      <c r="G31" s="110">
        <v>3258000</v>
      </c>
      <c r="H31" s="109">
        <v>678000</v>
      </c>
      <c r="I31" s="110"/>
      <c r="J31" s="109">
        <v>646000</v>
      </c>
      <c r="K31" s="110">
        <v>702060</v>
      </c>
      <c r="L31" s="109">
        <v>320000</v>
      </c>
      <c r="M31" s="110"/>
      <c r="N31" s="109">
        <v>848000</v>
      </c>
      <c r="O31" s="110">
        <v>1244001</v>
      </c>
      <c r="P31" s="109">
        <f>$H31      +$J31      +$L31      +$N31</f>
        <v>2492000</v>
      </c>
      <c r="Q31" s="110">
        <f>$I31      +$K31      +$M31      +$O31</f>
        <v>1946061</v>
      </c>
      <c r="R31" s="54">
        <f>IF(($L31      =0),0,((($N31      -$L31      )/$L31      )*100))</f>
        <v>165</v>
      </c>
      <c r="S31" s="55">
        <f>IF(($M31      =0),0,((($O31      -$M31      )/$M31      )*100))</f>
        <v>0</v>
      </c>
      <c r="T31" s="54">
        <f>IF(($E31      =0),0,(($P31      /$E31      )*100))</f>
        <v>76.488643339472077</v>
      </c>
      <c r="U31" s="56">
        <f>IF(($E31      =0),0,(($Q31      /$E31      )*100))</f>
        <v>59.731767955801104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2639000</v>
      </c>
      <c r="C32" s="111">
        <f>SUM(C28:C31)</f>
        <v>619000</v>
      </c>
      <c r="D32" s="111"/>
      <c r="E32" s="111">
        <f>$B32      +$C32      +$D32</f>
        <v>3258000</v>
      </c>
      <c r="F32" s="112">
        <f t="shared" ref="F32:O32" si="16">SUM(F28:F31)</f>
        <v>3258000</v>
      </c>
      <c r="G32" s="113">
        <f t="shared" si="16"/>
        <v>3258000</v>
      </c>
      <c r="H32" s="112">
        <f t="shared" si="16"/>
        <v>678000</v>
      </c>
      <c r="I32" s="113">
        <f t="shared" si="16"/>
        <v>0</v>
      </c>
      <c r="J32" s="112">
        <f t="shared" si="16"/>
        <v>646000</v>
      </c>
      <c r="K32" s="113">
        <f t="shared" si="16"/>
        <v>702060</v>
      </c>
      <c r="L32" s="112">
        <f t="shared" si="16"/>
        <v>320000</v>
      </c>
      <c r="M32" s="113">
        <f t="shared" si="16"/>
        <v>0</v>
      </c>
      <c r="N32" s="112">
        <f t="shared" si="16"/>
        <v>848000</v>
      </c>
      <c r="O32" s="113">
        <f t="shared" si="16"/>
        <v>1244001</v>
      </c>
      <c r="P32" s="112">
        <f>$H32      +$J32      +$L32      +$N32</f>
        <v>2492000</v>
      </c>
      <c r="Q32" s="113">
        <f>$I32      +$K32      +$M32      +$O32</f>
        <v>1946061</v>
      </c>
      <c r="R32" s="58">
        <f>IF(($L32      =0),0,((($N32      -$L32      )/$L32      )*100))</f>
        <v>165</v>
      </c>
      <c r="S32" s="59">
        <f>IF(($M32      =0),0,((($O32      -$M32      )/$M32      )*100))</f>
        <v>0</v>
      </c>
      <c r="T32" s="58">
        <f>IF($E32   =0,0,($P32   /$E32   )*100)</f>
        <v>76.488643339472077</v>
      </c>
      <c r="U32" s="60">
        <f>IF($E32   =0,0,($Q32   /$E32   )*100)</f>
        <v>59.731767955801104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1389000</v>
      </c>
      <c r="C34" s="108"/>
      <c r="D34" s="108"/>
      <c r="E34" s="108">
        <f>$B34      +$C34      +$D34</f>
        <v>1389000</v>
      </c>
      <c r="F34" s="109">
        <v>1389000</v>
      </c>
      <c r="G34" s="110">
        <v>1389000</v>
      </c>
      <c r="H34" s="109">
        <v>348000</v>
      </c>
      <c r="I34" s="110"/>
      <c r="J34" s="109"/>
      <c r="K34" s="110">
        <v>973000</v>
      </c>
      <c r="L34" s="109"/>
      <c r="M34" s="110"/>
      <c r="N34" s="109"/>
      <c r="O34" s="110">
        <v>416000</v>
      </c>
      <c r="P34" s="109">
        <f>$H34      +$J34      +$L34      +$N34</f>
        <v>348000</v>
      </c>
      <c r="Q34" s="110">
        <f>$I34      +$K34      +$M34      +$O34</f>
        <v>1389000</v>
      </c>
      <c r="R34" s="54">
        <f>IF(($L34      =0),0,((($N34      -$L34      )/$L34      )*100))</f>
        <v>0</v>
      </c>
      <c r="S34" s="55">
        <f>IF(($M34      =0),0,((($O34      -$M34      )/$M34      )*100))</f>
        <v>0</v>
      </c>
      <c r="T34" s="54">
        <f>IF(($E34      =0),0,(($P34      /$E34      )*100))</f>
        <v>25.053995680345569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1389000</v>
      </c>
      <c r="C35" s="111">
        <f>C34</f>
        <v>0</v>
      </c>
      <c r="D35" s="111"/>
      <c r="E35" s="111">
        <f>$B35      +$C35      +$D35</f>
        <v>1389000</v>
      </c>
      <c r="F35" s="112">
        <f t="shared" ref="F35:O35" si="17">F34</f>
        <v>1389000</v>
      </c>
      <c r="G35" s="113">
        <f t="shared" si="17"/>
        <v>1389000</v>
      </c>
      <c r="H35" s="112">
        <f t="shared" si="17"/>
        <v>348000</v>
      </c>
      <c r="I35" s="113">
        <f t="shared" si="17"/>
        <v>0</v>
      </c>
      <c r="J35" s="112">
        <f t="shared" si="17"/>
        <v>0</v>
      </c>
      <c r="K35" s="113">
        <f t="shared" si="17"/>
        <v>973000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416000</v>
      </c>
      <c r="P35" s="112">
        <f>$H35      +$J35      +$L35      +$N35</f>
        <v>348000</v>
      </c>
      <c r="Q35" s="113">
        <f>$I35      +$K35      +$M35      +$O35</f>
        <v>1389000</v>
      </c>
      <c r="R35" s="58">
        <f>IF(($L35      =0),0,((($N35      -$L35      )/$L35      )*100))</f>
        <v>0</v>
      </c>
      <c r="S35" s="59">
        <f>IF(($M35      =0),0,((($O35      -$M35      )/$M35      )*100))</f>
        <v>0</v>
      </c>
      <c r="T35" s="58">
        <f>IF($E35   =0,0,($P35   /$E35   )*100)</f>
        <v>25.053995680345569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11223000</v>
      </c>
      <c r="C69" s="120">
        <f>SUM(C9:C16,C19:C25,C28:C31,C34,C37:C41,C44:C54,C57:C60,C63:C67)</f>
        <v>619000</v>
      </c>
      <c r="D69" s="120"/>
      <c r="E69" s="120">
        <f t="shared" si="35"/>
        <v>11842000</v>
      </c>
      <c r="F69" s="121">
        <f t="shared" ref="F69:O69" si="43">SUM(F9:F16,F19:F25,F28:F31,F34,F37:F41,F44:F54,F57:F60,F63:F67)</f>
        <v>11842000</v>
      </c>
      <c r="G69" s="122">
        <f t="shared" si="43"/>
        <v>9012000</v>
      </c>
      <c r="H69" s="121">
        <f t="shared" si="43"/>
        <v>1152000</v>
      </c>
      <c r="I69" s="122">
        <f t="shared" si="43"/>
        <v>0</v>
      </c>
      <c r="J69" s="121">
        <f t="shared" si="43"/>
        <v>1518000</v>
      </c>
      <c r="K69" s="122">
        <f t="shared" si="43"/>
        <v>3417951</v>
      </c>
      <c r="L69" s="121">
        <f t="shared" si="43"/>
        <v>1046000</v>
      </c>
      <c r="M69" s="122">
        <f t="shared" si="43"/>
        <v>0</v>
      </c>
      <c r="N69" s="121">
        <f t="shared" si="43"/>
        <v>3117000</v>
      </c>
      <c r="O69" s="122">
        <f t="shared" si="43"/>
        <v>4282110</v>
      </c>
      <c r="P69" s="121">
        <f t="shared" si="36"/>
        <v>6833000</v>
      </c>
      <c r="Q69" s="122">
        <f t="shared" si="37"/>
        <v>7700061</v>
      </c>
      <c r="R69" s="67">
        <f t="shared" si="38"/>
        <v>197.9923518164436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75.821127385707939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85.442310252995995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IF(($L71      =0),0,((($N71      -$L71      )/$L71      )*100))</f>
        <v>0</v>
      </c>
      <c r="S71" s="55">
        <f>IF(($M71      =0),0,((($O71      -$M71      )/$M71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IF(($L73      =0),0,((($N73      -$L73      )/$L73      )*100))</f>
        <v>0</v>
      </c>
      <c r="S73" s="64">
        <f>IF(($M73      =0),0,((($O73      -$M73      )/$M73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IF(($L74      =0),0,((($N74      -$L74      )/$L74      )*100))</f>
        <v>0</v>
      </c>
      <c r="S74" s="68">
        <f>IF(($M74      =0),0,((($O74      -$M74      )/$M74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11223000</v>
      </c>
      <c r="C75" s="120">
        <f>SUM(C9:C16,C19:C25,C28:C31,C34,C37:C41,C44:C54,C57:C60,C63:C67,C71:C72)</f>
        <v>619000</v>
      </c>
      <c r="D75" s="120"/>
      <c r="E75" s="120">
        <f>$B75      +$C75      +$D75</f>
        <v>11842000</v>
      </c>
      <c r="F75" s="121">
        <f t="shared" ref="F75:O75" si="46">SUM(F9:F16,F19:F25,F28:F31,F34,F37:F41,F44:F54,F57:F60,F63:F67,F71:F72)</f>
        <v>11842000</v>
      </c>
      <c r="G75" s="122">
        <f t="shared" si="46"/>
        <v>9012000</v>
      </c>
      <c r="H75" s="121">
        <f t="shared" si="46"/>
        <v>1152000</v>
      </c>
      <c r="I75" s="122">
        <f t="shared" si="46"/>
        <v>0</v>
      </c>
      <c r="J75" s="121">
        <f t="shared" si="46"/>
        <v>1518000</v>
      </c>
      <c r="K75" s="122">
        <f t="shared" si="46"/>
        <v>3417951</v>
      </c>
      <c r="L75" s="121">
        <f t="shared" si="46"/>
        <v>1046000</v>
      </c>
      <c r="M75" s="122">
        <f t="shared" si="46"/>
        <v>0</v>
      </c>
      <c r="N75" s="121">
        <f t="shared" si="46"/>
        <v>3117000</v>
      </c>
      <c r="O75" s="122">
        <f t="shared" si="46"/>
        <v>4282110</v>
      </c>
      <c r="P75" s="121">
        <f>$H75      +$J75      +$L75      +$N75</f>
        <v>6833000</v>
      </c>
      <c r="Q75" s="122">
        <f>$I75      +$K75      +$M75      +$O75</f>
        <v>7700061</v>
      </c>
      <c r="R75" s="67">
        <f>IF(($L75      =0),0,((($N75      -$L75      )/$L75      )*100))</f>
        <v>197.9923518164436</v>
      </c>
      <c r="S75" s="68">
        <f>IF(($M75      =0),0,((($O75      -$M75      )/$M75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75.821127385707939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85.442310252995995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2t7g6n7MswicbMXyOtlvPatujFhSOtcLhaAjAFm0nq+ri2rBc5CFJYGL7jCmxuu4M+VEgFx4bO4cto9ennbTQw==" saltValue="kfKZsPWc6oJo0aINiKVsl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3800000</v>
      </c>
      <c r="C10" s="108"/>
      <c r="D10" s="108"/>
      <c r="E10" s="108">
        <f t="shared" ref="E10:E17" si="0">$B10      +$C10      +$D10</f>
        <v>3800000</v>
      </c>
      <c r="F10" s="109">
        <v>3800000</v>
      </c>
      <c r="G10" s="110">
        <v>3800000</v>
      </c>
      <c r="H10" s="109">
        <v>85000</v>
      </c>
      <c r="I10" s="110"/>
      <c r="J10" s="109">
        <v>275000</v>
      </c>
      <c r="K10" s="110"/>
      <c r="L10" s="109">
        <v>76000</v>
      </c>
      <c r="M10" s="110"/>
      <c r="N10" s="109"/>
      <c r="O10" s="110"/>
      <c r="P10" s="109">
        <f t="shared" ref="P10:P17" si="1">$H10      +$J10      +$L10      +$N10</f>
        <v>436000</v>
      </c>
      <c r="Q10" s="110">
        <f t="shared" ref="Q10:Q17" si="2">$I10      +$K10      +$M10      +$O10</f>
        <v>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11.473684210526315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3800000</v>
      </c>
      <c r="C17" s="111">
        <f>SUM(C9:C16)</f>
        <v>0</v>
      </c>
      <c r="D17" s="111"/>
      <c r="E17" s="111">
        <f t="shared" si="0"/>
        <v>3800000</v>
      </c>
      <c r="F17" s="112">
        <f t="shared" ref="F17:O17" si="7">SUM(F9:F16)</f>
        <v>3800000</v>
      </c>
      <c r="G17" s="113">
        <f t="shared" si="7"/>
        <v>3800000</v>
      </c>
      <c r="H17" s="112">
        <f t="shared" si="7"/>
        <v>85000</v>
      </c>
      <c r="I17" s="113">
        <f t="shared" si="7"/>
        <v>0</v>
      </c>
      <c r="J17" s="112">
        <f t="shared" si="7"/>
        <v>275000</v>
      </c>
      <c r="K17" s="113">
        <f t="shared" si="7"/>
        <v>0</v>
      </c>
      <c r="L17" s="112">
        <f t="shared" si="7"/>
        <v>76000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436000</v>
      </c>
      <c r="Q17" s="113">
        <f t="shared" si="2"/>
        <v>0</v>
      </c>
      <c r="R17" s="58">
        <f t="shared" si="3"/>
        <v>-100</v>
      </c>
      <c r="S17" s="59">
        <f t="shared" si="4"/>
        <v>0</v>
      </c>
      <c r="T17" s="58">
        <f>IF((SUM($E9:$E14))=0,0,(P17/(SUM($E9:$E14))*100))</f>
        <v>11.473684210526315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>
        <v>9376000</v>
      </c>
      <c r="W22" s="110">
        <v>0</v>
      </c>
    </row>
    <row r="23" spans="1:23" ht="13" customHeight="1" x14ac:dyDescent="0.3">
      <c r="A23" s="53" t="s">
        <v>50</v>
      </c>
      <c r="B23" s="108"/>
      <c r="C23" s="108">
        <v>14500000</v>
      </c>
      <c r="D23" s="108"/>
      <c r="E23" s="108">
        <f t="shared" si="8"/>
        <v>14500000</v>
      </c>
      <c r="F23" s="109">
        <v>14500000</v>
      </c>
      <c r="G23" s="110">
        <v>14500000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14500000</v>
      </c>
      <c r="D26" s="111"/>
      <c r="E26" s="111">
        <f t="shared" si="8"/>
        <v>14500000</v>
      </c>
      <c r="F26" s="112">
        <f t="shared" ref="F26:O26" si="15">SUM(F19:F25)</f>
        <v>14500000</v>
      </c>
      <c r="G26" s="113">
        <f t="shared" si="15"/>
        <v>14500000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>
        <f>SUM(V19:V25)</f>
        <v>9376000</v>
      </c>
      <c r="W26" s="113">
        <f>SUM(W19:W25)</f>
        <v>0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1285000</v>
      </c>
      <c r="C34" s="108"/>
      <c r="D34" s="108"/>
      <c r="E34" s="108">
        <f>$B34      +$C34      +$D34</f>
        <v>1285000</v>
      </c>
      <c r="F34" s="109">
        <v>1285000</v>
      </c>
      <c r="G34" s="110">
        <v>1285000</v>
      </c>
      <c r="H34" s="109">
        <v>259000</v>
      </c>
      <c r="I34" s="110">
        <v>-322000</v>
      </c>
      <c r="J34" s="109"/>
      <c r="K34" s="110">
        <v>-578000</v>
      </c>
      <c r="L34" s="109">
        <v>591000</v>
      </c>
      <c r="M34" s="110"/>
      <c r="N34" s="109">
        <v>138000</v>
      </c>
      <c r="O34" s="110"/>
      <c r="P34" s="109">
        <f>$H34      +$J34      +$L34      +$N34</f>
        <v>988000</v>
      </c>
      <c r="Q34" s="110">
        <f>$I34      +$K34      +$M34      +$O34</f>
        <v>-900000</v>
      </c>
      <c r="R34" s="54">
        <f>IF(($L34      =0),0,((($N34      -$L34      )/$L34      )*100))</f>
        <v>-76.649746192893403</v>
      </c>
      <c r="S34" s="55">
        <f>IF(($M34      =0),0,((($O34      -$M34      )/$M34      )*100))</f>
        <v>0</v>
      </c>
      <c r="T34" s="54">
        <f>IF(($E34      =0),0,(($P34      /$E34      )*100))</f>
        <v>76.887159533073941</v>
      </c>
      <c r="U34" s="56">
        <f>IF(($E34      =0),0,(($Q34      /$E34      )*100))</f>
        <v>-70.038910505836569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1285000</v>
      </c>
      <c r="C35" s="111">
        <f>C34</f>
        <v>0</v>
      </c>
      <c r="D35" s="111"/>
      <c r="E35" s="111">
        <f>$B35      +$C35      +$D35</f>
        <v>1285000</v>
      </c>
      <c r="F35" s="112">
        <f t="shared" ref="F35:O35" si="17">F34</f>
        <v>1285000</v>
      </c>
      <c r="G35" s="113">
        <f t="shared" si="17"/>
        <v>1285000</v>
      </c>
      <c r="H35" s="112">
        <f t="shared" si="17"/>
        <v>259000</v>
      </c>
      <c r="I35" s="113">
        <f t="shared" si="17"/>
        <v>-322000</v>
      </c>
      <c r="J35" s="112">
        <f t="shared" si="17"/>
        <v>0</v>
      </c>
      <c r="K35" s="113">
        <f t="shared" si="17"/>
        <v>-578000</v>
      </c>
      <c r="L35" s="112">
        <f t="shared" si="17"/>
        <v>591000</v>
      </c>
      <c r="M35" s="113">
        <f t="shared" si="17"/>
        <v>0</v>
      </c>
      <c r="N35" s="112">
        <f t="shared" si="17"/>
        <v>138000</v>
      </c>
      <c r="O35" s="113">
        <f t="shared" si="17"/>
        <v>0</v>
      </c>
      <c r="P35" s="112">
        <f>$H35      +$J35      +$L35      +$N35</f>
        <v>988000</v>
      </c>
      <c r="Q35" s="113">
        <f>$I35      +$K35      +$M35      +$O35</f>
        <v>-900000</v>
      </c>
      <c r="R35" s="58">
        <f>IF(($L35      =0),0,((($N35      -$L35      )/$L35      )*100))</f>
        <v>-76.649746192893403</v>
      </c>
      <c r="S35" s="59">
        <f>IF(($M35      =0),0,((($O35      -$M35      )/$M35      )*100))</f>
        <v>0</v>
      </c>
      <c r="T35" s="58">
        <f>IF($E35   =0,0,($P35   /$E35   )*100)</f>
        <v>76.887159533073941</v>
      </c>
      <c r="U35" s="60">
        <f>IF($E35   =0,0,($Q35   /$E35   )*100)</f>
        <v>-70.038910505836569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2116000</v>
      </c>
      <c r="C37" s="108"/>
      <c r="D37" s="108"/>
      <c r="E37" s="108">
        <f t="shared" ref="E37:E42" si="18">$B37      +$C37      +$D37</f>
        <v>2116000</v>
      </c>
      <c r="F37" s="109">
        <v>2116000</v>
      </c>
      <c r="G37" s="110">
        <v>2116000</v>
      </c>
      <c r="H37" s="109">
        <v>1293000</v>
      </c>
      <c r="I37" s="110"/>
      <c r="J37" s="109">
        <v>823000</v>
      </c>
      <c r="K37" s="110"/>
      <c r="L37" s="109"/>
      <c r="M37" s="110"/>
      <c r="N37" s="109"/>
      <c r="O37" s="110"/>
      <c r="P37" s="109">
        <f t="shared" ref="P37:P42" si="19">$H37      +$J37      +$L37      +$N37</f>
        <v>2116000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100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19316000</v>
      </c>
      <c r="C38" s="108">
        <v>18552000</v>
      </c>
      <c r="D38" s="108"/>
      <c r="E38" s="108">
        <f t="shared" si="18"/>
        <v>37868000</v>
      </c>
      <c r="F38" s="109">
        <v>19316000</v>
      </c>
      <c r="G38" s="110">
        <v>0</v>
      </c>
      <c r="H38" s="109"/>
      <c r="I38" s="110"/>
      <c r="J38" s="109"/>
      <c r="K38" s="110"/>
      <c r="L38" s="109"/>
      <c r="M38" s="110"/>
      <c r="N38" s="109">
        <v>5435000</v>
      </c>
      <c r="O38" s="110"/>
      <c r="P38" s="109">
        <f t="shared" si="19"/>
        <v>5435000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14.352487588465197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>
        <v>2800000</v>
      </c>
      <c r="D40" s="108"/>
      <c r="E40" s="108">
        <f t="shared" si="18"/>
        <v>6800000</v>
      </c>
      <c r="F40" s="109">
        <v>6800000</v>
      </c>
      <c r="G40" s="110">
        <v>6800000</v>
      </c>
      <c r="H40" s="109"/>
      <c r="I40" s="110"/>
      <c r="J40" s="109">
        <v>2771000</v>
      </c>
      <c r="K40" s="110"/>
      <c r="L40" s="109">
        <v>757000</v>
      </c>
      <c r="M40" s="110"/>
      <c r="N40" s="109">
        <v>3272000</v>
      </c>
      <c r="O40" s="110"/>
      <c r="P40" s="109">
        <f t="shared" si="19"/>
        <v>6800000</v>
      </c>
      <c r="Q40" s="110">
        <f t="shared" si="20"/>
        <v>0</v>
      </c>
      <c r="R40" s="54">
        <f t="shared" si="21"/>
        <v>332.23249669749009</v>
      </c>
      <c r="S40" s="55">
        <f t="shared" si="22"/>
        <v>0</v>
      </c>
      <c r="T40" s="54">
        <f t="shared" si="23"/>
        <v>100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25432000</v>
      </c>
      <c r="C42" s="111">
        <f>SUM(C37:C41)</f>
        <v>21352000</v>
      </c>
      <c r="D42" s="111"/>
      <c r="E42" s="111">
        <f t="shared" si="18"/>
        <v>46784000</v>
      </c>
      <c r="F42" s="112">
        <f t="shared" ref="F42:O42" si="25">SUM(F37:F41)</f>
        <v>28232000</v>
      </c>
      <c r="G42" s="113">
        <f t="shared" si="25"/>
        <v>8916000</v>
      </c>
      <c r="H42" s="112">
        <f t="shared" si="25"/>
        <v>1293000</v>
      </c>
      <c r="I42" s="113">
        <f t="shared" si="25"/>
        <v>0</v>
      </c>
      <c r="J42" s="112">
        <f t="shared" si="25"/>
        <v>3594000</v>
      </c>
      <c r="K42" s="113">
        <f t="shared" si="25"/>
        <v>0</v>
      </c>
      <c r="L42" s="112">
        <f t="shared" si="25"/>
        <v>757000</v>
      </c>
      <c r="M42" s="113">
        <f t="shared" si="25"/>
        <v>0</v>
      </c>
      <c r="N42" s="112">
        <f t="shared" si="25"/>
        <v>8707000</v>
      </c>
      <c r="O42" s="113">
        <f t="shared" si="25"/>
        <v>0</v>
      </c>
      <c r="P42" s="112">
        <f t="shared" si="19"/>
        <v>14351000</v>
      </c>
      <c r="Q42" s="113">
        <f t="shared" si="20"/>
        <v>0</v>
      </c>
      <c r="R42" s="58">
        <f t="shared" si="21"/>
        <v>1050.1981505944518</v>
      </c>
      <c r="S42" s="59">
        <f t="shared" si="22"/>
        <v>0</v>
      </c>
      <c r="T42" s="58">
        <f>IF((+$E37+$E40) =0,0,(P42   /(+$E37+$E40) )*100)</f>
        <v>160.95782862270076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90000000</v>
      </c>
      <c r="C45" s="108">
        <v>-10000000</v>
      </c>
      <c r="D45" s="108"/>
      <c r="E45" s="108">
        <f t="shared" si="26"/>
        <v>80000000</v>
      </c>
      <c r="F45" s="109">
        <v>80000000</v>
      </c>
      <c r="G45" s="110">
        <v>50000000</v>
      </c>
      <c r="H45" s="109">
        <v>10000000</v>
      </c>
      <c r="I45" s="110"/>
      <c r="J45" s="109">
        <v>22313000</v>
      </c>
      <c r="K45" s="110"/>
      <c r="L45" s="109">
        <v>10376000</v>
      </c>
      <c r="M45" s="110"/>
      <c r="N45" s="109">
        <v>7311000</v>
      </c>
      <c r="O45" s="110"/>
      <c r="P45" s="109">
        <f t="shared" si="27"/>
        <v>50000000</v>
      </c>
      <c r="Q45" s="110">
        <f t="shared" si="28"/>
        <v>0</v>
      </c>
      <c r="R45" s="54">
        <f t="shared" si="29"/>
        <v>-29.539321511179644</v>
      </c>
      <c r="S45" s="55">
        <f t="shared" si="30"/>
        <v>0</v>
      </c>
      <c r="T45" s="54">
        <f t="shared" si="31"/>
        <v>62.5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30000000</v>
      </c>
      <c r="C53" s="108"/>
      <c r="D53" s="108"/>
      <c r="E53" s="108">
        <f t="shared" si="26"/>
        <v>30000000</v>
      </c>
      <c r="F53" s="109">
        <v>30000000</v>
      </c>
      <c r="G53" s="110">
        <v>30000000</v>
      </c>
      <c r="H53" s="109">
        <v>7093000</v>
      </c>
      <c r="I53" s="110"/>
      <c r="J53" s="109">
        <v>12412000</v>
      </c>
      <c r="K53" s="110"/>
      <c r="L53" s="109">
        <v>495000</v>
      </c>
      <c r="M53" s="110"/>
      <c r="N53" s="109">
        <v>3140000</v>
      </c>
      <c r="O53" s="110"/>
      <c r="P53" s="109">
        <f t="shared" si="27"/>
        <v>23140000</v>
      </c>
      <c r="Q53" s="110">
        <f t="shared" si="28"/>
        <v>0</v>
      </c>
      <c r="R53" s="54">
        <f t="shared" si="29"/>
        <v>534.3434343434343</v>
      </c>
      <c r="S53" s="55">
        <f t="shared" si="30"/>
        <v>0</v>
      </c>
      <c r="T53" s="54">
        <f t="shared" si="31"/>
        <v>77.133333333333326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120000000</v>
      </c>
      <c r="C55" s="111">
        <f>SUM(C44:C54)</f>
        <v>-10000000</v>
      </c>
      <c r="D55" s="111"/>
      <c r="E55" s="111">
        <f t="shared" si="26"/>
        <v>110000000</v>
      </c>
      <c r="F55" s="112">
        <f t="shared" ref="F55:O55" si="33">SUM(F44:F54)</f>
        <v>110000000</v>
      </c>
      <c r="G55" s="113">
        <f t="shared" si="33"/>
        <v>80000000</v>
      </c>
      <c r="H55" s="112">
        <f t="shared" si="33"/>
        <v>17093000</v>
      </c>
      <c r="I55" s="113">
        <f t="shared" si="33"/>
        <v>0</v>
      </c>
      <c r="J55" s="112">
        <f t="shared" si="33"/>
        <v>34725000</v>
      </c>
      <c r="K55" s="113">
        <f t="shared" si="33"/>
        <v>0</v>
      </c>
      <c r="L55" s="112">
        <f t="shared" si="33"/>
        <v>10871000</v>
      </c>
      <c r="M55" s="113">
        <f t="shared" si="33"/>
        <v>0</v>
      </c>
      <c r="N55" s="112">
        <f t="shared" si="33"/>
        <v>10451000</v>
      </c>
      <c r="O55" s="113">
        <f t="shared" si="33"/>
        <v>0</v>
      </c>
      <c r="P55" s="112">
        <f t="shared" si="27"/>
        <v>73140000</v>
      </c>
      <c r="Q55" s="113">
        <f t="shared" si="28"/>
        <v>0</v>
      </c>
      <c r="R55" s="58">
        <f t="shared" si="29"/>
        <v>-3.8634900193174504</v>
      </c>
      <c r="S55" s="59">
        <f t="shared" si="30"/>
        <v>0</v>
      </c>
      <c r="T55" s="58">
        <f>IF((+$E45+$E47+$E49+$E50+$E53) =0,0,(P55   /(+$E45+$E47+$E49+$E50+$E53) )*100)</f>
        <v>66.490909090909085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150517000</v>
      </c>
      <c r="C69" s="120">
        <f>SUM(C9:C16,C19:C25,C28:C31,C34,C37:C41,C44:C54,C57:C60,C63:C67)</f>
        <v>25852000</v>
      </c>
      <c r="D69" s="120"/>
      <c r="E69" s="120">
        <f t="shared" si="35"/>
        <v>176369000</v>
      </c>
      <c r="F69" s="121">
        <f t="shared" ref="F69:O69" si="43">SUM(F9:F16,F19:F25,F28:F31,F34,F37:F41,F44:F54,F57:F60,F63:F67)</f>
        <v>157817000</v>
      </c>
      <c r="G69" s="122">
        <f t="shared" si="43"/>
        <v>108501000</v>
      </c>
      <c r="H69" s="121">
        <f t="shared" si="43"/>
        <v>18730000</v>
      </c>
      <c r="I69" s="122">
        <f t="shared" si="43"/>
        <v>-322000</v>
      </c>
      <c r="J69" s="121">
        <f t="shared" si="43"/>
        <v>38594000</v>
      </c>
      <c r="K69" s="122">
        <f t="shared" si="43"/>
        <v>-578000</v>
      </c>
      <c r="L69" s="121">
        <f t="shared" si="43"/>
        <v>12295000</v>
      </c>
      <c r="M69" s="122">
        <f t="shared" si="43"/>
        <v>0</v>
      </c>
      <c r="N69" s="121">
        <f t="shared" si="43"/>
        <v>19296000</v>
      </c>
      <c r="O69" s="122">
        <f t="shared" si="43"/>
        <v>0</v>
      </c>
      <c r="P69" s="121">
        <f t="shared" si="36"/>
        <v>88915000</v>
      </c>
      <c r="Q69" s="122">
        <f t="shared" si="37"/>
        <v>-900000</v>
      </c>
      <c r="R69" s="67">
        <f t="shared" si="38"/>
        <v>56.941846278975191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64.198092432545621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-0.64981480278120729</v>
      </c>
      <c r="V69" s="121">
        <f>SUM(V9:V16,V19:V25,V28:V31,V34,V37:V41,V44:V54,V57:V60,V63:V67)</f>
        <v>9376000</v>
      </c>
      <c r="W69" s="122">
        <f>SUM(W9:W16,W19:W25,W28:W31,W34,W37:W41,W44:W54,W57:W60,W63:W67)</f>
        <v>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60598000</v>
      </c>
      <c r="C71" s="108">
        <v>10000000</v>
      </c>
      <c r="D71" s="108"/>
      <c r="E71" s="108">
        <f>$B71      +$C71      +$D71</f>
        <v>70598000</v>
      </c>
      <c r="F71" s="109">
        <v>70598000</v>
      </c>
      <c r="G71" s="110">
        <v>70598000</v>
      </c>
      <c r="H71" s="109">
        <v>32322000</v>
      </c>
      <c r="I71" s="110"/>
      <c r="J71" s="109">
        <v>20437000</v>
      </c>
      <c r="K71" s="110"/>
      <c r="L71" s="109">
        <v>6238000</v>
      </c>
      <c r="M71" s="110"/>
      <c r="N71" s="109">
        <v>11601000</v>
      </c>
      <c r="O71" s="110"/>
      <c r="P71" s="109">
        <f>$H71      +$J71      +$L71      +$N71</f>
        <v>70598000</v>
      </c>
      <c r="Q71" s="110">
        <f>$I71      +$K71      +$M71      +$O71</f>
        <v>0</v>
      </c>
      <c r="R71" s="54">
        <f>IF(($L71      =0),0,((($N71      -$L71      )/$L71      )*100))</f>
        <v>85.973068291118949</v>
      </c>
      <c r="S71" s="55">
        <f>IF(($M71      =0),0,((($O71      -$M71      )/$M71      )*100))</f>
        <v>0</v>
      </c>
      <c r="T71" s="54">
        <f>IF(($E71      =0),0,(($P71      /$E71      )*100))</f>
        <v>100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60598000</v>
      </c>
      <c r="C73" s="117">
        <f>SUM(C71:C72)</f>
        <v>10000000</v>
      </c>
      <c r="D73" s="117"/>
      <c r="E73" s="117">
        <f>$B73      +$C73      +$D73</f>
        <v>70598000</v>
      </c>
      <c r="F73" s="118">
        <f t="shared" ref="F73:O73" si="44">SUM(F71:F72)</f>
        <v>70598000</v>
      </c>
      <c r="G73" s="119">
        <f t="shared" si="44"/>
        <v>70598000</v>
      </c>
      <c r="H73" s="118">
        <f t="shared" si="44"/>
        <v>32322000</v>
      </c>
      <c r="I73" s="119">
        <f t="shared" si="44"/>
        <v>0</v>
      </c>
      <c r="J73" s="118">
        <f t="shared" si="44"/>
        <v>20437000</v>
      </c>
      <c r="K73" s="119">
        <f t="shared" si="44"/>
        <v>0</v>
      </c>
      <c r="L73" s="118">
        <f t="shared" si="44"/>
        <v>6238000</v>
      </c>
      <c r="M73" s="119">
        <f t="shared" si="44"/>
        <v>0</v>
      </c>
      <c r="N73" s="118">
        <f t="shared" si="44"/>
        <v>11601000</v>
      </c>
      <c r="O73" s="119">
        <f t="shared" si="44"/>
        <v>0</v>
      </c>
      <c r="P73" s="118">
        <f>$H73      +$J73      +$L73      +$N73</f>
        <v>70598000</v>
      </c>
      <c r="Q73" s="119">
        <f>$I73      +$K73      +$M73      +$O73</f>
        <v>0</v>
      </c>
      <c r="R73" s="63">
        <f>IF(($L73      =0),0,((($N73      -$L73      )/$L73      )*100))</f>
        <v>85.973068291118949</v>
      </c>
      <c r="S73" s="64">
        <f>IF(($M73      =0),0,((($O73      -$M73      )/$M73      )*100))</f>
        <v>0</v>
      </c>
      <c r="T73" s="63">
        <f>IF(($E71      =0),0,(($P71      /$E71      )*100))</f>
        <v>100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60598000</v>
      </c>
      <c r="C74" s="120">
        <f>SUM(C71:C72)</f>
        <v>10000000</v>
      </c>
      <c r="D74" s="120"/>
      <c r="E74" s="120">
        <f>$B74      +$C74      +$D74</f>
        <v>70598000</v>
      </c>
      <c r="F74" s="121">
        <f t="shared" ref="F74:O74" si="45">SUM(F71:F72)</f>
        <v>70598000</v>
      </c>
      <c r="G74" s="122">
        <f t="shared" si="45"/>
        <v>70598000</v>
      </c>
      <c r="H74" s="121">
        <f t="shared" si="45"/>
        <v>32322000</v>
      </c>
      <c r="I74" s="122">
        <f t="shared" si="45"/>
        <v>0</v>
      </c>
      <c r="J74" s="121">
        <f t="shared" si="45"/>
        <v>20437000</v>
      </c>
      <c r="K74" s="122">
        <f t="shared" si="45"/>
        <v>0</v>
      </c>
      <c r="L74" s="121">
        <f t="shared" si="45"/>
        <v>6238000</v>
      </c>
      <c r="M74" s="122">
        <f t="shared" si="45"/>
        <v>0</v>
      </c>
      <c r="N74" s="121">
        <f t="shared" si="45"/>
        <v>11601000</v>
      </c>
      <c r="O74" s="122">
        <f t="shared" si="45"/>
        <v>0</v>
      </c>
      <c r="P74" s="121">
        <f>$H74      +$J74      +$L74      +$N74</f>
        <v>70598000</v>
      </c>
      <c r="Q74" s="122">
        <f>$I74      +$K74      +$M74      +$O74</f>
        <v>0</v>
      </c>
      <c r="R74" s="67">
        <f>IF(($L74      =0),0,((($N74      -$L74      )/$L74      )*100))</f>
        <v>85.973068291118949</v>
      </c>
      <c r="S74" s="68">
        <f>IF(($M74      =0),0,((($O74      -$M74      )/$M74      )*100))</f>
        <v>0</v>
      </c>
      <c r="T74" s="67">
        <f>IF(($E71      =0),0,(($P71      /$E71      )*100))</f>
        <v>100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211115000</v>
      </c>
      <c r="C75" s="120">
        <f>SUM(C9:C16,C19:C25,C28:C31,C34,C37:C41,C44:C54,C57:C60,C63:C67,C71:C72)</f>
        <v>35852000</v>
      </c>
      <c r="D75" s="120"/>
      <c r="E75" s="120">
        <f>$B75      +$C75      +$D75</f>
        <v>246967000</v>
      </c>
      <c r="F75" s="121">
        <f t="shared" ref="F75:O75" si="46">SUM(F9:F16,F19:F25,F28:F31,F34,F37:F41,F44:F54,F57:F60,F63:F67,F71:F72)</f>
        <v>228415000</v>
      </c>
      <c r="G75" s="122">
        <f t="shared" si="46"/>
        <v>179099000</v>
      </c>
      <c r="H75" s="121">
        <f t="shared" si="46"/>
        <v>51052000</v>
      </c>
      <c r="I75" s="122">
        <f t="shared" si="46"/>
        <v>-322000</v>
      </c>
      <c r="J75" s="121">
        <f t="shared" si="46"/>
        <v>59031000</v>
      </c>
      <c r="K75" s="122">
        <f t="shared" si="46"/>
        <v>-578000</v>
      </c>
      <c r="L75" s="121">
        <f t="shared" si="46"/>
        <v>18533000</v>
      </c>
      <c r="M75" s="122">
        <f t="shared" si="46"/>
        <v>0</v>
      </c>
      <c r="N75" s="121">
        <f t="shared" si="46"/>
        <v>30897000</v>
      </c>
      <c r="O75" s="122">
        <f t="shared" si="46"/>
        <v>0</v>
      </c>
      <c r="P75" s="121">
        <f>$H75      +$J75      +$L75      +$N75</f>
        <v>159513000</v>
      </c>
      <c r="Q75" s="122">
        <f>$I75      +$K75      +$M75      +$O75</f>
        <v>-900000</v>
      </c>
      <c r="R75" s="67">
        <f>IF(($L75      =0),0,((($N75      -$L75      )/$L75      )*100))</f>
        <v>66.713430097663633</v>
      </c>
      <c r="S75" s="68">
        <f>IF(($M75      =0),0,((($O75      -$M75      )/$M75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76.285874155304427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-0.43041812729855239</v>
      </c>
      <c r="V75" s="121">
        <f>SUM(V9:V16,V19:V25,V28:V31,V34,V37:V41,V44:V54,V57:V60,V63:V67,V71:V72)</f>
        <v>9376000</v>
      </c>
      <c r="W75" s="122">
        <f>SUM(W9:W16,W19:W25,W28:W31,W34,W37:W41,W44:W54,W57:W60,W63:W67,W71:W72)</f>
        <v>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11776000</v>
      </c>
      <c r="C87" s="128">
        <f t="shared" si="48"/>
        <v>0</v>
      </c>
      <c r="D87" s="128">
        <f t="shared" si="48"/>
        <v>0</v>
      </c>
      <c r="E87" s="128">
        <f t="shared" si="48"/>
        <v>11776000</v>
      </c>
      <c r="F87" s="128">
        <f t="shared" si="48"/>
        <v>0</v>
      </c>
      <c r="G87" s="128">
        <f t="shared" si="48"/>
        <v>0</v>
      </c>
      <c r="H87" s="128">
        <f t="shared" si="48"/>
        <v>9559000</v>
      </c>
      <c r="I87" s="128">
        <f t="shared" si="48"/>
        <v>0</v>
      </c>
      <c r="J87" s="128">
        <f t="shared" si="48"/>
        <v>2750000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12309000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104.52615489130434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11776000</v>
      </c>
      <c r="C91" s="108"/>
      <c r="D91" s="108"/>
      <c r="E91" s="108">
        <f t="shared" si="49"/>
        <v>11776000</v>
      </c>
      <c r="F91" s="108">
        <v>0</v>
      </c>
      <c r="G91" s="108">
        <v>0</v>
      </c>
      <c r="H91" s="108">
        <v>9559000</v>
      </c>
      <c r="I91" s="108"/>
      <c r="J91" s="108">
        <v>2750000</v>
      </c>
      <c r="K91" s="108"/>
      <c r="L91" s="108"/>
      <c r="M91" s="108"/>
      <c r="N91" s="108"/>
      <c r="O91" s="108"/>
      <c r="P91" s="108">
        <f t="shared" si="50"/>
        <v>12309000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104.52615489130434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11776000</v>
      </c>
      <c r="C114" s="137">
        <f t="shared" si="62"/>
        <v>0</v>
      </c>
      <c r="D114" s="137">
        <f t="shared" si="62"/>
        <v>0</v>
      </c>
      <c r="E114" s="137">
        <f t="shared" si="62"/>
        <v>11776000</v>
      </c>
      <c r="F114" s="137">
        <f t="shared" si="62"/>
        <v>0</v>
      </c>
      <c r="G114" s="137">
        <f t="shared" si="62"/>
        <v>0</v>
      </c>
      <c r="H114" s="137">
        <f t="shared" si="62"/>
        <v>9559000</v>
      </c>
      <c r="I114" s="137">
        <f t="shared" si="62"/>
        <v>0</v>
      </c>
      <c r="J114" s="137">
        <f t="shared" si="62"/>
        <v>2750000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12309000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1.0452615489130435</v>
      </c>
      <c r="U114" s="30">
        <f t="shared" si="59"/>
        <v>0</v>
      </c>
      <c r="V114" s="27"/>
      <c r="W114" s="28"/>
    </row>
    <row r="115" spans="1:23" hidden="1" x14ac:dyDescent="0.25">
      <c r="A115" s="31" t="s">
        <v>140</v>
      </c>
      <c r="B115" s="139">
        <f>B87</f>
        <v>11776000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11776000</v>
      </c>
      <c r="F115" s="139">
        <f t="shared" si="63"/>
        <v>0</v>
      </c>
      <c r="G115" s="139">
        <f t="shared" si="63"/>
        <v>0</v>
      </c>
      <c r="H115" s="139">
        <f t="shared" si="63"/>
        <v>9559000</v>
      </c>
      <c r="I115" s="139">
        <f t="shared" si="63"/>
        <v>0</v>
      </c>
      <c r="J115" s="139">
        <f t="shared" si="63"/>
        <v>2750000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12309000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1.0452615489130435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/CvzIjz6blQfJjGLOeYhlRJrsej048BRRGs/YGGPu23P43z6Q/NhRp80Ri937tFbsGpXV3ZXPt/BHS7BZxkURg==" saltValue="BNC7+7ayoIpB5iPs5edFT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179000</v>
      </c>
      <c r="I10" s="110"/>
      <c r="J10" s="109">
        <v>63000</v>
      </c>
      <c r="K10" s="110"/>
      <c r="L10" s="109">
        <v>44000</v>
      </c>
      <c r="M10" s="110">
        <v>1226246</v>
      </c>
      <c r="N10" s="109"/>
      <c r="O10" s="110">
        <v>1773754</v>
      </c>
      <c r="P10" s="109">
        <f t="shared" ref="P10:P17" si="1">$H10      +$J10      +$L10      +$N10</f>
        <v>286000</v>
      </c>
      <c r="Q10" s="110">
        <f t="shared" ref="Q10:Q17" si="2">$I10      +$K10      +$M10      +$O10</f>
        <v>3000000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44.649116082743596</v>
      </c>
      <c r="T10" s="54">
        <f t="shared" ref="T10:T16" si="5">IF(($E10      =0),0,(($P10      /$E10      )*100))</f>
        <v>9.5333333333333332</v>
      </c>
      <c r="U10" s="56">
        <f t="shared" ref="U10:U16" si="6">IF(($E10      =0),0,(($Q10      /$E10      )*100))</f>
        <v>100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179000</v>
      </c>
      <c r="I17" s="113">
        <f t="shared" si="7"/>
        <v>0</v>
      </c>
      <c r="J17" s="112">
        <f t="shared" si="7"/>
        <v>63000</v>
      </c>
      <c r="K17" s="113">
        <f t="shared" si="7"/>
        <v>0</v>
      </c>
      <c r="L17" s="112">
        <f t="shared" si="7"/>
        <v>44000</v>
      </c>
      <c r="M17" s="113">
        <f t="shared" si="7"/>
        <v>1226246</v>
      </c>
      <c r="N17" s="112">
        <f t="shared" si="7"/>
        <v>0</v>
      </c>
      <c r="O17" s="113">
        <f t="shared" si="7"/>
        <v>1773754</v>
      </c>
      <c r="P17" s="112">
        <f t="shared" si="1"/>
        <v>286000</v>
      </c>
      <c r="Q17" s="113">
        <f t="shared" si="2"/>
        <v>3000000</v>
      </c>
      <c r="R17" s="58">
        <f t="shared" si="3"/>
        <v>-100</v>
      </c>
      <c r="S17" s="59">
        <f t="shared" si="4"/>
        <v>44.649116082743596</v>
      </c>
      <c r="T17" s="58">
        <f>IF((SUM($E9:$E14))=0,0,(P17/(SUM($E9:$E14))*100))</f>
        <v>9.5333333333333332</v>
      </c>
      <c r="U17" s="60">
        <f>IF((SUM($E9:$E14))=0,0,(Q17/(SUM($E9:$E14))*100))</f>
        <v>100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6500000</v>
      </c>
      <c r="D22" s="108"/>
      <c r="E22" s="108">
        <f t="shared" si="8"/>
        <v>6500000</v>
      </c>
      <c r="F22" s="109">
        <v>6500000</v>
      </c>
      <c r="G22" s="110">
        <v>6500000</v>
      </c>
      <c r="H22" s="109"/>
      <c r="I22" s="110"/>
      <c r="J22" s="109"/>
      <c r="K22" s="110"/>
      <c r="L22" s="109"/>
      <c r="M22" s="110"/>
      <c r="N22" s="109">
        <v>6500000</v>
      </c>
      <c r="O22" s="110"/>
      <c r="P22" s="109">
        <f t="shared" si="9"/>
        <v>6500000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100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16967000</v>
      </c>
      <c r="C23" s="108"/>
      <c r="D23" s="108"/>
      <c r="E23" s="108">
        <f t="shared" si="8"/>
        <v>16967000</v>
      </c>
      <c r="F23" s="109">
        <v>16967000</v>
      </c>
      <c r="G23" s="110">
        <v>16967000</v>
      </c>
      <c r="H23" s="109"/>
      <c r="I23" s="110"/>
      <c r="J23" s="109">
        <v>7486000</v>
      </c>
      <c r="K23" s="110"/>
      <c r="L23" s="109"/>
      <c r="M23" s="110">
        <v>20650328</v>
      </c>
      <c r="N23" s="109">
        <v>5316000</v>
      </c>
      <c r="O23" s="110">
        <v>16838026</v>
      </c>
      <c r="P23" s="109">
        <f t="shared" si="9"/>
        <v>12802000</v>
      </c>
      <c r="Q23" s="110">
        <f t="shared" si="10"/>
        <v>37488354</v>
      </c>
      <c r="R23" s="54">
        <f t="shared" si="11"/>
        <v>0</v>
      </c>
      <c r="S23" s="55">
        <f t="shared" si="12"/>
        <v>-18.46121766201486</v>
      </c>
      <c r="T23" s="54">
        <f t="shared" si="13"/>
        <v>75.452348676843286</v>
      </c>
      <c r="U23" s="56">
        <f t="shared" si="14"/>
        <v>220.94862969293337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16967000</v>
      </c>
      <c r="C26" s="111">
        <f>SUM(C19:C25)</f>
        <v>6500000</v>
      </c>
      <c r="D26" s="111"/>
      <c r="E26" s="111">
        <f t="shared" si="8"/>
        <v>23467000</v>
      </c>
      <c r="F26" s="112">
        <f t="shared" ref="F26:O26" si="15">SUM(F19:F25)</f>
        <v>23467000</v>
      </c>
      <c r="G26" s="113">
        <f t="shared" si="15"/>
        <v>23467000</v>
      </c>
      <c r="H26" s="112">
        <f t="shared" si="15"/>
        <v>0</v>
      </c>
      <c r="I26" s="113">
        <f t="shared" si="15"/>
        <v>0</v>
      </c>
      <c r="J26" s="112">
        <f t="shared" si="15"/>
        <v>7486000</v>
      </c>
      <c r="K26" s="113">
        <f t="shared" si="15"/>
        <v>0</v>
      </c>
      <c r="L26" s="112">
        <f t="shared" si="15"/>
        <v>0</v>
      </c>
      <c r="M26" s="113">
        <f t="shared" si="15"/>
        <v>20650328</v>
      </c>
      <c r="N26" s="112">
        <f t="shared" si="15"/>
        <v>11816000</v>
      </c>
      <c r="O26" s="113">
        <f t="shared" si="15"/>
        <v>16838026</v>
      </c>
      <c r="P26" s="112">
        <f t="shared" si="9"/>
        <v>19302000</v>
      </c>
      <c r="Q26" s="113">
        <f t="shared" si="10"/>
        <v>37488354</v>
      </c>
      <c r="R26" s="58">
        <f t="shared" si="11"/>
        <v>0</v>
      </c>
      <c r="S26" s="59">
        <f t="shared" si="12"/>
        <v>-18.46121766201486</v>
      </c>
      <c r="T26" s="58">
        <f>IF(($E26-$E21-$E25)   =0,0,($P26   /($E26-$E21-$E25)   )*100)</f>
        <v>82.251672561469306</v>
      </c>
      <c r="U26" s="60">
        <f>IF(($E26-$E21-$E25)   =0,0,($Q26   /($E26-$E21-$E25)   )*100)</f>
        <v>159.74923935739548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2004000</v>
      </c>
      <c r="C34" s="108"/>
      <c r="D34" s="108"/>
      <c r="E34" s="108">
        <f>$B34      +$C34      +$D34</f>
        <v>2004000</v>
      </c>
      <c r="F34" s="109">
        <v>2004000</v>
      </c>
      <c r="G34" s="110">
        <v>2004000</v>
      </c>
      <c r="H34" s="109">
        <v>500000</v>
      </c>
      <c r="I34" s="110"/>
      <c r="J34" s="109">
        <v>433000</v>
      </c>
      <c r="K34" s="110"/>
      <c r="L34" s="109">
        <v>50000</v>
      </c>
      <c r="M34" s="110">
        <v>2004000</v>
      </c>
      <c r="N34" s="109"/>
      <c r="O34" s="110"/>
      <c r="P34" s="109">
        <f>$H34      +$J34      +$L34      +$N34</f>
        <v>983000</v>
      </c>
      <c r="Q34" s="110">
        <f>$I34      +$K34      +$M34      +$O34</f>
        <v>2004000</v>
      </c>
      <c r="R34" s="54">
        <f>IF(($L34      =0),0,((($N34      -$L34      )/$L34      )*100))</f>
        <v>-100</v>
      </c>
      <c r="S34" s="55">
        <f>IF(($M34      =0),0,((($O34      -$M34      )/$M34      )*100))</f>
        <v>-100</v>
      </c>
      <c r="T34" s="54">
        <f>IF(($E34      =0),0,(($P34      /$E34      )*100))</f>
        <v>49.051896207584832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2004000</v>
      </c>
      <c r="C35" s="111">
        <f>C34</f>
        <v>0</v>
      </c>
      <c r="D35" s="111"/>
      <c r="E35" s="111">
        <f>$B35      +$C35      +$D35</f>
        <v>2004000</v>
      </c>
      <c r="F35" s="112">
        <f t="shared" ref="F35:O35" si="17">F34</f>
        <v>2004000</v>
      </c>
      <c r="G35" s="113">
        <f t="shared" si="17"/>
        <v>2004000</v>
      </c>
      <c r="H35" s="112">
        <f t="shared" si="17"/>
        <v>500000</v>
      </c>
      <c r="I35" s="113">
        <f t="shared" si="17"/>
        <v>0</v>
      </c>
      <c r="J35" s="112">
        <f t="shared" si="17"/>
        <v>433000</v>
      </c>
      <c r="K35" s="113">
        <f t="shared" si="17"/>
        <v>0</v>
      </c>
      <c r="L35" s="112">
        <f t="shared" si="17"/>
        <v>50000</v>
      </c>
      <c r="M35" s="113">
        <f t="shared" si="17"/>
        <v>2004000</v>
      </c>
      <c r="N35" s="112">
        <f t="shared" si="17"/>
        <v>0</v>
      </c>
      <c r="O35" s="113">
        <f t="shared" si="17"/>
        <v>0</v>
      </c>
      <c r="P35" s="112">
        <f>$H35      +$J35      +$L35      +$N35</f>
        <v>983000</v>
      </c>
      <c r="Q35" s="113">
        <f>$I35      +$K35      +$M35      +$O35</f>
        <v>2004000</v>
      </c>
      <c r="R35" s="58">
        <f>IF(($L35      =0),0,((($N35      -$L35      )/$L35      )*100))</f>
        <v>-100</v>
      </c>
      <c r="S35" s="59">
        <f>IF(($M35      =0),0,((($O35      -$M35      )/$M35      )*100))</f>
        <v>-100</v>
      </c>
      <c r="T35" s="58">
        <f>IF($E35   =0,0,($P35   /$E35   )*100)</f>
        <v>49.051896207584832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31272000</v>
      </c>
      <c r="C37" s="108">
        <v>-2764000</v>
      </c>
      <c r="D37" s="108"/>
      <c r="E37" s="108">
        <f t="shared" ref="E37:E42" si="18">$B37      +$C37      +$D37</f>
        <v>28508000</v>
      </c>
      <c r="F37" s="109">
        <v>28508000</v>
      </c>
      <c r="G37" s="110">
        <v>28508000</v>
      </c>
      <c r="H37" s="109">
        <v>4502000</v>
      </c>
      <c r="I37" s="110"/>
      <c r="J37" s="109">
        <v>5243000</v>
      </c>
      <c r="K37" s="110"/>
      <c r="L37" s="109"/>
      <c r="M37" s="110"/>
      <c r="N37" s="109"/>
      <c r="O37" s="110"/>
      <c r="P37" s="109">
        <f t="shared" ref="P37:P42" si="19">$H37      +$J37      +$L37      +$N37</f>
        <v>9745000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34.183387119405076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27002000</v>
      </c>
      <c r="C38" s="108">
        <v>-13244000</v>
      </c>
      <c r="D38" s="108"/>
      <c r="E38" s="108">
        <f t="shared" si="18"/>
        <v>13758000</v>
      </c>
      <c r="F38" s="109">
        <v>27002000</v>
      </c>
      <c r="G38" s="110">
        <v>0</v>
      </c>
      <c r="H38" s="109"/>
      <c r="I38" s="110"/>
      <c r="J38" s="109"/>
      <c r="K38" s="110"/>
      <c r="L38" s="109"/>
      <c r="M38" s="110"/>
      <c r="N38" s="109">
        <v>2715000</v>
      </c>
      <c r="O38" s="110"/>
      <c r="P38" s="109">
        <f t="shared" si="19"/>
        <v>2715000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19.733972961186218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>
        <v>3000000</v>
      </c>
      <c r="D40" s="108"/>
      <c r="E40" s="108">
        <f t="shared" si="18"/>
        <v>7000000</v>
      </c>
      <c r="F40" s="109">
        <v>7000000</v>
      </c>
      <c r="G40" s="110">
        <v>7000000</v>
      </c>
      <c r="H40" s="109">
        <v>949000</v>
      </c>
      <c r="I40" s="110"/>
      <c r="J40" s="109">
        <v>2251000</v>
      </c>
      <c r="K40" s="110"/>
      <c r="L40" s="109"/>
      <c r="M40" s="110">
        <v>3438600</v>
      </c>
      <c r="N40" s="109">
        <v>3560000</v>
      </c>
      <c r="O40" s="110">
        <v>3561400</v>
      </c>
      <c r="P40" s="109">
        <f t="shared" si="19"/>
        <v>6760000</v>
      </c>
      <c r="Q40" s="110">
        <f t="shared" si="20"/>
        <v>7000000</v>
      </c>
      <c r="R40" s="54">
        <f t="shared" si="21"/>
        <v>0</v>
      </c>
      <c r="S40" s="55">
        <f t="shared" si="22"/>
        <v>3.571220845693015</v>
      </c>
      <c r="T40" s="54">
        <f t="shared" si="23"/>
        <v>96.571428571428569</v>
      </c>
      <c r="U40" s="56">
        <f t="shared" si="24"/>
        <v>100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62274000</v>
      </c>
      <c r="C42" s="111">
        <f>SUM(C37:C41)</f>
        <v>-13008000</v>
      </c>
      <c r="D42" s="111"/>
      <c r="E42" s="111">
        <f t="shared" si="18"/>
        <v>49266000</v>
      </c>
      <c r="F42" s="112">
        <f t="shared" ref="F42:O42" si="25">SUM(F37:F41)</f>
        <v>62510000</v>
      </c>
      <c r="G42" s="113">
        <f t="shared" si="25"/>
        <v>35508000</v>
      </c>
      <c r="H42" s="112">
        <f t="shared" si="25"/>
        <v>5451000</v>
      </c>
      <c r="I42" s="113">
        <f t="shared" si="25"/>
        <v>0</v>
      </c>
      <c r="J42" s="112">
        <f t="shared" si="25"/>
        <v>7494000</v>
      </c>
      <c r="K42" s="113">
        <f t="shared" si="25"/>
        <v>0</v>
      </c>
      <c r="L42" s="112">
        <f t="shared" si="25"/>
        <v>0</v>
      </c>
      <c r="M42" s="113">
        <f t="shared" si="25"/>
        <v>3438600</v>
      </c>
      <c r="N42" s="112">
        <f t="shared" si="25"/>
        <v>6275000</v>
      </c>
      <c r="O42" s="113">
        <f t="shared" si="25"/>
        <v>3561400</v>
      </c>
      <c r="P42" s="112">
        <f t="shared" si="19"/>
        <v>19220000</v>
      </c>
      <c r="Q42" s="113">
        <f t="shared" si="20"/>
        <v>7000000</v>
      </c>
      <c r="R42" s="58">
        <f t="shared" si="21"/>
        <v>0</v>
      </c>
      <c r="S42" s="59">
        <f t="shared" si="22"/>
        <v>3.571220845693015</v>
      </c>
      <c r="T42" s="58">
        <f>IF((+$E37+$E40) =0,0,(P42   /(+$E37+$E40) )*100)</f>
        <v>54.128647065450039</v>
      </c>
      <c r="U42" s="60">
        <f>IF((+$E37+$E40) =0,0,(Q42   /(+$E37+$E40) )*100)</f>
        <v>19.713867297510422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59482000</v>
      </c>
      <c r="C46" s="108"/>
      <c r="D46" s="108"/>
      <c r="E46" s="108">
        <f t="shared" si="26"/>
        <v>59482000</v>
      </c>
      <c r="F46" s="109">
        <v>59482000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15000000</v>
      </c>
      <c r="C54" s="108"/>
      <c r="D54" s="108"/>
      <c r="E54" s="108">
        <f t="shared" si="26"/>
        <v>15000000</v>
      </c>
      <c r="F54" s="109">
        <v>15000000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74482000</v>
      </c>
      <c r="C55" s="111">
        <f>SUM(C44:C54)</f>
        <v>0</v>
      </c>
      <c r="D55" s="111"/>
      <c r="E55" s="111">
        <f t="shared" si="26"/>
        <v>74482000</v>
      </c>
      <c r="F55" s="112">
        <f t="shared" ref="F55:O55" si="33">SUM(F44:F54)</f>
        <v>74482000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158727000</v>
      </c>
      <c r="C69" s="120">
        <f>SUM(C9:C16,C19:C25,C28:C31,C34,C37:C41,C44:C54,C57:C60,C63:C67)</f>
        <v>-6508000</v>
      </c>
      <c r="D69" s="120"/>
      <c r="E69" s="120">
        <f t="shared" si="35"/>
        <v>152219000</v>
      </c>
      <c r="F69" s="121">
        <f t="shared" ref="F69:O69" si="43">SUM(F9:F16,F19:F25,F28:F31,F34,F37:F41,F44:F54,F57:F60,F63:F67)</f>
        <v>165463000</v>
      </c>
      <c r="G69" s="122">
        <f t="shared" si="43"/>
        <v>63979000</v>
      </c>
      <c r="H69" s="121">
        <f t="shared" si="43"/>
        <v>6130000</v>
      </c>
      <c r="I69" s="122">
        <f t="shared" si="43"/>
        <v>0</v>
      </c>
      <c r="J69" s="121">
        <f t="shared" si="43"/>
        <v>15476000</v>
      </c>
      <c r="K69" s="122">
        <f t="shared" si="43"/>
        <v>0</v>
      </c>
      <c r="L69" s="121">
        <f t="shared" si="43"/>
        <v>94000</v>
      </c>
      <c r="M69" s="122">
        <f t="shared" si="43"/>
        <v>27319174</v>
      </c>
      <c r="N69" s="121">
        <f t="shared" si="43"/>
        <v>18091000</v>
      </c>
      <c r="O69" s="122">
        <f t="shared" si="43"/>
        <v>22173180</v>
      </c>
      <c r="P69" s="121">
        <f t="shared" si="36"/>
        <v>39791000</v>
      </c>
      <c r="Q69" s="122">
        <f t="shared" si="37"/>
        <v>49492354</v>
      </c>
      <c r="R69" s="67">
        <f t="shared" si="38"/>
        <v>19145.744680851065</v>
      </c>
      <c r="S69" s="68">
        <f t="shared" si="39"/>
        <v>-18.836565117232315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62.193844855343158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77.357185951640389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90473000</v>
      </c>
      <c r="C71" s="108">
        <v>-500000</v>
      </c>
      <c r="D71" s="108"/>
      <c r="E71" s="108">
        <f>$B71      +$C71      +$D71</f>
        <v>89973000</v>
      </c>
      <c r="F71" s="109">
        <v>89973000</v>
      </c>
      <c r="G71" s="110">
        <v>89973000</v>
      </c>
      <c r="H71" s="109">
        <v>22643000</v>
      </c>
      <c r="I71" s="110"/>
      <c r="J71" s="109">
        <v>31545000</v>
      </c>
      <c r="K71" s="110"/>
      <c r="L71" s="109">
        <v>13240000</v>
      </c>
      <c r="M71" s="110">
        <v>49405007</v>
      </c>
      <c r="N71" s="109">
        <v>22545000</v>
      </c>
      <c r="O71" s="110">
        <v>36814528</v>
      </c>
      <c r="P71" s="109">
        <f>$H71      +$J71      +$L71      +$N71</f>
        <v>89973000</v>
      </c>
      <c r="Q71" s="110">
        <f>$I71      +$K71      +$M71      +$O71</f>
        <v>86219535</v>
      </c>
      <c r="R71" s="54">
        <f>IF(($L71      =0),0,((($N71      -$L71      )/$L71      )*100))</f>
        <v>70.279456193353468</v>
      </c>
      <c r="S71" s="55">
        <f>IF(($M71      =0),0,((($O71      -$M71      )/$M71      )*100))</f>
        <v>-25.484216609867094</v>
      </c>
      <c r="T71" s="54">
        <f>IF(($E71      =0),0,(($P71      /$E71      )*100))</f>
        <v>100</v>
      </c>
      <c r="U71" s="56">
        <f>IF(($E71      =0),0,(($Q71      /$E71      )*100))</f>
        <v>95.8282318028742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90473000</v>
      </c>
      <c r="C73" s="117">
        <f>SUM(C71:C72)</f>
        <v>-500000</v>
      </c>
      <c r="D73" s="117"/>
      <c r="E73" s="117">
        <f>$B73      +$C73      +$D73</f>
        <v>89973000</v>
      </c>
      <c r="F73" s="118">
        <f t="shared" ref="F73:O73" si="44">SUM(F71:F72)</f>
        <v>89973000</v>
      </c>
      <c r="G73" s="119">
        <f t="shared" si="44"/>
        <v>89973000</v>
      </c>
      <c r="H73" s="118">
        <f t="shared" si="44"/>
        <v>22643000</v>
      </c>
      <c r="I73" s="119">
        <f t="shared" si="44"/>
        <v>0</v>
      </c>
      <c r="J73" s="118">
        <f t="shared" si="44"/>
        <v>31545000</v>
      </c>
      <c r="K73" s="119">
        <f t="shared" si="44"/>
        <v>0</v>
      </c>
      <c r="L73" s="118">
        <f t="shared" si="44"/>
        <v>13240000</v>
      </c>
      <c r="M73" s="119">
        <f t="shared" si="44"/>
        <v>49405007</v>
      </c>
      <c r="N73" s="118">
        <f t="shared" si="44"/>
        <v>22545000</v>
      </c>
      <c r="O73" s="119">
        <f t="shared" si="44"/>
        <v>36814528</v>
      </c>
      <c r="P73" s="118">
        <f>$H73      +$J73      +$L73      +$N73</f>
        <v>89973000</v>
      </c>
      <c r="Q73" s="119">
        <f>$I73      +$K73      +$M73      +$O73</f>
        <v>86219535</v>
      </c>
      <c r="R73" s="63">
        <f>IF(($L73      =0),0,((($N73      -$L73      )/$L73      )*100))</f>
        <v>70.279456193353468</v>
      </c>
      <c r="S73" s="64">
        <f>IF(($M73      =0),0,((($O73      -$M73      )/$M73      )*100))</f>
        <v>-25.484216609867094</v>
      </c>
      <c r="T73" s="63">
        <f>IF(($E71      =0),0,(($P71      /$E71      )*100))</f>
        <v>100</v>
      </c>
      <c r="U73" s="65">
        <f>IF($E71   =0,0,($Q71   /$E71 )*100)</f>
        <v>95.8282318028742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90473000</v>
      </c>
      <c r="C74" s="120">
        <f>SUM(C71:C72)</f>
        <v>-500000</v>
      </c>
      <c r="D74" s="120"/>
      <c r="E74" s="120">
        <f>$B74      +$C74      +$D74</f>
        <v>89973000</v>
      </c>
      <c r="F74" s="121">
        <f t="shared" ref="F74:O74" si="45">SUM(F71:F72)</f>
        <v>89973000</v>
      </c>
      <c r="G74" s="122">
        <f t="shared" si="45"/>
        <v>89973000</v>
      </c>
      <c r="H74" s="121">
        <f t="shared" si="45"/>
        <v>22643000</v>
      </c>
      <c r="I74" s="122">
        <f t="shared" si="45"/>
        <v>0</v>
      </c>
      <c r="J74" s="121">
        <f t="shared" si="45"/>
        <v>31545000</v>
      </c>
      <c r="K74" s="122">
        <f t="shared" si="45"/>
        <v>0</v>
      </c>
      <c r="L74" s="121">
        <f t="shared" si="45"/>
        <v>13240000</v>
      </c>
      <c r="M74" s="122">
        <f t="shared" si="45"/>
        <v>49405007</v>
      </c>
      <c r="N74" s="121">
        <f t="shared" si="45"/>
        <v>22545000</v>
      </c>
      <c r="O74" s="122">
        <f t="shared" si="45"/>
        <v>36814528</v>
      </c>
      <c r="P74" s="121">
        <f>$H74      +$J74      +$L74      +$N74</f>
        <v>89973000</v>
      </c>
      <c r="Q74" s="122">
        <f>$I74      +$K74      +$M74      +$O74</f>
        <v>86219535</v>
      </c>
      <c r="R74" s="67">
        <f>IF(($L74      =0),0,((($N74      -$L74      )/$L74      )*100))</f>
        <v>70.279456193353468</v>
      </c>
      <c r="S74" s="68">
        <f>IF(($M74      =0),0,((($O74      -$M74      )/$M74      )*100))</f>
        <v>-25.484216609867094</v>
      </c>
      <c r="T74" s="67">
        <f>IF(($E71      =0),0,(($P71      /$E71      )*100))</f>
        <v>100</v>
      </c>
      <c r="U74" s="71">
        <f>IF($E71   =0,0,($Q71   /$E71 )*100)</f>
        <v>95.8282318028742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249200000</v>
      </c>
      <c r="C75" s="120">
        <f>SUM(C9:C16,C19:C25,C28:C31,C34,C37:C41,C44:C54,C57:C60,C63:C67,C71:C72)</f>
        <v>-7008000</v>
      </c>
      <c r="D75" s="120"/>
      <c r="E75" s="120">
        <f>$B75      +$C75      +$D75</f>
        <v>242192000</v>
      </c>
      <c r="F75" s="121">
        <f t="shared" ref="F75:O75" si="46">SUM(F9:F16,F19:F25,F28:F31,F34,F37:F41,F44:F54,F57:F60,F63:F67,F71:F72)</f>
        <v>255436000</v>
      </c>
      <c r="G75" s="122">
        <f t="shared" si="46"/>
        <v>153952000</v>
      </c>
      <c r="H75" s="121">
        <f t="shared" si="46"/>
        <v>28773000</v>
      </c>
      <c r="I75" s="122">
        <f t="shared" si="46"/>
        <v>0</v>
      </c>
      <c r="J75" s="121">
        <f t="shared" si="46"/>
        <v>47021000</v>
      </c>
      <c r="K75" s="122">
        <f t="shared" si="46"/>
        <v>0</v>
      </c>
      <c r="L75" s="121">
        <f t="shared" si="46"/>
        <v>13334000</v>
      </c>
      <c r="M75" s="122">
        <f t="shared" si="46"/>
        <v>76724181</v>
      </c>
      <c r="N75" s="121">
        <f t="shared" si="46"/>
        <v>40636000</v>
      </c>
      <c r="O75" s="122">
        <f t="shared" si="46"/>
        <v>58987708</v>
      </c>
      <c r="P75" s="121">
        <f>$H75      +$J75      +$L75      +$N75</f>
        <v>129764000</v>
      </c>
      <c r="Q75" s="122">
        <f>$I75      +$K75      +$M75      +$O75</f>
        <v>135711889</v>
      </c>
      <c r="R75" s="67">
        <f>IF(($L75      =0),0,((($N75      -$L75      )/$L75      )*100))</f>
        <v>204.75476226188692</v>
      </c>
      <c r="S75" s="68">
        <f>IF(($M75      =0),0,((($O75      -$M75      )/$M75      )*100))</f>
        <v>-23.11718778725054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84.288609436707546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88.152079219496983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7260000</v>
      </c>
      <c r="C87" s="128">
        <f t="shared" si="48"/>
        <v>0</v>
      </c>
      <c r="D87" s="128">
        <f t="shared" si="48"/>
        <v>0</v>
      </c>
      <c r="E87" s="128">
        <f t="shared" si="48"/>
        <v>7260000</v>
      </c>
      <c r="F87" s="128">
        <f t="shared" si="48"/>
        <v>0</v>
      </c>
      <c r="G87" s="128">
        <f t="shared" si="48"/>
        <v>0</v>
      </c>
      <c r="H87" s="128">
        <f t="shared" si="48"/>
        <v>2593000</v>
      </c>
      <c r="I87" s="128">
        <f t="shared" si="48"/>
        <v>0</v>
      </c>
      <c r="J87" s="128">
        <f t="shared" si="48"/>
        <v>4644000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7237000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99.683195592286495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7260000</v>
      </c>
      <c r="C91" s="108"/>
      <c r="D91" s="108"/>
      <c r="E91" s="108">
        <f t="shared" si="49"/>
        <v>7260000</v>
      </c>
      <c r="F91" s="108">
        <v>0</v>
      </c>
      <c r="G91" s="108">
        <v>0</v>
      </c>
      <c r="H91" s="108">
        <v>2593000</v>
      </c>
      <c r="I91" s="108"/>
      <c r="J91" s="108">
        <v>4644000</v>
      </c>
      <c r="K91" s="108"/>
      <c r="L91" s="108"/>
      <c r="M91" s="108"/>
      <c r="N91" s="108"/>
      <c r="O91" s="108"/>
      <c r="P91" s="108">
        <f t="shared" si="50"/>
        <v>7237000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99.683195592286495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7260000</v>
      </c>
      <c r="C114" s="137">
        <f t="shared" si="62"/>
        <v>0</v>
      </c>
      <c r="D114" s="137">
        <f t="shared" si="62"/>
        <v>0</v>
      </c>
      <c r="E114" s="137">
        <f t="shared" si="62"/>
        <v>7260000</v>
      </c>
      <c r="F114" s="137">
        <f t="shared" si="62"/>
        <v>0</v>
      </c>
      <c r="G114" s="137">
        <f t="shared" si="62"/>
        <v>0</v>
      </c>
      <c r="H114" s="137">
        <f t="shared" si="62"/>
        <v>2593000</v>
      </c>
      <c r="I114" s="137">
        <f t="shared" si="62"/>
        <v>0</v>
      </c>
      <c r="J114" s="137">
        <f t="shared" si="62"/>
        <v>4644000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7237000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0.996831955922865</v>
      </c>
      <c r="U114" s="30">
        <f t="shared" si="59"/>
        <v>0</v>
      </c>
      <c r="V114" s="27"/>
      <c r="W114" s="28"/>
    </row>
    <row r="115" spans="1:23" hidden="1" x14ac:dyDescent="0.25">
      <c r="A115" s="31" t="s">
        <v>140</v>
      </c>
      <c r="B115" s="139">
        <f>B87</f>
        <v>7260000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7260000</v>
      </c>
      <c r="F115" s="139">
        <f t="shared" si="63"/>
        <v>0</v>
      </c>
      <c r="G115" s="139">
        <f t="shared" si="63"/>
        <v>0</v>
      </c>
      <c r="H115" s="139">
        <f t="shared" si="63"/>
        <v>2593000</v>
      </c>
      <c r="I115" s="139">
        <f t="shared" si="63"/>
        <v>0</v>
      </c>
      <c r="J115" s="139">
        <f t="shared" si="63"/>
        <v>4644000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7237000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0.996831955922865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rJgUEkyD/IKcFt+Ol0LqqkLh4hyHuimd4l2cbPG2FAXE4YSKNvaPqalnsKV+Z9zwTx6QI2Ioa0bC8FVPAKknFQ==" saltValue="lMEK5gkLNbkjB7i5CNZOM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2400000</v>
      </c>
      <c r="C10" s="108"/>
      <c r="D10" s="108"/>
      <c r="E10" s="108">
        <f t="shared" ref="E10:E17" si="0">$B10      +$C10      +$D10</f>
        <v>2400000</v>
      </c>
      <c r="F10" s="109">
        <v>2400000</v>
      </c>
      <c r="G10" s="110">
        <v>2400000</v>
      </c>
      <c r="H10" s="109">
        <v>1246000</v>
      </c>
      <c r="I10" s="110"/>
      <c r="J10" s="109">
        <v>639000</v>
      </c>
      <c r="K10" s="110"/>
      <c r="L10" s="109">
        <v>102000</v>
      </c>
      <c r="M10" s="110"/>
      <c r="N10" s="109"/>
      <c r="O10" s="110"/>
      <c r="P10" s="109">
        <f t="shared" ref="P10:P17" si="1">$H10      +$J10      +$L10      +$N10</f>
        <v>1987000</v>
      </c>
      <c r="Q10" s="110">
        <f t="shared" ref="Q10:Q17" si="2">$I10      +$K10      +$M10      +$O10</f>
        <v>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82.791666666666657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2400000</v>
      </c>
      <c r="C17" s="111">
        <f>SUM(C9:C16)</f>
        <v>0</v>
      </c>
      <c r="D17" s="111"/>
      <c r="E17" s="111">
        <f t="shared" si="0"/>
        <v>2400000</v>
      </c>
      <c r="F17" s="112">
        <f t="shared" ref="F17:O17" si="7">SUM(F9:F16)</f>
        <v>2400000</v>
      </c>
      <c r="G17" s="113">
        <f t="shared" si="7"/>
        <v>2400000</v>
      </c>
      <c r="H17" s="112">
        <f t="shared" si="7"/>
        <v>1246000</v>
      </c>
      <c r="I17" s="113">
        <f t="shared" si="7"/>
        <v>0</v>
      </c>
      <c r="J17" s="112">
        <f t="shared" si="7"/>
        <v>639000</v>
      </c>
      <c r="K17" s="113">
        <f t="shared" si="7"/>
        <v>0</v>
      </c>
      <c r="L17" s="112">
        <f t="shared" si="7"/>
        <v>102000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1987000</v>
      </c>
      <c r="Q17" s="113">
        <f t="shared" si="2"/>
        <v>0</v>
      </c>
      <c r="R17" s="58">
        <f t="shared" si="3"/>
        <v>-100</v>
      </c>
      <c r="S17" s="59">
        <f t="shared" si="4"/>
        <v>0</v>
      </c>
      <c r="T17" s="58">
        <f>IF((SUM($E9:$E14))=0,0,(P17/(SUM($E9:$E14))*100))</f>
        <v>82.791666666666657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>
        <v>700000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>
        <f>SUM(V19:V25)</f>
        <v>700000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1931000</v>
      </c>
      <c r="C34" s="108"/>
      <c r="D34" s="108"/>
      <c r="E34" s="108">
        <f>$B34      +$C34      +$D34</f>
        <v>1931000</v>
      </c>
      <c r="F34" s="109">
        <v>1931000</v>
      </c>
      <c r="G34" s="110">
        <v>1931000</v>
      </c>
      <c r="H34" s="109">
        <v>257000</v>
      </c>
      <c r="I34" s="110">
        <v>289836</v>
      </c>
      <c r="J34" s="109">
        <v>1674000</v>
      </c>
      <c r="K34" s="110">
        <v>-289836</v>
      </c>
      <c r="L34" s="109"/>
      <c r="M34" s="110"/>
      <c r="N34" s="109"/>
      <c r="O34" s="110"/>
      <c r="P34" s="109">
        <f>$H34      +$J34      +$L34      +$N34</f>
        <v>1931000</v>
      </c>
      <c r="Q34" s="110">
        <f>$I34      +$K34      +$M34      +$O34</f>
        <v>0</v>
      </c>
      <c r="R34" s="54">
        <f>IF(($L34      =0),0,((($N34      -$L34      )/$L34      )*100))</f>
        <v>0</v>
      </c>
      <c r="S34" s="55">
        <f>IF(($M34      =0),0,((($O34      -$M34      )/$M34      )*100))</f>
        <v>0</v>
      </c>
      <c r="T34" s="54">
        <f>IF(($E34      =0),0,(($P34      /$E34      )*100))</f>
        <v>100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1931000</v>
      </c>
      <c r="C35" s="111">
        <f>C34</f>
        <v>0</v>
      </c>
      <c r="D35" s="111"/>
      <c r="E35" s="111">
        <f>$B35      +$C35      +$D35</f>
        <v>1931000</v>
      </c>
      <c r="F35" s="112">
        <f t="shared" ref="F35:O35" si="17">F34</f>
        <v>1931000</v>
      </c>
      <c r="G35" s="113">
        <f t="shared" si="17"/>
        <v>1931000</v>
      </c>
      <c r="H35" s="112">
        <f t="shared" si="17"/>
        <v>257000</v>
      </c>
      <c r="I35" s="113">
        <f t="shared" si="17"/>
        <v>289836</v>
      </c>
      <c r="J35" s="112">
        <f t="shared" si="17"/>
        <v>1674000</v>
      </c>
      <c r="K35" s="113">
        <f t="shared" si="17"/>
        <v>-289836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1931000</v>
      </c>
      <c r="Q35" s="113">
        <f>$I35      +$K35      +$M35      +$O35</f>
        <v>0</v>
      </c>
      <c r="R35" s="58">
        <f>IF(($L35      =0),0,((($N35      -$L35      )/$L35      )*100))</f>
        <v>0</v>
      </c>
      <c r="S35" s="59">
        <f>IF(($M35      =0),0,((($O35      -$M35      )/$M35      )*100))</f>
        <v>0</v>
      </c>
      <c r="T35" s="58">
        <f>IF($E35   =0,0,($P35   /$E35   )*100)</f>
        <v>100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17832000</v>
      </c>
      <c r="C37" s="108">
        <v>-2396000</v>
      </c>
      <c r="D37" s="108"/>
      <c r="E37" s="108">
        <f t="shared" ref="E37:E42" si="18">$B37      +$C37      +$D37</f>
        <v>15436000</v>
      </c>
      <c r="F37" s="109">
        <v>15436000</v>
      </c>
      <c r="G37" s="110">
        <v>15436000</v>
      </c>
      <c r="H37" s="109">
        <v>48000</v>
      </c>
      <c r="I37" s="110"/>
      <c r="J37" s="109">
        <v>1907000</v>
      </c>
      <c r="K37" s="110"/>
      <c r="L37" s="109">
        <v>2483000</v>
      </c>
      <c r="M37" s="110"/>
      <c r="N37" s="109">
        <v>3093000</v>
      </c>
      <c r="O37" s="110"/>
      <c r="P37" s="109">
        <f t="shared" ref="P37:P42" si="19">$H37      +$J37      +$L37      +$N37</f>
        <v>7531000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24.567055980668545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48.78854625550661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422000</v>
      </c>
      <c r="C38" s="108">
        <v>195000</v>
      </c>
      <c r="D38" s="108"/>
      <c r="E38" s="108">
        <f t="shared" si="18"/>
        <v>617000</v>
      </c>
      <c r="F38" s="109">
        <v>422000</v>
      </c>
      <c r="G38" s="110">
        <v>0</v>
      </c>
      <c r="H38" s="109"/>
      <c r="I38" s="110"/>
      <c r="J38" s="109"/>
      <c r="K38" s="110"/>
      <c r="L38" s="109"/>
      <c r="M38" s="110"/>
      <c r="N38" s="109">
        <v>1000</v>
      </c>
      <c r="O38" s="110"/>
      <c r="P38" s="109">
        <f t="shared" si="19"/>
        <v>1000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0.16207455429497569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18254000</v>
      </c>
      <c r="C42" s="111">
        <f>SUM(C37:C41)</f>
        <v>-2201000</v>
      </c>
      <c r="D42" s="111"/>
      <c r="E42" s="111">
        <f t="shared" si="18"/>
        <v>16053000</v>
      </c>
      <c r="F42" s="112">
        <f t="shared" ref="F42:O42" si="25">SUM(F37:F41)</f>
        <v>15858000</v>
      </c>
      <c r="G42" s="113">
        <f t="shared" si="25"/>
        <v>15436000</v>
      </c>
      <c r="H42" s="112">
        <f t="shared" si="25"/>
        <v>48000</v>
      </c>
      <c r="I42" s="113">
        <f t="shared" si="25"/>
        <v>0</v>
      </c>
      <c r="J42" s="112">
        <f t="shared" si="25"/>
        <v>1907000</v>
      </c>
      <c r="K42" s="113">
        <f t="shared" si="25"/>
        <v>0</v>
      </c>
      <c r="L42" s="112">
        <f t="shared" si="25"/>
        <v>2483000</v>
      </c>
      <c r="M42" s="113">
        <f t="shared" si="25"/>
        <v>0</v>
      </c>
      <c r="N42" s="112">
        <f t="shared" si="25"/>
        <v>3094000</v>
      </c>
      <c r="O42" s="113">
        <f t="shared" si="25"/>
        <v>0</v>
      </c>
      <c r="P42" s="112">
        <f t="shared" si="19"/>
        <v>7532000</v>
      </c>
      <c r="Q42" s="113">
        <f t="shared" si="20"/>
        <v>0</v>
      </c>
      <c r="R42" s="58">
        <f t="shared" si="21"/>
        <v>24.607329842931939</v>
      </c>
      <c r="S42" s="59">
        <f t="shared" si="22"/>
        <v>0</v>
      </c>
      <c r="T42" s="58">
        <f>IF((+$E37+$E40) =0,0,(P42   /(+$E37+$E40) )*100)</f>
        <v>48.795024617776626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51106000</v>
      </c>
      <c r="C53" s="108">
        <v>2500000</v>
      </c>
      <c r="D53" s="108"/>
      <c r="E53" s="108">
        <f t="shared" si="26"/>
        <v>53606000</v>
      </c>
      <c r="F53" s="109">
        <v>53606000</v>
      </c>
      <c r="G53" s="110">
        <v>53606000</v>
      </c>
      <c r="H53" s="109">
        <v>10045000</v>
      </c>
      <c r="I53" s="110"/>
      <c r="J53" s="109">
        <v>14534000</v>
      </c>
      <c r="K53" s="110"/>
      <c r="L53" s="109">
        <v>2962000</v>
      </c>
      <c r="M53" s="110"/>
      <c r="N53" s="109">
        <v>16646000</v>
      </c>
      <c r="O53" s="110"/>
      <c r="P53" s="109">
        <f t="shared" si="27"/>
        <v>44187000</v>
      </c>
      <c r="Q53" s="110">
        <f t="shared" si="28"/>
        <v>0</v>
      </c>
      <c r="R53" s="54">
        <f t="shared" si="29"/>
        <v>461.98514517218098</v>
      </c>
      <c r="S53" s="55">
        <f t="shared" si="30"/>
        <v>0</v>
      </c>
      <c r="T53" s="54">
        <f t="shared" si="31"/>
        <v>82.429205685930683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51106000</v>
      </c>
      <c r="C55" s="111">
        <f>SUM(C44:C54)</f>
        <v>2500000</v>
      </c>
      <c r="D55" s="111"/>
      <c r="E55" s="111">
        <f t="shared" si="26"/>
        <v>53606000</v>
      </c>
      <c r="F55" s="112">
        <f t="shared" ref="F55:O55" si="33">SUM(F44:F54)</f>
        <v>53606000</v>
      </c>
      <c r="G55" s="113">
        <f t="shared" si="33"/>
        <v>53606000</v>
      </c>
      <c r="H55" s="112">
        <f t="shared" si="33"/>
        <v>10045000</v>
      </c>
      <c r="I55" s="113">
        <f t="shared" si="33"/>
        <v>0</v>
      </c>
      <c r="J55" s="112">
        <f t="shared" si="33"/>
        <v>14534000</v>
      </c>
      <c r="K55" s="113">
        <f t="shared" si="33"/>
        <v>0</v>
      </c>
      <c r="L55" s="112">
        <f t="shared" si="33"/>
        <v>2962000</v>
      </c>
      <c r="M55" s="113">
        <f t="shared" si="33"/>
        <v>0</v>
      </c>
      <c r="N55" s="112">
        <f t="shared" si="33"/>
        <v>16646000</v>
      </c>
      <c r="O55" s="113">
        <f t="shared" si="33"/>
        <v>0</v>
      </c>
      <c r="P55" s="112">
        <f t="shared" si="27"/>
        <v>44187000</v>
      </c>
      <c r="Q55" s="113">
        <f t="shared" si="28"/>
        <v>0</v>
      </c>
      <c r="R55" s="58">
        <f t="shared" si="29"/>
        <v>461.98514517218098</v>
      </c>
      <c r="S55" s="59">
        <f t="shared" si="30"/>
        <v>0</v>
      </c>
      <c r="T55" s="58">
        <f>IF((+$E45+$E47+$E49+$E50+$E53) =0,0,(P55   /(+$E45+$E47+$E49+$E50+$E53) )*100)</f>
        <v>82.429205685930683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73691000</v>
      </c>
      <c r="C69" s="120">
        <f>SUM(C9:C16,C19:C25,C28:C31,C34,C37:C41,C44:C54,C57:C60,C63:C67)</f>
        <v>299000</v>
      </c>
      <c r="D69" s="120"/>
      <c r="E69" s="120">
        <f t="shared" si="35"/>
        <v>73990000</v>
      </c>
      <c r="F69" s="121">
        <f t="shared" ref="F69:O69" si="43">SUM(F9:F16,F19:F25,F28:F31,F34,F37:F41,F44:F54,F57:F60,F63:F67)</f>
        <v>73795000</v>
      </c>
      <c r="G69" s="122">
        <f t="shared" si="43"/>
        <v>73373000</v>
      </c>
      <c r="H69" s="121">
        <f t="shared" si="43"/>
        <v>11596000</v>
      </c>
      <c r="I69" s="122">
        <f t="shared" si="43"/>
        <v>289836</v>
      </c>
      <c r="J69" s="121">
        <f t="shared" si="43"/>
        <v>18754000</v>
      </c>
      <c r="K69" s="122">
        <f t="shared" si="43"/>
        <v>-289836</v>
      </c>
      <c r="L69" s="121">
        <f t="shared" si="43"/>
        <v>5547000</v>
      </c>
      <c r="M69" s="122">
        <f t="shared" si="43"/>
        <v>0</v>
      </c>
      <c r="N69" s="121">
        <f t="shared" si="43"/>
        <v>19740000</v>
      </c>
      <c r="O69" s="122">
        <f t="shared" si="43"/>
        <v>0</v>
      </c>
      <c r="P69" s="121">
        <f t="shared" si="36"/>
        <v>55637000</v>
      </c>
      <c r="Q69" s="122">
        <f t="shared" si="37"/>
        <v>0</v>
      </c>
      <c r="R69" s="67">
        <f t="shared" si="38"/>
        <v>255.86803677663602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75.827620514358145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>
        <f>SUM(V9:V16,V19:V25,V28:V31,V34,V37:V41,V44:V54,V57:V60,V63:V67)</f>
        <v>700000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34213000</v>
      </c>
      <c r="C71" s="108">
        <v>-82000</v>
      </c>
      <c r="D71" s="108"/>
      <c r="E71" s="108">
        <f>$B71      +$C71      +$D71</f>
        <v>34131000</v>
      </c>
      <c r="F71" s="109">
        <v>34131000</v>
      </c>
      <c r="G71" s="110">
        <v>34131000</v>
      </c>
      <c r="H71" s="109">
        <v>3661000</v>
      </c>
      <c r="I71" s="110"/>
      <c r="J71" s="109">
        <v>11376000</v>
      </c>
      <c r="K71" s="110"/>
      <c r="L71" s="109">
        <v>4693000</v>
      </c>
      <c r="M71" s="110"/>
      <c r="N71" s="109">
        <v>14401000</v>
      </c>
      <c r="O71" s="110"/>
      <c r="P71" s="109">
        <f>$H71      +$J71      +$L71      +$N71</f>
        <v>34131000</v>
      </c>
      <c r="Q71" s="110">
        <f>$I71      +$K71      +$M71      +$O71</f>
        <v>0</v>
      </c>
      <c r="R71" s="54">
        <f>IF(($L71      =0),0,((($N71      -$L71      )/$L71      )*100))</f>
        <v>206.86128276155978</v>
      </c>
      <c r="S71" s="55">
        <f>IF(($M71      =0),0,((($O71      -$M71      )/$M71      )*100))</f>
        <v>0</v>
      </c>
      <c r="T71" s="54">
        <f>IF(($E71      =0),0,(($P71      /$E71      )*100))</f>
        <v>100</v>
      </c>
      <c r="U71" s="56">
        <f>IF(($E71      =0),0,(($Q71      /$E71      )*100))</f>
        <v>0</v>
      </c>
      <c r="V71" s="109">
        <v>309000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34213000</v>
      </c>
      <c r="C73" s="117">
        <f>SUM(C71:C72)</f>
        <v>-82000</v>
      </c>
      <c r="D73" s="117"/>
      <c r="E73" s="117">
        <f>$B73      +$C73      +$D73</f>
        <v>34131000</v>
      </c>
      <c r="F73" s="118">
        <f t="shared" ref="F73:O73" si="44">SUM(F71:F72)</f>
        <v>34131000</v>
      </c>
      <c r="G73" s="119">
        <f t="shared" si="44"/>
        <v>34131000</v>
      </c>
      <c r="H73" s="118">
        <f t="shared" si="44"/>
        <v>3661000</v>
      </c>
      <c r="I73" s="119">
        <f t="shared" si="44"/>
        <v>0</v>
      </c>
      <c r="J73" s="118">
        <f t="shared" si="44"/>
        <v>11376000</v>
      </c>
      <c r="K73" s="119">
        <f t="shared" si="44"/>
        <v>0</v>
      </c>
      <c r="L73" s="118">
        <f t="shared" si="44"/>
        <v>4693000</v>
      </c>
      <c r="M73" s="119">
        <f t="shared" si="44"/>
        <v>0</v>
      </c>
      <c r="N73" s="118">
        <f t="shared" si="44"/>
        <v>14401000</v>
      </c>
      <c r="O73" s="119">
        <f t="shared" si="44"/>
        <v>0</v>
      </c>
      <c r="P73" s="118">
        <f>$H73      +$J73      +$L73      +$N73</f>
        <v>34131000</v>
      </c>
      <c r="Q73" s="119">
        <f>$I73      +$K73      +$M73      +$O73</f>
        <v>0</v>
      </c>
      <c r="R73" s="63">
        <f>IF(($L73      =0),0,((($N73      -$L73      )/$L73      )*100))</f>
        <v>206.86128276155978</v>
      </c>
      <c r="S73" s="64">
        <f>IF(($M73      =0),0,((($O73      -$M73      )/$M73      )*100))</f>
        <v>0</v>
      </c>
      <c r="T73" s="63">
        <f>IF(($E71      =0),0,(($P71      /$E71      )*100))</f>
        <v>100</v>
      </c>
      <c r="U73" s="65">
        <f>IF($E71   =0,0,($Q71   /$E71 )*100)</f>
        <v>0</v>
      </c>
      <c r="V73" s="118">
        <f>SUM(V71:V72)</f>
        <v>309000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34213000</v>
      </c>
      <c r="C74" s="120">
        <f>SUM(C71:C72)</f>
        <v>-82000</v>
      </c>
      <c r="D74" s="120"/>
      <c r="E74" s="120">
        <f>$B74      +$C74      +$D74</f>
        <v>34131000</v>
      </c>
      <c r="F74" s="121">
        <f t="shared" ref="F74:O74" si="45">SUM(F71:F72)</f>
        <v>34131000</v>
      </c>
      <c r="G74" s="122">
        <f t="shared" si="45"/>
        <v>34131000</v>
      </c>
      <c r="H74" s="121">
        <f t="shared" si="45"/>
        <v>3661000</v>
      </c>
      <c r="I74" s="122">
        <f t="shared" si="45"/>
        <v>0</v>
      </c>
      <c r="J74" s="121">
        <f t="shared" si="45"/>
        <v>11376000</v>
      </c>
      <c r="K74" s="122">
        <f t="shared" si="45"/>
        <v>0</v>
      </c>
      <c r="L74" s="121">
        <f t="shared" si="45"/>
        <v>4693000</v>
      </c>
      <c r="M74" s="122">
        <f t="shared" si="45"/>
        <v>0</v>
      </c>
      <c r="N74" s="121">
        <f t="shared" si="45"/>
        <v>14401000</v>
      </c>
      <c r="O74" s="122">
        <f t="shared" si="45"/>
        <v>0</v>
      </c>
      <c r="P74" s="121">
        <f>$H74      +$J74      +$L74      +$N74</f>
        <v>34131000</v>
      </c>
      <c r="Q74" s="122">
        <f>$I74      +$K74      +$M74      +$O74</f>
        <v>0</v>
      </c>
      <c r="R74" s="67">
        <f>IF(($L74      =0),0,((($N74      -$L74      )/$L74      )*100))</f>
        <v>206.86128276155978</v>
      </c>
      <c r="S74" s="68">
        <f>IF(($M74      =0),0,((($O74      -$M74      )/$M74      )*100))</f>
        <v>0</v>
      </c>
      <c r="T74" s="67">
        <f>IF(($E71      =0),0,(($P71      /$E71      )*100))</f>
        <v>100</v>
      </c>
      <c r="U74" s="71">
        <f>IF($E71   =0,0,($Q71   /$E71 )*100)</f>
        <v>0</v>
      </c>
      <c r="V74" s="121">
        <f>SUM(V71:V72)</f>
        <v>309000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107904000</v>
      </c>
      <c r="C75" s="120">
        <f>SUM(C9:C16,C19:C25,C28:C31,C34,C37:C41,C44:C54,C57:C60,C63:C67,C71:C72)</f>
        <v>217000</v>
      </c>
      <c r="D75" s="120"/>
      <c r="E75" s="120">
        <f>$B75      +$C75      +$D75</f>
        <v>108121000</v>
      </c>
      <c r="F75" s="121">
        <f t="shared" ref="F75:O75" si="46">SUM(F9:F16,F19:F25,F28:F31,F34,F37:F41,F44:F54,F57:F60,F63:F67,F71:F72)</f>
        <v>107926000</v>
      </c>
      <c r="G75" s="122">
        <f t="shared" si="46"/>
        <v>107504000</v>
      </c>
      <c r="H75" s="121">
        <f t="shared" si="46"/>
        <v>15257000</v>
      </c>
      <c r="I75" s="122">
        <f t="shared" si="46"/>
        <v>289836</v>
      </c>
      <c r="J75" s="121">
        <f t="shared" si="46"/>
        <v>30130000</v>
      </c>
      <c r="K75" s="122">
        <f t="shared" si="46"/>
        <v>-289836</v>
      </c>
      <c r="L75" s="121">
        <f t="shared" si="46"/>
        <v>10240000</v>
      </c>
      <c r="M75" s="122">
        <f t="shared" si="46"/>
        <v>0</v>
      </c>
      <c r="N75" s="121">
        <f t="shared" si="46"/>
        <v>34141000</v>
      </c>
      <c r="O75" s="122">
        <f t="shared" si="46"/>
        <v>0</v>
      </c>
      <c r="P75" s="121">
        <f>$H75      +$J75      +$L75      +$N75</f>
        <v>89768000</v>
      </c>
      <c r="Q75" s="122">
        <f>$I75      +$K75      +$M75      +$O75</f>
        <v>0</v>
      </c>
      <c r="R75" s="67">
        <f>IF(($L75      =0),0,((($N75      -$L75      )/$L75      )*100))</f>
        <v>233.408203125</v>
      </c>
      <c r="S75" s="68">
        <f>IF(($M75      =0),0,((($O75      -$M75      )/$M75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83.502009227563619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>
        <f>SUM(V9:V16,V19:V25,V28:V31,V34,V37:V41,V44:V54,V57:V60,V63:V67,V71:V72)</f>
        <v>1009000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4986000</v>
      </c>
      <c r="C87" s="128">
        <f t="shared" si="48"/>
        <v>0</v>
      </c>
      <c r="D87" s="128">
        <f t="shared" si="48"/>
        <v>0</v>
      </c>
      <c r="E87" s="128">
        <f t="shared" si="48"/>
        <v>4986000</v>
      </c>
      <c r="F87" s="128">
        <f t="shared" si="48"/>
        <v>0</v>
      </c>
      <c r="G87" s="128">
        <f t="shared" si="48"/>
        <v>0</v>
      </c>
      <c r="H87" s="128">
        <f t="shared" si="48"/>
        <v>824000</v>
      </c>
      <c r="I87" s="128">
        <f t="shared" si="48"/>
        <v>0</v>
      </c>
      <c r="J87" s="128">
        <f t="shared" si="48"/>
        <v>2594000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3418000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68.551945447252308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4986000</v>
      </c>
      <c r="C91" s="108"/>
      <c r="D91" s="108"/>
      <c r="E91" s="108">
        <f t="shared" si="49"/>
        <v>4986000</v>
      </c>
      <c r="F91" s="108">
        <v>0</v>
      </c>
      <c r="G91" s="108">
        <v>0</v>
      </c>
      <c r="H91" s="108">
        <v>824000</v>
      </c>
      <c r="I91" s="108"/>
      <c r="J91" s="108">
        <v>2594000</v>
      </c>
      <c r="K91" s="108"/>
      <c r="L91" s="108"/>
      <c r="M91" s="108"/>
      <c r="N91" s="108"/>
      <c r="O91" s="108"/>
      <c r="P91" s="108">
        <f t="shared" si="50"/>
        <v>3418000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68.551945447252308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4986000</v>
      </c>
      <c r="C114" s="137">
        <f t="shared" si="62"/>
        <v>0</v>
      </c>
      <c r="D114" s="137">
        <f t="shared" si="62"/>
        <v>0</v>
      </c>
      <c r="E114" s="137">
        <f t="shared" si="62"/>
        <v>4986000</v>
      </c>
      <c r="F114" s="137">
        <f t="shared" si="62"/>
        <v>0</v>
      </c>
      <c r="G114" s="137">
        <f t="shared" si="62"/>
        <v>0</v>
      </c>
      <c r="H114" s="137">
        <f t="shared" si="62"/>
        <v>824000</v>
      </c>
      <c r="I114" s="137">
        <f t="shared" si="62"/>
        <v>0</v>
      </c>
      <c r="J114" s="137">
        <f t="shared" si="62"/>
        <v>2594000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3418000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0.68551945447252305</v>
      </c>
      <c r="U114" s="30">
        <f t="shared" si="59"/>
        <v>0</v>
      </c>
      <c r="V114" s="27"/>
      <c r="W114" s="28"/>
    </row>
    <row r="115" spans="1:23" hidden="1" x14ac:dyDescent="0.25">
      <c r="A115" s="31" t="s">
        <v>140</v>
      </c>
      <c r="B115" s="139">
        <f>B87</f>
        <v>4986000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4986000</v>
      </c>
      <c r="F115" s="139">
        <f t="shared" si="63"/>
        <v>0</v>
      </c>
      <c r="G115" s="139">
        <f t="shared" si="63"/>
        <v>0</v>
      </c>
      <c r="H115" s="139">
        <f t="shared" si="63"/>
        <v>824000</v>
      </c>
      <c r="I115" s="139">
        <f t="shared" si="63"/>
        <v>0</v>
      </c>
      <c r="J115" s="139">
        <f t="shared" si="63"/>
        <v>2594000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3418000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0.68551945447252305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DB3G2NykSo7U/7krGisSyAzQTQvI/a6FxkCOfajvfuY4aW8W1XtlqQhBLVuoAXpIvD7kKegV1wUBEb14rWs3mw==" saltValue="WkX9qN+9g82KyD6TMgLDj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2800000</v>
      </c>
      <c r="C10" s="108"/>
      <c r="D10" s="108"/>
      <c r="E10" s="108">
        <f t="shared" ref="E10:E17" si="0">$B10      +$C10      +$D10</f>
        <v>2800000</v>
      </c>
      <c r="F10" s="109">
        <v>2800000</v>
      </c>
      <c r="G10" s="110">
        <v>2800000</v>
      </c>
      <c r="H10" s="109">
        <v>674000</v>
      </c>
      <c r="I10" s="110">
        <v>51822</v>
      </c>
      <c r="J10" s="109">
        <v>674000</v>
      </c>
      <c r="K10" s="110">
        <v>621966</v>
      </c>
      <c r="L10" s="109">
        <v>371000</v>
      </c>
      <c r="M10" s="110">
        <v>285807</v>
      </c>
      <c r="N10" s="109"/>
      <c r="O10" s="110">
        <v>1840405</v>
      </c>
      <c r="P10" s="109">
        <f t="shared" ref="P10:P17" si="1">$H10      +$J10      +$L10      +$N10</f>
        <v>1719000</v>
      </c>
      <c r="Q10" s="110">
        <f t="shared" ref="Q10:Q17" si="2">$I10      +$K10      +$M10      +$O10</f>
        <v>2800000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543.9327938084092</v>
      </c>
      <c r="T10" s="54">
        <f t="shared" ref="T10:T16" si="5">IF(($E10      =0),0,(($P10      /$E10      )*100))</f>
        <v>61.392857142857139</v>
      </c>
      <c r="U10" s="56">
        <f t="shared" ref="U10:U16" si="6">IF(($E10      =0),0,(($Q10      /$E10      )*100))</f>
        <v>100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2800000</v>
      </c>
      <c r="C17" s="111">
        <f>SUM(C9:C16)</f>
        <v>0</v>
      </c>
      <c r="D17" s="111"/>
      <c r="E17" s="111">
        <f t="shared" si="0"/>
        <v>2800000</v>
      </c>
      <c r="F17" s="112">
        <f t="shared" ref="F17:O17" si="7">SUM(F9:F16)</f>
        <v>2800000</v>
      </c>
      <c r="G17" s="113">
        <f t="shared" si="7"/>
        <v>2800000</v>
      </c>
      <c r="H17" s="112">
        <f t="shared" si="7"/>
        <v>674000</v>
      </c>
      <c r="I17" s="113">
        <f t="shared" si="7"/>
        <v>51822</v>
      </c>
      <c r="J17" s="112">
        <f t="shared" si="7"/>
        <v>674000</v>
      </c>
      <c r="K17" s="113">
        <f t="shared" si="7"/>
        <v>621966</v>
      </c>
      <c r="L17" s="112">
        <f t="shared" si="7"/>
        <v>371000</v>
      </c>
      <c r="M17" s="113">
        <f t="shared" si="7"/>
        <v>285807</v>
      </c>
      <c r="N17" s="112">
        <f t="shared" si="7"/>
        <v>0</v>
      </c>
      <c r="O17" s="113">
        <f t="shared" si="7"/>
        <v>1840405</v>
      </c>
      <c r="P17" s="112">
        <f t="shared" si="1"/>
        <v>1719000</v>
      </c>
      <c r="Q17" s="113">
        <f t="shared" si="2"/>
        <v>2800000</v>
      </c>
      <c r="R17" s="58">
        <f t="shared" si="3"/>
        <v>-100</v>
      </c>
      <c r="S17" s="59">
        <f t="shared" si="4"/>
        <v>543.9327938084092</v>
      </c>
      <c r="T17" s="58">
        <f>IF((SUM($E9:$E14))=0,0,(P17/(SUM($E9:$E14))*100))</f>
        <v>61.392857142857139</v>
      </c>
      <c r="U17" s="60">
        <f>IF((SUM($E9:$E14))=0,0,(Q17/(SUM($E9:$E14))*100))</f>
        <v>100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>
        <v>10060000</v>
      </c>
      <c r="W23" s="110">
        <v>3738000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>
        <f>SUM(V19:V25)</f>
        <v>10060000</v>
      </c>
      <c r="W26" s="113">
        <f>SUM(W19:W25)</f>
        <v>3738000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1760000</v>
      </c>
      <c r="C34" s="108">
        <v>-1320000</v>
      </c>
      <c r="D34" s="108"/>
      <c r="E34" s="108">
        <f>$B34      +$C34      +$D34</f>
        <v>440000</v>
      </c>
      <c r="F34" s="109">
        <v>440000</v>
      </c>
      <c r="G34" s="110">
        <v>440000</v>
      </c>
      <c r="H34" s="109">
        <v>122000</v>
      </c>
      <c r="I34" s="110"/>
      <c r="J34" s="109">
        <v>249000</v>
      </c>
      <c r="K34" s="110"/>
      <c r="L34" s="109">
        <v>69000</v>
      </c>
      <c r="M34" s="110">
        <v>850148</v>
      </c>
      <c r="N34" s="109"/>
      <c r="O34" s="110">
        <v>-410148</v>
      </c>
      <c r="P34" s="109">
        <f>$H34      +$J34      +$L34      +$N34</f>
        <v>440000</v>
      </c>
      <c r="Q34" s="110">
        <f>$I34      +$K34      +$M34      +$O34</f>
        <v>440000</v>
      </c>
      <c r="R34" s="54">
        <f>IF(($L34      =0),0,((($N34      -$L34      )/$L34      )*100))</f>
        <v>-100</v>
      </c>
      <c r="S34" s="55">
        <f>IF(($M34      =0),0,((($O34      -$M34      )/$M34      )*100))</f>
        <v>-148.24430569736094</v>
      </c>
      <c r="T34" s="54">
        <f>IF(($E34      =0),0,(($P34      /$E34      )*100))</f>
        <v>100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1760000</v>
      </c>
      <c r="C35" s="111">
        <f>C34</f>
        <v>-1320000</v>
      </c>
      <c r="D35" s="111"/>
      <c r="E35" s="111">
        <f>$B35      +$C35      +$D35</f>
        <v>440000</v>
      </c>
      <c r="F35" s="112">
        <f t="shared" ref="F35:O35" si="17">F34</f>
        <v>440000</v>
      </c>
      <c r="G35" s="113">
        <f t="shared" si="17"/>
        <v>440000</v>
      </c>
      <c r="H35" s="112">
        <f t="shared" si="17"/>
        <v>122000</v>
      </c>
      <c r="I35" s="113">
        <f t="shared" si="17"/>
        <v>0</v>
      </c>
      <c r="J35" s="112">
        <f t="shared" si="17"/>
        <v>249000</v>
      </c>
      <c r="K35" s="113">
        <f t="shared" si="17"/>
        <v>0</v>
      </c>
      <c r="L35" s="112">
        <f t="shared" si="17"/>
        <v>69000</v>
      </c>
      <c r="M35" s="113">
        <f t="shared" si="17"/>
        <v>850148</v>
      </c>
      <c r="N35" s="112">
        <f t="shared" si="17"/>
        <v>0</v>
      </c>
      <c r="O35" s="113">
        <f t="shared" si="17"/>
        <v>-410148</v>
      </c>
      <c r="P35" s="112">
        <f>$H35      +$J35      +$L35      +$N35</f>
        <v>440000</v>
      </c>
      <c r="Q35" s="113">
        <f>$I35      +$K35      +$M35      +$O35</f>
        <v>440000</v>
      </c>
      <c r="R35" s="58">
        <f>IF(($L35      =0),0,((($N35      -$L35      )/$L35      )*100))</f>
        <v>-100</v>
      </c>
      <c r="S35" s="59">
        <f>IF(($M35      =0),0,((($O35      -$M35      )/$M35      )*100))</f>
        <v>-148.24430569736094</v>
      </c>
      <c r="T35" s="58">
        <f>IF($E35   =0,0,($P35   /$E35   )*100)</f>
        <v>100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14620000</v>
      </c>
      <c r="C37" s="108"/>
      <c r="D37" s="108"/>
      <c r="E37" s="108">
        <f t="shared" ref="E37:E42" si="18">$B37      +$C37      +$D37</f>
        <v>14620000</v>
      </c>
      <c r="F37" s="109">
        <v>14620000</v>
      </c>
      <c r="G37" s="110">
        <v>14620000</v>
      </c>
      <c r="H37" s="109">
        <v>7624000</v>
      </c>
      <c r="I37" s="110">
        <v>6650839</v>
      </c>
      <c r="J37" s="109">
        <v>4288000</v>
      </c>
      <c r="K37" s="110">
        <v>1177212</v>
      </c>
      <c r="L37" s="109">
        <v>2708000</v>
      </c>
      <c r="M37" s="110">
        <v>6791948</v>
      </c>
      <c r="N37" s="109"/>
      <c r="O37" s="110"/>
      <c r="P37" s="109">
        <f t="shared" ref="P37:P42" si="19">$H37      +$J37      +$L37      +$N37</f>
        <v>14620000</v>
      </c>
      <c r="Q37" s="110">
        <f t="shared" ref="Q37:Q42" si="20">$I37      +$K37      +$M37      +$O37</f>
        <v>14619999</v>
      </c>
      <c r="R37" s="54">
        <f t="shared" ref="R37:R42" si="21">IF(($L37      =0),0,((($N37      -$L37      )/$L37      )*100))</f>
        <v>-100</v>
      </c>
      <c r="S37" s="55">
        <f t="shared" ref="S37:S42" si="22">IF(($M37      =0),0,((($O37      -$M37      )/$M37      )*100))</f>
        <v>-100</v>
      </c>
      <c r="T37" s="54">
        <f t="shared" ref="T37:T41" si="23">IF(($E37      =0),0,(($P37      /$E37      )*100))</f>
        <v>100</v>
      </c>
      <c r="U37" s="56">
        <f t="shared" ref="U37:U41" si="24">IF(($E37      =0),0,(($Q37      /$E37      )*100))</f>
        <v>99.999993160054728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>
        <v>50000</v>
      </c>
      <c r="D38" s="108"/>
      <c r="E38" s="108">
        <f t="shared" si="18"/>
        <v>50000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4000000</v>
      </c>
      <c r="H40" s="109"/>
      <c r="I40" s="110"/>
      <c r="J40" s="109">
        <v>1658000</v>
      </c>
      <c r="K40" s="110">
        <v>1658068</v>
      </c>
      <c r="L40" s="109"/>
      <c r="M40" s="110">
        <v>2061932</v>
      </c>
      <c r="N40" s="109">
        <v>280000</v>
      </c>
      <c r="O40" s="110">
        <v>280000</v>
      </c>
      <c r="P40" s="109">
        <f t="shared" si="19"/>
        <v>1938000</v>
      </c>
      <c r="Q40" s="110">
        <f t="shared" si="20"/>
        <v>4000000</v>
      </c>
      <c r="R40" s="54">
        <f t="shared" si="21"/>
        <v>0</v>
      </c>
      <c r="S40" s="55">
        <f t="shared" si="22"/>
        <v>-86.42050271298956</v>
      </c>
      <c r="T40" s="54">
        <f t="shared" si="23"/>
        <v>48.449999999999996</v>
      </c>
      <c r="U40" s="56">
        <f t="shared" si="24"/>
        <v>100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18620000</v>
      </c>
      <c r="C42" s="111">
        <f>SUM(C37:C41)</f>
        <v>50000</v>
      </c>
      <c r="D42" s="111"/>
      <c r="E42" s="111">
        <f t="shared" si="18"/>
        <v>18670000</v>
      </c>
      <c r="F42" s="112">
        <f t="shared" ref="F42:O42" si="25">SUM(F37:F41)</f>
        <v>18620000</v>
      </c>
      <c r="G42" s="113">
        <f t="shared" si="25"/>
        <v>18620000</v>
      </c>
      <c r="H42" s="112">
        <f t="shared" si="25"/>
        <v>7624000</v>
      </c>
      <c r="I42" s="113">
        <f t="shared" si="25"/>
        <v>6650839</v>
      </c>
      <c r="J42" s="112">
        <f t="shared" si="25"/>
        <v>5946000</v>
      </c>
      <c r="K42" s="113">
        <f t="shared" si="25"/>
        <v>2835280</v>
      </c>
      <c r="L42" s="112">
        <f t="shared" si="25"/>
        <v>2708000</v>
      </c>
      <c r="M42" s="113">
        <f t="shared" si="25"/>
        <v>8853880</v>
      </c>
      <c r="N42" s="112">
        <f t="shared" si="25"/>
        <v>280000</v>
      </c>
      <c r="O42" s="113">
        <f t="shared" si="25"/>
        <v>280000</v>
      </c>
      <c r="P42" s="112">
        <f t="shared" si="19"/>
        <v>16558000</v>
      </c>
      <c r="Q42" s="113">
        <f t="shared" si="20"/>
        <v>18619999</v>
      </c>
      <c r="R42" s="58">
        <f t="shared" si="21"/>
        <v>-89.660265878877397</v>
      </c>
      <c r="S42" s="59">
        <f t="shared" si="22"/>
        <v>-96.837544669681535</v>
      </c>
      <c r="T42" s="58">
        <f>IF((+$E37+$E40) =0,0,(P42   /(+$E37+$E40) )*100)</f>
        <v>88.925886143931251</v>
      </c>
      <c r="U42" s="60">
        <f>IF((+$E37+$E40) =0,0,(Q42   /(+$E37+$E40) )*100)</f>
        <v>99.999994629430716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48113000</v>
      </c>
      <c r="C46" s="108"/>
      <c r="D46" s="108"/>
      <c r="E46" s="108">
        <f t="shared" si="26"/>
        <v>48113000</v>
      </c>
      <c r="F46" s="109">
        <v>48113000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30415000</v>
      </c>
      <c r="C54" s="108"/>
      <c r="D54" s="108"/>
      <c r="E54" s="108">
        <f t="shared" si="26"/>
        <v>30415000</v>
      </c>
      <c r="F54" s="109">
        <v>30415000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78528000</v>
      </c>
      <c r="C55" s="111">
        <f>SUM(C44:C54)</f>
        <v>0</v>
      </c>
      <c r="D55" s="111"/>
      <c r="E55" s="111">
        <f t="shared" si="26"/>
        <v>78528000</v>
      </c>
      <c r="F55" s="112">
        <f t="shared" ref="F55:O55" si="33">SUM(F44:F54)</f>
        <v>78528000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101708000</v>
      </c>
      <c r="C69" s="120">
        <f>SUM(C9:C16,C19:C25,C28:C31,C34,C37:C41,C44:C54,C57:C60,C63:C67)</f>
        <v>-1270000</v>
      </c>
      <c r="D69" s="120"/>
      <c r="E69" s="120">
        <f t="shared" si="35"/>
        <v>100438000</v>
      </c>
      <c r="F69" s="121">
        <f t="shared" ref="F69:O69" si="43">SUM(F9:F16,F19:F25,F28:F31,F34,F37:F41,F44:F54,F57:F60,F63:F67)</f>
        <v>100388000</v>
      </c>
      <c r="G69" s="122">
        <f t="shared" si="43"/>
        <v>21860000</v>
      </c>
      <c r="H69" s="121">
        <f t="shared" si="43"/>
        <v>8420000</v>
      </c>
      <c r="I69" s="122">
        <f t="shared" si="43"/>
        <v>6702661</v>
      </c>
      <c r="J69" s="121">
        <f t="shared" si="43"/>
        <v>6869000</v>
      </c>
      <c r="K69" s="122">
        <f t="shared" si="43"/>
        <v>3457246</v>
      </c>
      <c r="L69" s="121">
        <f t="shared" si="43"/>
        <v>3148000</v>
      </c>
      <c r="M69" s="122">
        <f t="shared" si="43"/>
        <v>9989835</v>
      </c>
      <c r="N69" s="121">
        <f t="shared" si="43"/>
        <v>280000</v>
      </c>
      <c r="O69" s="122">
        <f t="shared" si="43"/>
        <v>1710257</v>
      </c>
      <c r="P69" s="121">
        <f t="shared" si="36"/>
        <v>18717000</v>
      </c>
      <c r="Q69" s="122">
        <f t="shared" si="37"/>
        <v>21859999</v>
      </c>
      <c r="R69" s="67">
        <f t="shared" si="38"/>
        <v>-91.105463786531132</v>
      </c>
      <c r="S69" s="68">
        <f t="shared" si="39"/>
        <v>-82.880027548002545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85.622140896614823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99.999995425434591</v>
      </c>
      <c r="V69" s="121">
        <f>SUM(V9:V16,V19:V25,V28:V31,V34,V37:V41,V44:V54,V57:V60,V63:V67)</f>
        <v>10060000</v>
      </c>
      <c r="W69" s="122">
        <f>SUM(W9:W16,W19:W25,W28:W31,W34,W37:W41,W44:W54,W57:W60,W63:W67)</f>
        <v>3738000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33151000</v>
      </c>
      <c r="C71" s="108">
        <v>-74000</v>
      </c>
      <c r="D71" s="108"/>
      <c r="E71" s="108">
        <f>$B71      +$C71      +$D71</f>
        <v>33077000</v>
      </c>
      <c r="F71" s="109">
        <v>33077000</v>
      </c>
      <c r="G71" s="110">
        <v>33077000</v>
      </c>
      <c r="H71" s="109">
        <v>8706000</v>
      </c>
      <c r="I71" s="110">
        <v>5094785</v>
      </c>
      <c r="J71" s="109">
        <v>13690000</v>
      </c>
      <c r="K71" s="110">
        <v>7507772</v>
      </c>
      <c r="L71" s="109">
        <v>3302000</v>
      </c>
      <c r="M71" s="110">
        <v>11627383</v>
      </c>
      <c r="N71" s="109">
        <v>7377000</v>
      </c>
      <c r="O71" s="110">
        <v>8847058</v>
      </c>
      <c r="P71" s="109">
        <f>$H71      +$J71      +$L71      +$N71</f>
        <v>33075000</v>
      </c>
      <c r="Q71" s="110">
        <f>$I71      +$K71      +$M71      +$O71</f>
        <v>33076998</v>
      </c>
      <c r="R71" s="54">
        <f>IF(($L71      =0),0,((($N71      -$L71      )/$L71      )*100))</f>
        <v>123.41005451241671</v>
      </c>
      <c r="S71" s="55">
        <f>IF(($M71      =0),0,((($O71      -$M71      )/$M71      )*100))</f>
        <v>-23.911872516799352</v>
      </c>
      <c r="T71" s="54">
        <f>IF(($E71      =0),0,(($P71      /$E71      )*100))</f>
        <v>99.993953502433726</v>
      </c>
      <c r="U71" s="56">
        <f>IF(($E71      =0),0,(($Q71      /$E71      )*100))</f>
        <v>99.999993953502425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33151000</v>
      </c>
      <c r="C73" s="117">
        <f>SUM(C71:C72)</f>
        <v>-74000</v>
      </c>
      <c r="D73" s="117"/>
      <c r="E73" s="117">
        <f>$B73      +$C73      +$D73</f>
        <v>33077000</v>
      </c>
      <c r="F73" s="118">
        <f t="shared" ref="F73:O73" si="44">SUM(F71:F72)</f>
        <v>33077000</v>
      </c>
      <c r="G73" s="119">
        <f t="shared" si="44"/>
        <v>33077000</v>
      </c>
      <c r="H73" s="118">
        <f t="shared" si="44"/>
        <v>8706000</v>
      </c>
      <c r="I73" s="119">
        <f t="shared" si="44"/>
        <v>5094785</v>
      </c>
      <c r="J73" s="118">
        <f t="shared" si="44"/>
        <v>13690000</v>
      </c>
      <c r="K73" s="119">
        <f t="shared" si="44"/>
        <v>7507772</v>
      </c>
      <c r="L73" s="118">
        <f t="shared" si="44"/>
        <v>3302000</v>
      </c>
      <c r="M73" s="119">
        <f t="shared" si="44"/>
        <v>11627383</v>
      </c>
      <c r="N73" s="118">
        <f t="shared" si="44"/>
        <v>7377000</v>
      </c>
      <c r="O73" s="119">
        <f t="shared" si="44"/>
        <v>8847058</v>
      </c>
      <c r="P73" s="118">
        <f>$H73      +$J73      +$L73      +$N73</f>
        <v>33075000</v>
      </c>
      <c r="Q73" s="119">
        <f>$I73      +$K73      +$M73      +$O73</f>
        <v>33076998</v>
      </c>
      <c r="R73" s="63">
        <f>IF(($L73      =0),0,((($N73      -$L73      )/$L73      )*100))</f>
        <v>123.41005451241671</v>
      </c>
      <c r="S73" s="64">
        <f>IF(($M73      =0),0,((($O73      -$M73      )/$M73      )*100))</f>
        <v>-23.911872516799352</v>
      </c>
      <c r="T73" s="63">
        <f>IF(($E71      =0),0,(($P71      /$E71      )*100))</f>
        <v>99.993953502433726</v>
      </c>
      <c r="U73" s="65">
        <f>IF($E71   =0,0,($Q71   /$E71 )*100)</f>
        <v>99.999993953502425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33151000</v>
      </c>
      <c r="C74" s="120">
        <f>SUM(C71:C72)</f>
        <v>-74000</v>
      </c>
      <c r="D74" s="120"/>
      <c r="E74" s="120">
        <f>$B74      +$C74      +$D74</f>
        <v>33077000</v>
      </c>
      <c r="F74" s="121">
        <f t="shared" ref="F74:O74" si="45">SUM(F71:F72)</f>
        <v>33077000</v>
      </c>
      <c r="G74" s="122">
        <f t="shared" si="45"/>
        <v>33077000</v>
      </c>
      <c r="H74" s="121">
        <f t="shared" si="45"/>
        <v>8706000</v>
      </c>
      <c r="I74" s="122">
        <f t="shared" si="45"/>
        <v>5094785</v>
      </c>
      <c r="J74" s="121">
        <f t="shared" si="45"/>
        <v>13690000</v>
      </c>
      <c r="K74" s="122">
        <f t="shared" si="45"/>
        <v>7507772</v>
      </c>
      <c r="L74" s="121">
        <f t="shared" si="45"/>
        <v>3302000</v>
      </c>
      <c r="M74" s="122">
        <f t="shared" si="45"/>
        <v>11627383</v>
      </c>
      <c r="N74" s="121">
        <f t="shared" si="45"/>
        <v>7377000</v>
      </c>
      <c r="O74" s="122">
        <f t="shared" si="45"/>
        <v>8847058</v>
      </c>
      <c r="P74" s="121">
        <f>$H74      +$J74      +$L74      +$N74</f>
        <v>33075000</v>
      </c>
      <c r="Q74" s="122">
        <f>$I74      +$K74      +$M74      +$O74</f>
        <v>33076998</v>
      </c>
      <c r="R74" s="67">
        <f>IF(($L74      =0),0,((($N74      -$L74      )/$L74      )*100))</f>
        <v>123.41005451241671</v>
      </c>
      <c r="S74" s="68">
        <f>IF(($M74      =0),0,((($O74      -$M74      )/$M74      )*100))</f>
        <v>-23.911872516799352</v>
      </c>
      <c r="T74" s="67">
        <f>IF(($E71      =0),0,(($P71      /$E71      )*100))</f>
        <v>99.993953502433726</v>
      </c>
      <c r="U74" s="71">
        <f>IF($E71   =0,0,($Q71   /$E71 )*100)</f>
        <v>99.999993953502425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134859000</v>
      </c>
      <c r="C75" s="120">
        <f>SUM(C9:C16,C19:C25,C28:C31,C34,C37:C41,C44:C54,C57:C60,C63:C67,C71:C72)</f>
        <v>-1344000</v>
      </c>
      <c r="D75" s="120"/>
      <c r="E75" s="120">
        <f>$B75      +$C75      +$D75</f>
        <v>133515000</v>
      </c>
      <c r="F75" s="121">
        <f t="shared" ref="F75:O75" si="46">SUM(F9:F16,F19:F25,F28:F31,F34,F37:F41,F44:F54,F57:F60,F63:F67,F71:F72)</f>
        <v>133465000</v>
      </c>
      <c r="G75" s="122">
        <f t="shared" si="46"/>
        <v>54937000</v>
      </c>
      <c r="H75" s="121">
        <f t="shared" si="46"/>
        <v>17126000</v>
      </c>
      <c r="I75" s="122">
        <f t="shared" si="46"/>
        <v>11797446</v>
      </c>
      <c r="J75" s="121">
        <f t="shared" si="46"/>
        <v>20559000</v>
      </c>
      <c r="K75" s="122">
        <f t="shared" si="46"/>
        <v>10965018</v>
      </c>
      <c r="L75" s="121">
        <f t="shared" si="46"/>
        <v>6450000</v>
      </c>
      <c r="M75" s="122">
        <f t="shared" si="46"/>
        <v>21617218</v>
      </c>
      <c r="N75" s="121">
        <f t="shared" si="46"/>
        <v>7657000</v>
      </c>
      <c r="O75" s="122">
        <f t="shared" si="46"/>
        <v>10557315</v>
      </c>
      <c r="P75" s="121">
        <f>$H75      +$J75      +$L75      +$N75</f>
        <v>51792000</v>
      </c>
      <c r="Q75" s="122">
        <f>$I75      +$K75      +$M75      +$O75</f>
        <v>54936997</v>
      </c>
      <c r="R75" s="67">
        <f>IF(($L75      =0),0,((($N75      -$L75      )/$L75      )*100))</f>
        <v>18.713178294573645</v>
      </c>
      <c r="S75" s="68">
        <f>IF(($M75      =0),0,((($O75      -$M75      )/$M75      )*100))</f>
        <v>-51.162471507665785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94.275260753226419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99.999994539199449</v>
      </c>
      <c r="V75" s="121">
        <f>SUM(V9:V16,V19:V25,V28:V31,V34,V37:V41,V44:V54,V57:V60,V63:V67,V71:V72)</f>
        <v>10060000</v>
      </c>
      <c r="W75" s="122">
        <f>SUM(W9:W16,W19:W25,W28:W31,W34,W37:W41,W44:W54,W57:W60,W63:W67,W71:W72)</f>
        <v>3738000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17622000</v>
      </c>
      <c r="C87" s="128">
        <f t="shared" si="48"/>
        <v>0</v>
      </c>
      <c r="D87" s="128">
        <f t="shared" si="48"/>
        <v>0</v>
      </c>
      <c r="E87" s="128">
        <f t="shared" si="48"/>
        <v>17622000</v>
      </c>
      <c r="F87" s="128">
        <f t="shared" si="48"/>
        <v>0</v>
      </c>
      <c r="G87" s="128">
        <f t="shared" si="48"/>
        <v>0</v>
      </c>
      <c r="H87" s="128">
        <f t="shared" si="48"/>
        <v>17622000</v>
      </c>
      <c r="I87" s="128">
        <f t="shared" si="48"/>
        <v>0</v>
      </c>
      <c r="J87" s="128">
        <f t="shared" si="48"/>
        <v>1000000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18622000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105.67472477584836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17622000</v>
      </c>
      <c r="C91" s="108"/>
      <c r="D91" s="108"/>
      <c r="E91" s="108">
        <f t="shared" si="49"/>
        <v>17622000</v>
      </c>
      <c r="F91" s="108">
        <v>0</v>
      </c>
      <c r="G91" s="108">
        <v>0</v>
      </c>
      <c r="H91" s="108">
        <v>17622000</v>
      </c>
      <c r="I91" s="108"/>
      <c r="J91" s="108">
        <v>1000000</v>
      </c>
      <c r="K91" s="108"/>
      <c r="L91" s="108"/>
      <c r="M91" s="108"/>
      <c r="N91" s="108"/>
      <c r="O91" s="108"/>
      <c r="P91" s="108">
        <f t="shared" si="50"/>
        <v>18622000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105.67472477584836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17622000</v>
      </c>
      <c r="C114" s="137">
        <f t="shared" si="62"/>
        <v>0</v>
      </c>
      <c r="D114" s="137">
        <f t="shared" si="62"/>
        <v>0</v>
      </c>
      <c r="E114" s="137">
        <f t="shared" si="62"/>
        <v>17622000</v>
      </c>
      <c r="F114" s="137">
        <f t="shared" si="62"/>
        <v>0</v>
      </c>
      <c r="G114" s="137">
        <f t="shared" si="62"/>
        <v>0</v>
      </c>
      <c r="H114" s="137">
        <f t="shared" si="62"/>
        <v>17622000</v>
      </c>
      <c r="I114" s="137">
        <f t="shared" si="62"/>
        <v>0</v>
      </c>
      <c r="J114" s="137">
        <f t="shared" si="62"/>
        <v>1000000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18622000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1.0567472477584836</v>
      </c>
      <c r="U114" s="30">
        <f t="shared" si="59"/>
        <v>0</v>
      </c>
      <c r="V114" s="27"/>
      <c r="W114" s="28"/>
    </row>
    <row r="115" spans="1:23" hidden="1" x14ac:dyDescent="0.25">
      <c r="A115" s="31" t="s">
        <v>140</v>
      </c>
      <c r="B115" s="139">
        <f>B87</f>
        <v>17622000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17622000</v>
      </c>
      <c r="F115" s="139">
        <f t="shared" si="63"/>
        <v>0</v>
      </c>
      <c r="G115" s="139">
        <f t="shared" si="63"/>
        <v>0</v>
      </c>
      <c r="H115" s="139">
        <f t="shared" si="63"/>
        <v>17622000</v>
      </c>
      <c r="I115" s="139">
        <f t="shared" si="63"/>
        <v>0</v>
      </c>
      <c r="J115" s="139">
        <f t="shared" si="63"/>
        <v>1000000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18622000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1.0567472477584836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6T80lP3xe1viNxYfumhfunl1oNN0bAfrAd7C84MYz0BinyFoOdF6PTTUG+nLtyoNqNO+RVTAKAtiguf3pJZIlA==" saltValue="UDwp3UaJTkTeTtNOgVDzE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2800000</v>
      </c>
      <c r="C10" s="108"/>
      <c r="D10" s="108"/>
      <c r="E10" s="108">
        <f t="shared" ref="E10:E17" si="0">$B10      +$C10      +$D10</f>
        <v>2800000</v>
      </c>
      <c r="F10" s="109">
        <v>2800000</v>
      </c>
      <c r="G10" s="110">
        <v>2800000</v>
      </c>
      <c r="H10" s="109">
        <v>56000</v>
      </c>
      <c r="I10" s="110"/>
      <c r="J10" s="109">
        <v>419000</v>
      </c>
      <c r="K10" s="110"/>
      <c r="L10" s="109"/>
      <c r="M10" s="110"/>
      <c r="N10" s="109"/>
      <c r="O10" s="110"/>
      <c r="P10" s="109">
        <f t="shared" ref="P10:P17" si="1">$H10      +$J10      +$L10      +$N10</f>
        <v>475000</v>
      </c>
      <c r="Q10" s="110">
        <f t="shared" ref="Q10:Q17" si="2">$I10      +$K10      +$M10      +$O10</f>
        <v>0</v>
      </c>
      <c r="R10" s="54">
        <f t="shared" ref="R10:R17" si="3">IF(($L10      =0),0,((($N10      -$L10      )/$L10      )*100))</f>
        <v>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16.964285714285715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2800000</v>
      </c>
      <c r="C17" s="111">
        <f>SUM(C9:C16)</f>
        <v>0</v>
      </c>
      <c r="D17" s="111"/>
      <c r="E17" s="111">
        <f t="shared" si="0"/>
        <v>2800000</v>
      </c>
      <c r="F17" s="112">
        <f t="shared" ref="F17:O17" si="7">SUM(F9:F16)</f>
        <v>2800000</v>
      </c>
      <c r="G17" s="113">
        <f t="shared" si="7"/>
        <v>2800000</v>
      </c>
      <c r="H17" s="112">
        <f t="shared" si="7"/>
        <v>56000</v>
      </c>
      <c r="I17" s="113">
        <f t="shared" si="7"/>
        <v>0</v>
      </c>
      <c r="J17" s="112">
        <f t="shared" si="7"/>
        <v>419000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475000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16.964285714285715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1285000</v>
      </c>
      <c r="C34" s="108"/>
      <c r="D34" s="108"/>
      <c r="E34" s="108">
        <f>$B34      +$C34      +$D34</f>
        <v>1285000</v>
      </c>
      <c r="F34" s="109">
        <v>1285000</v>
      </c>
      <c r="G34" s="110">
        <v>1285000</v>
      </c>
      <c r="H34" s="109">
        <v>303000</v>
      </c>
      <c r="I34" s="110"/>
      <c r="J34" s="109">
        <v>326000</v>
      </c>
      <c r="K34" s="110"/>
      <c r="L34" s="109">
        <v>321000</v>
      </c>
      <c r="M34" s="110"/>
      <c r="N34" s="109">
        <v>334000</v>
      </c>
      <c r="O34" s="110"/>
      <c r="P34" s="109">
        <f>$H34      +$J34      +$L34      +$N34</f>
        <v>1284000</v>
      </c>
      <c r="Q34" s="110">
        <f>$I34      +$K34      +$M34      +$O34</f>
        <v>0</v>
      </c>
      <c r="R34" s="54">
        <f>IF(($L34      =0),0,((($N34      -$L34      )/$L34      )*100))</f>
        <v>4.0498442367601246</v>
      </c>
      <c r="S34" s="55">
        <f>IF(($M34      =0),0,((($O34      -$M34      )/$M34      )*100))</f>
        <v>0</v>
      </c>
      <c r="T34" s="54">
        <f>IF(($E34      =0),0,(($P34      /$E34      )*100))</f>
        <v>99.922178988326849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1285000</v>
      </c>
      <c r="C35" s="111">
        <f>C34</f>
        <v>0</v>
      </c>
      <c r="D35" s="111"/>
      <c r="E35" s="111">
        <f>$B35      +$C35      +$D35</f>
        <v>1285000</v>
      </c>
      <c r="F35" s="112">
        <f t="shared" ref="F35:O35" si="17">F34</f>
        <v>1285000</v>
      </c>
      <c r="G35" s="113">
        <f t="shared" si="17"/>
        <v>1285000</v>
      </c>
      <c r="H35" s="112">
        <f t="shared" si="17"/>
        <v>303000</v>
      </c>
      <c r="I35" s="113">
        <f t="shared" si="17"/>
        <v>0</v>
      </c>
      <c r="J35" s="112">
        <f t="shared" si="17"/>
        <v>326000</v>
      </c>
      <c r="K35" s="113">
        <f t="shared" si="17"/>
        <v>0</v>
      </c>
      <c r="L35" s="112">
        <f t="shared" si="17"/>
        <v>321000</v>
      </c>
      <c r="M35" s="113">
        <f t="shared" si="17"/>
        <v>0</v>
      </c>
      <c r="N35" s="112">
        <f t="shared" si="17"/>
        <v>334000</v>
      </c>
      <c r="O35" s="113">
        <f t="shared" si="17"/>
        <v>0</v>
      </c>
      <c r="P35" s="112">
        <f>$H35      +$J35      +$L35      +$N35</f>
        <v>1284000</v>
      </c>
      <c r="Q35" s="113">
        <f>$I35      +$K35      +$M35      +$O35</f>
        <v>0</v>
      </c>
      <c r="R35" s="58">
        <f>IF(($L35      =0),0,((($N35      -$L35      )/$L35      )*100))</f>
        <v>4.0498442367601246</v>
      </c>
      <c r="S35" s="59">
        <f>IF(($M35      =0),0,((($O35      -$M35      )/$M35      )*100))</f>
        <v>0</v>
      </c>
      <c r="T35" s="58">
        <f>IF($E35   =0,0,($P35   /$E35   )*100)</f>
        <v>99.922178988326849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9503000</v>
      </c>
      <c r="C37" s="108">
        <v>2681000</v>
      </c>
      <c r="D37" s="108"/>
      <c r="E37" s="108">
        <f t="shared" ref="E37:E42" si="18">$B37      +$C37      +$D37</f>
        <v>12184000</v>
      </c>
      <c r="F37" s="109">
        <v>12184000</v>
      </c>
      <c r="G37" s="110">
        <v>12184000</v>
      </c>
      <c r="H37" s="109">
        <v>2400000</v>
      </c>
      <c r="I37" s="110"/>
      <c r="J37" s="109">
        <v>5303000</v>
      </c>
      <c r="K37" s="110"/>
      <c r="L37" s="109"/>
      <c r="M37" s="110"/>
      <c r="N37" s="109"/>
      <c r="O37" s="110"/>
      <c r="P37" s="109">
        <f t="shared" ref="P37:P42" si="19">$H37      +$J37      +$L37      +$N37</f>
        <v>7703000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63.222258699934343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9503000</v>
      </c>
      <c r="C42" s="111">
        <f>SUM(C37:C41)</f>
        <v>2681000</v>
      </c>
      <c r="D42" s="111"/>
      <c r="E42" s="111">
        <f t="shared" si="18"/>
        <v>12184000</v>
      </c>
      <c r="F42" s="112">
        <f t="shared" ref="F42:O42" si="25">SUM(F37:F41)</f>
        <v>12184000</v>
      </c>
      <c r="G42" s="113">
        <f t="shared" si="25"/>
        <v>12184000</v>
      </c>
      <c r="H42" s="112">
        <f t="shared" si="25"/>
        <v>2400000</v>
      </c>
      <c r="I42" s="113">
        <f t="shared" si="25"/>
        <v>0</v>
      </c>
      <c r="J42" s="112">
        <f t="shared" si="25"/>
        <v>5303000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7703000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63.222258699934343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20000000</v>
      </c>
      <c r="C46" s="108"/>
      <c r="D46" s="108"/>
      <c r="E46" s="108">
        <f t="shared" si="26"/>
        <v>20000000</v>
      </c>
      <c r="F46" s="109">
        <v>20000000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20000000</v>
      </c>
      <c r="C55" s="111">
        <f>SUM(C44:C54)</f>
        <v>0</v>
      </c>
      <c r="D55" s="111"/>
      <c r="E55" s="111">
        <f t="shared" si="26"/>
        <v>20000000</v>
      </c>
      <c r="F55" s="112">
        <f t="shared" ref="F55:O55" si="33">SUM(F44:F54)</f>
        <v>20000000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33588000</v>
      </c>
      <c r="C69" s="120">
        <f>SUM(C9:C16,C19:C25,C28:C31,C34,C37:C41,C44:C54,C57:C60,C63:C67)</f>
        <v>2681000</v>
      </c>
      <c r="D69" s="120"/>
      <c r="E69" s="120">
        <f t="shared" si="35"/>
        <v>36269000</v>
      </c>
      <c r="F69" s="121">
        <f t="shared" ref="F69:O69" si="43">SUM(F9:F16,F19:F25,F28:F31,F34,F37:F41,F44:F54,F57:F60,F63:F67)</f>
        <v>36269000</v>
      </c>
      <c r="G69" s="122">
        <f t="shared" si="43"/>
        <v>16269000</v>
      </c>
      <c r="H69" s="121">
        <f t="shared" si="43"/>
        <v>2759000</v>
      </c>
      <c r="I69" s="122">
        <f t="shared" si="43"/>
        <v>0</v>
      </c>
      <c r="J69" s="121">
        <f t="shared" si="43"/>
        <v>6048000</v>
      </c>
      <c r="K69" s="122">
        <f t="shared" si="43"/>
        <v>0</v>
      </c>
      <c r="L69" s="121">
        <f t="shared" si="43"/>
        <v>321000</v>
      </c>
      <c r="M69" s="122">
        <f t="shared" si="43"/>
        <v>0</v>
      </c>
      <c r="N69" s="121">
        <f t="shared" si="43"/>
        <v>334000</v>
      </c>
      <c r="O69" s="122">
        <f t="shared" si="43"/>
        <v>0</v>
      </c>
      <c r="P69" s="121">
        <f t="shared" si="36"/>
        <v>9462000</v>
      </c>
      <c r="Q69" s="122">
        <f t="shared" si="37"/>
        <v>0</v>
      </c>
      <c r="R69" s="67">
        <f t="shared" si="38"/>
        <v>4.0498442367601246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58.15969020837175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26218000</v>
      </c>
      <c r="C71" s="108">
        <v>-5067000</v>
      </c>
      <c r="D71" s="108"/>
      <c r="E71" s="108">
        <f>$B71      +$C71      +$D71</f>
        <v>21151000</v>
      </c>
      <c r="F71" s="109">
        <v>21151000</v>
      </c>
      <c r="G71" s="110">
        <v>21151000</v>
      </c>
      <c r="H71" s="109">
        <v>12743000</v>
      </c>
      <c r="I71" s="110"/>
      <c r="J71" s="109">
        <v>376000</v>
      </c>
      <c r="K71" s="110"/>
      <c r="L71" s="109">
        <v>7637000</v>
      </c>
      <c r="M71" s="110"/>
      <c r="N71" s="109">
        <v>395000</v>
      </c>
      <c r="O71" s="110"/>
      <c r="P71" s="109">
        <f>$H71      +$J71      +$L71      +$N71</f>
        <v>21151000</v>
      </c>
      <c r="Q71" s="110">
        <f>$I71      +$K71      +$M71      +$O71</f>
        <v>0</v>
      </c>
      <c r="R71" s="54">
        <f>IF(($L71      =0),0,((($N71      -$L71      )/$L71      )*100))</f>
        <v>-94.827811968050284</v>
      </c>
      <c r="S71" s="55">
        <f>IF(($M71      =0),0,((($O71      -$M71      )/$M71      )*100))</f>
        <v>0</v>
      </c>
      <c r="T71" s="54">
        <f>IF(($E71      =0),0,(($P71      /$E71      )*100))</f>
        <v>100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26218000</v>
      </c>
      <c r="C73" s="117">
        <f>SUM(C71:C72)</f>
        <v>-5067000</v>
      </c>
      <c r="D73" s="117"/>
      <c r="E73" s="117">
        <f>$B73      +$C73      +$D73</f>
        <v>21151000</v>
      </c>
      <c r="F73" s="118">
        <f t="shared" ref="F73:O73" si="44">SUM(F71:F72)</f>
        <v>21151000</v>
      </c>
      <c r="G73" s="119">
        <f t="shared" si="44"/>
        <v>21151000</v>
      </c>
      <c r="H73" s="118">
        <f t="shared" si="44"/>
        <v>12743000</v>
      </c>
      <c r="I73" s="119">
        <f t="shared" si="44"/>
        <v>0</v>
      </c>
      <c r="J73" s="118">
        <f t="shared" si="44"/>
        <v>376000</v>
      </c>
      <c r="K73" s="119">
        <f t="shared" si="44"/>
        <v>0</v>
      </c>
      <c r="L73" s="118">
        <f t="shared" si="44"/>
        <v>7637000</v>
      </c>
      <c r="M73" s="119">
        <f t="shared" si="44"/>
        <v>0</v>
      </c>
      <c r="N73" s="118">
        <f t="shared" si="44"/>
        <v>395000</v>
      </c>
      <c r="O73" s="119">
        <f t="shared" si="44"/>
        <v>0</v>
      </c>
      <c r="P73" s="118">
        <f>$H73      +$J73      +$L73      +$N73</f>
        <v>21151000</v>
      </c>
      <c r="Q73" s="119">
        <f>$I73      +$K73      +$M73      +$O73</f>
        <v>0</v>
      </c>
      <c r="R73" s="63">
        <f>IF(($L73      =0),0,((($N73      -$L73      )/$L73      )*100))</f>
        <v>-94.827811968050284</v>
      </c>
      <c r="S73" s="64">
        <f>IF(($M73      =0),0,((($O73      -$M73      )/$M73      )*100))</f>
        <v>0</v>
      </c>
      <c r="T73" s="63">
        <f>IF(($E71      =0),0,(($P71      /$E71      )*100))</f>
        <v>100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26218000</v>
      </c>
      <c r="C74" s="120">
        <f>SUM(C71:C72)</f>
        <v>-5067000</v>
      </c>
      <c r="D74" s="120"/>
      <c r="E74" s="120">
        <f>$B74      +$C74      +$D74</f>
        <v>21151000</v>
      </c>
      <c r="F74" s="121">
        <f t="shared" ref="F74:O74" si="45">SUM(F71:F72)</f>
        <v>21151000</v>
      </c>
      <c r="G74" s="122">
        <f t="shared" si="45"/>
        <v>21151000</v>
      </c>
      <c r="H74" s="121">
        <f t="shared" si="45"/>
        <v>12743000</v>
      </c>
      <c r="I74" s="122">
        <f t="shared" si="45"/>
        <v>0</v>
      </c>
      <c r="J74" s="121">
        <f t="shared" si="45"/>
        <v>376000</v>
      </c>
      <c r="K74" s="122">
        <f t="shared" si="45"/>
        <v>0</v>
      </c>
      <c r="L74" s="121">
        <f t="shared" si="45"/>
        <v>7637000</v>
      </c>
      <c r="M74" s="122">
        <f t="shared" si="45"/>
        <v>0</v>
      </c>
      <c r="N74" s="121">
        <f t="shared" si="45"/>
        <v>395000</v>
      </c>
      <c r="O74" s="122">
        <f t="shared" si="45"/>
        <v>0</v>
      </c>
      <c r="P74" s="121">
        <f>$H74      +$J74      +$L74      +$N74</f>
        <v>21151000</v>
      </c>
      <c r="Q74" s="122">
        <f>$I74      +$K74      +$M74      +$O74</f>
        <v>0</v>
      </c>
      <c r="R74" s="67">
        <f>IF(($L74      =0),0,((($N74      -$L74      )/$L74      )*100))</f>
        <v>-94.827811968050284</v>
      </c>
      <c r="S74" s="68">
        <f>IF(($M74      =0),0,((($O74      -$M74      )/$M74      )*100))</f>
        <v>0</v>
      </c>
      <c r="T74" s="67">
        <f>IF(($E71      =0),0,(($P71      /$E71      )*100))</f>
        <v>100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59806000</v>
      </c>
      <c r="C75" s="120">
        <f>SUM(C9:C16,C19:C25,C28:C31,C34,C37:C41,C44:C54,C57:C60,C63:C67,C71:C72)</f>
        <v>-2386000</v>
      </c>
      <c r="D75" s="120"/>
      <c r="E75" s="120">
        <f>$B75      +$C75      +$D75</f>
        <v>57420000</v>
      </c>
      <c r="F75" s="121">
        <f t="shared" ref="F75:O75" si="46">SUM(F9:F16,F19:F25,F28:F31,F34,F37:F41,F44:F54,F57:F60,F63:F67,F71:F72)</f>
        <v>57420000</v>
      </c>
      <c r="G75" s="122">
        <f t="shared" si="46"/>
        <v>37420000</v>
      </c>
      <c r="H75" s="121">
        <f t="shared" si="46"/>
        <v>15502000</v>
      </c>
      <c r="I75" s="122">
        <f t="shared" si="46"/>
        <v>0</v>
      </c>
      <c r="J75" s="121">
        <f t="shared" si="46"/>
        <v>6424000</v>
      </c>
      <c r="K75" s="122">
        <f t="shared" si="46"/>
        <v>0</v>
      </c>
      <c r="L75" s="121">
        <f t="shared" si="46"/>
        <v>7958000</v>
      </c>
      <c r="M75" s="122">
        <f t="shared" si="46"/>
        <v>0</v>
      </c>
      <c r="N75" s="121">
        <f t="shared" si="46"/>
        <v>729000</v>
      </c>
      <c r="O75" s="122">
        <f t="shared" si="46"/>
        <v>0</v>
      </c>
      <c r="P75" s="121">
        <f>$H75      +$J75      +$L75      +$N75</f>
        <v>30613000</v>
      </c>
      <c r="Q75" s="122">
        <f>$I75      +$K75      +$M75      +$O75</f>
        <v>0</v>
      </c>
      <c r="R75" s="67">
        <f>IF(($L75      =0),0,((($N75      -$L75      )/$L75      )*100))</f>
        <v>-90.83940688615229</v>
      </c>
      <c r="S75" s="68">
        <f>IF(($M75      =0),0,((($O75      -$M75      )/$M75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81.809192944949231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2328000</v>
      </c>
      <c r="C87" s="128">
        <f t="shared" si="48"/>
        <v>0</v>
      </c>
      <c r="D87" s="128">
        <f t="shared" si="48"/>
        <v>0</v>
      </c>
      <c r="E87" s="128">
        <f t="shared" si="48"/>
        <v>2328000</v>
      </c>
      <c r="F87" s="128">
        <f t="shared" si="48"/>
        <v>0</v>
      </c>
      <c r="G87" s="128">
        <f t="shared" si="48"/>
        <v>0</v>
      </c>
      <c r="H87" s="128">
        <f t="shared" si="48"/>
        <v>399000</v>
      </c>
      <c r="I87" s="128">
        <f t="shared" si="48"/>
        <v>0</v>
      </c>
      <c r="J87" s="128">
        <f t="shared" si="48"/>
        <v>1262000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1661000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71.348797250859107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2328000</v>
      </c>
      <c r="C91" s="108"/>
      <c r="D91" s="108"/>
      <c r="E91" s="108">
        <f t="shared" si="49"/>
        <v>2328000</v>
      </c>
      <c r="F91" s="108">
        <v>0</v>
      </c>
      <c r="G91" s="108">
        <v>0</v>
      </c>
      <c r="H91" s="108">
        <v>399000</v>
      </c>
      <c r="I91" s="108"/>
      <c r="J91" s="108">
        <v>1262000</v>
      </c>
      <c r="K91" s="108"/>
      <c r="L91" s="108"/>
      <c r="M91" s="108"/>
      <c r="N91" s="108"/>
      <c r="O91" s="108"/>
      <c r="P91" s="108">
        <f t="shared" si="50"/>
        <v>1661000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71.348797250859107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2328000</v>
      </c>
      <c r="C114" s="137">
        <f t="shared" si="62"/>
        <v>0</v>
      </c>
      <c r="D114" s="137">
        <f t="shared" si="62"/>
        <v>0</v>
      </c>
      <c r="E114" s="137">
        <f t="shared" si="62"/>
        <v>2328000</v>
      </c>
      <c r="F114" s="137">
        <f t="shared" si="62"/>
        <v>0</v>
      </c>
      <c r="G114" s="137">
        <f t="shared" si="62"/>
        <v>0</v>
      </c>
      <c r="H114" s="137">
        <f t="shared" si="62"/>
        <v>399000</v>
      </c>
      <c r="I114" s="137">
        <f t="shared" si="62"/>
        <v>0</v>
      </c>
      <c r="J114" s="137">
        <f t="shared" si="62"/>
        <v>1262000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1661000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0.71348797250859108</v>
      </c>
      <c r="U114" s="30">
        <f t="shared" si="59"/>
        <v>0</v>
      </c>
      <c r="V114" s="27"/>
      <c r="W114" s="28"/>
    </row>
    <row r="115" spans="1:23" hidden="1" x14ac:dyDescent="0.25">
      <c r="A115" s="31" t="s">
        <v>140</v>
      </c>
      <c r="B115" s="139">
        <f>B87</f>
        <v>2328000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2328000</v>
      </c>
      <c r="F115" s="139">
        <f t="shared" si="63"/>
        <v>0</v>
      </c>
      <c r="G115" s="139">
        <f t="shared" si="63"/>
        <v>0</v>
      </c>
      <c r="H115" s="139">
        <f t="shared" si="63"/>
        <v>399000</v>
      </c>
      <c r="I115" s="139">
        <f t="shared" si="63"/>
        <v>0</v>
      </c>
      <c r="J115" s="139">
        <f t="shared" si="63"/>
        <v>1262000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1661000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0.71348797250859108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KKoRuO+o1LvZn083YfZ232dESIin2NR92QZTwchM3QBZnEWsfo63wWkLeScADhK4PM+TNo9TGm/Klo6CcmFhFw==" saltValue="MlxlIQiuonIKlGSoCbFBW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3500000</v>
      </c>
      <c r="C10" s="108"/>
      <c r="D10" s="108"/>
      <c r="E10" s="108">
        <f t="shared" ref="E10:E17" si="0">$B10      +$C10      +$D10</f>
        <v>3500000</v>
      </c>
      <c r="F10" s="109">
        <v>3500000</v>
      </c>
      <c r="G10" s="110">
        <v>3500000</v>
      </c>
      <c r="H10" s="109">
        <v>579000</v>
      </c>
      <c r="I10" s="110">
        <v>760820</v>
      </c>
      <c r="J10" s="109">
        <v>153000</v>
      </c>
      <c r="K10" s="110">
        <v>68075</v>
      </c>
      <c r="L10" s="109">
        <v>72000</v>
      </c>
      <c r="M10" s="110">
        <v>157810</v>
      </c>
      <c r="N10" s="109"/>
      <c r="O10" s="110">
        <v>979049</v>
      </c>
      <c r="P10" s="109">
        <f t="shared" ref="P10:P17" si="1">$H10      +$J10      +$L10      +$N10</f>
        <v>804000</v>
      </c>
      <c r="Q10" s="110">
        <f t="shared" ref="Q10:Q17" si="2">$I10      +$K10      +$M10      +$O10</f>
        <v>1965754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520.39731322476405</v>
      </c>
      <c r="T10" s="54">
        <f t="shared" ref="T10:T16" si="5">IF(($E10      =0),0,(($P10      /$E10      )*100))</f>
        <v>22.971428571428572</v>
      </c>
      <c r="U10" s="56">
        <f t="shared" ref="U10:U16" si="6">IF(($E10      =0),0,(($Q10      /$E10      )*100))</f>
        <v>56.164400000000001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24400000</v>
      </c>
      <c r="C11" s="108"/>
      <c r="D11" s="108"/>
      <c r="E11" s="108">
        <f t="shared" si="0"/>
        <v>24400000</v>
      </c>
      <c r="F11" s="109">
        <v>24400000</v>
      </c>
      <c r="G11" s="110">
        <v>24400000</v>
      </c>
      <c r="H11" s="109">
        <v>6240000</v>
      </c>
      <c r="I11" s="110"/>
      <c r="J11" s="109">
        <v>4500000</v>
      </c>
      <c r="K11" s="110">
        <v>14000000</v>
      </c>
      <c r="L11" s="109">
        <v>3143000</v>
      </c>
      <c r="M11" s="110"/>
      <c r="N11" s="109">
        <v>5430000</v>
      </c>
      <c r="O11" s="110">
        <v>10400000</v>
      </c>
      <c r="P11" s="109">
        <f t="shared" si="1"/>
        <v>19313000</v>
      </c>
      <c r="Q11" s="110">
        <f t="shared" si="2"/>
        <v>24400000</v>
      </c>
      <c r="R11" s="54">
        <f t="shared" si="3"/>
        <v>72.764874323894375</v>
      </c>
      <c r="S11" s="55">
        <f t="shared" si="4"/>
        <v>0</v>
      </c>
      <c r="T11" s="54">
        <f t="shared" si="5"/>
        <v>79.151639344262293</v>
      </c>
      <c r="U11" s="56">
        <f t="shared" si="6"/>
        <v>100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27900000</v>
      </c>
      <c r="C17" s="111">
        <f>SUM(C9:C16)</f>
        <v>0</v>
      </c>
      <c r="D17" s="111"/>
      <c r="E17" s="111">
        <f t="shared" si="0"/>
        <v>27900000</v>
      </c>
      <c r="F17" s="112">
        <f t="shared" ref="F17:O17" si="7">SUM(F9:F16)</f>
        <v>27900000</v>
      </c>
      <c r="G17" s="113">
        <f t="shared" si="7"/>
        <v>27900000</v>
      </c>
      <c r="H17" s="112">
        <f t="shared" si="7"/>
        <v>6819000</v>
      </c>
      <c r="I17" s="113">
        <f t="shared" si="7"/>
        <v>760820</v>
      </c>
      <c r="J17" s="112">
        <f t="shared" si="7"/>
        <v>4653000</v>
      </c>
      <c r="K17" s="113">
        <f t="shared" si="7"/>
        <v>14068075</v>
      </c>
      <c r="L17" s="112">
        <f t="shared" si="7"/>
        <v>3215000</v>
      </c>
      <c r="M17" s="113">
        <f t="shared" si="7"/>
        <v>157810</v>
      </c>
      <c r="N17" s="112">
        <f t="shared" si="7"/>
        <v>5430000</v>
      </c>
      <c r="O17" s="113">
        <f t="shared" si="7"/>
        <v>11379049</v>
      </c>
      <c r="P17" s="112">
        <f t="shared" si="1"/>
        <v>20117000</v>
      </c>
      <c r="Q17" s="113">
        <f t="shared" si="2"/>
        <v>26365754</v>
      </c>
      <c r="R17" s="58">
        <f t="shared" si="3"/>
        <v>68.895800933125969</v>
      </c>
      <c r="S17" s="59">
        <f t="shared" si="4"/>
        <v>7110.6007223876813</v>
      </c>
      <c r="T17" s="58">
        <f>IF((SUM($E9:$E14))=0,0,(P17/(SUM($E9:$E14))*100))</f>
        <v>72.103942652329749</v>
      </c>
      <c r="U17" s="60">
        <f>IF((SUM($E9:$E14))=0,0,(Q17/(SUM($E9:$E14))*100))</f>
        <v>94.500910394265233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7883000</v>
      </c>
      <c r="C23" s="108"/>
      <c r="D23" s="108"/>
      <c r="E23" s="108">
        <f t="shared" si="8"/>
        <v>7883000</v>
      </c>
      <c r="F23" s="109">
        <v>7883000</v>
      </c>
      <c r="G23" s="110">
        <v>7883000</v>
      </c>
      <c r="H23" s="109"/>
      <c r="I23" s="110">
        <v>449494</v>
      </c>
      <c r="J23" s="109">
        <v>449000</v>
      </c>
      <c r="K23" s="110">
        <v>9126434</v>
      </c>
      <c r="L23" s="109">
        <v>2594000</v>
      </c>
      <c r="M23" s="110">
        <v>2708806</v>
      </c>
      <c r="N23" s="109"/>
      <c r="O23" s="110">
        <v>885584</v>
      </c>
      <c r="P23" s="109">
        <f t="shared" si="9"/>
        <v>3043000</v>
      </c>
      <c r="Q23" s="110">
        <f t="shared" si="10"/>
        <v>13170318</v>
      </c>
      <c r="R23" s="54">
        <f t="shared" si="11"/>
        <v>-100</v>
      </c>
      <c r="S23" s="55">
        <f t="shared" si="12"/>
        <v>-67.307219490801486</v>
      </c>
      <c r="T23" s="54">
        <f t="shared" si="13"/>
        <v>38.602055055182035</v>
      </c>
      <c r="U23" s="56">
        <f t="shared" si="14"/>
        <v>167.07240898135228</v>
      </c>
      <c r="V23" s="109">
        <v>7421000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7883000</v>
      </c>
      <c r="C26" s="111">
        <f>SUM(C19:C25)</f>
        <v>0</v>
      </c>
      <c r="D26" s="111"/>
      <c r="E26" s="111">
        <f t="shared" si="8"/>
        <v>7883000</v>
      </c>
      <c r="F26" s="112">
        <f t="shared" ref="F26:O26" si="15">SUM(F19:F25)</f>
        <v>7883000</v>
      </c>
      <c r="G26" s="113">
        <f t="shared" si="15"/>
        <v>7883000</v>
      </c>
      <c r="H26" s="112">
        <f t="shared" si="15"/>
        <v>0</v>
      </c>
      <c r="I26" s="113">
        <f t="shared" si="15"/>
        <v>449494</v>
      </c>
      <c r="J26" s="112">
        <f t="shared" si="15"/>
        <v>449000</v>
      </c>
      <c r="K26" s="113">
        <f t="shared" si="15"/>
        <v>9126434</v>
      </c>
      <c r="L26" s="112">
        <f t="shared" si="15"/>
        <v>2594000</v>
      </c>
      <c r="M26" s="113">
        <f t="shared" si="15"/>
        <v>2708806</v>
      </c>
      <c r="N26" s="112">
        <f t="shared" si="15"/>
        <v>0</v>
      </c>
      <c r="O26" s="113">
        <f t="shared" si="15"/>
        <v>885584</v>
      </c>
      <c r="P26" s="112">
        <f t="shared" si="9"/>
        <v>3043000</v>
      </c>
      <c r="Q26" s="113">
        <f t="shared" si="10"/>
        <v>13170318</v>
      </c>
      <c r="R26" s="58">
        <f t="shared" si="11"/>
        <v>-100</v>
      </c>
      <c r="S26" s="59">
        <f t="shared" si="12"/>
        <v>-67.307219490801486</v>
      </c>
      <c r="T26" s="58">
        <f>IF(($E26-$E21-$E25)   =0,0,($P26   /($E26-$E21-$E25)   )*100)</f>
        <v>38.602055055182035</v>
      </c>
      <c r="U26" s="60">
        <f>IF(($E26-$E21-$E25)   =0,0,($Q26   /($E26-$E21-$E25)   )*100)</f>
        <v>167.07240898135228</v>
      </c>
      <c r="V26" s="112">
        <f>SUM(V19:V25)</f>
        <v>7421000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1597000</v>
      </c>
      <c r="C34" s="108"/>
      <c r="D34" s="108"/>
      <c r="E34" s="108">
        <f>$B34      +$C34      +$D34</f>
        <v>1597000</v>
      </c>
      <c r="F34" s="109">
        <v>1597000</v>
      </c>
      <c r="G34" s="110">
        <v>1597000</v>
      </c>
      <c r="H34" s="109">
        <v>400000</v>
      </c>
      <c r="I34" s="110">
        <v>4264857</v>
      </c>
      <c r="J34" s="109"/>
      <c r="K34" s="110">
        <v>2669187</v>
      </c>
      <c r="L34" s="109"/>
      <c r="M34" s="110">
        <v>-5337044</v>
      </c>
      <c r="N34" s="109"/>
      <c r="O34" s="110"/>
      <c r="P34" s="109">
        <f>$H34      +$J34      +$L34      +$N34</f>
        <v>400000</v>
      </c>
      <c r="Q34" s="110">
        <f>$I34      +$K34      +$M34      +$O34</f>
        <v>1597000</v>
      </c>
      <c r="R34" s="54">
        <f>IF(($L34      =0),0,((($N34      -$L34      )/$L34      )*100))</f>
        <v>0</v>
      </c>
      <c r="S34" s="55">
        <f>IF(($M34      =0),0,((($O34      -$M34      )/$M34      )*100))</f>
        <v>-100</v>
      </c>
      <c r="T34" s="54">
        <f>IF(($E34      =0),0,(($P34      /$E34      )*100))</f>
        <v>25.046963055729492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1597000</v>
      </c>
      <c r="C35" s="111">
        <f>C34</f>
        <v>0</v>
      </c>
      <c r="D35" s="111"/>
      <c r="E35" s="111">
        <f>$B35      +$C35      +$D35</f>
        <v>1597000</v>
      </c>
      <c r="F35" s="112">
        <f t="shared" ref="F35:O35" si="17">F34</f>
        <v>1597000</v>
      </c>
      <c r="G35" s="113">
        <f t="shared" si="17"/>
        <v>1597000</v>
      </c>
      <c r="H35" s="112">
        <f t="shared" si="17"/>
        <v>400000</v>
      </c>
      <c r="I35" s="113">
        <f t="shared" si="17"/>
        <v>4264857</v>
      </c>
      <c r="J35" s="112">
        <f t="shared" si="17"/>
        <v>0</v>
      </c>
      <c r="K35" s="113">
        <f t="shared" si="17"/>
        <v>2669187</v>
      </c>
      <c r="L35" s="112">
        <f t="shared" si="17"/>
        <v>0</v>
      </c>
      <c r="M35" s="113">
        <f t="shared" si="17"/>
        <v>-5337044</v>
      </c>
      <c r="N35" s="112">
        <f t="shared" si="17"/>
        <v>0</v>
      </c>
      <c r="O35" s="113">
        <f t="shared" si="17"/>
        <v>0</v>
      </c>
      <c r="P35" s="112">
        <f>$H35      +$J35      +$L35      +$N35</f>
        <v>400000</v>
      </c>
      <c r="Q35" s="113">
        <f>$I35      +$K35      +$M35      +$O35</f>
        <v>1597000</v>
      </c>
      <c r="R35" s="58">
        <f>IF(($L35      =0),0,((($N35      -$L35      )/$L35      )*100))</f>
        <v>0</v>
      </c>
      <c r="S35" s="59">
        <f>IF(($M35      =0),0,((($O35      -$M35      )/$M35      )*100))</f>
        <v>-100</v>
      </c>
      <c r="T35" s="58">
        <f>IF($E35   =0,0,($P35   /$E35   )*100)</f>
        <v>25.046963055729492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32240000</v>
      </c>
      <c r="C37" s="108"/>
      <c r="D37" s="108"/>
      <c r="E37" s="108">
        <f t="shared" ref="E37:E42" si="18">$B37      +$C37      +$D37</f>
        <v>32240000</v>
      </c>
      <c r="F37" s="109">
        <v>32240000</v>
      </c>
      <c r="G37" s="110">
        <v>32240000</v>
      </c>
      <c r="H37" s="109">
        <v>5270000</v>
      </c>
      <c r="I37" s="110">
        <v>16687086</v>
      </c>
      <c r="J37" s="109">
        <v>3970000</v>
      </c>
      <c r="K37" s="110">
        <v>3937246</v>
      </c>
      <c r="L37" s="109">
        <v>7139000</v>
      </c>
      <c r="M37" s="110">
        <v>7751297</v>
      </c>
      <c r="N37" s="109"/>
      <c r="O37" s="110">
        <v>4856717</v>
      </c>
      <c r="P37" s="109">
        <f t="shared" ref="P37:P42" si="19">$H37      +$J37      +$L37      +$N37</f>
        <v>16379000</v>
      </c>
      <c r="Q37" s="110">
        <f t="shared" ref="Q37:Q42" si="20">$I37      +$K37      +$M37      +$O37</f>
        <v>33232346</v>
      </c>
      <c r="R37" s="54">
        <f t="shared" ref="R37:R42" si="21">IF(($L37      =0),0,((($N37      -$L37      )/$L37      )*100))</f>
        <v>-100</v>
      </c>
      <c r="S37" s="55">
        <f t="shared" ref="S37:S42" si="22">IF(($M37      =0),0,((($O37      -$M37      )/$M37      )*100))</f>
        <v>-37.343169794680811</v>
      </c>
      <c r="T37" s="54">
        <f t="shared" ref="T37:T41" si="23">IF(($E37      =0),0,(($P37      /$E37      )*100))</f>
        <v>50.803349875930529</v>
      </c>
      <c r="U37" s="56">
        <f t="shared" ref="U37:U41" si="24">IF(($E37      =0),0,(($Q37      /$E37      )*100))</f>
        <v>103.07799627791563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253000</v>
      </c>
      <c r="C38" s="108">
        <v>-21000</v>
      </c>
      <c r="D38" s="108"/>
      <c r="E38" s="108">
        <f t="shared" si="18"/>
        <v>232000</v>
      </c>
      <c r="F38" s="109">
        <v>253000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32493000</v>
      </c>
      <c r="C42" s="111">
        <f>SUM(C37:C41)</f>
        <v>-21000</v>
      </c>
      <c r="D42" s="111"/>
      <c r="E42" s="111">
        <f t="shared" si="18"/>
        <v>32472000</v>
      </c>
      <c r="F42" s="112">
        <f t="shared" ref="F42:O42" si="25">SUM(F37:F41)</f>
        <v>32493000</v>
      </c>
      <c r="G42" s="113">
        <f t="shared" si="25"/>
        <v>32240000</v>
      </c>
      <c r="H42" s="112">
        <f t="shared" si="25"/>
        <v>5270000</v>
      </c>
      <c r="I42" s="113">
        <f t="shared" si="25"/>
        <v>16687086</v>
      </c>
      <c r="J42" s="112">
        <f t="shared" si="25"/>
        <v>3970000</v>
      </c>
      <c r="K42" s="113">
        <f t="shared" si="25"/>
        <v>3937246</v>
      </c>
      <c r="L42" s="112">
        <f t="shared" si="25"/>
        <v>7139000</v>
      </c>
      <c r="M42" s="113">
        <f t="shared" si="25"/>
        <v>7751297</v>
      </c>
      <c r="N42" s="112">
        <f t="shared" si="25"/>
        <v>0</v>
      </c>
      <c r="O42" s="113">
        <f t="shared" si="25"/>
        <v>4856717</v>
      </c>
      <c r="P42" s="112">
        <f t="shared" si="19"/>
        <v>16379000</v>
      </c>
      <c r="Q42" s="113">
        <f t="shared" si="20"/>
        <v>33232346</v>
      </c>
      <c r="R42" s="58">
        <f t="shared" si="21"/>
        <v>-100</v>
      </c>
      <c r="S42" s="59">
        <f t="shared" si="22"/>
        <v>-37.343169794680811</v>
      </c>
      <c r="T42" s="58">
        <f>IF((+$E37+$E40) =0,0,(P42   /(+$E37+$E40) )*100)</f>
        <v>50.803349875930529</v>
      </c>
      <c r="U42" s="60">
        <f>IF((+$E37+$E40) =0,0,(Q42   /(+$E37+$E40) )*100)</f>
        <v>103.07799627791563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10000000</v>
      </c>
      <c r="C46" s="108"/>
      <c r="D46" s="108"/>
      <c r="E46" s="108">
        <f t="shared" si="26"/>
        <v>10000000</v>
      </c>
      <c r="F46" s="109">
        <v>10000000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10000000</v>
      </c>
      <c r="C55" s="111">
        <f>SUM(C44:C54)</f>
        <v>0</v>
      </c>
      <c r="D55" s="111"/>
      <c r="E55" s="111">
        <f t="shared" si="26"/>
        <v>10000000</v>
      </c>
      <c r="F55" s="112">
        <f t="shared" ref="F55:O55" si="33">SUM(F44:F54)</f>
        <v>10000000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79873000</v>
      </c>
      <c r="C69" s="120">
        <f>SUM(C9:C16,C19:C25,C28:C31,C34,C37:C41,C44:C54,C57:C60,C63:C67)</f>
        <v>-21000</v>
      </c>
      <c r="D69" s="120"/>
      <c r="E69" s="120">
        <f t="shared" si="35"/>
        <v>79852000</v>
      </c>
      <c r="F69" s="121">
        <f t="shared" ref="F69:O69" si="43">SUM(F9:F16,F19:F25,F28:F31,F34,F37:F41,F44:F54,F57:F60,F63:F67)</f>
        <v>79873000</v>
      </c>
      <c r="G69" s="122">
        <f t="shared" si="43"/>
        <v>69620000</v>
      </c>
      <c r="H69" s="121">
        <f t="shared" si="43"/>
        <v>12489000</v>
      </c>
      <c r="I69" s="122">
        <f t="shared" si="43"/>
        <v>22162257</v>
      </c>
      <c r="J69" s="121">
        <f t="shared" si="43"/>
        <v>9072000</v>
      </c>
      <c r="K69" s="122">
        <f t="shared" si="43"/>
        <v>29800942</v>
      </c>
      <c r="L69" s="121">
        <f t="shared" si="43"/>
        <v>12948000</v>
      </c>
      <c r="M69" s="122">
        <f t="shared" si="43"/>
        <v>5280869</v>
      </c>
      <c r="N69" s="121">
        <f t="shared" si="43"/>
        <v>5430000</v>
      </c>
      <c r="O69" s="122">
        <f t="shared" si="43"/>
        <v>17121350</v>
      </c>
      <c r="P69" s="121">
        <f t="shared" si="36"/>
        <v>39939000</v>
      </c>
      <c r="Q69" s="122">
        <f t="shared" si="37"/>
        <v>74365418</v>
      </c>
      <c r="R69" s="67">
        <f t="shared" si="38"/>
        <v>-58.063021316033371</v>
      </c>
      <c r="S69" s="68">
        <f t="shared" si="39"/>
        <v>224.21463209937608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57.367135880494111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106.8161706406205</v>
      </c>
      <c r="V69" s="121">
        <f>SUM(V9:V16,V19:V25,V28:V31,V34,V37:V41,V44:V54,V57:V60,V63:V67)</f>
        <v>7421000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77528000</v>
      </c>
      <c r="C71" s="108">
        <v>-110000</v>
      </c>
      <c r="D71" s="108"/>
      <c r="E71" s="108">
        <f>$B71      +$C71      +$D71</f>
        <v>77418000</v>
      </c>
      <c r="F71" s="109">
        <v>77418000</v>
      </c>
      <c r="G71" s="110">
        <v>77418000</v>
      </c>
      <c r="H71" s="109">
        <v>22453000</v>
      </c>
      <c r="I71" s="110">
        <v>19189233</v>
      </c>
      <c r="J71" s="109">
        <v>37862000</v>
      </c>
      <c r="K71" s="110">
        <v>42739174</v>
      </c>
      <c r="L71" s="109">
        <v>3238000</v>
      </c>
      <c r="M71" s="110">
        <v>1957991</v>
      </c>
      <c r="N71" s="109">
        <v>13865000</v>
      </c>
      <c r="O71" s="110">
        <v>10272213</v>
      </c>
      <c r="P71" s="109">
        <f>$H71      +$J71      +$L71      +$N71</f>
        <v>77418000</v>
      </c>
      <c r="Q71" s="110">
        <f>$I71      +$K71      +$M71      +$O71</f>
        <v>74158611</v>
      </c>
      <c r="R71" s="54">
        <f>IF(($L71      =0),0,((($N71      -$L71      )/$L71      )*100))</f>
        <v>328.19641754169243</v>
      </c>
      <c r="S71" s="55">
        <f>IF(($M71      =0),0,((($O71      -$M71      )/$M71      )*100))</f>
        <v>424.63024600215221</v>
      </c>
      <c r="T71" s="54">
        <f>IF(($E71      =0),0,(($P71      /$E71      )*100))</f>
        <v>100</v>
      </c>
      <c r="U71" s="56">
        <f>IF(($E71      =0),0,(($Q71      /$E71      )*100))</f>
        <v>95.789882197938454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77528000</v>
      </c>
      <c r="C73" s="117">
        <f>SUM(C71:C72)</f>
        <v>-110000</v>
      </c>
      <c r="D73" s="117"/>
      <c r="E73" s="117">
        <f>$B73      +$C73      +$D73</f>
        <v>77418000</v>
      </c>
      <c r="F73" s="118">
        <f t="shared" ref="F73:O73" si="44">SUM(F71:F72)</f>
        <v>77418000</v>
      </c>
      <c r="G73" s="119">
        <f t="shared" si="44"/>
        <v>77418000</v>
      </c>
      <c r="H73" s="118">
        <f t="shared" si="44"/>
        <v>22453000</v>
      </c>
      <c r="I73" s="119">
        <f t="shared" si="44"/>
        <v>19189233</v>
      </c>
      <c r="J73" s="118">
        <f t="shared" si="44"/>
        <v>37862000</v>
      </c>
      <c r="K73" s="119">
        <f t="shared" si="44"/>
        <v>42739174</v>
      </c>
      <c r="L73" s="118">
        <f t="shared" si="44"/>
        <v>3238000</v>
      </c>
      <c r="M73" s="119">
        <f t="shared" si="44"/>
        <v>1957991</v>
      </c>
      <c r="N73" s="118">
        <f t="shared" si="44"/>
        <v>13865000</v>
      </c>
      <c r="O73" s="119">
        <f t="shared" si="44"/>
        <v>10272213</v>
      </c>
      <c r="P73" s="118">
        <f>$H73      +$J73      +$L73      +$N73</f>
        <v>77418000</v>
      </c>
      <c r="Q73" s="119">
        <f>$I73      +$K73      +$M73      +$O73</f>
        <v>74158611</v>
      </c>
      <c r="R73" s="63">
        <f>IF(($L73      =0),0,((($N73      -$L73      )/$L73      )*100))</f>
        <v>328.19641754169243</v>
      </c>
      <c r="S73" s="64">
        <f>IF(($M73      =0),0,((($O73      -$M73      )/$M73      )*100))</f>
        <v>424.63024600215221</v>
      </c>
      <c r="T73" s="63">
        <f>IF(($E71      =0),0,(($P71      /$E71      )*100))</f>
        <v>100</v>
      </c>
      <c r="U73" s="65">
        <f>IF($E71   =0,0,($Q71   /$E71 )*100)</f>
        <v>95.789882197938454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77528000</v>
      </c>
      <c r="C74" s="120">
        <f>SUM(C71:C72)</f>
        <v>-110000</v>
      </c>
      <c r="D74" s="120"/>
      <c r="E74" s="120">
        <f>$B74      +$C74      +$D74</f>
        <v>77418000</v>
      </c>
      <c r="F74" s="121">
        <f t="shared" ref="F74:O74" si="45">SUM(F71:F72)</f>
        <v>77418000</v>
      </c>
      <c r="G74" s="122">
        <f t="shared" si="45"/>
        <v>77418000</v>
      </c>
      <c r="H74" s="121">
        <f t="shared" si="45"/>
        <v>22453000</v>
      </c>
      <c r="I74" s="122">
        <f t="shared" si="45"/>
        <v>19189233</v>
      </c>
      <c r="J74" s="121">
        <f t="shared" si="45"/>
        <v>37862000</v>
      </c>
      <c r="K74" s="122">
        <f t="shared" si="45"/>
        <v>42739174</v>
      </c>
      <c r="L74" s="121">
        <f t="shared" si="45"/>
        <v>3238000</v>
      </c>
      <c r="M74" s="122">
        <f t="shared" si="45"/>
        <v>1957991</v>
      </c>
      <c r="N74" s="121">
        <f t="shared" si="45"/>
        <v>13865000</v>
      </c>
      <c r="O74" s="122">
        <f t="shared" si="45"/>
        <v>10272213</v>
      </c>
      <c r="P74" s="121">
        <f>$H74      +$J74      +$L74      +$N74</f>
        <v>77418000</v>
      </c>
      <c r="Q74" s="122">
        <f>$I74      +$K74      +$M74      +$O74</f>
        <v>74158611</v>
      </c>
      <c r="R74" s="67">
        <f>IF(($L74      =0),0,((($N74      -$L74      )/$L74      )*100))</f>
        <v>328.19641754169243</v>
      </c>
      <c r="S74" s="68">
        <f>IF(($M74      =0),0,((($O74      -$M74      )/$M74      )*100))</f>
        <v>424.63024600215221</v>
      </c>
      <c r="T74" s="67">
        <f>IF(($E71      =0),0,(($P71      /$E71      )*100))</f>
        <v>100</v>
      </c>
      <c r="U74" s="71">
        <f>IF($E71   =0,0,($Q71   /$E71 )*100)</f>
        <v>95.789882197938454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157401000</v>
      </c>
      <c r="C75" s="120">
        <f>SUM(C9:C16,C19:C25,C28:C31,C34,C37:C41,C44:C54,C57:C60,C63:C67,C71:C72)</f>
        <v>-131000</v>
      </c>
      <c r="D75" s="120"/>
      <c r="E75" s="120">
        <f>$B75      +$C75      +$D75</f>
        <v>157270000</v>
      </c>
      <c r="F75" s="121">
        <f t="shared" ref="F75:O75" si="46">SUM(F9:F16,F19:F25,F28:F31,F34,F37:F41,F44:F54,F57:F60,F63:F67,F71:F72)</f>
        <v>157291000</v>
      </c>
      <c r="G75" s="122">
        <f t="shared" si="46"/>
        <v>147038000</v>
      </c>
      <c r="H75" s="121">
        <f t="shared" si="46"/>
        <v>34942000</v>
      </c>
      <c r="I75" s="122">
        <f t="shared" si="46"/>
        <v>41351490</v>
      </c>
      <c r="J75" s="121">
        <f t="shared" si="46"/>
        <v>46934000</v>
      </c>
      <c r="K75" s="122">
        <f t="shared" si="46"/>
        <v>72540116</v>
      </c>
      <c r="L75" s="121">
        <f t="shared" si="46"/>
        <v>16186000</v>
      </c>
      <c r="M75" s="122">
        <f t="shared" si="46"/>
        <v>7238860</v>
      </c>
      <c r="N75" s="121">
        <f t="shared" si="46"/>
        <v>19295000</v>
      </c>
      <c r="O75" s="122">
        <f t="shared" si="46"/>
        <v>27393563</v>
      </c>
      <c r="P75" s="121">
        <f>$H75      +$J75      +$L75      +$N75</f>
        <v>117357000</v>
      </c>
      <c r="Q75" s="122">
        <f>$I75      +$K75      +$M75      +$O75</f>
        <v>148524029</v>
      </c>
      <c r="R75" s="67">
        <f>IF(($L75      =0),0,((($N75      -$L75      )/$L75      )*100))</f>
        <v>19.207957494130731</v>
      </c>
      <c r="S75" s="68">
        <f>IF(($M75      =0),0,((($O75      -$M75      )/$M75      )*100))</f>
        <v>278.42371588896594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79.814061671132635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101.0106428270243</v>
      </c>
      <c r="V75" s="121">
        <f>SUM(V9:V16,V19:V25,V28:V31,V34,V37:V41,V44:V54,V57:V60,V63:V67,V71:V72)</f>
        <v>7421000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9975000</v>
      </c>
      <c r="C87" s="128">
        <f t="shared" si="48"/>
        <v>0</v>
      </c>
      <c r="D87" s="128">
        <f t="shared" si="48"/>
        <v>0</v>
      </c>
      <c r="E87" s="128">
        <f t="shared" si="48"/>
        <v>9975000</v>
      </c>
      <c r="F87" s="128">
        <f t="shared" si="48"/>
        <v>0</v>
      </c>
      <c r="G87" s="128">
        <f t="shared" si="48"/>
        <v>0</v>
      </c>
      <c r="H87" s="128">
        <f t="shared" si="48"/>
        <v>2762000</v>
      </c>
      <c r="I87" s="128">
        <f t="shared" si="48"/>
        <v>0</v>
      </c>
      <c r="J87" s="128">
        <f t="shared" si="48"/>
        <v>7223000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9985000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100.10025062656642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9975000</v>
      </c>
      <c r="C91" s="108"/>
      <c r="D91" s="108"/>
      <c r="E91" s="108">
        <f t="shared" si="49"/>
        <v>9975000</v>
      </c>
      <c r="F91" s="108">
        <v>0</v>
      </c>
      <c r="G91" s="108">
        <v>0</v>
      </c>
      <c r="H91" s="108">
        <v>2762000</v>
      </c>
      <c r="I91" s="108"/>
      <c r="J91" s="108">
        <v>7223000</v>
      </c>
      <c r="K91" s="108"/>
      <c r="L91" s="108"/>
      <c r="M91" s="108"/>
      <c r="N91" s="108"/>
      <c r="O91" s="108"/>
      <c r="P91" s="108">
        <f t="shared" si="50"/>
        <v>9985000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100.10025062656642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9975000</v>
      </c>
      <c r="C114" s="137">
        <f t="shared" si="62"/>
        <v>0</v>
      </c>
      <c r="D114" s="137">
        <f t="shared" si="62"/>
        <v>0</v>
      </c>
      <c r="E114" s="137">
        <f t="shared" si="62"/>
        <v>9975000</v>
      </c>
      <c r="F114" s="137">
        <f t="shared" si="62"/>
        <v>0</v>
      </c>
      <c r="G114" s="137">
        <f t="shared" si="62"/>
        <v>0</v>
      </c>
      <c r="H114" s="137">
        <f t="shared" si="62"/>
        <v>2762000</v>
      </c>
      <c r="I114" s="137">
        <f t="shared" si="62"/>
        <v>0</v>
      </c>
      <c r="J114" s="137">
        <f t="shared" si="62"/>
        <v>7223000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9985000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1.0010025062656642</v>
      </c>
      <c r="U114" s="30">
        <f t="shared" si="59"/>
        <v>0</v>
      </c>
      <c r="V114" s="27"/>
      <c r="W114" s="28"/>
    </row>
    <row r="115" spans="1:23" hidden="1" x14ac:dyDescent="0.25">
      <c r="A115" s="31" t="s">
        <v>140</v>
      </c>
      <c r="B115" s="139">
        <f>B87</f>
        <v>9975000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9975000</v>
      </c>
      <c r="F115" s="139">
        <f t="shared" si="63"/>
        <v>0</v>
      </c>
      <c r="G115" s="139">
        <f t="shared" si="63"/>
        <v>0</v>
      </c>
      <c r="H115" s="139">
        <f t="shared" si="63"/>
        <v>2762000</v>
      </c>
      <c r="I115" s="139">
        <f t="shared" si="63"/>
        <v>0</v>
      </c>
      <c r="J115" s="139">
        <f t="shared" si="63"/>
        <v>7223000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9985000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1.0010025062656642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F3FoSyXu2tEymFpV+HDbOmc5+BurpRjl6SBnc5zwbfJMQNhAsxGEjNcwSf4fptFULAjT5VzptzrFc8VfdwoMWQ==" saltValue="azKCARsVdlyL40e/eVMct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153000</v>
      </c>
      <c r="I10" s="110">
        <v>152854</v>
      </c>
      <c r="J10" s="109">
        <v>179000</v>
      </c>
      <c r="K10" s="110">
        <v>179010</v>
      </c>
      <c r="L10" s="109">
        <v>189000</v>
      </c>
      <c r="M10" s="110">
        <v>189027</v>
      </c>
      <c r="N10" s="109"/>
      <c r="O10" s="110">
        <v>479109</v>
      </c>
      <c r="P10" s="109">
        <f t="shared" ref="P10:P17" si="1">$H10      +$J10      +$L10      +$N10</f>
        <v>521000</v>
      </c>
      <c r="Q10" s="110">
        <f t="shared" ref="Q10:Q17" si="2">$I10      +$K10      +$M10      +$O10</f>
        <v>1000000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153.4606167372915</v>
      </c>
      <c r="T10" s="54">
        <f t="shared" ref="T10:T16" si="5">IF(($E10      =0),0,(($P10      /$E10      )*100))</f>
        <v>52.1</v>
      </c>
      <c r="U10" s="56">
        <f t="shared" ref="U10:U16" si="6">IF(($E10      =0),0,(($Q10      /$E10      )*100))</f>
        <v>100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14500000</v>
      </c>
      <c r="C11" s="108"/>
      <c r="D11" s="108"/>
      <c r="E11" s="108">
        <f t="shared" si="0"/>
        <v>14500000</v>
      </c>
      <c r="F11" s="109">
        <v>14500000</v>
      </c>
      <c r="G11" s="110">
        <v>14500000</v>
      </c>
      <c r="H11" s="109">
        <v>3399000</v>
      </c>
      <c r="I11" s="110">
        <v>3399140</v>
      </c>
      <c r="J11" s="109">
        <v>3578000</v>
      </c>
      <c r="K11" s="110">
        <v>4730390</v>
      </c>
      <c r="L11" s="109">
        <v>3249000</v>
      </c>
      <c r="M11" s="110">
        <v>3250644</v>
      </c>
      <c r="N11" s="109">
        <v>3102000</v>
      </c>
      <c r="O11" s="110">
        <v>3119826</v>
      </c>
      <c r="P11" s="109">
        <f t="shared" si="1"/>
        <v>13328000</v>
      </c>
      <c r="Q11" s="110">
        <f t="shared" si="2"/>
        <v>14500000</v>
      </c>
      <c r="R11" s="54">
        <f t="shared" si="3"/>
        <v>-4.5244690674053549</v>
      </c>
      <c r="S11" s="55">
        <f t="shared" si="4"/>
        <v>-4.0243717860214776</v>
      </c>
      <c r="T11" s="54">
        <f t="shared" si="5"/>
        <v>91.91724137931034</v>
      </c>
      <c r="U11" s="56">
        <f t="shared" si="6"/>
        <v>100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15500000</v>
      </c>
      <c r="C17" s="111">
        <f>SUM(C9:C16)</f>
        <v>0</v>
      </c>
      <c r="D17" s="111"/>
      <c r="E17" s="111">
        <f t="shared" si="0"/>
        <v>15500000</v>
      </c>
      <c r="F17" s="112">
        <f t="shared" ref="F17:O17" si="7">SUM(F9:F16)</f>
        <v>15500000</v>
      </c>
      <c r="G17" s="113">
        <f t="shared" si="7"/>
        <v>15500000</v>
      </c>
      <c r="H17" s="112">
        <f t="shared" si="7"/>
        <v>3552000</v>
      </c>
      <c r="I17" s="113">
        <f t="shared" si="7"/>
        <v>3551994</v>
      </c>
      <c r="J17" s="112">
        <f t="shared" si="7"/>
        <v>3757000</v>
      </c>
      <c r="K17" s="113">
        <f t="shared" si="7"/>
        <v>4909400</v>
      </c>
      <c r="L17" s="112">
        <f t="shared" si="7"/>
        <v>3438000</v>
      </c>
      <c r="M17" s="113">
        <f t="shared" si="7"/>
        <v>3439671</v>
      </c>
      <c r="N17" s="112">
        <f t="shared" si="7"/>
        <v>3102000</v>
      </c>
      <c r="O17" s="113">
        <f t="shared" si="7"/>
        <v>3598935</v>
      </c>
      <c r="P17" s="112">
        <f t="shared" si="1"/>
        <v>13849000</v>
      </c>
      <c r="Q17" s="113">
        <f t="shared" si="2"/>
        <v>15500000</v>
      </c>
      <c r="R17" s="58">
        <f t="shared" si="3"/>
        <v>-9.7731239092495628</v>
      </c>
      <c r="S17" s="59">
        <f t="shared" si="4"/>
        <v>4.6302102730173909</v>
      </c>
      <c r="T17" s="58">
        <f>IF((SUM($E9:$E14))=0,0,(P17/(SUM($E9:$E14))*100))</f>
        <v>89.348387096774189</v>
      </c>
      <c r="U17" s="60">
        <f>IF((SUM($E9:$E14))=0,0,(Q17/(SUM($E9:$E14))*100))</f>
        <v>100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5286000</v>
      </c>
      <c r="C21" s="108"/>
      <c r="D21" s="108"/>
      <c r="E21" s="108">
        <f t="shared" si="8"/>
        <v>5286000</v>
      </c>
      <c r="F21" s="109">
        <v>5286000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5286000</v>
      </c>
      <c r="C26" s="111">
        <f>SUM(C19:C25)</f>
        <v>0</v>
      </c>
      <c r="D26" s="111"/>
      <c r="E26" s="111">
        <f t="shared" si="8"/>
        <v>5286000</v>
      </c>
      <c r="F26" s="112">
        <f t="shared" ref="F26:O26" si="15">SUM(F19:F25)</f>
        <v>5286000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2597000</v>
      </c>
      <c r="C31" s="108"/>
      <c r="D31" s="108"/>
      <c r="E31" s="108">
        <f>$B31      +$C31      +$D31</f>
        <v>2597000</v>
      </c>
      <c r="F31" s="109">
        <v>2597000</v>
      </c>
      <c r="G31" s="110">
        <v>2597000</v>
      </c>
      <c r="H31" s="109">
        <v>326000</v>
      </c>
      <c r="I31" s="110">
        <v>218614</v>
      </c>
      <c r="J31" s="109">
        <v>536000</v>
      </c>
      <c r="K31" s="110">
        <v>1139628</v>
      </c>
      <c r="L31" s="109">
        <v>374000</v>
      </c>
      <c r="M31" s="110">
        <v>286989</v>
      </c>
      <c r="N31" s="109">
        <v>749000</v>
      </c>
      <c r="O31" s="110">
        <v>951769</v>
      </c>
      <c r="P31" s="109">
        <f>$H31      +$J31      +$L31      +$N31</f>
        <v>1985000</v>
      </c>
      <c r="Q31" s="110">
        <f>$I31      +$K31      +$M31      +$O31</f>
        <v>2597000</v>
      </c>
      <c r="R31" s="54">
        <f>IF(($L31      =0),0,((($N31      -$L31      )/$L31      )*100))</f>
        <v>100.26737967914438</v>
      </c>
      <c r="S31" s="55">
        <f>IF(($M31      =0),0,((($O31      -$M31      )/$M31      )*100))</f>
        <v>231.63954019143591</v>
      </c>
      <c r="T31" s="54">
        <f>IF(($E31      =0),0,(($P31      /$E31      )*100))</f>
        <v>76.434347323835198</v>
      </c>
      <c r="U31" s="56">
        <f>IF(($E31      =0),0,(($Q31      /$E31      )*100))</f>
        <v>100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2597000</v>
      </c>
      <c r="C32" s="111">
        <f>SUM(C28:C31)</f>
        <v>0</v>
      </c>
      <c r="D32" s="111"/>
      <c r="E32" s="111">
        <f>$B32      +$C32      +$D32</f>
        <v>2597000</v>
      </c>
      <c r="F32" s="112">
        <f t="shared" ref="F32:O32" si="16">SUM(F28:F31)</f>
        <v>2597000</v>
      </c>
      <c r="G32" s="113">
        <f t="shared" si="16"/>
        <v>2597000</v>
      </c>
      <c r="H32" s="112">
        <f t="shared" si="16"/>
        <v>326000</v>
      </c>
      <c r="I32" s="113">
        <f t="shared" si="16"/>
        <v>218614</v>
      </c>
      <c r="J32" s="112">
        <f t="shared" si="16"/>
        <v>536000</v>
      </c>
      <c r="K32" s="113">
        <f t="shared" si="16"/>
        <v>1139628</v>
      </c>
      <c r="L32" s="112">
        <f t="shared" si="16"/>
        <v>374000</v>
      </c>
      <c r="M32" s="113">
        <f t="shared" si="16"/>
        <v>286989</v>
      </c>
      <c r="N32" s="112">
        <f t="shared" si="16"/>
        <v>749000</v>
      </c>
      <c r="O32" s="113">
        <f t="shared" si="16"/>
        <v>951769</v>
      </c>
      <c r="P32" s="112">
        <f>$H32      +$J32      +$L32      +$N32</f>
        <v>1985000</v>
      </c>
      <c r="Q32" s="113">
        <f>$I32      +$K32      +$M32      +$O32</f>
        <v>2597000</v>
      </c>
      <c r="R32" s="58">
        <f>IF(($L32      =0),0,((($N32      -$L32      )/$L32      )*100))</f>
        <v>100.26737967914438</v>
      </c>
      <c r="S32" s="59">
        <f>IF(($M32      =0),0,((($O32      -$M32      )/$M32      )*100))</f>
        <v>231.63954019143591</v>
      </c>
      <c r="T32" s="58">
        <f>IF($E32   =0,0,($P32   /$E32   )*100)</f>
        <v>76.434347323835198</v>
      </c>
      <c r="U32" s="60">
        <f>IF($E32   =0,0,($Q32   /$E32   )*100)</f>
        <v>100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1718000</v>
      </c>
      <c r="C34" s="108">
        <v>892000</v>
      </c>
      <c r="D34" s="108"/>
      <c r="E34" s="108">
        <f>$B34      +$C34      +$D34</f>
        <v>2610000</v>
      </c>
      <c r="F34" s="109">
        <v>2610000</v>
      </c>
      <c r="G34" s="110">
        <v>2610000</v>
      </c>
      <c r="H34" s="109">
        <v>430000</v>
      </c>
      <c r="I34" s="110">
        <v>430000</v>
      </c>
      <c r="J34" s="109">
        <v>773000</v>
      </c>
      <c r="K34" s="110">
        <v>773000</v>
      </c>
      <c r="L34" s="109">
        <v>515000</v>
      </c>
      <c r="M34" s="110">
        <v>515000</v>
      </c>
      <c r="N34" s="109">
        <v>892000</v>
      </c>
      <c r="O34" s="110">
        <v>892000</v>
      </c>
      <c r="P34" s="109">
        <f>$H34      +$J34      +$L34      +$N34</f>
        <v>2610000</v>
      </c>
      <c r="Q34" s="110">
        <f>$I34      +$K34      +$M34      +$O34</f>
        <v>2610000</v>
      </c>
      <c r="R34" s="54">
        <f>IF(($L34      =0),0,((($N34      -$L34      )/$L34      )*100))</f>
        <v>73.203883495145632</v>
      </c>
      <c r="S34" s="55">
        <f>IF(($M34      =0),0,((($O34      -$M34      )/$M34      )*100))</f>
        <v>73.203883495145632</v>
      </c>
      <c r="T34" s="54">
        <f>IF(($E34      =0),0,(($P34      /$E34      )*100))</f>
        <v>100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1718000</v>
      </c>
      <c r="C35" s="111">
        <f>C34</f>
        <v>892000</v>
      </c>
      <c r="D35" s="111"/>
      <c r="E35" s="111">
        <f>$B35      +$C35      +$D35</f>
        <v>2610000</v>
      </c>
      <c r="F35" s="112">
        <f t="shared" ref="F35:O35" si="17">F34</f>
        <v>2610000</v>
      </c>
      <c r="G35" s="113">
        <f t="shared" si="17"/>
        <v>2610000</v>
      </c>
      <c r="H35" s="112">
        <f t="shared" si="17"/>
        <v>430000</v>
      </c>
      <c r="I35" s="113">
        <f t="shared" si="17"/>
        <v>430000</v>
      </c>
      <c r="J35" s="112">
        <f t="shared" si="17"/>
        <v>773000</v>
      </c>
      <c r="K35" s="113">
        <f t="shared" si="17"/>
        <v>773000</v>
      </c>
      <c r="L35" s="112">
        <f t="shared" si="17"/>
        <v>515000</v>
      </c>
      <c r="M35" s="113">
        <f t="shared" si="17"/>
        <v>515000</v>
      </c>
      <c r="N35" s="112">
        <f t="shared" si="17"/>
        <v>892000</v>
      </c>
      <c r="O35" s="113">
        <f t="shared" si="17"/>
        <v>892000</v>
      </c>
      <c r="P35" s="112">
        <f>$H35      +$J35      +$L35      +$N35</f>
        <v>2610000</v>
      </c>
      <c r="Q35" s="113">
        <f>$I35      +$K35      +$M35      +$O35</f>
        <v>2610000</v>
      </c>
      <c r="R35" s="58">
        <f>IF(($L35      =0),0,((($N35      -$L35      )/$L35      )*100))</f>
        <v>73.203883495145632</v>
      </c>
      <c r="S35" s="59">
        <f>IF(($M35      =0),0,((($O35      -$M35      )/$M35      )*100))</f>
        <v>73.203883495145632</v>
      </c>
      <c r="T35" s="58">
        <f>IF($E35   =0,0,($P35   /$E35   )*100)</f>
        <v>100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25101000</v>
      </c>
      <c r="C69" s="120">
        <f>SUM(C9:C16,C19:C25,C28:C31,C34,C37:C41,C44:C54,C57:C60,C63:C67)</f>
        <v>892000</v>
      </c>
      <c r="D69" s="120"/>
      <c r="E69" s="120">
        <f t="shared" si="35"/>
        <v>25993000</v>
      </c>
      <c r="F69" s="121">
        <f t="shared" ref="F69:O69" si="43">SUM(F9:F16,F19:F25,F28:F31,F34,F37:F41,F44:F54,F57:F60,F63:F67)</f>
        <v>25993000</v>
      </c>
      <c r="G69" s="122">
        <f t="shared" si="43"/>
        <v>20707000</v>
      </c>
      <c r="H69" s="121">
        <f t="shared" si="43"/>
        <v>4308000</v>
      </c>
      <c r="I69" s="122">
        <f t="shared" si="43"/>
        <v>4200608</v>
      </c>
      <c r="J69" s="121">
        <f t="shared" si="43"/>
        <v>5066000</v>
      </c>
      <c r="K69" s="122">
        <f t="shared" si="43"/>
        <v>6822028</v>
      </c>
      <c r="L69" s="121">
        <f t="shared" si="43"/>
        <v>4327000</v>
      </c>
      <c r="M69" s="122">
        <f t="shared" si="43"/>
        <v>4241660</v>
      </c>
      <c r="N69" s="121">
        <f t="shared" si="43"/>
        <v>4743000</v>
      </c>
      <c r="O69" s="122">
        <f t="shared" si="43"/>
        <v>5442704</v>
      </c>
      <c r="P69" s="121">
        <f t="shared" si="36"/>
        <v>18444000</v>
      </c>
      <c r="Q69" s="122">
        <f t="shared" si="37"/>
        <v>20707000</v>
      </c>
      <c r="R69" s="67">
        <f t="shared" si="38"/>
        <v>9.6140513057545647</v>
      </c>
      <c r="S69" s="68">
        <f t="shared" si="39"/>
        <v>28.315423678465507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89.071328536243783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100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>
        <v>5000000</v>
      </c>
      <c r="D71" s="108"/>
      <c r="E71" s="108">
        <f>$B71      +$C71      +$D71</f>
        <v>5000000</v>
      </c>
      <c r="F71" s="109">
        <v>5000000</v>
      </c>
      <c r="G71" s="110">
        <v>5000000</v>
      </c>
      <c r="H71" s="109"/>
      <c r="I71" s="110"/>
      <c r="J71" s="109"/>
      <c r="K71" s="110"/>
      <c r="L71" s="109">
        <v>2356000</v>
      </c>
      <c r="M71" s="110">
        <v>1199998</v>
      </c>
      <c r="N71" s="109"/>
      <c r="O71" s="110">
        <v>1155607</v>
      </c>
      <c r="P71" s="109">
        <f>$H71      +$J71      +$L71      +$N71</f>
        <v>2356000</v>
      </c>
      <c r="Q71" s="110">
        <f>$I71      +$K71      +$M71      +$O71</f>
        <v>2355605</v>
      </c>
      <c r="R71" s="54">
        <f>IF(($L71      =0),0,((($N71      -$L71      )/$L71      )*100))</f>
        <v>-100</v>
      </c>
      <c r="S71" s="55">
        <f>IF(($M71      =0),0,((($O71      -$M71      )/$M71      )*100))</f>
        <v>-3.6992561654269425</v>
      </c>
      <c r="T71" s="54">
        <f>IF(($E71      =0),0,(($P71      /$E71      )*100))</f>
        <v>47.12</v>
      </c>
      <c r="U71" s="56">
        <f>IF(($E71      =0),0,(($Q71      /$E71      )*100))</f>
        <v>47.112099999999998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5000000</v>
      </c>
      <c r="D73" s="117"/>
      <c r="E73" s="117">
        <f>$B73      +$C73      +$D73</f>
        <v>5000000</v>
      </c>
      <c r="F73" s="118">
        <f t="shared" ref="F73:O73" si="44">SUM(F71:F72)</f>
        <v>5000000</v>
      </c>
      <c r="G73" s="119">
        <f t="shared" si="44"/>
        <v>5000000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2356000</v>
      </c>
      <c r="M73" s="119">
        <f t="shared" si="44"/>
        <v>1199998</v>
      </c>
      <c r="N73" s="118">
        <f t="shared" si="44"/>
        <v>0</v>
      </c>
      <c r="O73" s="119">
        <f t="shared" si="44"/>
        <v>1155607</v>
      </c>
      <c r="P73" s="118">
        <f>$H73      +$J73      +$L73      +$N73</f>
        <v>2356000</v>
      </c>
      <c r="Q73" s="119">
        <f>$I73      +$K73      +$M73      +$O73</f>
        <v>2355605</v>
      </c>
      <c r="R73" s="63">
        <f>IF(($L73      =0),0,((($N73      -$L73      )/$L73      )*100))</f>
        <v>-100</v>
      </c>
      <c r="S73" s="64">
        <f>IF(($M73      =0),0,((($O73      -$M73      )/$M73      )*100))</f>
        <v>-3.6992561654269425</v>
      </c>
      <c r="T73" s="63">
        <f>IF(($E71      =0),0,(($P71      /$E71      )*100))</f>
        <v>47.12</v>
      </c>
      <c r="U73" s="65">
        <f>IF($E71   =0,0,($Q71   /$E71 )*100)</f>
        <v>47.112099999999998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5000000</v>
      </c>
      <c r="D74" s="120"/>
      <c r="E74" s="120">
        <f>$B74      +$C74      +$D74</f>
        <v>5000000</v>
      </c>
      <c r="F74" s="121">
        <f t="shared" ref="F74:O74" si="45">SUM(F71:F72)</f>
        <v>5000000</v>
      </c>
      <c r="G74" s="122">
        <f t="shared" si="45"/>
        <v>5000000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2356000</v>
      </c>
      <c r="M74" s="122">
        <f t="shared" si="45"/>
        <v>1199998</v>
      </c>
      <c r="N74" s="121">
        <f t="shared" si="45"/>
        <v>0</v>
      </c>
      <c r="O74" s="122">
        <f t="shared" si="45"/>
        <v>1155607</v>
      </c>
      <c r="P74" s="121">
        <f>$H74      +$J74      +$L74      +$N74</f>
        <v>2356000</v>
      </c>
      <c r="Q74" s="122">
        <f>$I74      +$K74      +$M74      +$O74</f>
        <v>2355605</v>
      </c>
      <c r="R74" s="67">
        <f>IF(($L74      =0),0,((($N74      -$L74      )/$L74      )*100))</f>
        <v>-100</v>
      </c>
      <c r="S74" s="68">
        <f>IF(($M74      =0),0,((($O74      -$M74      )/$M74      )*100))</f>
        <v>-3.6992561654269425</v>
      </c>
      <c r="T74" s="67">
        <f>IF(($E71      =0),0,(($P71      /$E71      )*100))</f>
        <v>47.12</v>
      </c>
      <c r="U74" s="71">
        <f>IF($E71   =0,0,($Q71   /$E71 )*100)</f>
        <v>47.112099999999998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25101000</v>
      </c>
      <c r="C75" s="120">
        <f>SUM(C9:C16,C19:C25,C28:C31,C34,C37:C41,C44:C54,C57:C60,C63:C67,C71:C72)</f>
        <v>5892000</v>
      </c>
      <c r="D75" s="120"/>
      <c r="E75" s="120">
        <f>$B75      +$C75      +$D75</f>
        <v>30993000</v>
      </c>
      <c r="F75" s="121">
        <f t="shared" ref="F75:O75" si="46">SUM(F9:F16,F19:F25,F28:F31,F34,F37:F41,F44:F54,F57:F60,F63:F67,F71:F72)</f>
        <v>30993000</v>
      </c>
      <c r="G75" s="122">
        <f t="shared" si="46"/>
        <v>25707000</v>
      </c>
      <c r="H75" s="121">
        <f t="shared" si="46"/>
        <v>4308000</v>
      </c>
      <c r="I75" s="122">
        <f t="shared" si="46"/>
        <v>4200608</v>
      </c>
      <c r="J75" s="121">
        <f t="shared" si="46"/>
        <v>5066000</v>
      </c>
      <c r="K75" s="122">
        <f t="shared" si="46"/>
        <v>6822028</v>
      </c>
      <c r="L75" s="121">
        <f t="shared" si="46"/>
        <v>6683000</v>
      </c>
      <c r="M75" s="122">
        <f t="shared" si="46"/>
        <v>5441658</v>
      </c>
      <c r="N75" s="121">
        <f t="shared" si="46"/>
        <v>4743000</v>
      </c>
      <c r="O75" s="122">
        <f t="shared" si="46"/>
        <v>6598311</v>
      </c>
      <c r="P75" s="121">
        <f>$H75      +$J75      +$L75      +$N75</f>
        <v>20800000</v>
      </c>
      <c r="Q75" s="122">
        <f>$I75      +$K75      +$M75      +$O75</f>
        <v>23062605</v>
      </c>
      <c r="R75" s="67">
        <f>IF(($L75      =0),0,((($N75      -$L75      )/$L75      )*100))</f>
        <v>-29.028879245847673</v>
      </c>
      <c r="S75" s="68">
        <f>IF(($M75      =0),0,((($O75      -$M75      )/$M75      )*100))</f>
        <v>21.255525429933304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80.911813902828015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89.713327109347645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D3SGVmRHbtcJEYZzBTptbrqnPglxiqmUFYk7HYL4MeMlP86+WxEmQ3ji/Jdzr8WU0QIFwzfjTK1dP6o7fugpAg==" saltValue="1ONYi4UJFxxb63o7jAEjv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8914E3-84CF-4699-89AD-9CF231AFB40C}"/>
</file>

<file path=customXml/itemProps2.xml><?xml version="1.0" encoding="utf-8"?>
<ds:datastoreItem xmlns:ds="http://schemas.openxmlformats.org/officeDocument/2006/customXml" ds:itemID="{D1AC3504-707E-4A4D-A760-97F41D97E569}"/>
</file>

<file path=customXml/itemProps3.xml><?xml version="1.0" encoding="utf-8"?>
<ds:datastoreItem xmlns:ds="http://schemas.openxmlformats.org/officeDocument/2006/customXml" ds:itemID="{D1551612-568B-4879-85F6-71A401C87C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Summary</vt:lpstr>
      <vt:lpstr>MP301</vt:lpstr>
      <vt:lpstr>MP302</vt:lpstr>
      <vt:lpstr>MP303</vt:lpstr>
      <vt:lpstr>MP304</vt:lpstr>
      <vt:lpstr>MP305</vt:lpstr>
      <vt:lpstr>MP306</vt:lpstr>
      <vt:lpstr>MP307</vt:lpstr>
      <vt:lpstr>DC30</vt:lpstr>
      <vt:lpstr>MP311</vt:lpstr>
      <vt:lpstr>MP312</vt:lpstr>
      <vt:lpstr>MP313</vt:lpstr>
      <vt:lpstr>MP314</vt:lpstr>
      <vt:lpstr>MP315</vt:lpstr>
      <vt:lpstr>MP316</vt:lpstr>
      <vt:lpstr>DC31</vt:lpstr>
      <vt:lpstr>MP321</vt:lpstr>
      <vt:lpstr>MP324</vt:lpstr>
      <vt:lpstr>MP325</vt:lpstr>
      <vt:lpstr>MP326</vt:lpstr>
      <vt:lpstr>DC32</vt:lpstr>
      <vt:lpstr>'DC30'!Print_Area</vt:lpstr>
      <vt:lpstr>'DC31'!Print_Area</vt:lpstr>
      <vt:lpstr>'DC32'!Print_Area</vt:lpstr>
      <vt:lpstr>'MP301'!Print_Area</vt:lpstr>
      <vt:lpstr>'MP302'!Print_Area</vt:lpstr>
      <vt:lpstr>'MP303'!Print_Area</vt:lpstr>
      <vt:lpstr>'MP304'!Print_Area</vt:lpstr>
      <vt:lpstr>'MP305'!Print_Area</vt:lpstr>
      <vt:lpstr>'MP306'!Print_Area</vt:lpstr>
      <vt:lpstr>'MP307'!Print_Area</vt:lpstr>
      <vt:lpstr>'MP311'!Print_Area</vt:lpstr>
      <vt:lpstr>'MP312'!Print_Area</vt:lpstr>
      <vt:lpstr>'MP313'!Print_Area</vt:lpstr>
      <vt:lpstr>'MP314'!Print_Area</vt:lpstr>
      <vt:lpstr>'MP315'!Print_Area</vt:lpstr>
      <vt:lpstr>'MP316'!Print_Area</vt:lpstr>
      <vt:lpstr>'MP321'!Print_Area</vt:lpstr>
      <vt:lpstr>'MP324'!Print_Area</vt:lpstr>
      <vt:lpstr>'MP325'!Print_Area</vt:lpstr>
      <vt:lpstr>'MP326'!Print_Area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Nomfezeko Mayambela</cp:lastModifiedBy>
  <dcterms:created xsi:type="dcterms:W3CDTF">2025-08-18T08:48:11Z</dcterms:created>
  <dcterms:modified xsi:type="dcterms:W3CDTF">2025-08-18T08:49:17Z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