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0394F28D-442D-40BD-B746-2CC37BA8C325}" xr6:coauthVersionLast="47" xr6:coauthVersionMax="47" xr10:uidLastSave="{00000000-0000-0000-0000-000000000000}"/>
  <workbookProtection workbookAlgorithmName="SHA-512" workbookHashValue="LsOlFR+5LYA6NVvSRDHEKDLX0Qx6J6xSsuqA9h2++51uCXLUHWBfT3/jxZONnZShYr02Upf4XZcX6KeGaTDzuA==" workbookSaltValue="tG7CvhmaOomAwa6LTOgkiA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M115" i="2" s="1"/>
  <c r="S115" i="2" s="1"/>
  <c r="L87" i="2"/>
  <c r="K87" i="2"/>
  <c r="J87" i="2"/>
  <c r="I87" i="2"/>
  <c r="I115" i="2" s="1"/>
  <c r="H87" i="2"/>
  <c r="H115" i="2" s="1"/>
  <c r="G87" i="2"/>
  <c r="F87" i="2"/>
  <c r="D87" i="2"/>
  <c r="D115" i="2" s="1"/>
  <c r="C87" i="2"/>
  <c r="B87" i="2"/>
  <c r="O87" i="3"/>
  <c r="N87" i="3"/>
  <c r="N115" i="3" s="1"/>
  <c r="M87" i="3"/>
  <c r="M115" i="3" s="1"/>
  <c r="S115" i="3" s="1"/>
  <c r="L87" i="3"/>
  <c r="K87" i="3"/>
  <c r="J87" i="3"/>
  <c r="J115" i="3" s="1"/>
  <c r="I87" i="3"/>
  <c r="H87" i="3"/>
  <c r="G87" i="3"/>
  <c r="F87" i="3"/>
  <c r="F115" i="3" s="1"/>
  <c r="D87" i="3"/>
  <c r="D115" i="3" s="1"/>
  <c r="C87" i="3"/>
  <c r="B87" i="3"/>
  <c r="O87" i="4"/>
  <c r="O115" i="4" s="1"/>
  <c r="N87" i="4"/>
  <c r="M87" i="4"/>
  <c r="L87" i="4"/>
  <c r="K87" i="4"/>
  <c r="K115" i="4" s="1"/>
  <c r="J87" i="4"/>
  <c r="J115" i="4" s="1"/>
  <c r="I87" i="4"/>
  <c r="H87" i="4"/>
  <c r="G87" i="4"/>
  <c r="G115" i="4" s="1"/>
  <c r="F87" i="4"/>
  <c r="D87" i="4"/>
  <c r="C87" i="4"/>
  <c r="B87" i="4"/>
  <c r="B115" i="4" s="1"/>
  <c r="O87" i="5"/>
  <c r="O115" i="5" s="1"/>
  <c r="N87" i="5"/>
  <c r="M87" i="5"/>
  <c r="L87" i="5"/>
  <c r="K87" i="5"/>
  <c r="K115" i="5" s="1"/>
  <c r="J87" i="5"/>
  <c r="I87" i="5"/>
  <c r="H87" i="5"/>
  <c r="G87" i="5"/>
  <c r="G115" i="5" s="1"/>
  <c r="F87" i="5"/>
  <c r="D87" i="5"/>
  <c r="C87" i="5"/>
  <c r="B87" i="5"/>
  <c r="B115" i="5" s="1"/>
  <c r="O87" i="6"/>
  <c r="N87" i="6"/>
  <c r="M87" i="6"/>
  <c r="M115" i="6" s="1"/>
  <c r="S115" i="6" s="1"/>
  <c r="L87" i="6"/>
  <c r="L115" i="6" s="1"/>
  <c r="K87" i="6"/>
  <c r="J87" i="6"/>
  <c r="I87" i="6"/>
  <c r="I115" i="6" s="1"/>
  <c r="H87" i="6"/>
  <c r="G87" i="6"/>
  <c r="F87" i="6"/>
  <c r="D87" i="6"/>
  <c r="D115" i="6" s="1"/>
  <c r="C87" i="6"/>
  <c r="C115" i="6" s="1"/>
  <c r="B87" i="6"/>
  <c r="O87" i="7"/>
  <c r="N87" i="7"/>
  <c r="M87" i="7"/>
  <c r="M115" i="7" s="1"/>
  <c r="S115" i="7" s="1"/>
  <c r="L87" i="7"/>
  <c r="K87" i="7"/>
  <c r="J87" i="7"/>
  <c r="I87" i="7"/>
  <c r="I115" i="7" s="1"/>
  <c r="H87" i="7"/>
  <c r="G87" i="7"/>
  <c r="F87" i="7"/>
  <c r="D87" i="7"/>
  <c r="D115" i="7" s="1"/>
  <c r="C87" i="7"/>
  <c r="B87" i="7"/>
  <c r="O87" i="8"/>
  <c r="O114" i="8" s="1"/>
  <c r="N87" i="8"/>
  <c r="M87" i="8"/>
  <c r="L87" i="8"/>
  <c r="K87" i="8"/>
  <c r="J87" i="8"/>
  <c r="I87" i="8"/>
  <c r="I115" i="8" s="1"/>
  <c r="H87" i="8"/>
  <c r="G87" i="8"/>
  <c r="G115" i="8" s="1"/>
  <c r="F87" i="8"/>
  <c r="D87" i="8"/>
  <c r="C87" i="8"/>
  <c r="B87" i="8"/>
  <c r="O87" i="9"/>
  <c r="O114" i="9" s="1"/>
  <c r="N87" i="9"/>
  <c r="M87" i="9"/>
  <c r="M115" i="9" s="1"/>
  <c r="S115" i="9" s="1"/>
  <c r="L87" i="9"/>
  <c r="K87" i="9"/>
  <c r="K115" i="9" s="1"/>
  <c r="J87" i="9"/>
  <c r="I87" i="9"/>
  <c r="H87" i="9"/>
  <c r="G87" i="9"/>
  <c r="G115" i="9" s="1"/>
  <c r="F87" i="9"/>
  <c r="D87" i="9"/>
  <c r="C87" i="9"/>
  <c r="B87" i="9"/>
  <c r="B115" i="9" s="1"/>
  <c r="O87" i="10"/>
  <c r="N87" i="10"/>
  <c r="M87" i="10"/>
  <c r="L87" i="10"/>
  <c r="L115" i="10" s="1"/>
  <c r="R115" i="10" s="1"/>
  <c r="K87" i="10"/>
  <c r="J87" i="10"/>
  <c r="I87" i="10"/>
  <c r="I115" i="10" s="1"/>
  <c r="H87" i="10"/>
  <c r="H115" i="10" s="1"/>
  <c r="G87" i="10"/>
  <c r="F87" i="10"/>
  <c r="D87" i="10"/>
  <c r="C87" i="10"/>
  <c r="C115" i="10" s="1"/>
  <c r="B87" i="10"/>
  <c r="O87" i="11"/>
  <c r="N87" i="11"/>
  <c r="N115" i="11" s="1"/>
  <c r="M87" i="11"/>
  <c r="M115" i="11" s="1"/>
  <c r="S115" i="11" s="1"/>
  <c r="L87" i="11"/>
  <c r="K87" i="11"/>
  <c r="J87" i="11"/>
  <c r="I87" i="11"/>
  <c r="I115" i="11" s="1"/>
  <c r="H87" i="11"/>
  <c r="G87" i="11"/>
  <c r="F87" i="11"/>
  <c r="D87" i="11"/>
  <c r="D115" i="11" s="1"/>
  <c r="C87" i="11"/>
  <c r="B87" i="11"/>
  <c r="O87" i="12"/>
  <c r="N87" i="12"/>
  <c r="N114" i="12" s="1"/>
  <c r="M87" i="12"/>
  <c r="L87" i="12"/>
  <c r="K87" i="12"/>
  <c r="K115" i="12" s="1"/>
  <c r="J87" i="12"/>
  <c r="J115" i="12" s="1"/>
  <c r="I87" i="12"/>
  <c r="H87" i="12"/>
  <c r="G87" i="12"/>
  <c r="F87" i="12"/>
  <c r="F115" i="12" s="1"/>
  <c r="D87" i="12"/>
  <c r="C87" i="12"/>
  <c r="B87" i="12"/>
  <c r="B115" i="12" s="1"/>
  <c r="O87" i="13"/>
  <c r="O115" i="13" s="1"/>
  <c r="N87" i="13"/>
  <c r="M87" i="13"/>
  <c r="L87" i="13"/>
  <c r="K87" i="13"/>
  <c r="K115" i="13" s="1"/>
  <c r="J87" i="13"/>
  <c r="I87" i="13"/>
  <c r="H87" i="13"/>
  <c r="G87" i="13"/>
  <c r="G115" i="13" s="1"/>
  <c r="F87" i="13"/>
  <c r="D87" i="13"/>
  <c r="C87" i="13"/>
  <c r="B87" i="13"/>
  <c r="B115" i="13" s="1"/>
  <c r="O87" i="14"/>
  <c r="N87" i="14"/>
  <c r="M87" i="14"/>
  <c r="M115" i="14" s="1"/>
  <c r="S115" i="14" s="1"/>
  <c r="L87" i="14"/>
  <c r="K87" i="14"/>
  <c r="J87" i="14"/>
  <c r="I87" i="14"/>
  <c r="I115" i="14" s="1"/>
  <c r="H87" i="14"/>
  <c r="G87" i="14"/>
  <c r="F87" i="14"/>
  <c r="D87" i="14"/>
  <c r="D115" i="14" s="1"/>
  <c r="C87" i="14"/>
  <c r="C115" i="14" s="1"/>
  <c r="B87" i="14"/>
  <c r="O87" i="15"/>
  <c r="N87" i="15"/>
  <c r="M87" i="15"/>
  <c r="M115" i="15" s="1"/>
  <c r="S115" i="15" s="1"/>
  <c r="L87" i="15"/>
  <c r="K87" i="15"/>
  <c r="J87" i="15"/>
  <c r="I87" i="15"/>
  <c r="I115" i="15" s="1"/>
  <c r="H87" i="15"/>
  <c r="G87" i="15"/>
  <c r="F87" i="15"/>
  <c r="D87" i="15"/>
  <c r="D115" i="15" s="1"/>
  <c r="C87" i="15"/>
  <c r="B87" i="15"/>
  <c r="O87" i="16"/>
  <c r="O114" i="16" s="1"/>
  <c r="N87" i="16"/>
  <c r="M87" i="16"/>
  <c r="L87" i="16"/>
  <c r="K87" i="16"/>
  <c r="J87" i="16"/>
  <c r="I87" i="16"/>
  <c r="H87" i="16"/>
  <c r="G87" i="16"/>
  <c r="G115" i="16" s="1"/>
  <c r="F87" i="16"/>
  <c r="D87" i="16"/>
  <c r="C87" i="16"/>
  <c r="B87" i="16"/>
  <c r="O87" i="17"/>
  <c r="O114" i="17" s="1"/>
  <c r="N87" i="17"/>
  <c r="M87" i="17"/>
  <c r="M115" i="17" s="1"/>
  <c r="S115" i="17" s="1"/>
  <c r="L87" i="17"/>
  <c r="L115" i="17" s="1"/>
  <c r="K87" i="17"/>
  <c r="K115" i="17" s="1"/>
  <c r="J87" i="17"/>
  <c r="I87" i="17"/>
  <c r="H87" i="17"/>
  <c r="G87" i="17"/>
  <c r="G115" i="17" s="1"/>
  <c r="F87" i="17"/>
  <c r="D87" i="17"/>
  <c r="C87" i="17"/>
  <c r="C115" i="17" s="1"/>
  <c r="B87" i="17"/>
  <c r="B115" i="17" s="1"/>
  <c r="O87" i="18"/>
  <c r="N87" i="18"/>
  <c r="M87" i="18"/>
  <c r="L87" i="18"/>
  <c r="K87" i="18"/>
  <c r="J87" i="18"/>
  <c r="I87" i="18"/>
  <c r="I115" i="18" s="1"/>
  <c r="H87" i="18"/>
  <c r="G87" i="18"/>
  <c r="F87" i="18"/>
  <c r="D87" i="18"/>
  <c r="C87" i="18"/>
  <c r="C115" i="18" s="1"/>
  <c r="B87" i="18"/>
  <c r="O87" i="19"/>
  <c r="N87" i="19"/>
  <c r="N115" i="19" s="1"/>
  <c r="M87" i="19"/>
  <c r="M115" i="19" s="1"/>
  <c r="S115" i="19" s="1"/>
  <c r="L87" i="19"/>
  <c r="K87" i="19"/>
  <c r="J87" i="19"/>
  <c r="I87" i="19"/>
  <c r="I115" i="19" s="1"/>
  <c r="H87" i="19"/>
  <c r="G87" i="19"/>
  <c r="F87" i="19"/>
  <c r="D87" i="19"/>
  <c r="D115" i="19" s="1"/>
  <c r="C87" i="19"/>
  <c r="B87" i="19"/>
  <c r="O87" i="20"/>
  <c r="N87" i="20"/>
  <c r="N114" i="20" s="1"/>
  <c r="M87" i="20"/>
  <c r="L87" i="20"/>
  <c r="K87" i="20"/>
  <c r="K115" i="20" s="1"/>
  <c r="J87" i="20"/>
  <c r="I87" i="20"/>
  <c r="I115" i="20" s="1"/>
  <c r="H87" i="20"/>
  <c r="H115" i="20" s="1"/>
  <c r="G87" i="20"/>
  <c r="F87" i="20"/>
  <c r="D87" i="20"/>
  <c r="C87" i="20"/>
  <c r="B87" i="20"/>
  <c r="O87" i="21"/>
  <c r="N87" i="21"/>
  <c r="M87" i="21"/>
  <c r="L87" i="21"/>
  <c r="K87" i="21"/>
  <c r="J87" i="21"/>
  <c r="I87" i="21"/>
  <c r="H87" i="21"/>
  <c r="H115" i="21" s="1"/>
  <c r="G87" i="21"/>
  <c r="F87" i="21"/>
  <c r="D87" i="21"/>
  <c r="C87" i="21"/>
  <c r="B87" i="21"/>
  <c r="O87" i="22"/>
  <c r="N87" i="22"/>
  <c r="M87" i="22"/>
  <c r="M115" i="22" s="1"/>
  <c r="S115" i="22" s="1"/>
  <c r="L87" i="22"/>
  <c r="K87" i="22"/>
  <c r="J87" i="22"/>
  <c r="I87" i="22"/>
  <c r="I115" i="22" s="1"/>
  <c r="H87" i="22"/>
  <c r="H115" i="22" s="1"/>
  <c r="G87" i="22"/>
  <c r="F87" i="22"/>
  <c r="D87" i="22"/>
  <c r="C87" i="22"/>
  <c r="B87" i="22"/>
  <c r="O87" i="23"/>
  <c r="N87" i="23"/>
  <c r="M87" i="23"/>
  <c r="M115" i="23" s="1"/>
  <c r="S115" i="23" s="1"/>
  <c r="L87" i="23"/>
  <c r="L115" i="23" s="1"/>
  <c r="K87" i="23"/>
  <c r="J87" i="23"/>
  <c r="I87" i="23"/>
  <c r="I115" i="23" s="1"/>
  <c r="H87" i="23"/>
  <c r="G87" i="23"/>
  <c r="F87" i="23"/>
  <c r="D87" i="23"/>
  <c r="D115" i="23" s="1"/>
  <c r="C87" i="23"/>
  <c r="B87" i="23"/>
  <c r="O87" i="24"/>
  <c r="N87" i="24"/>
  <c r="N114" i="24" s="1"/>
  <c r="M87" i="24"/>
  <c r="L87" i="24"/>
  <c r="K87" i="24"/>
  <c r="J87" i="24"/>
  <c r="I87" i="24"/>
  <c r="I115" i="24" s="1"/>
  <c r="H87" i="24"/>
  <c r="H115" i="24" s="1"/>
  <c r="G87" i="24"/>
  <c r="G115" i="24" s="1"/>
  <c r="F87" i="24"/>
  <c r="D87" i="24"/>
  <c r="C87" i="24"/>
  <c r="B87" i="24"/>
  <c r="O87" i="25"/>
  <c r="N87" i="25"/>
  <c r="M87" i="25"/>
  <c r="M115" i="25" s="1"/>
  <c r="S115" i="25" s="1"/>
  <c r="L87" i="25"/>
  <c r="L115" i="25" s="1"/>
  <c r="K87" i="25"/>
  <c r="J87" i="25"/>
  <c r="I87" i="25"/>
  <c r="H87" i="25"/>
  <c r="G87" i="25"/>
  <c r="F87" i="25"/>
  <c r="D87" i="25"/>
  <c r="D115" i="25" s="1"/>
  <c r="C87" i="25"/>
  <c r="B87" i="25"/>
  <c r="B115" i="25" s="1"/>
  <c r="O87" i="26"/>
  <c r="N87" i="26"/>
  <c r="M87" i="26"/>
  <c r="L87" i="26"/>
  <c r="K87" i="26"/>
  <c r="J87" i="26"/>
  <c r="I87" i="26"/>
  <c r="I115" i="26" s="1"/>
  <c r="H87" i="26"/>
  <c r="H115" i="26" s="1"/>
  <c r="G87" i="26"/>
  <c r="F87" i="26"/>
  <c r="D87" i="26"/>
  <c r="C87" i="26"/>
  <c r="B87" i="26"/>
  <c r="O87" i="27"/>
  <c r="N87" i="27"/>
  <c r="M87" i="27"/>
  <c r="M115" i="27" s="1"/>
  <c r="S115" i="27" s="1"/>
  <c r="L87" i="27"/>
  <c r="L115" i="27" s="1"/>
  <c r="K87" i="27"/>
  <c r="J87" i="27"/>
  <c r="I87" i="27"/>
  <c r="H87" i="27"/>
  <c r="G87" i="27"/>
  <c r="F87" i="27"/>
  <c r="D87" i="27"/>
  <c r="D115" i="27" s="1"/>
  <c r="C87" i="27"/>
  <c r="B87" i="27"/>
  <c r="O87" i="28"/>
  <c r="N87" i="28"/>
  <c r="M87" i="28"/>
  <c r="L87" i="28"/>
  <c r="K87" i="28"/>
  <c r="J87" i="28"/>
  <c r="J115" i="28" s="1"/>
  <c r="I87" i="28"/>
  <c r="I115" i="28" s="1"/>
  <c r="H87" i="28"/>
  <c r="H115" i="28" s="1"/>
  <c r="G87" i="28"/>
  <c r="F87" i="28"/>
  <c r="D87" i="28"/>
  <c r="C87" i="28"/>
  <c r="B87" i="28"/>
  <c r="O87" i="29"/>
  <c r="N87" i="29"/>
  <c r="M87" i="29"/>
  <c r="L87" i="29"/>
  <c r="K87" i="29"/>
  <c r="J87" i="29"/>
  <c r="I87" i="29"/>
  <c r="H87" i="29"/>
  <c r="G87" i="29"/>
  <c r="F87" i="29"/>
  <c r="D87" i="29"/>
  <c r="C87" i="29"/>
  <c r="B87" i="29"/>
  <c r="O87" i="30"/>
  <c r="N87" i="30"/>
  <c r="M87" i="30"/>
  <c r="L87" i="30"/>
  <c r="K87" i="30"/>
  <c r="J87" i="30"/>
  <c r="I87" i="30"/>
  <c r="I115" i="30" s="1"/>
  <c r="H87" i="30"/>
  <c r="H115" i="30" s="1"/>
  <c r="G87" i="30"/>
  <c r="F87" i="30"/>
  <c r="D87" i="30"/>
  <c r="C87" i="30"/>
  <c r="B87" i="30"/>
  <c r="O87" i="31"/>
  <c r="N87" i="31"/>
  <c r="M87" i="31"/>
  <c r="M115" i="31" s="1"/>
  <c r="S115" i="31" s="1"/>
  <c r="L87" i="31"/>
  <c r="L115" i="31" s="1"/>
  <c r="K87" i="31"/>
  <c r="J87" i="31"/>
  <c r="I87" i="31"/>
  <c r="H87" i="31"/>
  <c r="G87" i="31"/>
  <c r="F87" i="31"/>
  <c r="D87" i="31"/>
  <c r="D115" i="31" s="1"/>
  <c r="C87" i="31"/>
  <c r="B87" i="31"/>
  <c r="O87" i="1"/>
  <c r="N87" i="1"/>
  <c r="M87" i="1"/>
  <c r="L87" i="1"/>
  <c r="K87" i="1"/>
  <c r="J87" i="1"/>
  <c r="I87" i="1"/>
  <c r="I115" i="1" s="1"/>
  <c r="H87" i="1"/>
  <c r="H115" i="1" s="1"/>
  <c r="G87" i="1"/>
  <c r="F87" i="1"/>
  <c r="D87" i="1"/>
  <c r="C87" i="1"/>
  <c r="B87" i="1"/>
  <c r="O115" i="2"/>
  <c r="N115" i="2"/>
  <c r="L115" i="2"/>
  <c r="R115" i="2" s="1"/>
  <c r="K115" i="2"/>
  <c r="J115" i="2"/>
  <c r="G115" i="2"/>
  <c r="F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T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U101" i="2" s="1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M97" i="2"/>
  <c r="L97" i="2"/>
  <c r="L114" i="2" s="1"/>
  <c r="R114" i="2" s="1"/>
  <c r="K97" i="2"/>
  <c r="K114" i="2" s="1"/>
  <c r="J97" i="2"/>
  <c r="J114" i="2" s="1"/>
  <c r="I97" i="2"/>
  <c r="H97" i="2"/>
  <c r="G97" i="2"/>
  <c r="G114" i="2" s="1"/>
  <c r="F97" i="2"/>
  <c r="F114" i="2" s="1"/>
  <c r="D97" i="2"/>
  <c r="C97" i="2"/>
  <c r="C114" i="2" s="1"/>
  <c r="B97" i="2"/>
  <c r="B114" i="2" s="1"/>
  <c r="O115" i="3"/>
  <c r="L115" i="3"/>
  <c r="K115" i="3"/>
  <c r="I115" i="3"/>
  <c r="H115" i="3"/>
  <c r="G115" i="3"/>
  <c r="C115" i="3"/>
  <c r="B115" i="3"/>
  <c r="O114" i="3"/>
  <c r="N114" i="3"/>
  <c r="U113" i="3"/>
  <c r="T113" i="3"/>
  <c r="S113" i="3"/>
  <c r="R113" i="3"/>
  <c r="S112" i="3"/>
  <c r="R112" i="3"/>
  <c r="E112" i="3"/>
  <c r="U112" i="3" s="1"/>
  <c r="U111" i="3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T105" i="3" s="1"/>
  <c r="S104" i="3"/>
  <c r="R104" i="3"/>
  <c r="E104" i="3"/>
  <c r="U104" i="3" s="1"/>
  <c r="S103" i="3"/>
  <c r="R103" i="3"/>
  <c r="E103" i="3"/>
  <c r="T103" i="3" s="1"/>
  <c r="T102" i="3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K114" i="3" s="1"/>
  <c r="J97" i="3"/>
  <c r="I97" i="3"/>
  <c r="I114" i="3" s="1"/>
  <c r="H97" i="3"/>
  <c r="H114" i="3" s="1"/>
  <c r="G97" i="3"/>
  <c r="G114" i="3" s="1"/>
  <c r="F97" i="3"/>
  <c r="D97" i="3"/>
  <c r="C97" i="3"/>
  <c r="C114" i="3" s="1"/>
  <c r="B97" i="3"/>
  <c r="B114" i="3" s="1"/>
  <c r="N115" i="4"/>
  <c r="M115" i="4"/>
  <c r="S115" i="4" s="1"/>
  <c r="L115" i="4"/>
  <c r="I115" i="4"/>
  <c r="H115" i="4"/>
  <c r="F115" i="4"/>
  <c r="D115" i="4"/>
  <c r="C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U111" i="4" s="1"/>
  <c r="S110" i="4"/>
  <c r="R110" i="4"/>
  <c r="E110" i="4"/>
  <c r="U110" i="4" s="1"/>
  <c r="S109" i="4"/>
  <c r="R109" i="4"/>
  <c r="E109" i="4"/>
  <c r="S108" i="4"/>
  <c r="R108" i="4"/>
  <c r="E108" i="4"/>
  <c r="T108" i="4" s="1"/>
  <c r="S107" i="4"/>
  <c r="R107" i="4"/>
  <c r="E107" i="4"/>
  <c r="U107" i="4" s="1"/>
  <c r="S106" i="4"/>
  <c r="R106" i="4"/>
  <c r="E106" i="4"/>
  <c r="T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M97" i="4"/>
  <c r="M114" i="4" s="1"/>
  <c r="S114" i="4" s="1"/>
  <c r="L97" i="4"/>
  <c r="R97" i="4" s="1"/>
  <c r="K97" i="4"/>
  <c r="K114" i="4" s="1"/>
  <c r="J97" i="4"/>
  <c r="I97" i="4"/>
  <c r="I114" i="4" s="1"/>
  <c r="H97" i="4"/>
  <c r="H114" i="4" s="1"/>
  <c r="G97" i="4"/>
  <c r="G114" i="4" s="1"/>
  <c r="F97" i="4"/>
  <c r="D97" i="4"/>
  <c r="D114" i="4" s="1"/>
  <c r="C97" i="4"/>
  <c r="C114" i="4" s="1"/>
  <c r="B97" i="4"/>
  <c r="B114" i="4" s="1"/>
  <c r="N115" i="5"/>
  <c r="M115" i="5"/>
  <c r="S115" i="5" s="1"/>
  <c r="L115" i="5"/>
  <c r="J115" i="5"/>
  <c r="I115" i="5"/>
  <c r="H115" i="5"/>
  <c r="F115" i="5"/>
  <c r="D115" i="5"/>
  <c r="C115" i="5"/>
  <c r="N114" i="5"/>
  <c r="U113" i="5"/>
  <c r="T113" i="5"/>
  <c r="S113" i="5"/>
  <c r="R113" i="5"/>
  <c r="S112" i="5"/>
  <c r="R112" i="5"/>
  <c r="E112" i="5"/>
  <c r="U111" i="5"/>
  <c r="S111" i="5"/>
  <c r="R111" i="5"/>
  <c r="E111" i="5"/>
  <c r="T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S103" i="5"/>
  <c r="R103" i="5"/>
  <c r="E103" i="5"/>
  <c r="T103" i="5" s="1"/>
  <c r="S102" i="5"/>
  <c r="R102" i="5"/>
  <c r="E102" i="5"/>
  <c r="U102" i="5" s="1"/>
  <c r="S101" i="5"/>
  <c r="R101" i="5"/>
  <c r="E101" i="5"/>
  <c r="U101" i="5" s="1"/>
  <c r="U100" i="5"/>
  <c r="S100" i="5"/>
  <c r="R100" i="5"/>
  <c r="E100" i="5"/>
  <c r="T100" i="5" s="1"/>
  <c r="S99" i="5"/>
  <c r="R99" i="5"/>
  <c r="E99" i="5"/>
  <c r="S98" i="5"/>
  <c r="R98" i="5"/>
  <c r="E98" i="5"/>
  <c r="T98" i="5" s="1"/>
  <c r="M97" i="5"/>
  <c r="M114" i="5" s="1"/>
  <c r="S114" i="5" s="1"/>
  <c r="L97" i="5"/>
  <c r="K97" i="5"/>
  <c r="J97" i="5"/>
  <c r="J114" i="5" s="1"/>
  <c r="I97" i="5"/>
  <c r="I114" i="5" s="1"/>
  <c r="H97" i="5"/>
  <c r="G97" i="5"/>
  <c r="F97" i="5"/>
  <c r="F114" i="5" s="1"/>
  <c r="D97" i="5"/>
  <c r="D114" i="5" s="1"/>
  <c r="C97" i="5"/>
  <c r="B97" i="5"/>
  <c r="B114" i="5" s="1"/>
  <c r="O115" i="6"/>
  <c r="N115" i="6"/>
  <c r="K115" i="6"/>
  <c r="J115" i="6"/>
  <c r="H115" i="6"/>
  <c r="G115" i="6"/>
  <c r="F115" i="6"/>
  <c r="B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T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8" i="6"/>
  <c r="S98" i="6"/>
  <c r="R98" i="6"/>
  <c r="E98" i="6"/>
  <c r="T98" i="6" s="1"/>
  <c r="M97" i="6"/>
  <c r="L97" i="6"/>
  <c r="K97" i="6"/>
  <c r="K114" i="6" s="1"/>
  <c r="J97" i="6"/>
  <c r="J114" i="6" s="1"/>
  <c r="I97" i="6"/>
  <c r="I114" i="6" s="1"/>
  <c r="H97" i="6"/>
  <c r="G97" i="6"/>
  <c r="G114" i="6" s="1"/>
  <c r="F97" i="6"/>
  <c r="F114" i="6" s="1"/>
  <c r="D97" i="6"/>
  <c r="C97" i="6"/>
  <c r="B97" i="6"/>
  <c r="B114" i="6" s="1"/>
  <c r="O115" i="7"/>
  <c r="N115" i="7"/>
  <c r="L115" i="7"/>
  <c r="R115" i="7" s="1"/>
  <c r="K115" i="7"/>
  <c r="J115" i="7"/>
  <c r="H115" i="7"/>
  <c r="G115" i="7"/>
  <c r="F115" i="7"/>
  <c r="C115" i="7"/>
  <c r="B115" i="7"/>
  <c r="O114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T106" i="7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M97" i="7"/>
  <c r="S97" i="7" s="1"/>
  <c r="L97" i="7"/>
  <c r="L114" i="7" s="1"/>
  <c r="K97" i="7"/>
  <c r="K114" i="7" s="1"/>
  <c r="J97" i="7"/>
  <c r="J114" i="7" s="1"/>
  <c r="I97" i="7"/>
  <c r="I114" i="7" s="1"/>
  <c r="H97" i="7"/>
  <c r="H114" i="7" s="1"/>
  <c r="G97" i="7"/>
  <c r="G114" i="7" s="1"/>
  <c r="F97" i="7"/>
  <c r="F114" i="7" s="1"/>
  <c r="D97" i="7"/>
  <c r="D114" i="7" s="1"/>
  <c r="C97" i="7"/>
  <c r="B97" i="7"/>
  <c r="B114" i="7" s="1"/>
  <c r="O115" i="8"/>
  <c r="N115" i="8"/>
  <c r="R115" i="8" s="1"/>
  <c r="M115" i="8"/>
  <c r="S115" i="8" s="1"/>
  <c r="L115" i="8"/>
  <c r="K115" i="8"/>
  <c r="J115" i="8"/>
  <c r="H115" i="8"/>
  <c r="F115" i="8"/>
  <c r="D115" i="8"/>
  <c r="C115" i="8"/>
  <c r="B115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U111" i="8" s="1"/>
  <c r="T110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S105" i="8"/>
  <c r="R105" i="8"/>
  <c r="E105" i="8"/>
  <c r="S104" i="8"/>
  <c r="R104" i="8"/>
  <c r="E104" i="8"/>
  <c r="S103" i="8"/>
  <c r="R103" i="8"/>
  <c r="E103" i="8"/>
  <c r="U103" i="8" s="1"/>
  <c r="S102" i="8"/>
  <c r="R102" i="8"/>
  <c r="E102" i="8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M97" i="8"/>
  <c r="L97" i="8"/>
  <c r="R97" i="8" s="1"/>
  <c r="K97" i="8"/>
  <c r="K114" i="8" s="1"/>
  <c r="J97" i="8"/>
  <c r="I97" i="8"/>
  <c r="H97" i="8"/>
  <c r="H114" i="8" s="1"/>
  <c r="G97" i="8"/>
  <c r="F97" i="8"/>
  <c r="D97" i="8"/>
  <c r="D114" i="8" s="1"/>
  <c r="C97" i="8"/>
  <c r="C114" i="8" s="1"/>
  <c r="B97" i="8"/>
  <c r="B114" i="8" s="1"/>
  <c r="N115" i="9"/>
  <c r="L115" i="9"/>
  <c r="J115" i="9"/>
  <c r="I115" i="9"/>
  <c r="H115" i="9"/>
  <c r="F115" i="9"/>
  <c r="D115" i="9"/>
  <c r="C115" i="9"/>
  <c r="N114" i="9"/>
  <c r="U113" i="9"/>
  <c r="T113" i="9"/>
  <c r="S113" i="9"/>
  <c r="R113" i="9"/>
  <c r="S112" i="9"/>
  <c r="R112" i="9"/>
  <c r="E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U107" i="9"/>
  <c r="S107" i="9"/>
  <c r="R107" i="9"/>
  <c r="E107" i="9"/>
  <c r="T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T99" i="9" s="1"/>
  <c r="S98" i="9"/>
  <c r="R98" i="9"/>
  <c r="E98" i="9"/>
  <c r="U98" i="9" s="1"/>
  <c r="M97" i="9"/>
  <c r="S97" i="9" s="1"/>
  <c r="L97" i="9"/>
  <c r="K97" i="9"/>
  <c r="J97" i="9"/>
  <c r="J114" i="9" s="1"/>
  <c r="I97" i="9"/>
  <c r="I114" i="9" s="1"/>
  <c r="H97" i="9"/>
  <c r="H114" i="9" s="1"/>
  <c r="G97" i="9"/>
  <c r="F97" i="9"/>
  <c r="F114" i="9" s="1"/>
  <c r="D97" i="9"/>
  <c r="D114" i="9" s="1"/>
  <c r="C97" i="9"/>
  <c r="B97" i="9"/>
  <c r="O115" i="10"/>
  <c r="N115" i="10"/>
  <c r="M115" i="10"/>
  <c r="S115" i="10" s="1"/>
  <c r="K115" i="10"/>
  <c r="J115" i="10"/>
  <c r="G115" i="10"/>
  <c r="F115" i="10"/>
  <c r="D115" i="10"/>
  <c r="B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U105" i="10"/>
  <c r="S105" i="10"/>
  <c r="R105" i="10"/>
  <c r="E105" i="10"/>
  <c r="T105" i="10" s="1"/>
  <c r="S104" i="10"/>
  <c r="R104" i="10"/>
  <c r="E104" i="10"/>
  <c r="S103" i="10"/>
  <c r="R103" i="10"/>
  <c r="E103" i="10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U98" i="10" s="1"/>
  <c r="R97" i="10"/>
  <c r="M97" i="10"/>
  <c r="M114" i="10" s="1"/>
  <c r="S114" i="10" s="1"/>
  <c r="L97" i="10"/>
  <c r="K97" i="10"/>
  <c r="K114" i="10" s="1"/>
  <c r="J97" i="10"/>
  <c r="J114" i="10" s="1"/>
  <c r="I97" i="10"/>
  <c r="H97" i="10"/>
  <c r="G97" i="10"/>
  <c r="G114" i="10" s="1"/>
  <c r="F97" i="10"/>
  <c r="F114" i="10" s="1"/>
  <c r="D97" i="10"/>
  <c r="D114" i="10" s="1"/>
  <c r="C97" i="10"/>
  <c r="B97" i="10"/>
  <c r="B114" i="10" s="1"/>
  <c r="O115" i="11"/>
  <c r="L115" i="11"/>
  <c r="K115" i="11"/>
  <c r="J115" i="11"/>
  <c r="H115" i="11"/>
  <c r="G115" i="11"/>
  <c r="F115" i="11"/>
  <c r="C115" i="11"/>
  <c r="B115" i="11"/>
  <c r="O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T111" i="11" s="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T103" i="11" s="1"/>
  <c r="S102" i="11"/>
  <c r="R102" i="11"/>
  <c r="E102" i="11"/>
  <c r="U102" i="11" s="1"/>
  <c r="S101" i="11"/>
  <c r="R101" i="11"/>
  <c r="E101" i="11"/>
  <c r="T101" i="11" s="1"/>
  <c r="U100" i="11"/>
  <c r="S100" i="11"/>
  <c r="R100" i="11"/>
  <c r="E100" i="11"/>
  <c r="T100" i="11" s="1"/>
  <c r="S99" i="11"/>
  <c r="R99" i="11"/>
  <c r="E99" i="11"/>
  <c r="S98" i="11"/>
  <c r="R98" i="11"/>
  <c r="E98" i="11"/>
  <c r="U98" i="11" s="1"/>
  <c r="M97" i="11"/>
  <c r="L97" i="11"/>
  <c r="L114" i="11" s="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D97" i="11"/>
  <c r="D114" i="11" s="1"/>
  <c r="C97" i="11"/>
  <c r="C114" i="11" s="1"/>
  <c r="B97" i="11"/>
  <c r="B114" i="11" s="1"/>
  <c r="O115" i="12"/>
  <c r="N115" i="12"/>
  <c r="M115" i="12"/>
  <c r="S115" i="12" s="1"/>
  <c r="L115" i="12"/>
  <c r="H115" i="12"/>
  <c r="G115" i="12"/>
  <c r="D115" i="12"/>
  <c r="C115" i="12"/>
  <c r="O114" i="12"/>
  <c r="U113" i="12"/>
  <c r="T113" i="12"/>
  <c r="S113" i="12"/>
  <c r="R113" i="12"/>
  <c r="S112" i="12"/>
  <c r="R112" i="12"/>
  <c r="E112" i="12"/>
  <c r="T112" i="12" s="1"/>
  <c r="S111" i="12"/>
  <c r="R111" i="12"/>
  <c r="E111" i="12"/>
  <c r="U111" i="12" s="1"/>
  <c r="S110" i="12"/>
  <c r="R110" i="12"/>
  <c r="E110" i="12"/>
  <c r="U110" i="12" s="1"/>
  <c r="S109" i="12"/>
  <c r="R109" i="12"/>
  <c r="E109" i="12"/>
  <c r="T109" i="12" s="1"/>
  <c r="T108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S98" i="12"/>
  <c r="R98" i="12"/>
  <c r="E98" i="12"/>
  <c r="U98" i="12" s="1"/>
  <c r="M97" i="12"/>
  <c r="S97" i="12" s="1"/>
  <c r="L97" i="12"/>
  <c r="L114" i="12" s="1"/>
  <c r="K97" i="12"/>
  <c r="K114" i="12" s="1"/>
  <c r="J97" i="12"/>
  <c r="I97" i="12"/>
  <c r="H97" i="12"/>
  <c r="H114" i="12" s="1"/>
  <c r="G97" i="12"/>
  <c r="G114" i="12" s="1"/>
  <c r="F97" i="12"/>
  <c r="D97" i="12"/>
  <c r="D114" i="12" s="1"/>
  <c r="C97" i="12"/>
  <c r="C114" i="12" s="1"/>
  <c r="B97" i="12"/>
  <c r="B114" i="12" s="1"/>
  <c r="N115" i="13"/>
  <c r="M115" i="13"/>
  <c r="S115" i="13" s="1"/>
  <c r="L115" i="13"/>
  <c r="J115" i="13"/>
  <c r="I115" i="13"/>
  <c r="H115" i="13"/>
  <c r="F115" i="13"/>
  <c r="D115" i="13"/>
  <c r="C115" i="13"/>
  <c r="N114" i="13"/>
  <c r="H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U111" i="13" s="1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T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T99" i="13" s="1"/>
  <c r="T98" i="13"/>
  <c r="S98" i="13"/>
  <c r="R98" i="13"/>
  <c r="E98" i="13"/>
  <c r="M97" i="13"/>
  <c r="S97" i="13" s="1"/>
  <c r="L97" i="13"/>
  <c r="R97" i="13" s="1"/>
  <c r="K97" i="13"/>
  <c r="K114" i="13" s="1"/>
  <c r="J97" i="13"/>
  <c r="J114" i="13" s="1"/>
  <c r="I97" i="13"/>
  <c r="I114" i="13" s="1"/>
  <c r="H97" i="13"/>
  <c r="G97" i="13"/>
  <c r="G114" i="13" s="1"/>
  <c r="F97" i="13"/>
  <c r="F114" i="13" s="1"/>
  <c r="D97" i="13"/>
  <c r="D114" i="13" s="1"/>
  <c r="C97" i="13"/>
  <c r="C114" i="13" s="1"/>
  <c r="B97" i="13"/>
  <c r="B114" i="13" s="1"/>
  <c r="O115" i="14"/>
  <c r="N115" i="14"/>
  <c r="L115" i="14"/>
  <c r="R115" i="14" s="1"/>
  <c r="K115" i="14"/>
  <c r="J115" i="14"/>
  <c r="H115" i="14"/>
  <c r="G115" i="14"/>
  <c r="F115" i="14"/>
  <c r="B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T111" i="14" s="1"/>
  <c r="S110" i="14"/>
  <c r="R110" i="14"/>
  <c r="E110" i="14"/>
  <c r="U110" i="14" s="1"/>
  <c r="S109" i="14"/>
  <c r="R109" i="14"/>
  <c r="E109" i="14"/>
  <c r="T109" i="14" s="1"/>
  <c r="S108" i="14"/>
  <c r="R108" i="14"/>
  <c r="E108" i="14"/>
  <c r="T108" i="14" s="1"/>
  <c r="S107" i="14"/>
  <c r="R107" i="14"/>
  <c r="E107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T100" i="14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M97" i="14"/>
  <c r="M114" i="14" s="1"/>
  <c r="S114" i="14" s="1"/>
  <c r="L97" i="14"/>
  <c r="K97" i="14"/>
  <c r="K114" i="14" s="1"/>
  <c r="J97" i="14"/>
  <c r="J114" i="14" s="1"/>
  <c r="I97" i="14"/>
  <c r="H97" i="14"/>
  <c r="G97" i="14"/>
  <c r="G114" i="14" s="1"/>
  <c r="F97" i="14"/>
  <c r="F114" i="14" s="1"/>
  <c r="D97" i="14"/>
  <c r="D114" i="14" s="1"/>
  <c r="C97" i="14"/>
  <c r="B97" i="14"/>
  <c r="B114" i="14" s="1"/>
  <c r="O115" i="15"/>
  <c r="N115" i="15"/>
  <c r="L115" i="15"/>
  <c r="K115" i="15"/>
  <c r="J115" i="15"/>
  <c r="H115" i="15"/>
  <c r="G115" i="15"/>
  <c r="F115" i="15"/>
  <c r="C115" i="15"/>
  <c r="B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T111" i="15" s="1"/>
  <c r="S110" i="15"/>
  <c r="R110" i="15"/>
  <c r="E110" i="15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T104" i="15" s="1"/>
  <c r="S103" i="15"/>
  <c r="R103" i="15"/>
  <c r="E103" i="15"/>
  <c r="T103" i="15" s="1"/>
  <c r="S102" i="15"/>
  <c r="R102" i="15"/>
  <c r="E102" i="15"/>
  <c r="S101" i="15"/>
  <c r="R101" i="15"/>
  <c r="E101" i="15"/>
  <c r="U101" i="15" s="1"/>
  <c r="S100" i="15"/>
  <c r="R100" i="15"/>
  <c r="E100" i="15"/>
  <c r="U100" i="15" s="1"/>
  <c r="S99" i="15"/>
  <c r="R99" i="15"/>
  <c r="E99" i="15"/>
  <c r="S98" i="15"/>
  <c r="R98" i="15"/>
  <c r="E98" i="15"/>
  <c r="U98" i="15" s="1"/>
  <c r="R97" i="15"/>
  <c r="M97" i="15"/>
  <c r="S97" i="15" s="1"/>
  <c r="L97" i="15"/>
  <c r="L114" i="15" s="1"/>
  <c r="K97" i="15"/>
  <c r="K114" i="15" s="1"/>
  <c r="J97" i="15"/>
  <c r="J114" i="15" s="1"/>
  <c r="I97" i="15"/>
  <c r="I114" i="15" s="1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O115" i="16"/>
  <c r="N115" i="16"/>
  <c r="M115" i="16"/>
  <c r="S115" i="16" s="1"/>
  <c r="L115" i="16"/>
  <c r="K115" i="16"/>
  <c r="J115" i="16"/>
  <c r="H115" i="16"/>
  <c r="F115" i="16"/>
  <c r="D115" i="16"/>
  <c r="C115" i="16"/>
  <c r="B115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T98" i="16"/>
  <c r="S98" i="16"/>
  <c r="R98" i="16"/>
  <c r="E98" i="16"/>
  <c r="U98" i="16" s="1"/>
  <c r="M97" i="16"/>
  <c r="M114" i="16" s="1"/>
  <c r="S114" i="16" s="1"/>
  <c r="L97" i="16"/>
  <c r="L114" i="16" s="1"/>
  <c r="K97" i="16"/>
  <c r="K114" i="16" s="1"/>
  <c r="J97" i="16"/>
  <c r="J114" i="16" s="1"/>
  <c r="I97" i="16"/>
  <c r="H97" i="16"/>
  <c r="H114" i="16" s="1"/>
  <c r="G97" i="16"/>
  <c r="G114" i="16" s="1"/>
  <c r="F97" i="16"/>
  <c r="D97" i="16"/>
  <c r="D114" i="16" s="1"/>
  <c r="C97" i="16"/>
  <c r="C114" i="16" s="1"/>
  <c r="B97" i="16"/>
  <c r="B114" i="16" s="1"/>
  <c r="O115" i="17"/>
  <c r="N115" i="17"/>
  <c r="J115" i="17"/>
  <c r="I115" i="17"/>
  <c r="H115" i="17"/>
  <c r="F115" i="17"/>
  <c r="D115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S110" i="17"/>
  <c r="R110" i="17"/>
  <c r="E110" i="17"/>
  <c r="U110" i="17" s="1"/>
  <c r="S109" i="17"/>
  <c r="R109" i="17"/>
  <c r="E109" i="17"/>
  <c r="T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T101" i="17" s="1"/>
  <c r="T100" i="17"/>
  <c r="S100" i="17"/>
  <c r="R100" i="17"/>
  <c r="E100" i="17"/>
  <c r="U100" i="17" s="1"/>
  <c r="S99" i="17"/>
  <c r="R99" i="17"/>
  <c r="E99" i="17"/>
  <c r="U99" i="17" s="1"/>
  <c r="T98" i="17"/>
  <c r="S98" i="17"/>
  <c r="R98" i="17"/>
  <c r="E98" i="17"/>
  <c r="U98" i="17" s="1"/>
  <c r="M97" i="17"/>
  <c r="S97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C114" i="17" s="1"/>
  <c r="B97" i="17"/>
  <c r="B114" i="17" s="1"/>
  <c r="O115" i="18"/>
  <c r="N115" i="18"/>
  <c r="R115" i="18" s="1"/>
  <c r="M115" i="18"/>
  <c r="S115" i="18" s="1"/>
  <c r="L115" i="18"/>
  <c r="K115" i="18"/>
  <c r="J115" i="18"/>
  <c r="H115" i="18"/>
  <c r="G115" i="18"/>
  <c r="F115" i="18"/>
  <c r="D115" i="18"/>
  <c r="B115" i="18"/>
  <c r="O114" i="18"/>
  <c r="N114" i="18"/>
  <c r="U113" i="18"/>
  <c r="T113" i="18"/>
  <c r="S113" i="18"/>
  <c r="R113" i="18"/>
  <c r="S112" i="18"/>
  <c r="R112" i="18"/>
  <c r="E112" i="18"/>
  <c r="T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S107" i="18"/>
  <c r="R107" i="18"/>
  <c r="E107" i="18"/>
  <c r="U107" i="18" s="1"/>
  <c r="S106" i="18"/>
  <c r="R106" i="18"/>
  <c r="E106" i="18"/>
  <c r="T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S99" i="18"/>
  <c r="R99" i="18"/>
  <c r="E99" i="18"/>
  <c r="U99" i="18" s="1"/>
  <c r="S98" i="18"/>
  <c r="R98" i="18"/>
  <c r="E98" i="18"/>
  <c r="T98" i="18" s="1"/>
  <c r="M97" i="18"/>
  <c r="S97" i="18" s="1"/>
  <c r="L97" i="18"/>
  <c r="K97" i="18"/>
  <c r="K114" i="18" s="1"/>
  <c r="J97" i="18"/>
  <c r="J114" i="18" s="1"/>
  <c r="I97" i="18"/>
  <c r="H97" i="18"/>
  <c r="G97" i="18"/>
  <c r="G114" i="18" s="1"/>
  <c r="F97" i="18"/>
  <c r="F114" i="18" s="1"/>
  <c r="D97" i="18"/>
  <c r="D114" i="18" s="1"/>
  <c r="C97" i="18"/>
  <c r="B97" i="18"/>
  <c r="B114" i="18" s="1"/>
  <c r="O115" i="19"/>
  <c r="L115" i="19"/>
  <c r="R115" i="19" s="1"/>
  <c r="K115" i="19"/>
  <c r="J115" i="19"/>
  <c r="H115" i="19"/>
  <c r="G115" i="19"/>
  <c r="F115" i="19"/>
  <c r="C115" i="19"/>
  <c r="B115" i="19"/>
  <c r="O114" i="19"/>
  <c r="F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U98" i="19" s="1"/>
  <c r="M97" i="19"/>
  <c r="L97" i="19"/>
  <c r="R97" i="19" s="1"/>
  <c r="K97" i="19"/>
  <c r="K114" i="19" s="1"/>
  <c r="J97" i="19"/>
  <c r="J114" i="19" s="1"/>
  <c r="I97" i="19"/>
  <c r="H97" i="19"/>
  <c r="H114" i="19" s="1"/>
  <c r="G97" i="19"/>
  <c r="G114" i="19" s="1"/>
  <c r="F97" i="19"/>
  <c r="D97" i="19"/>
  <c r="D114" i="19" s="1"/>
  <c r="C97" i="19"/>
  <c r="C114" i="19" s="1"/>
  <c r="B97" i="19"/>
  <c r="B114" i="19" s="1"/>
  <c r="O115" i="20"/>
  <c r="N115" i="20"/>
  <c r="M115" i="20"/>
  <c r="S115" i="20" s="1"/>
  <c r="L115" i="20"/>
  <c r="J115" i="20"/>
  <c r="G115" i="20"/>
  <c r="F115" i="20"/>
  <c r="D115" i="20"/>
  <c r="C115" i="20"/>
  <c r="B115" i="20"/>
  <c r="O114" i="20"/>
  <c r="U113" i="20"/>
  <c r="T113" i="20"/>
  <c r="S113" i="20"/>
  <c r="R113" i="20"/>
  <c r="S112" i="20"/>
  <c r="R112" i="20"/>
  <c r="E112" i="20"/>
  <c r="T112" i="20" s="1"/>
  <c r="S111" i="20"/>
  <c r="R111" i="20"/>
  <c r="E111" i="20"/>
  <c r="U111" i="20" s="1"/>
  <c r="S110" i="20"/>
  <c r="R110" i="20"/>
  <c r="E110" i="20"/>
  <c r="T110" i="20" s="1"/>
  <c r="S109" i="20"/>
  <c r="R109" i="20"/>
  <c r="E109" i="20"/>
  <c r="U109" i="20" s="1"/>
  <c r="S108" i="20"/>
  <c r="R108" i="20"/>
  <c r="E108" i="20"/>
  <c r="S107" i="20"/>
  <c r="R107" i="20"/>
  <c r="E107" i="20"/>
  <c r="U107" i="20" s="1"/>
  <c r="S106" i="20"/>
  <c r="R106" i="20"/>
  <c r="E106" i="20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S99" i="20"/>
  <c r="R99" i="20"/>
  <c r="E99" i="20"/>
  <c r="U99" i="20" s="1"/>
  <c r="S98" i="20"/>
  <c r="R98" i="20"/>
  <c r="E98" i="20"/>
  <c r="M97" i="20"/>
  <c r="S97" i="20" s="1"/>
  <c r="L97" i="20"/>
  <c r="K97" i="20"/>
  <c r="J97" i="20"/>
  <c r="J114" i="20" s="1"/>
  <c r="I97" i="20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O115" i="21"/>
  <c r="N115" i="21"/>
  <c r="K115" i="21"/>
  <c r="J115" i="21"/>
  <c r="I115" i="21"/>
  <c r="G115" i="21"/>
  <c r="F115" i="21"/>
  <c r="C115" i="21"/>
  <c r="B115" i="21"/>
  <c r="O114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T111" i="21" s="1"/>
  <c r="S110" i="21"/>
  <c r="R110" i="21"/>
  <c r="E110" i="21"/>
  <c r="T110" i="21" s="1"/>
  <c r="S109" i="21"/>
  <c r="R109" i="21"/>
  <c r="E109" i="21"/>
  <c r="S108" i="21"/>
  <c r="R108" i="21"/>
  <c r="E108" i="21"/>
  <c r="T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S100" i="21"/>
  <c r="R100" i="21"/>
  <c r="E100" i="21"/>
  <c r="U100" i="21" s="1"/>
  <c r="S99" i="21"/>
  <c r="R99" i="21"/>
  <c r="E99" i="21"/>
  <c r="U99" i="21" s="1"/>
  <c r="S98" i="21"/>
  <c r="R98" i="21"/>
  <c r="E98" i="21"/>
  <c r="M97" i="21"/>
  <c r="S97" i="21" s="1"/>
  <c r="L97" i="21"/>
  <c r="R97" i="21" s="1"/>
  <c r="K97" i="21"/>
  <c r="K114" i="21" s="1"/>
  <c r="J97" i="21"/>
  <c r="J114" i="21" s="1"/>
  <c r="I97" i="21"/>
  <c r="I114" i="21" s="1"/>
  <c r="H97" i="21"/>
  <c r="G97" i="21"/>
  <c r="G114" i="21" s="1"/>
  <c r="F97" i="21"/>
  <c r="F114" i="21" s="1"/>
  <c r="D97" i="21"/>
  <c r="C97" i="21"/>
  <c r="C114" i="21" s="1"/>
  <c r="B97" i="21"/>
  <c r="B114" i="21" s="1"/>
  <c r="O115" i="22"/>
  <c r="N115" i="22"/>
  <c r="L115" i="22"/>
  <c r="K115" i="22"/>
  <c r="J115" i="22"/>
  <c r="G115" i="22"/>
  <c r="F115" i="22"/>
  <c r="D115" i="22"/>
  <c r="C115" i="22"/>
  <c r="B115" i="22"/>
  <c r="O114" i="22"/>
  <c r="N114" i="22"/>
  <c r="U113" i="22"/>
  <c r="T113" i="22"/>
  <c r="S113" i="22"/>
  <c r="R113" i="22"/>
  <c r="S112" i="22"/>
  <c r="R112" i="22"/>
  <c r="E112" i="22"/>
  <c r="S111" i="22"/>
  <c r="R111" i="22"/>
  <c r="E111" i="22"/>
  <c r="U111" i="22" s="1"/>
  <c r="U110" i="22"/>
  <c r="S110" i="22"/>
  <c r="R110" i="22"/>
  <c r="E110" i="22"/>
  <c r="T110" i="22" s="1"/>
  <c r="S109" i="22"/>
  <c r="R109" i="22"/>
  <c r="E109" i="22"/>
  <c r="S108" i="22"/>
  <c r="R108" i="22"/>
  <c r="E108" i="22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T100" i="22"/>
  <c r="S100" i="22"/>
  <c r="R100" i="22"/>
  <c r="E100" i="22"/>
  <c r="U100" i="22" s="1"/>
  <c r="S99" i="22"/>
  <c r="R99" i="22"/>
  <c r="E99" i="22"/>
  <c r="U99" i="22" s="1"/>
  <c r="S98" i="22"/>
  <c r="R98" i="22"/>
  <c r="E98" i="22"/>
  <c r="M97" i="22"/>
  <c r="M114" i="22" s="1"/>
  <c r="S114" i="22" s="1"/>
  <c r="L97" i="22"/>
  <c r="K97" i="22"/>
  <c r="K114" i="22" s="1"/>
  <c r="J97" i="22"/>
  <c r="J114" i="22" s="1"/>
  <c r="I97" i="22"/>
  <c r="H97" i="22"/>
  <c r="G97" i="22"/>
  <c r="G114" i="22" s="1"/>
  <c r="F97" i="22"/>
  <c r="F114" i="22" s="1"/>
  <c r="D97" i="22"/>
  <c r="D114" i="22" s="1"/>
  <c r="C97" i="22"/>
  <c r="B97" i="22"/>
  <c r="B114" i="22" s="1"/>
  <c r="O115" i="23"/>
  <c r="N115" i="23"/>
  <c r="K115" i="23"/>
  <c r="J115" i="23"/>
  <c r="H115" i="23"/>
  <c r="G115" i="23"/>
  <c r="F115" i="23"/>
  <c r="C115" i="23"/>
  <c r="B115" i="23"/>
  <c r="O114" i="23"/>
  <c r="N114" i="23"/>
  <c r="U113" i="23"/>
  <c r="T113" i="23"/>
  <c r="S113" i="23"/>
  <c r="R113" i="23"/>
  <c r="U112" i="23"/>
  <c r="S112" i="23"/>
  <c r="R112" i="23"/>
  <c r="E112" i="23"/>
  <c r="T112" i="23" s="1"/>
  <c r="S111" i="23"/>
  <c r="R111" i="23"/>
  <c r="E111" i="23"/>
  <c r="U111" i="23" s="1"/>
  <c r="S110" i="23"/>
  <c r="R110" i="23"/>
  <c r="E110" i="23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S104" i="23"/>
  <c r="R104" i="23"/>
  <c r="E104" i="23"/>
  <c r="T104" i="23" s="1"/>
  <c r="U103" i="23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U100" i="23"/>
  <c r="S100" i="23"/>
  <c r="R100" i="23"/>
  <c r="E100" i="23"/>
  <c r="T100" i="23" s="1"/>
  <c r="S99" i="23"/>
  <c r="R99" i="23"/>
  <c r="E99" i="23"/>
  <c r="U99" i="23" s="1"/>
  <c r="S98" i="23"/>
  <c r="R98" i="23"/>
  <c r="E98" i="23"/>
  <c r="R97" i="23"/>
  <c r="M97" i="23"/>
  <c r="M114" i="23" s="1"/>
  <c r="S114" i="23" s="1"/>
  <c r="L97" i="23"/>
  <c r="L114" i="23" s="1"/>
  <c r="K97" i="23"/>
  <c r="K114" i="23" s="1"/>
  <c r="J97" i="23"/>
  <c r="J114" i="23" s="1"/>
  <c r="I97" i="23"/>
  <c r="I114" i="23" s="1"/>
  <c r="H97" i="23"/>
  <c r="H114" i="23" s="1"/>
  <c r="G97" i="23"/>
  <c r="G114" i="23" s="1"/>
  <c r="F97" i="23"/>
  <c r="F114" i="23" s="1"/>
  <c r="D97" i="23"/>
  <c r="D114" i="23" s="1"/>
  <c r="C97" i="23"/>
  <c r="C114" i="23" s="1"/>
  <c r="B97" i="23"/>
  <c r="B114" i="23" s="1"/>
  <c r="O115" i="24"/>
  <c r="N115" i="24"/>
  <c r="M115" i="24"/>
  <c r="S115" i="24" s="1"/>
  <c r="L115" i="24"/>
  <c r="R115" i="24" s="1"/>
  <c r="K115" i="24"/>
  <c r="J115" i="24"/>
  <c r="F115" i="24"/>
  <c r="D115" i="24"/>
  <c r="C115" i="24"/>
  <c r="B115" i="24"/>
  <c r="O114" i="24"/>
  <c r="U113" i="24"/>
  <c r="T113" i="24"/>
  <c r="S113" i="24"/>
  <c r="R113" i="24"/>
  <c r="U112" i="24"/>
  <c r="S112" i="24"/>
  <c r="R112" i="24"/>
  <c r="E112" i="24"/>
  <c r="T112" i="24" s="1"/>
  <c r="S111" i="24"/>
  <c r="R111" i="24"/>
  <c r="E111" i="24"/>
  <c r="U111" i="24" s="1"/>
  <c r="S110" i="24"/>
  <c r="R110" i="24"/>
  <c r="E110" i="24"/>
  <c r="S109" i="24"/>
  <c r="R109" i="24"/>
  <c r="E109" i="24"/>
  <c r="U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T102" i="24" s="1"/>
  <c r="T101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T99" i="24" s="1"/>
  <c r="S98" i="24"/>
  <c r="R98" i="24"/>
  <c r="E98" i="24"/>
  <c r="U98" i="24" s="1"/>
  <c r="M97" i="24"/>
  <c r="S97" i="24" s="1"/>
  <c r="L97" i="24"/>
  <c r="L114" i="24" s="1"/>
  <c r="K97" i="24"/>
  <c r="K114" i="24" s="1"/>
  <c r="J97" i="24"/>
  <c r="J114" i="24" s="1"/>
  <c r="I97" i="24"/>
  <c r="H97" i="24"/>
  <c r="G97" i="24"/>
  <c r="G114" i="24" s="1"/>
  <c r="F97" i="24"/>
  <c r="F114" i="24" s="1"/>
  <c r="D97" i="24"/>
  <c r="D114" i="24" s="1"/>
  <c r="C97" i="24"/>
  <c r="C114" i="24" s="1"/>
  <c r="B97" i="24"/>
  <c r="B114" i="24" s="1"/>
  <c r="O115" i="25"/>
  <c r="N115" i="25"/>
  <c r="K115" i="25"/>
  <c r="J115" i="25"/>
  <c r="I115" i="25"/>
  <c r="H115" i="25"/>
  <c r="G115" i="25"/>
  <c r="F115" i="25"/>
  <c r="C115" i="25"/>
  <c r="O114" i="25"/>
  <c r="N114" i="25"/>
  <c r="U113" i="25"/>
  <c r="T113" i="25"/>
  <c r="S113" i="25"/>
  <c r="R113" i="25"/>
  <c r="S112" i="25"/>
  <c r="R112" i="25"/>
  <c r="E112" i="25"/>
  <c r="U112" i="25" s="1"/>
  <c r="S111" i="25"/>
  <c r="R111" i="25"/>
  <c r="E111" i="25"/>
  <c r="U111" i="25" s="1"/>
  <c r="S110" i="25"/>
  <c r="R110" i="25"/>
  <c r="E110" i="25"/>
  <c r="T110" i="25" s="1"/>
  <c r="S109" i="25"/>
  <c r="R109" i="25"/>
  <c r="E109" i="25"/>
  <c r="U109" i="25" s="1"/>
  <c r="S108" i="25"/>
  <c r="R108" i="25"/>
  <c r="E108" i="25"/>
  <c r="U108" i="25" s="1"/>
  <c r="T107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U102" i="25"/>
  <c r="S102" i="25"/>
  <c r="R102" i="25"/>
  <c r="E102" i="25"/>
  <c r="T102" i="25" s="1"/>
  <c r="S101" i="25"/>
  <c r="R101" i="25"/>
  <c r="E101" i="25"/>
  <c r="T101" i="25" s="1"/>
  <c r="S100" i="25"/>
  <c r="R100" i="25"/>
  <c r="E100" i="25"/>
  <c r="U100" i="25" s="1"/>
  <c r="S99" i="25"/>
  <c r="R99" i="25"/>
  <c r="E99" i="25"/>
  <c r="T99" i="25" s="1"/>
  <c r="S98" i="25"/>
  <c r="R98" i="25"/>
  <c r="E98" i="25"/>
  <c r="U98" i="25" s="1"/>
  <c r="M97" i="25"/>
  <c r="S97" i="25" s="1"/>
  <c r="L97" i="25"/>
  <c r="R97" i="25" s="1"/>
  <c r="K97" i="25"/>
  <c r="K114" i="25" s="1"/>
  <c r="J97" i="25"/>
  <c r="J114" i="25" s="1"/>
  <c r="I97" i="25"/>
  <c r="I114" i="25" s="1"/>
  <c r="H97" i="25"/>
  <c r="H114" i="25" s="1"/>
  <c r="G97" i="25"/>
  <c r="G114" i="25" s="1"/>
  <c r="F97" i="25"/>
  <c r="F114" i="25" s="1"/>
  <c r="D97" i="25"/>
  <c r="C97" i="25"/>
  <c r="C114" i="25" s="1"/>
  <c r="B97" i="25"/>
  <c r="B114" i="25" s="1"/>
  <c r="O115" i="26"/>
  <c r="N115" i="26"/>
  <c r="M115" i="26"/>
  <c r="S115" i="26" s="1"/>
  <c r="L115" i="26"/>
  <c r="K115" i="26"/>
  <c r="J115" i="26"/>
  <c r="G115" i="26"/>
  <c r="F115" i="26"/>
  <c r="D115" i="26"/>
  <c r="C115" i="26"/>
  <c r="B115" i="26"/>
  <c r="O114" i="26"/>
  <c r="N114" i="26"/>
  <c r="U113" i="26"/>
  <c r="T113" i="26"/>
  <c r="S113" i="26"/>
  <c r="R113" i="26"/>
  <c r="S112" i="26"/>
  <c r="R112" i="26"/>
  <c r="E112" i="26"/>
  <c r="T112" i="26" s="1"/>
  <c r="S111" i="26"/>
  <c r="R111" i="26"/>
  <c r="E111" i="26"/>
  <c r="U111" i="26" s="1"/>
  <c r="S110" i="26"/>
  <c r="R110" i="26"/>
  <c r="E110" i="26"/>
  <c r="T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S103" i="26"/>
  <c r="R103" i="26"/>
  <c r="E103" i="26"/>
  <c r="U103" i="26" s="1"/>
  <c r="S102" i="26"/>
  <c r="R102" i="26"/>
  <c r="E102" i="26"/>
  <c r="U102" i="26" s="1"/>
  <c r="S101" i="26"/>
  <c r="R101" i="26"/>
  <c r="E101" i="26"/>
  <c r="S100" i="26"/>
  <c r="R100" i="26"/>
  <c r="E100" i="26"/>
  <c r="U100" i="26" s="1"/>
  <c r="S99" i="26"/>
  <c r="R99" i="26"/>
  <c r="E99" i="26"/>
  <c r="S98" i="26"/>
  <c r="R98" i="26"/>
  <c r="E98" i="26"/>
  <c r="U98" i="26" s="1"/>
  <c r="M97" i="26"/>
  <c r="S97" i="26" s="1"/>
  <c r="L97" i="26"/>
  <c r="R97" i="26" s="1"/>
  <c r="K97" i="26"/>
  <c r="K114" i="26" s="1"/>
  <c r="J97" i="26"/>
  <c r="J114" i="26" s="1"/>
  <c r="I97" i="26"/>
  <c r="I114" i="26" s="1"/>
  <c r="H97" i="26"/>
  <c r="H114" i="26" s="1"/>
  <c r="G97" i="26"/>
  <c r="G114" i="26" s="1"/>
  <c r="F97" i="26"/>
  <c r="F114" i="26" s="1"/>
  <c r="D97" i="26"/>
  <c r="D114" i="26" s="1"/>
  <c r="C97" i="26"/>
  <c r="C114" i="26" s="1"/>
  <c r="B97" i="26"/>
  <c r="B114" i="26" s="1"/>
  <c r="O115" i="27"/>
  <c r="N115" i="27"/>
  <c r="K115" i="27"/>
  <c r="J115" i="27"/>
  <c r="I115" i="27"/>
  <c r="H115" i="27"/>
  <c r="G115" i="27"/>
  <c r="F115" i="27"/>
  <c r="C115" i="27"/>
  <c r="B115" i="27"/>
  <c r="O114" i="27"/>
  <c r="N114" i="27"/>
  <c r="U113" i="27"/>
  <c r="T113" i="27"/>
  <c r="S113" i="27"/>
  <c r="R113" i="27"/>
  <c r="S112" i="27"/>
  <c r="R112" i="27"/>
  <c r="E112" i="27"/>
  <c r="U112" i="27" s="1"/>
  <c r="S111" i="27"/>
  <c r="R111" i="27"/>
  <c r="E111" i="27"/>
  <c r="U111" i="27" s="1"/>
  <c r="S110" i="27"/>
  <c r="R110" i="27"/>
  <c r="E110" i="27"/>
  <c r="U110" i="27" s="1"/>
  <c r="S109" i="27"/>
  <c r="R109" i="27"/>
  <c r="E109" i="27"/>
  <c r="U109" i="27" s="1"/>
  <c r="S108" i="27"/>
  <c r="R108" i="27"/>
  <c r="E108" i="27"/>
  <c r="T108" i="27" s="1"/>
  <c r="S107" i="27"/>
  <c r="R107" i="27"/>
  <c r="E107" i="27"/>
  <c r="T107" i="27" s="1"/>
  <c r="S106" i="27"/>
  <c r="R106" i="27"/>
  <c r="E106" i="27"/>
  <c r="U106" i="27" s="1"/>
  <c r="S105" i="27"/>
  <c r="R105" i="27"/>
  <c r="E105" i="27"/>
  <c r="T105" i="27" s="1"/>
  <c r="S104" i="27"/>
  <c r="R104" i="27"/>
  <c r="E104" i="27"/>
  <c r="U104" i="27" s="1"/>
  <c r="S103" i="27"/>
  <c r="R103" i="27"/>
  <c r="E103" i="27"/>
  <c r="U103" i="27" s="1"/>
  <c r="U102" i="27"/>
  <c r="S102" i="27"/>
  <c r="R102" i="27"/>
  <c r="E102" i="27"/>
  <c r="T102" i="27" s="1"/>
  <c r="S101" i="27"/>
  <c r="R101" i="27"/>
  <c r="E101" i="27"/>
  <c r="U101" i="27" s="1"/>
  <c r="S100" i="27"/>
  <c r="R100" i="27"/>
  <c r="E100" i="27"/>
  <c r="T100" i="27" s="1"/>
  <c r="S99" i="27"/>
  <c r="R99" i="27"/>
  <c r="E99" i="27"/>
  <c r="U99" i="27" s="1"/>
  <c r="S98" i="27"/>
  <c r="R98" i="27"/>
  <c r="E98" i="27"/>
  <c r="U98" i="27" s="1"/>
  <c r="M97" i="27"/>
  <c r="S97" i="27" s="1"/>
  <c r="L97" i="27"/>
  <c r="R97" i="27" s="1"/>
  <c r="K97" i="27"/>
  <c r="K114" i="27" s="1"/>
  <c r="J97" i="27"/>
  <c r="J114" i="27" s="1"/>
  <c r="I97" i="27"/>
  <c r="I114" i="27" s="1"/>
  <c r="H97" i="27"/>
  <c r="H114" i="27" s="1"/>
  <c r="G97" i="27"/>
  <c r="G114" i="27" s="1"/>
  <c r="F97" i="27"/>
  <c r="F114" i="27" s="1"/>
  <c r="D97" i="27"/>
  <c r="C97" i="27"/>
  <c r="C114" i="27" s="1"/>
  <c r="B97" i="27"/>
  <c r="B114" i="27" s="1"/>
  <c r="O115" i="28"/>
  <c r="N115" i="28"/>
  <c r="M115" i="28"/>
  <c r="S115" i="28" s="1"/>
  <c r="L115" i="28"/>
  <c r="K115" i="28"/>
  <c r="G115" i="28"/>
  <c r="F115" i="28"/>
  <c r="D115" i="28"/>
  <c r="C115" i="28"/>
  <c r="B115" i="28"/>
  <c r="O114" i="28"/>
  <c r="N114" i="28"/>
  <c r="U113" i="28"/>
  <c r="T113" i="28"/>
  <c r="S113" i="28"/>
  <c r="R113" i="28"/>
  <c r="S112" i="28"/>
  <c r="R112" i="28"/>
  <c r="E112" i="28"/>
  <c r="U112" i="28" s="1"/>
  <c r="S111" i="28"/>
  <c r="R111" i="28"/>
  <c r="E111" i="28"/>
  <c r="T111" i="28" s="1"/>
  <c r="T110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S107" i="28"/>
  <c r="R107" i="28"/>
  <c r="E107" i="28"/>
  <c r="U107" i="28" s="1"/>
  <c r="S106" i="28"/>
  <c r="R106" i="28"/>
  <c r="E106" i="28"/>
  <c r="U106" i="28" s="1"/>
  <c r="S105" i="28"/>
  <c r="R105" i="28"/>
  <c r="E105" i="28"/>
  <c r="T105" i="28" s="1"/>
  <c r="S104" i="28"/>
  <c r="R104" i="28"/>
  <c r="E104" i="28"/>
  <c r="U104" i="28" s="1"/>
  <c r="S103" i="28"/>
  <c r="R103" i="28"/>
  <c r="E103" i="28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M97" i="28"/>
  <c r="M114" i="28" s="1"/>
  <c r="S114" i="28" s="1"/>
  <c r="L97" i="28"/>
  <c r="R97" i="28" s="1"/>
  <c r="K97" i="28"/>
  <c r="K114" i="28" s="1"/>
  <c r="J97" i="28"/>
  <c r="J114" i="28" s="1"/>
  <c r="I97" i="28"/>
  <c r="H97" i="28"/>
  <c r="G97" i="28"/>
  <c r="G114" i="28" s="1"/>
  <c r="F97" i="28"/>
  <c r="F114" i="28" s="1"/>
  <c r="D97" i="28"/>
  <c r="D114" i="28" s="1"/>
  <c r="C97" i="28"/>
  <c r="C114" i="28" s="1"/>
  <c r="B97" i="28"/>
  <c r="B114" i="28" s="1"/>
  <c r="O115" i="29"/>
  <c r="N115" i="29"/>
  <c r="M115" i="29"/>
  <c r="S115" i="29" s="1"/>
  <c r="L115" i="29"/>
  <c r="K115" i="29"/>
  <c r="J115" i="29"/>
  <c r="I115" i="29"/>
  <c r="H115" i="29"/>
  <c r="G115" i="29"/>
  <c r="F115" i="29"/>
  <c r="D115" i="29"/>
  <c r="C115" i="29"/>
  <c r="B115" i="29"/>
  <c r="O114" i="29"/>
  <c r="N114" i="29"/>
  <c r="U113" i="29"/>
  <c r="T113" i="29"/>
  <c r="S113" i="29"/>
  <c r="R113" i="29"/>
  <c r="S112" i="29"/>
  <c r="R112" i="29"/>
  <c r="E112" i="29"/>
  <c r="U112" i="29" s="1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T108" i="29" s="1"/>
  <c r="S107" i="29"/>
  <c r="R107" i="29"/>
  <c r="E107" i="29"/>
  <c r="U107" i="29" s="1"/>
  <c r="S106" i="29"/>
  <c r="R106" i="29"/>
  <c r="E106" i="29"/>
  <c r="T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T100" i="29"/>
  <c r="S100" i="29"/>
  <c r="R100" i="29"/>
  <c r="E100" i="29"/>
  <c r="U100" i="29" s="1"/>
  <c r="S99" i="29"/>
  <c r="R99" i="29"/>
  <c r="E99" i="29"/>
  <c r="U99" i="29" s="1"/>
  <c r="S98" i="29"/>
  <c r="R98" i="29"/>
  <c r="E98" i="29"/>
  <c r="T98" i="29" s="1"/>
  <c r="M97" i="29"/>
  <c r="M114" i="29" s="1"/>
  <c r="S114" i="29" s="1"/>
  <c r="L97" i="29"/>
  <c r="L114" i="29" s="1"/>
  <c r="R114" i="29" s="1"/>
  <c r="K97" i="29"/>
  <c r="K114" i="29" s="1"/>
  <c r="J97" i="29"/>
  <c r="J114" i="29" s="1"/>
  <c r="I97" i="29"/>
  <c r="I114" i="29" s="1"/>
  <c r="H97" i="29"/>
  <c r="H114" i="29" s="1"/>
  <c r="G97" i="29"/>
  <c r="G114" i="29" s="1"/>
  <c r="F97" i="29"/>
  <c r="F114" i="29" s="1"/>
  <c r="D97" i="29"/>
  <c r="D114" i="29" s="1"/>
  <c r="C97" i="29"/>
  <c r="C114" i="29" s="1"/>
  <c r="B97" i="29"/>
  <c r="B114" i="29" s="1"/>
  <c r="O115" i="30"/>
  <c r="N115" i="30"/>
  <c r="M115" i="30"/>
  <c r="S115" i="30" s="1"/>
  <c r="L115" i="30"/>
  <c r="K115" i="30"/>
  <c r="J115" i="30"/>
  <c r="G115" i="30"/>
  <c r="F115" i="30"/>
  <c r="D115" i="30"/>
  <c r="C115" i="30"/>
  <c r="B115" i="30"/>
  <c r="O114" i="30"/>
  <c r="N114" i="30"/>
  <c r="U113" i="30"/>
  <c r="T113" i="30"/>
  <c r="S113" i="30"/>
  <c r="R113" i="30"/>
  <c r="S112" i="30"/>
  <c r="R112" i="30"/>
  <c r="E112" i="30"/>
  <c r="U112" i="30" s="1"/>
  <c r="S111" i="30"/>
  <c r="R111" i="30"/>
  <c r="E111" i="30"/>
  <c r="T111" i="30" s="1"/>
  <c r="S110" i="30"/>
  <c r="R110" i="30"/>
  <c r="E110" i="30"/>
  <c r="U110" i="30" s="1"/>
  <c r="S109" i="30"/>
  <c r="R109" i="30"/>
  <c r="E109" i="30"/>
  <c r="T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T103" i="30"/>
  <c r="S103" i="30"/>
  <c r="R103" i="30"/>
  <c r="E103" i="30"/>
  <c r="U103" i="30" s="1"/>
  <c r="S102" i="30"/>
  <c r="R102" i="30"/>
  <c r="E102" i="30"/>
  <c r="U102" i="30" s="1"/>
  <c r="S101" i="30"/>
  <c r="R101" i="30"/>
  <c r="E101" i="30"/>
  <c r="T101" i="30" s="1"/>
  <c r="S100" i="30"/>
  <c r="R100" i="30"/>
  <c r="E100" i="30"/>
  <c r="U100" i="30" s="1"/>
  <c r="S99" i="30"/>
  <c r="R99" i="30"/>
  <c r="E99" i="30"/>
  <c r="S98" i="30"/>
  <c r="R98" i="30"/>
  <c r="E98" i="30"/>
  <c r="U98" i="30" s="1"/>
  <c r="M97" i="30"/>
  <c r="M114" i="30" s="1"/>
  <c r="S114" i="30" s="1"/>
  <c r="L97" i="30"/>
  <c r="L114" i="30" s="1"/>
  <c r="K97" i="30"/>
  <c r="K114" i="30" s="1"/>
  <c r="J97" i="30"/>
  <c r="J114" i="30" s="1"/>
  <c r="I97" i="30"/>
  <c r="H97" i="30"/>
  <c r="H114" i="30" s="1"/>
  <c r="G97" i="30"/>
  <c r="G114" i="30" s="1"/>
  <c r="F97" i="30"/>
  <c r="F114" i="30" s="1"/>
  <c r="D97" i="30"/>
  <c r="D114" i="30" s="1"/>
  <c r="C97" i="30"/>
  <c r="C114" i="30" s="1"/>
  <c r="B97" i="30"/>
  <c r="B114" i="30" s="1"/>
  <c r="O115" i="31"/>
  <c r="N115" i="31"/>
  <c r="K115" i="31"/>
  <c r="J115" i="31"/>
  <c r="I115" i="31"/>
  <c r="H115" i="31"/>
  <c r="G115" i="31"/>
  <c r="F115" i="31"/>
  <c r="C115" i="31"/>
  <c r="B115" i="31"/>
  <c r="O114" i="31"/>
  <c r="N114" i="31"/>
  <c r="U113" i="31"/>
  <c r="T113" i="31"/>
  <c r="S113" i="31"/>
  <c r="R113" i="31"/>
  <c r="S112" i="31"/>
  <c r="R112" i="31"/>
  <c r="E112" i="31"/>
  <c r="T112" i="31" s="1"/>
  <c r="S111" i="31"/>
  <c r="R111" i="31"/>
  <c r="E111" i="31"/>
  <c r="U111" i="31" s="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T106" i="31"/>
  <c r="S106" i="31"/>
  <c r="R106" i="31"/>
  <c r="E106" i="31"/>
  <c r="U106" i="31" s="1"/>
  <c r="S105" i="31"/>
  <c r="R105" i="31"/>
  <c r="E105" i="31"/>
  <c r="U105" i="31" s="1"/>
  <c r="S104" i="31"/>
  <c r="R104" i="31"/>
  <c r="E104" i="31"/>
  <c r="T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T98" i="31" s="1"/>
  <c r="M97" i="31"/>
  <c r="L97" i="31"/>
  <c r="R97" i="31" s="1"/>
  <c r="K97" i="31"/>
  <c r="K114" i="31" s="1"/>
  <c r="J97" i="31"/>
  <c r="J114" i="31" s="1"/>
  <c r="I97" i="31"/>
  <c r="I114" i="31" s="1"/>
  <c r="H97" i="31"/>
  <c r="H114" i="31" s="1"/>
  <c r="G97" i="31"/>
  <c r="G114" i="31" s="1"/>
  <c r="F97" i="31"/>
  <c r="F114" i="31" s="1"/>
  <c r="D97" i="31"/>
  <c r="C97" i="31"/>
  <c r="C114" i="31" s="1"/>
  <c r="B97" i="31"/>
  <c r="B114" i="31" s="1"/>
  <c r="O115" i="1"/>
  <c r="N115" i="1"/>
  <c r="M115" i="1"/>
  <c r="S115" i="1" s="1"/>
  <c r="L115" i="1"/>
  <c r="K115" i="1"/>
  <c r="J115" i="1"/>
  <c r="G115" i="1"/>
  <c r="F115" i="1"/>
  <c r="D115" i="1"/>
  <c r="C115" i="1"/>
  <c r="B115" i="1"/>
  <c r="O114" i="1"/>
  <c r="N114" i="1"/>
  <c r="U113" i="1"/>
  <c r="T113" i="1"/>
  <c r="S113" i="1"/>
  <c r="R113" i="1"/>
  <c r="S112" i="1"/>
  <c r="R112" i="1"/>
  <c r="E112" i="1"/>
  <c r="S111" i="1"/>
  <c r="R111" i="1"/>
  <c r="E111" i="1"/>
  <c r="U111" i="1" s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M97" i="1"/>
  <c r="S97" i="1" s="1"/>
  <c r="L97" i="1"/>
  <c r="L114" i="1" s="1"/>
  <c r="R114" i="1" s="1"/>
  <c r="K97" i="1"/>
  <c r="K114" i="1" s="1"/>
  <c r="J97" i="1"/>
  <c r="J114" i="1" s="1"/>
  <c r="I97" i="1"/>
  <c r="H97" i="1"/>
  <c r="G97" i="1"/>
  <c r="G114" i="1" s="1"/>
  <c r="F97" i="1"/>
  <c r="F114" i="1" s="1"/>
  <c r="D97" i="1"/>
  <c r="D114" i="1" s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E82" i="2"/>
  <c r="D82" i="2"/>
  <c r="C82" i="2"/>
  <c r="B82" i="2"/>
  <c r="A79" i="2"/>
  <c r="E86" i="3"/>
  <c r="E85" i="3"/>
  <c r="E84" i="3"/>
  <c r="E83" i="3"/>
  <c r="E82" i="3" s="1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2" i="14" s="1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2" i="26" s="1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31"/>
  <c r="R96" i="31"/>
  <c r="Q96" i="31"/>
  <c r="P96" i="31"/>
  <c r="E96" i="31"/>
  <c r="U96" i="31" s="1"/>
  <c r="S95" i="31"/>
  <c r="R95" i="31"/>
  <c r="Q95" i="31"/>
  <c r="P95" i="31"/>
  <c r="E95" i="31"/>
  <c r="U95" i="31" s="1"/>
  <c r="S94" i="31"/>
  <c r="R94" i="31"/>
  <c r="Q94" i="31"/>
  <c r="P94" i="31"/>
  <c r="E94" i="31"/>
  <c r="S93" i="31"/>
  <c r="R93" i="31"/>
  <c r="Q93" i="31"/>
  <c r="P93" i="31"/>
  <c r="E93" i="31"/>
  <c r="U93" i="31" s="1"/>
  <c r="S92" i="31"/>
  <c r="R92" i="31"/>
  <c r="Q92" i="31"/>
  <c r="P92" i="31"/>
  <c r="E92" i="31"/>
  <c r="S91" i="31"/>
  <c r="R91" i="31"/>
  <c r="Q91" i="31"/>
  <c r="P91" i="31"/>
  <c r="E91" i="31"/>
  <c r="S90" i="31"/>
  <c r="R90" i="31"/>
  <c r="Q90" i="31"/>
  <c r="P90" i="31"/>
  <c r="E90" i="31"/>
  <c r="T90" i="31" s="1"/>
  <c r="S89" i="31"/>
  <c r="R89" i="31"/>
  <c r="Q89" i="31"/>
  <c r="P89" i="31"/>
  <c r="E89" i="31"/>
  <c r="S88" i="31"/>
  <c r="R88" i="31"/>
  <c r="Q88" i="31"/>
  <c r="P88" i="31"/>
  <c r="E88" i="31"/>
  <c r="W75" i="31"/>
  <c r="V75" i="31"/>
  <c r="O75" i="31"/>
  <c r="N75" i="31"/>
  <c r="M75" i="31"/>
  <c r="L75" i="31"/>
  <c r="K75" i="31"/>
  <c r="J75" i="31"/>
  <c r="I75" i="31"/>
  <c r="H75" i="31"/>
  <c r="G75" i="31"/>
  <c r="F75" i="31"/>
  <c r="C75" i="31"/>
  <c r="B75" i="31"/>
  <c r="O74" i="31"/>
  <c r="N74" i="31"/>
  <c r="M74" i="31"/>
  <c r="S74" i="31" s="1"/>
  <c r="L74" i="31"/>
  <c r="R74" i="31" s="1"/>
  <c r="K74" i="31"/>
  <c r="J74" i="31"/>
  <c r="I74" i="31"/>
  <c r="H74" i="31"/>
  <c r="G74" i="31"/>
  <c r="F74" i="31"/>
  <c r="C74" i="31"/>
  <c r="B74" i="31"/>
  <c r="O73" i="31"/>
  <c r="N73" i="31"/>
  <c r="M73" i="31"/>
  <c r="S73" i="31" s="1"/>
  <c r="L73" i="31"/>
  <c r="R73" i="31" s="1"/>
  <c r="K73" i="31"/>
  <c r="J73" i="31"/>
  <c r="I73" i="31"/>
  <c r="Q73" i="31" s="1"/>
  <c r="H73" i="31"/>
  <c r="G73" i="31"/>
  <c r="F73" i="31"/>
  <c r="C73" i="31"/>
  <c r="B73" i="31"/>
  <c r="S72" i="31"/>
  <c r="R72" i="31"/>
  <c r="Q72" i="31"/>
  <c r="P72" i="31"/>
  <c r="E72" i="31"/>
  <c r="S71" i="31"/>
  <c r="R71" i="31"/>
  <c r="Q71" i="31"/>
  <c r="P71" i="31"/>
  <c r="E71" i="31"/>
  <c r="T71" i="31" s="1"/>
  <c r="W69" i="31"/>
  <c r="V69" i="31"/>
  <c r="O69" i="31"/>
  <c r="N69" i="31"/>
  <c r="M69" i="31"/>
  <c r="S69" i="31" s="1"/>
  <c r="L69" i="31"/>
  <c r="R69" i="31" s="1"/>
  <c r="K69" i="31"/>
  <c r="J69" i="31"/>
  <c r="I69" i="31"/>
  <c r="H69" i="31"/>
  <c r="G69" i="31"/>
  <c r="F69" i="31"/>
  <c r="C69" i="31"/>
  <c r="B69" i="31"/>
  <c r="O68" i="31"/>
  <c r="N68" i="31"/>
  <c r="M68" i="31"/>
  <c r="S68" i="31" s="1"/>
  <c r="L68" i="31"/>
  <c r="R68" i="31" s="1"/>
  <c r="K68" i="31"/>
  <c r="J68" i="31"/>
  <c r="I68" i="31"/>
  <c r="Q68" i="31" s="1"/>
  <c r="H68" i="31"/>
  <c r="G68" i="31"/>
  <c r="F68" i="31"/>
  <c r="C68" i="31"/>
  <c r="B68" i="31"/>
  <c r="E68" i="31" s="1"/>
  <c r="S67" i="31"/>
  <c r="R67" i="31"/>
  <c r="Q67" i="31"/>
  <c r="P67" i="31"/>
  <c r="E67" i="31"/>
  <c r="U67" i="31" s="1"/>
  <c r="S66" i="31"/>
  <c r="R66" i="31"/>
  <c r="Q66" i="31"/>
  <c r="P66" i="31"/>
  <c r="E66" i="31"/>
  <c r="U66" i="31" s="1"/>
  <c r="S65" i="31"/>
  <c r="R65" i="31"/>
  <c r="Q65" i="31"/>
  <c r="P65" i="31"/>
  <c r="E65" i="31"/>
  <c r="S64" i="31"/>
  <c r="R64" i="31"/>
  <c r="Q64" i="31"/>
  <c r="P64" i="31"/>
  <c r="E64" i="31"/>
  <c r="U64" i="31" s="1"/>
  <c r="S63" i="31"/>
  <c r="R63" i="31"/>
  <c r="Q63" i="31"/>
  <c r="P63" i="31"/>
  <c r="E63" i="31"/>
  <c r="U63" i="31" s="1"/>
  <c r="O61" i="31"/>
  <c r="N61" i="31"/>
  <c r="M61" i="31"/>
  <c r="S61" i="31" s="1"/>
  <c r="L61" i="31"/>
  <c r="R61" i="31" s="1"/>
  <c r="K61" i="31"/>
  <c r="J61" i="31"/>
  <c r="I61" i="31"/>
  <c r="Q61" i="31" s="1"/>
  <c r="H61" i="31"/>
  <c r="C61" i="31"/>
  <c r="B61" i="31"/>
  <c r="S60" i="31"/>
  <c r="R60" i="31"/>
  <c r="Q60" i="31"/>
  <c r="P60" i="31"/>
  <c r="E60" i="31"/>
  <c r="S59" i="31"/>
  <c r="R59" i="31"/>
  <c r="Q59" i="31"/>
  <c r="P59" i="31"/>
  <c r="E59" i="31"/>
  <c r="U59" i="31" s="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S55" i="31"/>
  <c r="O55" i="31"/>
  <c r="N55" i="31"/>
  <c r="M55" i="31"/>
  <c r="L55" i="31"/>
  <c r="R55" i="31" s="1"/>
  <c r="K55" i="31"/>
  <c r="J55" i="31"/>
  <c r="I55" i="31"/>
  <c r="Q55" i="31" s="1"/>
  <c r="H55" i="31"/>
  <c r="G55" i="31"/>
  <c r="F55" i="31"/>
  <c r="C55" i="31"/>
  <c r="B55" i="31"/>
  <c r="E55" i="31" s="1"/>
  <c r="S54" i="31"/>
  <c r="R54" i="31"/>
  <c r="Q54" i="31"/>
  <c r="P54" i="31"/>
  <c r="E54" i="31"/>
  <c r="U54" i="31" s="1"/>
  <c r="U53" i="31"/>
  <c r="S53" i="31"/>
  <c r="R53" i="31"/>
  <c r="Q53" i="31"/>
  <c r="P53" i="31"/>
  <c r="E53" i="31"/>
  <c r="T53" i="31" s="1"/>
  <c r="T52" i="31"/>
  <c r="S52" i="31"/>
  <c r="R52" i="31"/>
  <c r="Q52" i="31"/>
  <c r="P52" i="31"/>
  <c r="E52" i="31"/>
  <c r="U52" i="31" s="1"/>
  <c r="U51" i="31"/>
  <c r="S51" i="31"/>
  <c r="R51" i="31"/>
  <c r="Q51" i="31"/>
  <c r="P51" i="31"/>
  <c r="E51" i="31"/>
  <c r="T51" i="31" s="1"/>
  <c r="U50" i="31"/>
  <c r="S50" i="31"/>
  <c r="R50" i="31"/>
  <c r="Q50" i="31"/>
  <c r="P50" i="31"/>
  <c r="E50" i="31"/>
  <c r="T50" i="31" s="1"/>
  <c r="T49" i="3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S45" i="31"/>
  <c r="R45" i="31"/>
  <c r="Q45" i="31"/>
  <c r="P45" i="31"/>
  <c r="E45" i="31"/>
  <c r="S44" i="31"/>
  <c r="R44" i="31"/>
  <c r="Q44" i="31"/>
  <c r="P44" i="31"/>
  <c r="E44" i="31"/>
  <c r="O42" i="31"/>
  <c r="N42" i="31"/>
  <c r="M42" i="31"/>
  <c r="S42" i="31" s="1"/>
  <c r="L42" i="31"/>
  <c r="R42" i="31" s="1"/>
  <c r="K42" i="31"/>
  <c r="J42" i="31"/>
  <c r="I42" i="31"/>
  <c r="H42" i="31"/>
  <c r="P42" i="31" s="1"/>
  <c r="G42" i="31"/>
  <c r="F42" i="31"/>
  <c r="C42" i="31"/>
  <c r="B42" i="31"/>
  <c r="T41" i="31"/>
  <c r="S41" i="31"/>
  <c r="R41" i="31"/>
  <c r="Q41" i="31"/>
  <c r="P41" i="31"/>
  <c r="E41" i="31"/>
  <c r="U41" i="31" s="1"/>
  <c r="U40" i="31"/>
  <c r="S40" i="31"/>
  <c r="R40" i="31"/>
  <c r="Q40" i="31"/>
  <c r="P40" i="31"/>
  <c r="E40" i="31"/>
  <c r="T40" i="31" s="1"/>
  <c r="S39" i="31"/>
  <c r="R39" i="31"/>
  <c r="Q39" i="31"/>
  <c r="P39" i="31"/>
  <c r="E39" i="31"/>
  <c r="T38" i="31"/>
  <c r="S38" i="31"/>
  <c r="R38" i="31"/>
  <c r="Q38" i="31"/>
  <c r="P38" i="31"/>
  <c r="E38" i="31"/>
  <c r="U38" i="31" s="1"/>
  <c r="T37" i="31"/>
  <c r="S37" i="31"/>
  <c r="R37" i="31"/>
  <c r="Q37" i="31"/>
  <c r="P37" i="31"/>
  <c r="E37" i="31"/>
  <c r="U37" i="31" s="1"/>
  <c r="O35" i="31"/>
  <c r="N35" i="31"/>
  <c r="M35" i="31"/>
  <c r="S35" i="31" s="1"/>
  <c r="L35" i="31"/>
  <c r="R35" i="31" s="1"/>
  <c r="K35" i="31"/>
  <c r="J35" i="31"/>
  <c r="I35" i="31"/>
  <c r="H35" i="31"/>
  <c r="P35" i="31" s="1"/>
  <c r="G35" i="31"/>
  <c r="F35" i="31"/>
  <c r="C35" i="31"/>
  <c r="B35" i="31"/>
  <c r="E35" i="31" s="1"/>
  <c r="S34" i="31"/>
  <c r="R34" i="31"/>
  <c r="Q34" i="31"/>
  <c r="P34" i="31"/>
  <c r="T34" i="31" s="1"/>
  <c r="E34" i="31"/>
  <c r="W32" i="31"/>
  <c r="V32" i="31"/>
  <c r="R32" i="31"/>
  <c r="O32" i="31"/>
  <c r="S32" i="31" s="1"/>
  <c r="N32" i="31"/>
  <c r="M32" i="31"/>
  <c r="L32" i="31"/>
  <c r="K32" i="31"/>
  <c r="J32" i="31"/>
  <c r="I32" i="31"/>
  <c r="Q32" i="31" s="1"/>
  <c r="H32" i="31"/>
  <c r="P32" i="31" s="1"/>
  <c r="G32" i="31"/>
  <c r="F32" i="31"/>
  <c r="C32" i="31"/>
  <c r="B32" i="31"/>
  <c r="E32" i="31" s="1"/>
  <c r="S31" i="31"/>
  <c r="R31" i="31"/>
  <c r="Q31" i="31"/>
  <c r="P31" i="31"/>
  <c r="T31" i="31" s="1"/>
  <c r="E31" i="31"/>
  <c r="U31" i="31" s="1"/>
  <c r="S30" i="31"/>
  <c r="R30" i="31"/>
  <c r="Q30" i="31"/>
  <c r="P30" i="31"/>
  <c r="E30" i="31"/>
  <c r="S29" i="31"/>
  <c r="R29" i="31"/>
  <c r="Q29" i="31"/>
  <c r="P29" i="31"/>
  <c r="E29" i="31"/>
  <c r="U29" i="31" s="1"/>
  <c r="S28" i="31"/>
  <c r="R28" i="31"/>
  <c r="Q28" i="31"/>
  <c r="P28" i="31"/>
  <c r="E28" i="31"/>
  <c r="U28" i="31" s="1"/>
  <c r="O26" i="31"/>
  <c r="N26" i="31"/>
  <c r="M26" i="31"/>
  <c r="S26" i="31" s="1"/>
  <c r="L26" i="31"/>
  <c r="R26" i="31" s="1"/>
  <c r="K26" i="31"/>
  <c r="J26" i="31"/>
  <c r="I26" i="31"/>
  <c r="H26" i="31"/>
  <c r="G26" i="31"/>
  <c r="F26" i="31"/>
  <c r="C26" i="31"/>
  <c r="B26" i="31"/>
  <c r="S25" i="31"/>
  <c r="R25" i="31"/>
  <c r="Q25" i="31"/>
  <c r="P25" i="31"/>
  <c r="E25" i="31"/>
  <c r="U25" i="31" s="1"/>
  <c r="S24" i="31"/>
  <c r="R24" i="31"/>
  <c r="Q24" i="31"/>
  <c r="P24" i="31"/>
  <c r="E24" i="31"/>
  <c r="U24" i="31" s="1"/>
  <c r="S23" i="31"/>
  <c r="R23" i="31"/>
  <c r="Q23" i="31"/>
  <c r="P23" i="31"/>
  <c r="E23" i="31"/>
  <c r="S22" i="31"/>
  <c r="R22" i="31"/>
  <c r="Q22" i="31"/>
  <c r="P22" i="31"/>
  <c r="E22" i="31"/>
  <c r="S21" i="31"/>
  <c r="R21" i="31"/>
  <c r="Q21" i="31"/>
  <c r="P21" i="31"/>
  <c r="E21" i="31"/>
  <c r="T21" i="31" s="1"/>
  <c r="T20" i="31"/>
  <c r="S20" i="31"/>
  <c r="R20" i="31"/>
  <c r="Q20" i="31"/>
  <c r="P20" i="31"/>
  <c r="E20" i="31"/>
  <c r="U20" i="31" s="1"/>
  <c r="S19" i="31"/>
  <c r="R19" i="31"/>
  <c r="Q19" i="31"/>
  <c r="P19" i="31"/>
  <c r="E19" i="31"/>
  <c r="O17" i="31"/>
  <c r="N17" i="31"/>
  <c r="M17" i="31"/>
  <c r="S17" i="31" s="1"/>
  <c r="L17" i="31"/>
  <c r="K17" i="31"/>
  <c r="J17" i="31"/>
  <c r="I17" i="31"/>
  <c r="Q17" i="31" s="1"/>
  <c r="H17" i="31"/>
  <c r="G17" i="31"/>
  <c r="F17" i="31"/>
  <c r="C17" i="31"/>
  <c r="E17" i="31" s="1"/>
  <c r="B17" i="31"/>
  <c r="U16" i="31"/>
  <c r="S16" i="31"/>
  <c r="R16" i="31"/>
  <c r="Q16" i="31"/>
  <c r="P16" i="31"/>
  <c r="E16" i="31"/>
  <c r="T16" i="31" s="1"/>
  <c r="S15" i="31"/>
  <c r="R15" i="31"/>
  <c r="Q15" i="31"/>
  <c r="P15" i="31"/>
  <c r="E15" i="31"/>
  <c r="U15" i="31" s="1"/>
  <c r="S14" i="31"/>
  <c r="R14" i="31"/>
  <c r="Q14" i="31"/>
  <c r="P14" i="31"/>
  <c r="E14" i="31"/>
  <c r="U14" i="31" s="1"/>
  <c r="S13" i="31"/>
  <c r="R13" i="31"/>
  <c r="Q13" i="31"/>
  <c r="P13" i="31"/>
  <c r="E13" i="31"/>
  <c r="U13" i="31" s="1"/>
  <c r="S12" i="31"/>
  <c r="R12" i="31"/>
  <c r="Q12" i="31"/>
  <c r="P12" i="31"/>
  <c r="E12" i="31"/>
  <c r="T12" i="31" s="1"/>
  <c r="S11" i="31"/>
  <c r="R11" i="31"/>
  <c r="Q11" i="31"/>
  <c r="P11" i="31"/>
  <c r="E11" i="31"/>
  <c r="S10" i="31"/>
  <c r="R10" i="31"/>
  <c r="Q10" i="31"/>
  <c r="P10" i="31"/>
  <c r="E10" i="31"/>
  <c r="U9" i="31"/>
  <c r="T9" i="31"/>
  <c r="S9" i="31"/>
  <c r="R9" i="31"/>
  <c r="Q9" i="31"/>
  <c r="P9" i="31"/>
  <c r="E9" i="31"/>
  <c r="T96" i="30"/>
  <c r="S96" i="30"/>
  <c r="R96" i="30"/>
  <c r="Q96" i="30"/>
  <c r="P96" i="30"/>
  <c r="E96" i="30"/>
  <c r="T95" i="30"/>
  <c r="S95" i="30"/>
  <c r="R95" i="30"/>
  <c r="Q95" i="30"/>
  <c r="P95" i="30"/>
  <c r="E95" i="30"/>
  <c r="U95" i="30" s="1"/>
  <c r="S94" i="30"/>
  <c r="R94" i="30"/>
  <c r="Q94" i="30"/>
  <c r="P94" i="30"/>
  <c r="E94" i="30"/>
  <c r="S93" i="30"/>
  <c r="R93" i="30"/>
  <c r="Q93" i="30"/>
  <c r="P93" i="30"/>
  <c r="E93" i="30"/>
  <c r="U93" i="30" s="1"/>
  <c r="U92" i="30"/>
  <c r="S92" i="30"/>
  <c r="R92" i="30"/>
  <c r="Q92" i="30"/>
  <c r="P92" i="30"/>
  <c r="E92" i="30"/>
  <c r="T92" i="30" s="1"/>
  <c r="S91" i="30"/>
  <c r="R91" i="30"/>
  <c r="Q91" i="30"/>
  <c r="P91" i="30"/>
  <c r="T91" i="30" s="1"/>
  <c r="E91" i="30"/>
  <c r="U90" i="30"/>
  <c r="S90" i="30"/>
  <c r="R90" i="30"/>
  <c r="Q90" i="30"/>
  <c r="P90" i="30"/>
  <c r="E90" i="30"/>
  <c r="T90" i="30" s="1"/>
  <c r="S89" i="30"/>
  <c r="R89" i="30"/>
  <c r="Q89" i="30"/>
  <c r="P89" i="30"/>
  <c r="E89" i="30"/>
  <c r="T89" i="30" s="1"/>
  <c r="T88" i="30"/>
  <c r="S88" i="30"/>
  <c r="R88" i="30"/>
  <c r="Q88" i="30"/>
  <c r="P88" i="30"/>
  <c r="E88" i="30"/>
  <c r="U88" i="30" s="1"/>
  <c r="O75" i="30"/>
  <c r="N75" i="30"/>
  <c r="R75" i="30" s="1"/>
  <c r="M75" i="30"/>
  <c r="L75" i="30"/>
  <c r="K75" i="30"/>
  <c r="J75" i="30"/>
  <c r="I75" i="30"/>
  <c r="H75" i="30"/>
  <c r="G75" i="30"/>
  <c r="F75" i="30"/>
  <c r="C75" i="30"/>
  <c r="B75" i="30"/>
  <c r="R74" i="30"/>
  <c r="O74" i="30"/>
  <c r="S74" i="30" s="1"/>
  <c r="N74" i="30"/>
  <c r="M74" i="30"/>
  <c r="L74" i="30"/>
  <c r="K74" i="30"/>
  <c r="J74" i="30"/>
  <c r="I74" i="30"/>
  <c r="H74" i="30"/>
  <c r="P74" i="30" s="1"/>
  <c r="G74" i="30"/>
  <c r="F74" i="30"/>
  <c r="C74" i="30"/>
  <c r="B74" i="30"/>
  <c r="E74" i="30" s="1"/>
  <c r="S73" i="30"/>
  <c r="O73" i="30"/>
  <c r="N73" i="30"/>
  <c r="R73" i="30" s="1"/>
  <c r="M73" i="30"/>
  <c r="L73" i="30"/>
  <c r="K73" i="30"/>
  <c r="J73" i="30"/>
  <c r="I73" i="30"/>
  <c r="Q73" i="30" s="1"/>
  <c r="H73" i="30"/>
  <c r="G73" i="30"/>
  <c r="F73" i="30"/>
  <c r="C73" i="30"/>
  <c r="B73" i="30"/>
  <c r="E73" i="30" s="1"/>
  <c r="S72" i="30"/>
  <c r="R72" i="30"/>
  <c r="Q72" i="30"/>
  <c r="P72" i="30"/>
  <c r="E72" i="30"/>
  <c r="S71" i="30"/>
  <c r="R71" i="30"/>
  <c r="Q71" i="30"/>
  <c r="P71" i="30"/>
  <c r="T71" i="30" s="1"/>
  <c r="E71" i="30"/>
  <c r="U71" i="30" s="1"/>
  <c r="O69" i="30"/>
  <c r="N69" i="30"/>
  <c r="M69" i="30"/>
  <c r="L69" i="30"/>
  <c r="R69" i="30" s="1"/>
  <c r="K69" i="30"/>
  <c r="J69" i="30"/>
  <c r="I69" i="30"/>
  <c r="H69" i="30"/>
  <c r="G69" i="30"/>
  <c r="F69" i="30"/>
  <c r="C69" i="30"/>
  <c r="B69" i="30"/>
  <c r="S68" i="30"/>
  <c r="R68" i="30"/>
  <c r="O68" i="30"/>
  <c r="N68" i="30"/>
  <c r="M68" i="30"/>
  <c r="L68" i="30"/>
  <c r="K68" i="30"/>
  <c r="J68" i="30"/>
  <c r="I68" i="30"/>
  <c r="Q68" i="30" s="1"/>
  <c r="H68" i="30"/>
  <c r="P68" i="30" s="1"/>
  <c r="G68" i="30"/>
  <c r="F68" i="30"/>
  <c r="C68" i="30"/>
  <c r="B68" i="30"/>
  <c r="U67" i="30"/>
  <c r="S67" i="30"/>
  <c r="R67" i="30"/>
  <c r="Q67" i="30"/>
  <c r="P67" i="30"/>
  <c r="E67" i="30"/>
  <c r="T67" i="30" s="1"/>
  <c r="U66" i="30"/>
  <c r="S66" i="30"/>
  <c r="R66" i="30"/>
  <c r="Q66" i="30"/>
  <c r="P66" i="30"/>
  <c r="E66" i="30"/>
  <c r="T66" i="30" s="1"/>
  <c r="S65" i="30"/>
  <c r="R65" i="30"/>
  <c r="Q65" i="30"/>
  <c r="P65" i="30"/>
  <c r="E65" i="30"/>
  <c r="U65" i="30" s="1"/>
  <c r="S64" i="30"/>
  <c r="R64" i="30"/>
  <c r="Q64" i="30"/>
  <c r="P64" i="30"/>
  <c r="E64" i="30"/>
  <c r="U64" i="30" s="1"/>
  <c r="S63" i="30"/>
  <c r="R63" i="30"/>
  <c r="Q63" i="30"/>
  <c r="P63" i="30"/>
  <c r="E63" i="30"/>
  <c r="U63" i="30" s="1"/>
  <c r="O61" i="30"/>
  <c r="N61" i="30"/>
  <c r="M61" i="30"/>
  <c r="S61" i="30" s="1"/>
  <c r="L61" i="30"/>
  <c r="R61" i="30" s="1"/>
  <c r="K61" i="30"/>
  <c r="J61" i="30"/>
  <c r="I61" i="30"/>
  <c r="H61" i="30"/>
  <c r="C61" i="30"/>
  <c r="B61" i="30"/>
  <c r="U60" i="30"/>
  <c r="S60" i="30"/>
  <c r="R60" i="30"/>
  <c r="Q60" i="30"/>
  <c r="P60" i="30"/>
  <c r="E60" i="30"/>
  <c r="T60" i="30" s="1"/>
  <c r="T59" i="30"/>
  <c r="S59" i="30"/>
  <c r="R59" i="30"/>
  <c r="Q59" i="30"/>
  <c r="P59" i="30"/>
  <c r="E59" i="30"/>
  <c r="U59" i="30" s="1"/>
  <c r="S58" i="30"/>
  <c r="R58" i="30"/>
  <c r="Q58" i="30"/>
  <c r="P58" i="30"/>
  <c r="E58" i="30"/>
  <c r="T58" i="30" s="1"/>
  <c r="S57" i="30"/>
  <c r="R57" i="30"/>
  <c r="Q57" i="30"/>
  <c r="P57" i="30"/>
  <c r="E57" i="30"/>
  <c r="O55" i="30"/>
  <c r="N55" i="30"/>
  <c r="M55" i="30"/>
  <c r="S55" i="30" s="1"/>
  <c r="L55" i="30"/>
  <c r="R55" i="30" s="1"/>
  <c r="K55" i="30"/>
  <c r="J55" i="30"/>
  <c r="I55" i="30"/>
  <c r="H55" i="30"/>
  <c r="G55" i="30"/>
  <c r="F55" i="30"/>
  <c r="C55" i="30"/>
  <c r="B55" i="30"/>
  <c r="E55" i="30" s="1"/>
  <c r="T54" i="30"/>
  <c r="S54" i="30"/>
  <c r="R54" i="30"/>
  <c r="Q54" i="30"/>
  <c r="P54" i="30"/>
  <c r="E54" i="30"/>
  <c r="U54" i="30" s="1"/>
  <c r="U53" i="30"/>
  <c r="S53" i="30"/>
  <c r="R53" i="30"/>
  <c r="Q53" i="30"/>
  <c r="P53" i="30"/>
  <c r="E53" i="30"/>
  <c r="T53" i="30" s="1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S48" i="30"/>
  <c r="R48" i="30"/>
  <c r="Q48" i="30"/>
  <c r="P48" i="30"/>
  <c r="E48" i="30"/>
  <c r="S47" i="30"/>
  <c r="R47" i="30"/>
  <c r="Q47" i="30"/>
  <c r="P47" i="30"/>
  <c r="E47" i="30"/>
  <c r="T47" i="30" s="1"/>
  <c r="T46" i="30"/>
  <c r="S46" i="30"/>
  <c r="R46" i="30"/>
  <c r="Q46" i="30"/>
  <c r="P46" i="30"/>
  <c r="E46" i="30"/>
  <c r="U46" i="30" s="1"/>
  <c r="S45" i="30"/>
  <c r="R45" i="30"/>
  <c r="Q45" i="30"/>
  <c r="P45" i="30"/>
  <c r="E45" i="30"/>
  <c r="S44" i="30"/>
  <c r="R44" i="30"/>
  <c r="Q44" i="30"/>
  <c r="P44" i="30"/>
  <c r="E44" i="30"/>
  <c r="U44" i="30" s="1"/>
  <c r="O42" i="30"/>
  <c r="N42" i="30"/>
  <c r="M42" i="30"/>
  <c r="L42" i="30"/>
  <c r="R42" i="30" s="1"/>
  <c r="K42" i="30"/>
  <c r="J42" i="30"/>
  <c r="I42" i="30"/>
  <c r="H42" i="30"/>
  <c r="G42" i="30"/>
  <c r="F42" i="30"/>
  <c r="C42" i="30"/>
  <c r="B42" i="30"/>
  <c r="T41" i="30"/>
  <c r="S41" i="30"/>
  <c r="R41" i="30"/>
  <c r="Q41" i="30"/>
  <c r="P41" i="30"/>
  <c r="E41" i="30"/>
  <c r="U41" i="30" s="1"/>
  <c r="S40" i="30"/>
  <c r="R40" i="30"/>
  <c r="Q40" i="30"/>
  <c r="P40" i="30"/>
  <c r="E40" i="30"/>
  <c r="S39" i="30"/>
  <c r="R39" i="30"/>
  <c r="Q39" i="30"/>
  <c r="P39" i="30"/>
  <c r="E39" i="30"/>
  <c r="T39" i="30" s="1"/>
  <c r="S38" i="30"/>
  <c r="R38" i="30"/>
  <c r="Q38" i="30"/>
  <c r="P38" i="30"/>
  <c r="E38" i="30"/>
  <c r="T38" i="30" s="1"/>
  <c r="S37" i="30"/>
  <c r="R37" i="30"/>
  <c r="Q37" i="30"/>
  <c r="P37" i="30"/>
  <c r="E37" i="30"/>
  <c r="T37" i="30" s="1"/>
  <c r="O35" i="30"/>
  <c r="N35" i="30"/>
  <c r="M35" i="30"/>
  <c r="S35" i="30" s="1"/>
  <c r="L35" i="30"/>
  <c r="R35" i="30" s="1"/>
  <c r="K35" i="30"/>
  <c r="J35" i="30"/>
  <c r="I35" i="30"/>
  <c r="H35" i="30"/>
  <c r="G35" i="30"/>
  <c r="F35" i="30"/>
  <c r="C35" i="30"/>
  <c r="B35" i="30"/>
  <c r="S34" i="30"/>
  <c r="R34" i="30"/>
  <c r="Q34" i="30"/>
  <c r="P34" i="30"/>
  <c r="T34" i="30" s="1"/>
  <c r="E34" i="30"/>
  <c r="U34" i="30" s="1"/>
  <c r="O32" i="30"/>
  <c r="N32" i="30"/>
  <c r="M32" i="30"/>
  <c r="S32" i="30" s="1"/>
  <c r="L32" i="30"/>
  <c r="R32" i="30" s="1"/>
  <c r="K32" i="30"/>
  <c r="J32" i="30"/>
  <c r="I32" i="30"/>
  <c r="H32" i="30"/>
  <c r="G32" i="30"/>
  <c r="F32" i="30"/>
  <c r="C32" i="30"/>
  <c r="B32" i="30"/>
  <c r="T31" i="30"/>
  <c r="S31" i="30"/>
  <c r="R31" i="30"/>
  <c r="Q31" i="30"/>
  <c r="P31" i="30"/>
  <c r="E31" i="30"/>
  <c r="U31" i="30" s="1"/>
  <c r="U30" i="30"/>
  <c r="S30" i="30"/>
  <c r="R30" i="30"/>
  <c r="Q30" i="30"/>
  <c r="P30" i="30"/>
  <c r="E30" i="30"/>
  <c r="T30" i="30" s="1"/>
  <c r="S29" i="30"/>
  <c r="R29" i="30"/>
  <c r="Q29" i="30"/>
  <c r="P29" i="30"/>
  <c r="E29" i="30"/>
  <c r="T29" i="30" s="1"/>
  <c r="U28" i="30"/>
  <c r="T28" i="30"/>
  <c r="S28" i="30"/>
  <c r="R28" i="30"/>
  <c r="Q28" i="30"/>
  <c r="P28" i="30"/>
  <c r="E28" i="30"/>
  <c r="O26" i="30"/>
  <c r="N26" i="30"/>
  <c r="M26" i="30"/>
  <c r="S26" i="30" s="1"/>
  <c r="L26" i="30"/>
  <c r="R26" i="30" s="1"/>
  <c r="K26" i="30"/>
  <c r="J26" i="30"/>
  <c r="I26" i="30"/>
  <c r="H26" i="30"/>
  <c r="G26" i="30"/>
  <c r="F26" i="30"/>
  <c r="C26" i="30"/>
  <c r="B26" i="30"/>
  <c r="S25" i="30"/>
  <c r="R25" i="30"/>
  <c r="Q25" i="30"/>
  <c r="P25" i="30"/>
  <c r="E25" i="30"/>
  <c r="U25" i="30" s="1"/>
  <c r="S24" i="30"/>
  <c r="R24" i="30"/>
  <c r="Q24" i="30"/>
  <c r="P24" i="30"/>
  <c r="E24" i="30"/>
  <c r="S23" i="30"/>
  <c r="R23" i="30"/>
  <c r="Q23" i="30"/>
  <c r="P23" i="30"/>
  <c r="E23" i="30"/>
  <c r="S22" i="30"/>
  <c r="R22" i="30"/>
  <c r="Q22" i="30"/>
  <c r="P22" i="30"/>
  <c r="E22" i="30"/>
  <c r="S21" i="30"/>
  <c r="R21" i="30"/>
  <c r="Q21" i="30"/>
  <c r="P21" i="30"/>
  <c r="E21" i="30"/>
  <c r="T21" i="30" s="1"/>
  <c r="T20" i="30"/>
  <c r="S20" i="30"/>
  <c r="R20" i="30"/>
  <c r="Q20" i="30"/>
  <c r="P20" i="30"/>
  <c r="E20" i="30"/>
  <c r="U20" i="30" s="1"/>
  <c r="U19" i="30"/>
  <c r="S19" i="30"/>
  <c r="R19" i="30"/>
  <c r="Q19" i="30"/>
  <c r="P19" i="30"/>
  <c r="E19" i="30"/>
  <c r="T19" i="30" s="1"/>
  <c r="O17" i="30"/>
  <c r="N17" i="30"/>
  <c r="M17" i="30"/>
  <c r="S17" i="30" s="1"/>
  <c r="L17" i="30"/>
  <c r="R17" i="30" s="1"/>
  <c r="K17" i="30"/>
  <c r="J17" i="30"/>
  <c r="I17" i="30"/>
  <c r="H17" i="30"/>
  <c r="G17" i="30"/>
  <c r="F17" i="30"/>
  <c r="C17" i="30"/>
  <c r="B17" i="30"/>
  <c r="S16" i="30"/>
  <c r="R16" i="30"/>
  <c r="Q16" i="30"/>
  <c r="P16" i="30"/>
  <c r="E16" i="30"/>
  <c r="T16" i="30" s="1"/>
  <c r="T15" i="30"/>
  <c r="S15" i="30"/>
  <c r="R15" i="30"/>
  <c r="Q15" i="30"/>
  <c r="P15" i="30"/>
  <c r="E15" i="30"/>
  <c r="U15" i="30" s="1"/>
  <c r="U14" i="30"/>
  <c r="S14" i="30"/>
  <c r="R14" i="30"/>
  <c r="Q14" i="30"/>
  <c r="P14" i="30"/>
  <c r="E14" i="30"/>
  <c r="T14" i="30" s="1"/>
  <c r="S13" i="30"/>
  <c r="R13" i="30"/>
  <c r="Q13" i="30"/>
  <c r="P13" i="30"/>
  <c r="E13" i="30"/>
  <c r="S12" i="30"/>
  <c r="R12" i="30"/>
  <c r="Q12" i="30"/>
  <c r="P12" i="30"/>
  <c r="E12" i="30"/>
  <c r="U11" i="30"/>
  <c r="S11" i="30"/>
  <c r="R11" i="30"/>
  <c r="Q11" i="30"/>
  <c r="P11" i="30"/>
  <c r="E11" i="30"/>
  <c r="T11" i="30" s="1"/>
  <c r="S10" i="30"/>
  <c r="R10" i="30"/>
  <c r="Q10" i="30"/>
  <c r="P10" i="30"/>
  <c r="E10" i="30"/>
  <c r="T9" i="30"/>
  <c r="S9" i="30"/>
  <c r="R9" i="30"/>
  <c r="Q9" i="30"/>
  <c r="P9" i="30"/>
  <c r="E9" i="30"/>
  <c r="U96" i="29"/>
  <c r="S96" i="29"/>
  <c r="R96" i="29"/>
  <c r="Q96" i="29"/>
  <c r="P96" i="29"/>
  <c r="E96" i="29"/>
  <c r="S95" i="29"/>
  <c r="R95" i="29"/>
  <c r="Q95" i="29"/>
  <c r="P95" i="29"/>
  <c r="E95" i="29"/>
  <c r="S94" i="29"/>
  <c r="R94" i="29"/>
  <c r="Q94" i="29"/>
  <c r="U94" i="29" s="1"/>
  <c r="P94" i="29"/>
  <c r="E94" i="29"/>
  <c r="T94" i="29" s="1"/>
  <c r="S93" i="29"/>
  <c r="R93" i="29"/>
  <c r="Q93" i="29"/>
  <c r="P93" i="29"/>
  <c r="T93" i="29" s="1"/>
  <c r="E93" i="29"/>
  <c r="S92" i="29"/>
  <c r="R92" i="29"/>
  <c r="Q92" i="29"/>
  <c r="P92" i="29"/>
  <c r="E92" i="29"/>
  <c r="S91" i="29"/>
  <c r="R91" i="29"/>
  <c r="Q91" i="29"/>
  <c r="P91" i="29"/>
  <c r="T91" i="29" s="1"/>
  <c r="E91" i="29"/>
  <c r="S90" i="29"/>
  <c r="R90" i="29"/>
  <c r="Q90" i="29"/>
  <c r="P90" i="29"/>
  <c r="E90" i="29"/>
  <c r="T90" i="29" s="1"/>
  <c r="S89" i="29"/>
  <c r="R89" i="29"/>
  <c r="Q89" i="29"/>
  <c r="P89" i="29"/>
  <c r="E89" i="29"/>
  <c r="U89" i="29" s="1"/>
  <c r="U88" i="29"/>
  <c r="S88" i="29"/>
  <c r="R88" i="29"/>
  <c r="Q88" i="29"/>
  <c r="P88" i="29"/>
  <c r="E88" i="29"/>
  <c r="V75" i="29"/>
  <c r="O75" i="29"/>
  <c r="N75" i="29"/>
  <c r="M75" i="29"/>
  <c r="S75" i="29" s="1"/>
  <c r="L75" i="29"/>
  <c r="K75" i="29"/>
  <c r="J75" i="29"/>
  <c r="I75" i="29"/>
  <c r="H75" i="29"/>
  <c r="G75" i="29"/>
  <c r="F75" i="29"/>
  <c r="C75" i="29"/>
  <c r="B75" i="29"/>
  <c r="O74" i="29"/>
  <c r="N74" i="29"/>
  <c r="M74" i="29"/>
  <c r="S74" i="29" s="1"/>
  <c r="L74" i="29"/>
  <c r="K74" i="29"/>
  <c r="J74" i="29"/>
  <c r="I74" i="29"/>
  <c r="H74" i="29"/>
  <c r="G74" i="29"/>
  <c r="F74" i="29"/>
  <c r="C74" i="29"/>
  <c r="B74" i="29"/>
  <c r="E74" i="29" s="1"/>
  <c r="O73" i="29"/>
  <c r="N73" i="29"/>
  <c r="R73" i="29" s="1"/>
  <c r="M73" i="29"/>
  <c r="S73" i="29" s="1"/>
  <c r="L73" i="29"/>
  <c r="K73" i="29"/>
  <c r="J73" i="29"/>
  <c r="I73" i="29"/>
  <c r="H73" i="29"/>
  <c r="G73" i="29"/>
  <c r="F73" i="29"/>
  <c r="E73" i="29"/>
  <c r="C73" i="29"/>
  <c r="B73" i="29"/>
  <c r="T72" i="29"/>
  <c r="S72" i="29"/>
  <c r="R72" i="29"/>
  <c r="Q72" i="29"/>
  <c r="P72" i="29"/>
  <c r="E72" i="29"/>
  <c r="U72" i="29" s="1"/>
  <c r="U71" i="29"/>
  <c r="S71" i="29"/>
  <c r="R71" i="29"/>
  <c r="Q71" i="29"/>
  <c r="P71" i="29"/>
  <c r="E71" i="29"/>
  <c r="V69" i="29"/>
  <c r="O69" i="29"/>
  <c r="N69" i="29"/>
  <c r="M69" i="29"/>
  <c r="L69" i="29"/>
  <c r="K69" i="29"/>
  <c r="J69" i="29"/>
  <c r="I69" i="29"/>
  <c r="H69" i="29"/>
  <c r="G69" i="29"/>
  <c r="F69" i="29"/>
  <c r="C69" i="29"/>
  <c r="B69" i="29"/>
  <c r="O68" i="29"/>
  <c r="N68" i="29"/>
  <c r="M68" i="29"/>
  <c r="S68" i="29" s="1"/>
  <c r="L68" i="29"/>
  <c r="R68" i="29" s="1"/>
  <c r="K68" i="29"/>
  <c r="J68" i="29"/>
  <c r="I68" i="29"/>
  <c r="H68" i="29"/>
  <c r="G68" i="29"/>
  <c r="F68" i="29"/>
  <c r="C68" i="29"/>
  <c r="B68" i="29"/>
  <c r="S67" i="29"/>
  <c r="R67" i="29"/>
  <c r="Q67" i="29"/>
  <c r="P67" i="29"/>
  <c r="E67" i="29"/>
  <c r="U66" i="29"/>
  <c r="S66" i="29"/>
  <c r="R66" i="29"/>
  <c r="Q66" i="29"/>
  <c r="P66" i="29"/>
  <c r="E66" i="29"/>
  <c r="T66" i="29" s="1"/>
  <c r="T65" i="29"/>
  <c r="S65" i="29"/>
  <c r="R65" i="29"/>
  <c r="Q65" i="29"/>
  <c r="P65" i="29"/>
  <c r="E65" i="29"/>
  <c r="U65" i="29" s="1"/>
  <c r="T64" i="29"/>
  <c r="S64" i="29"/>
  <c r="R64" i="29"/>
  <c r="Q64" i="29"/>
  <c r="P64" i="29"/>
  <c r="E64" i="29"/>
  <c r="U64" i="29" s="1"/>
  <c r="S63" i="29"/>
  <c r="R63" i="29"/>
  <c r="Q63" i="29"/>
  <c r="P63" i="29"/>
  <c r="E63" i="29"/>
  <c r="U63" i="29" s="1"/>
  <c r="O61" i="29"/>
  <c r="N61" i="29"/>
  <c r="M61" i="29"/>
  <c r="S61" i="29" s="1"/>
  <c r="L61" i="29"/>
  <c r="R61" i="29" s="1"/>
  <c r="K61" i="29"/>
  <c r="J61" i="29"/>
  <c r="I61" i="29"/>
  <c r="H61" i="29"/>
  <c r="C61" i="29"/>
  <c r="B61" i="29"/>
  <c r="S60" i="29"/>
  <c r="R60" i="29"/>
  <c r="Q60" i="29"/>
  <c r="P60" i="29"/>
  <c r="E60" i="29"/>
  <c r="U60" i="29" s="1"/>
  <c r="S59" i="29"/>
  <c r="R59" i="29"/>
  <c r="Q59" i="29"/>
  <c r="P59" i="29"/>
  <c r="E59" i="29"/>
  <c r="U59" i="29" s="1"/>
  <c r="S58" i="29"/>
  <c r="R58" i="29"/>
  <c r="Q58" i="29"/>
  <c r="P58" i="29"/>
  <c r="E58" i="29"/>
  <c r="S57" i="29"/>
  <c r="R57" i="29"/>
  <c r="Q57" i="29"/>
  <c r="P57" i="29"/>
  <c r="E57" i="29"/>
  <c r="U57" i="29" s="1"/>
  <c r="V55" i="29"/>
  <c r="O55" i="29"/>
  <c r="N55" i="29"/>
  <c r="M55" i="29"/>
  <c r="L55" i="29"/>
  <c r="K55" i="29"/>
  <c r="J55" i="29"/>
  <c r="I55" i="29"/>
  <c r="H55" i="29"/>
  <c r="G55" i="29"/>
  <c r="F55" i="29"/>
  <c r="C55" i="29"/>
  <c r="B55" i="29"/>
  <c r="S54" i="29"/>
  <c r="R54" i="29"/>
  <c r="Q54" i="29"/>
  <c r="P54" i="29"/>
  <c r="E54" i="29"/>
  <c r="S53" i="29"/>
  <c r="R53" i="29"/>
  <c r="Q53" i="29"/>
  <c r="U53" i="29" s="1"/>
  <c r="P53" i="29"/>
  <c r="T53" i="29" s="1"/>
  <c r="E53" i="29"/>
  <c r="S52" i="29"/>
  <c r="R52" i="29"/>
  <c r="Q52" i="29"/>
  <c r="P52" i="29"/>
  <c r="E52" i="29"/>
  <c r="U52" i="29" s="1"/>
  <c r="S51" i="29"/>
  <c r="R51" i="29"/>
  <c r="Q51" i="29"/>
  <c r="P51" i="29"/>
  <c r="E51" i="29"/>
  <c r="U51" i="29" s="1"/>
  <c r="S50" i="29"/>
  <c r="R50" i="29"/>
  <c r="Q50" i="29"/>
  <c r="P50" i="29"/>
  <c r="E50" i="29"/>
  <c r="T50" i="29" s="1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U45" i="29"/>
  <c r="S45" i="29"/>
  <c r="R45" i="29"/>
  <c r="Q45" i="29"/>
  <c r="P45" i="29"/>
  <c r="E45" i="29"/>
  <c r="T45" i="29" s="1"/>
  <c r="S44" i="29"/>
  <c r="R44" i="29"/>
  <c r="Q44" i="29"/>
  <c r="P44" i="29"/>
  <c r="E44" i="29"/>
  <c r="U44" i="29" s="1"/>
  <c r="O42" i="29"/>
  <c r="N42" i="29"/>
  <c r="M42" i="29"/>
  <c r="S42" i="29" s="1"/>
  <c r="L42" i="29"/>
  <c r="R42" i="29" s="1"/>
  <c r="K42" i="29"/>
  <c r="J42" i="29"/>
  <c r="I42" i="29"/>
  <c r="H42" i="29"/>
  <c r="G42" i="29"/>
  <c r="F42" i="29"/>
  <c r="C42" i="29"/>
  <c r="B42" i="29"/>
  <c r="U41" i="29"/>
  <c r="S41" i="29"/>
  <c r="R41" i="29"/>
  <c r="Q41" i="29"/>
  <c r="P41" i="29"/>
  <c r="E41" i="29"/>
  <c r="T41" i="29" s="1"/>
  <c r="S40" i="29"/>
  <c r="R40" i="29"/>
  <c r="Q40" i="29"/>
  <c r="P40" i="29"/>
  <c r="E40" i="29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S37" i="29"/>
  <c r="R37" i="29"/>
  <c r="Q37" i="29"/>
  <c r="P37" i="29"/>
  <c r="E37" i="29"/>
  <c r="O35" i="29"/>
  <c r="N35" i="29"/>
  <c r="M35" i="29"/>
  <c r="S35" i="29" s="1"/>
  <c r="L35" i="29"/>
  <c r="R35" i="29" s="1"/>
  <c r="K35" i="29"/>
  <c r="J35" i="29"/>
  <c r="I35" i="29"/>
  <c r="H35" i="29"/>
  <c r="G35" i="29"/>
  <c r="F35" i="29"/>
  <c r="E35" i="29"/>
  <c r="C35" i="29"/>
  <c r="B35" i="29"/>
  <c r="S34" i="29"/>
  <c r="R34" i="29"/>
  <c r="Q34" i="29"/>
  <c r="P34" i="29"/>
  <c r="E34" i="29"/>
  <c r="O32" i="29"/>
  <c r="N32" i="29"/>
  <c r="M32" i="29"/>
  <c r="S32" i="29" s="1"/>
  <c r="L32" i="29"/>
  <c r="R32" i="29" s="1"/>
  <c r="K32" i="29"/>
  <c r="J32" i="29"/>
  <c r="I32" i="29"/>
  <c r="H32" i="29"/>
  <c r="G32" i="29"/>
  <c r="F32" i="29"/>
  <c r="C32" i="29"/>
  <c r="B32" i="29"/>
  <c r="E32" i="29" s="1"/>
  <c r="S31" i="29"/>
  <c r="R31" i="29"/>
  <c r="Q31" i="29"/>
  <c r="P31" i="29"/>
  <c r="E31" i="29"/>
  <c r="T31" i="29" s="1"/>
  <c r="S30" i="29"/>
  <c r="R30" i="29"/>
  <c r="Q30" i="29"/>
  <c r="P30" i="29"/>
  <c r="E30" i="29"/>
  <c r="U30" i="29" s="1"/>
  <c r="S29" i="29"/>
  <c r="R29" i="29"/>
  <c r="Q29" i="29"/>
  <c r="P29" i="29"/>
  <c r="E29" i="29"/>
  <c r="U29" i="29" s="1"/>
  <c r="S28" i="29"/>
  <c r="R28" i="29"/>
  <c r="Q28" i="29"/>
  <c r="P28" i="29"/>
  <c r="E28" i="29"/>
  <c r="T28" i="29" s="1"/>
  <c r="S26" i="29"/>
  <c r="O26" i="29"/>
  <c r="N26" i="29"/>
  <c r="M26" i="29"/>
  <c r="L26" i="29"/>
  <c r="R26" i="29" s="1"/>
  <c r="K26" i="29"/>
  <c r="J26" i="29"/>
  <c r="I26" i="29"/>
  <c r="Q26" i="29" s="1"/>
  <c r="H26" i="29"/>
  <c r="G26" i="29"/>
  <c r="F26" i="29"/>
  <c r="C26" i="29"/>
  <c r="B26" i="29"/>
  <c r="E26" i="29" s="1"/>
  <c r="S25" i="29"/>
  <c r="R25" i="29"/>
  <c r="Q25" i="29"/>
  <c r="P25" i="29"/>
  <c r="E25" i="29"/>
  <c r="T24" i="29"/>
  <c r="S24" i="29"/>
  <c r="R24" i="29"/>
  <c r="Q24" i="29"/>
  <c r="P24" i="29"/>
  <c r="E24" i="29"/>
  <c r="U24" i="29" s="1"/>
  <c r="U23" i="29"/>
  <c r="S23" i="29"/>
  <c r="R23" i="29"/>
  <c r="Q23" i="29"/>
  <c r="P23" i="29"/>
  <c r="E23" i="29"/>
  <c r="T23" i="29" s="1"/>
  <c r="S22" i="29"/>
  <c r="R22" i="29"/>
  <c r="Q22" i="29"/>
  <c r="P22" i="29"/>
  <c r="E22" i="29"/>
  <c r="U22" i="29" s="1"/>
  <c r="S21" i="29"/>
  <c r="R21" i="29"/>
  <c r="Q21" i="29"/>
  <c r="P21" i="29"/>
  <c r="E21" i="29"/>
  <c r="U21" i="29" s="1"/>
  <c r="S20" i="29"/>
  <c r="R20" i="29"/>
  <c r="Q20" i="29"/>
  <c r="P20" i="29"/>
  <c r="E20" i="29"/>
  <c r="T20" i="29" s="1"/>
  <c r="S19" i="29"/>
  <c r="R19" i="29"/>
  <c r="Q19" i="29"/>
  <c r="P19" i="29"/>
  <c r="E19" i="29"/>
  <c r="U19" i="29" s="1"/>
  <c r="S17" i="29"/>
  <c r="O17" i="29"/>
  <c r="N17" i="29"/>
  <c r="M17" i="29"/>
  <c r="L17" i="29"/>
  <c r="R17" i="29" s="1"/>
  <c r="K17" i="29"/>
  <c r="J17" i="29"/>
  <c r="I17" i="29"/>
  <c r="Q17" i="29" s="1"/>
  <c r="H17" i="29"/>
  <c r="G17" i="29"/>
  <c r="F17" i="29"/>
  <c r="C17" i="29"/>
  <c r="B17" i="29"/>
  <c r="E17" i="29" s="1"/>
  <c r="S16" i="29"/>
  <c r="R16" i="29"/>
  <c r="Q16" i="29"/>
  <c r="P16" i="29"/>
  <c r="E16" i="29"/>
  <c r="U16" i="29" s="1"/>
  <c r="S15" i="29"/>
  <c r="R15" i="29"/>
  <c r="Q15" i="29"/>
  <c r="P15" i="29"/>
  <c r="E15" i="29"/>
  <c r="S14" i="29"/>
  <c r="R14" i="29"/>
  <c r="Q14" i="29"/>
  <c r="P14" i="29"/>
  <c r="E14" i="29"/>
  <c r="U13" i="29"/>
  <c r="T13" i="29"/>
  <c r="S13" i="29"/>
  <c r="R13" i="29"/>
  <c r="Q13" i="29"/>
  <c r="P13" i="29"/>
  <c r="E13" i="29"/>
  <c r="U12" i="29"/>
  <c r="S12" i="29"/>
  <c r="R12" i="29"/>
  <c r="Q12" i="29"/>
  <c r="P12" i="29"/>
  <c r="E12" i="29"/>
  <c r="T12" i="29" s="1"/>
  <c r="S11" i="29"/>
  <c r="R11" i="29"/>
  <c r="Q11" i="29"/>
  <c r="P11" i="29"/>
  <c r="E11" i="29"/>
  <c r="U11" i="29" s="1"/>
  <c r="S10" i="29"/>
  <c r="R10" i="29"/>
  <c r="Q10" i="29"/>
  <c r="P10" i="29"/>
  <c r="E10" i="29"/>
  <c r="U10" i="29" s="1"/>
  <c r="S9" i="29"/>
  <c r="R9" i="29"/>
  <c r="Q9" i="29"/>
  <c r="P9" i="29"/>
  <c r="E9" i="29"/>
  <c r="U9" i="29" s="1"/>
  <c r="S96" i="28"/>
  <c r="R96" i="28"/>
  <c r="Q96" i="28"/>
  <c r="P96" i="28"/>
  <c r="E96" i="28"/>
  <c r="U96" i="28" s="1"/>
  <c r="U95" i="28"/>
  <c r="S95" i="28"/>
  <c r="R95" i="28"/>
  <c r="Q95" i="28"/>
  <c r="P95" i="28"/>
  <c r="E95" i="28"/>
  <c r="T95" i="28" s="1"/>
  <c r="S94" i="28"/>
  <c r="R94" i="28"/>
  <c r="Q94" i="28"/>
  <c r="P94" i="28"/>
  <c r="E94" i="28"/>
  <c r="S93" i="28"/>
  <c r="R93" i="28"/>
  <c r="Q93" i="28"/>
  <c r="P93" i="28"/>
  <c r="E93" i="28"/>
  <c r="T93" i="28" s="1"/>
  <c r="S92" i="28"/>
  <c r="R92" i="28"/>
  <c r="Q92" i="28"/>
  <c r="P92" i="28"/>
  <c r="E92" i="28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O75" i="28"/>
  <c r="N75" i="28"/>
  <c r="M75" i="28"/>
  <c r="S75" i="28" s="1"/>
  <c r="L75" i="28"/>
  <c r="R75" i="28" s="1"/>
  <c r="K75" i="28"/>
  <c r="J75" i="28"/>
  <c r="I75" i="28"/>
  <c r="H75" i="28"/>
  <c r="G75" i="28"/>
  <c r="F75" i="28"/>
  <c r="C75" i="28"/>
  <c r="B75" i="28"/>
  <c r="O74" i="28"/>
  <c r="N74" i="28"/>
  <c r="M74" i="28"/>
  <c r="S74" i="28" s="1"/>
  <c r="L74" i="28"/>
  <c r="R74" i="28" s="1"/>
  <c r="K74" i="28"/>
  <c r="J74" i="28"/>
  <c r="I74" i="28"/>
  <c r="Q74" i="28" s="1"/>
  <c r="H74" i="28"/>
  <c r="G74" i="28"/>
  <c r="F74" i="28"/>
  <c r="C74" i="28"/>
  <c r="B74" i="28"/>
  <c r="O73" i="28"/>
  <c r="N73" i="28"/>
  <c r="M73" i="28"/>
  <c r="L73" i="28"/>
  <c r="K73" i="28"/>
  <c r="J73" i="28"/>
  <c r="I73" i="28"/>
  <c r="H73" i="28"/>
  <c r="P73" i="28" s="1"/>
  <c r="G73" i="28"/>
  <c r="F73" i="28"/>
  <c r="C73" i="28"/>
  <c r="E73" i="28" s="1"/>
  <c r="B73" i="28"/>
  <c r="S72" i="28"/>
  <c r="R72" i="28"/>
  <c r="Q72" i="28"/>
  <c r="P72" i="28"/>
  <c r="E72" i="28"/>
  <c r="U72" i="28" s="1"/>
  <c r="S71" i="28"/>
  <c r="R71" i="28"/>
  <c r="Q71" i="28"/>
  <c r="P71" i="28"/>
  <c r="E71" i="28"/>
  <c r="O69" i="28"/>
  <c r="N69" i="28"/>
  <c r="M69" i="28"/>
  <c r="L69" i="28"/>
  <c r="K69" i="28"/>
  <c r="J69" i="28"/>
  <c r="I69" i="28"/>
  <c r="H69" i="28"/>
  <c r="G69" i="28"/>
  <c r="F69" i="28"/>
  <c r="C69" i="28"/>
  <c r="B69" i="28"/>
  <c r="O68" i="28"/>
  <c r="N68" i="28"/>
  <c r="M68" i="28"/>
  <c r="S68" i="28" s="1"/>
  <c r="L68" i="28"/>
  <c r="R68" i="28" s="1"/>
  <c r="K68" i="28"/>
  <c r="J68" i="28"/>
  <c r="I68" i="28"/>
  <c r="H68" i="28"/>
  <c r="P68" i="28" s="1"/>
  <c r="G68" i="28"/>
  <c r="F68" i="28"/>
  <c r="C68" i="28"/>
  <c r="E68" i="28" s="1"/>
  <c r="B68" i="28"/>
  <c r="S67" i="28"/>
  <c r="R67" i="28"/>
  <c r="Q67" i="28"/>
  <c r="P67" i="28"/>
  <c r="E67" i="28"/>
  <c r="U67" i="28" s="1"/>
  <c r="S66" i="28"/>
  <c r="R66" i="28"/>
  <c r="Q66" i="28"/>
  <c r="P66" i="28"/>
  <c r="E66" i="28"/>
  <c r="U66" i="28" s="1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U63" i="28"/>
  <c r="S63" i="28"/>
  <c r="R63" i="28"/>
  <c r="Q63" i="28"/>
  <c r="P63" i="28"/>
  <c r="E63" i="28"/>
  <c r="T63" i="28" s="1"/>
  <c r="O61" i="28"/>
  <c r="N61" i="28"/>
  <c r="M61" i="28"/>
  <c r="S61" i="28" s="1"/>
  <c r="L61" i="28"/>
  <c r="R61" i="28" s="1"/>
  <c r="K61" i="28"/>
  <c r="J61" i="28"/>
  <c r="I61" i="28"/>
  <c r="H61" i="28"/>
  <c r="C61" i="28"/>
  <c r="B61" i="28"/>
  <c r="S60" i="28"/>
  <c r="R60" i="28"/>
  <c r="Q60" i="28"/>
  <c r="P60" i="28"/>
  <c r="E60" i="28"/>
  <c r="U60" i="28" s="1"/>
  <c r="S59" i="28"/>
  <c r="R59" i="28"/>
  <c r="Q59" i="28"/>
  <c r="P59" i="28"/>
  <c r="E59" i="28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O55" i="28"/>
  <c r="N55" i="28"/>
  <c r="M55" i="28"/>
  <c r="L55" i="28"/>
  <c r="K55" i="28"/>
  <c r="J55" i="28"/>
  <c r="I55" i="28"/>
  <c r="H55" i="28"/>
  <c r="G55" i="28"/>
  <c r="F55" i="28"/>
  <c r="C55" i="28"/>
  <c r="E55" i="28" s="1"/>
  <c r="B55" i="28"/>
  <c r="S54" i="28"/>
  <c r="R54" i="28"/>
  <c r="Q54" i="28"/>
  <c r="P54" i="28"/>
  <c r="E54" i="28"/>
  <c r="U54" i="28" s="1"/>
  <c r="S53" i="28"/>
  <c r="R53" i="28"/>
  <c r="Q53" i="28"/>
  <c r="P53" i="28"/>
  <c r="E53" i="28"/>
  <c r="U52" i="28"/>
  <c r="S52" i="28"/>
  <c r="R52" i="28"/>
  <c r="Q52" i="28"/>
  <c r="P52" i="28"/>
  <c r="E52" i="28"/>
  <c r="T52" i="28" s="1"/>
  <c r="S51" i="28"/>
  <c r="R51" i="28"/>
  <c r="Q51" i="28"/>
  <c r="P51" i="28"/>
  <c r="E51" i="28"/>
  <c r="T50" i="28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S48" i="28"/>
  <c r="R48" i="28"/>
  <c r="Q48" i="28"/>
  <c r="P48" i="28"/>
  <c r="E48" i="28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S45" i="28"/>
  <c r="R45" i="28"/>
  <c r="Q45" i="28"/>
  <c r="P45" i="28"/>
  <c r="E45" i="28"/>
  <c r="U45" i="28" s="1"/>
  <c r="U44" i="28"/>
  <c r="S44" i="28"/>
  <c r="R44" i="28"/>
  <c r="Q44" i="28"/>
  <c r="P44" i="28"/>
  <c r="E44" i="28"/>
  <c r="T44" i="28" s="1"/>
  <c r="O42" i="28"/>
  <c r="N42" i="28"/>
  <c r="M42" i="28"/>
  <c r="S42" i="28" s="1"/>
  <c r="L42" i="28"/>
  <c r="R42" i="28" s="1"/>
  <c r="K42" i="28"/>
  <c r="J42" i="28"/>
  <c r="I42" i="28"/>
  <c r="H42" i="28"/>
  <c r="G42" i="28"/>
  <c r="F42" i="28"/>
  <c r="C42" i="28"/>
  <c r="B42" i="28"/>
  <c r="E42" i="28" s="1"/>
  <c r="U41" i="28"/>
  <c r="T41" i="28"/>
  <c r="S41" i="28"/>
  <c r="R41" i="28"/>
  <c r="Q41" i="28"/>
  <c r="P41" i="28"/>
  <c r="E41" i="28"/>
  <c r="U40" i="28"/>
  <c r="S40" i="28"/>
  <c r="R40" i="28"/>
  <c r="Q40" i="28"/>
  <c r="P40" i="28"/>
  <c r="E40" i="28"/>
  <c r="T40" i="28" s="1"/>
  <c r="T39" i="28"/>
  <c r="S39" i="28"/>
  <c r="R39" i="28"/>
  <c r="Q39" i="28"/>
  <c r="P39" i="28"/>
  <c r="E39" i="28"/>
  <c r="U39" i="28" s="1"/>
  <c r="S38" i="28"/>
  <c r="R38" i="28"/>
  <c r="Q38" i="28"/>
  <c r="P38" i="28"/>
  <c r="E38" i="28"/>
  <c r="S37" i="28"/>
  <c r="R37" i="28"/>
  <c r="Q37" i="28"/>
  <c r="P37" i="28"/>
  <c r="E37" i="28"/>
  <c r="O35" i="28"/>
  <c r="N35" i="28"/>
  <c r="M35" i="28"/>
  <c r="L35" i="28"/>
  <c r="K35" i="28"/>
  <c r="J35" i="28"/>
  <c r="I35" i="28"/>
  <c r="H35" i="28"/>
  <c r="G35" i="28"/>
  <c r="F35" i="28"/>
  <c r="C35" i="28"/>
  <c r="E35" i="28" s="1"/>
  <c r="B35" i="28"/>
  <c r="S34" i="28"/>
  <c r="R34" i="28"/>
  <c r="Q34" i="28"/>
  <c r="P34" i="28"/>
  <c r="E34" i="28"/>
  <c r="U34" i="28" s="1"/>
  <c r="O32" i="28"/>
  <c r="N32" i="28"/>
  <c r="M32" i="28"/>
  <c r="S32" i="28" s="1"/>
  <c r="L32" i="28"/>
  <c r="R32" i="28" s="1"/>
  <c r="K32" i="28"/>
  <c r="J32" i="28"/>
  <c r="I32" i="28"/>
  <c r="H32" i="28"/>
  <c r="G32" i="28"/>
  <c r="F32" i="28"/>
  <c r="C32" i="28"/>
  <c r="B32" i="28"/>
  <c r="T31" i="28"/>
  <c r="S31" i="28"/>
  <c r="R31" i="28"/>
  <c r="Q31" i="28"/>
  <c r="P31" i="28"/>
  <c r="E31" i="28"/>
  <c r="U31" i="28" s="1"/>
  <c r="S30" i="28"/>
  <c r="R30" i="28"/>
  <c r="Q30" i="28"/>
  <c r="P30" i="28"/>
  <c r="E30" i="28"/>
  <c r="U30" i="28" s="1"/>
  <c r="S29" i="28"/>
  <c r="R29" i="28"/>
  <c r="Q29" i="28"/>
  <c r="P29" i="28"/>
  <c r="E29" i="28"/>
  <c r="U29" i="28" s="1"/>
  <c r="S28" i="28"/>
  <c r="R28" i="28"/>
  <c r="Q28" i="28"/>
  <c r="P28" i="28"/>
  <c r="E28" i="28"/>
  <c r="U28" i="28" s="1"/>
  <c r="O26" i="28"/>
  <c r="N26" i="28"/>
  <c r="M26" i="28"/>
  <c r="S26" i="28" s="1"/>
  <c r="L26" i="28"/>
  <c r="R26" i="28" s="1"/>
  <c r="K26" i="28"/>
  <c r="J26" i="28"/>
  <c r="I26" i="28"/>
  <c r="H26" i="28"/>
  <c r="G26" i="28"/>
  <c r="F26" i="28"/>
  <c r="C26" i="28"/>
  <c r="B26" i="28"/>
  <c r="S25" i="28"/>
  <c r="R25" i="28"/>
  <c r="Q25" i="28"/>
  <c r="P25" i="28"/>
  <c r="E25" i="28"/>
  <c r="U25" i="28" s="1"/>
  <c r="S24" i="28"/>
  <c r="R24" i="28"/>
  <c r="Q24" i="28"/>
  <c r="P24" i="28"/>
  <c r="E24" i="28"/>
  <c r="U24" i="28" s="1"/>
  <c r="U23" i="28"/>
  <c r="S23" i="28"/>
  <c r="R23" i="28"/>
  <c r="Q23" i="28"/>
  <c r="P23" i="28"/>
  <c r="E23" i="28"/>
  <c r="T23" i="28" s="1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T21" i="28" s="1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U19" i="28" s="1"/>
  <c r="O17" i="28"/>
  <c r="N17" i="28"/>
  <c r="M17" i="28"/>
  <c r="L17" i="28"/>
  <c r="R17" i="28" s="1"/>
  <c r="K17" i="28"/>
  <c r="J17" i="28"/>
  <c r="I17" i="28"/>
  <c r="H17" i="28"/>
  <c r="G17" i="28"/>
  <c r="F17" i="28"/>
  <c r="C17" i="28"/>
  <c r="E17" i="28" s="1"/>
  <c r="B17" i="28"/>
  <c r="S16" i="28"/>
  <c r="R16" i="28"/>
  <c r="Q16" i="28"/>
  <c r="P16" i="28"/>
  <c r="E16" i="28"/>
  <c r="U16" i="28" s="1"/>
  <c r="S15" i="28"/>
  <c r="R15" i="28"/>
  <c r="Q15" i="28"/>
  <c r="P15" i="28"/>
  <c r="E15" i="28"/>
  <c r="U15" i="28" s="1"/>
  <c r="S14" i="28"/>
  <c r="R14" i="28"/>
  <c r="Q14" i="28"/>
  <c r="P14" i="28"/>
  <c r="E14" i="28"/>
  <c r="U14" i="28" s="1"/>
  <c r="U13" i="28"/>
  <c r="T13" i="28"/>
  <c r="S13" i="28"/>
  <c r="R13" i="28"/>
  <c r="Q13" i="28"/>
  <c r="P13" i="28"/>
  <c r="E13" i="28"/>
  <c r="U12" i="28"/>
  <c r="S12" i="28"/>
  <c r="R12" i="28"/>
  <c r="Q12" i="28"/>
  <c r="P12" i="28"/>
  <c r="E12" i="28"/>
  <c r="T12" i="28" s="1"/>
  <c r="T11" i="28"/>
  <c r="S11" i="28"/>
  <c r="R11" i="28"/>
  <c r="Q11" i="28"/>
  <c r="P11" i="28"/>
  <c r="E11" i="28"/>
  <c r="U11" i="28" s="1"/>
  <c r="S10" i="28"/>
  <c r="R10" i="28"/>
  <c r="Q10" i="28"/>
  <c r="U10" i="28" s="1"/>
  <c r="P10" i="28"/>
  <c r="T10" i="28" s="1"/>
  <c r="E10" i="28"/>
  <c r="T9" i="28"/>
  <c r="S9" i="28"/>
  <c r="R9" i="28"/>
  <c r="Q9" i="28"/>
  <c r="P9" i="28"/>
  <c r="E9" i="28"/>
  <c r="U9" i="28" s="1"/>
  <c r="S96" i="27"/>
  <c r="R96" i="27"/>
  <c r="Q96" i="27"/>
  <c r="P96" i="27"/>
  <c r="E96" i="27"/>
  <c r="U96" i="27" s="1"/>
  <c r="S95" i="27"/>
  <c r="R95" i="27"/>
  <c r="Q95" i="27"/>
  <c r="P95" i="27"/>
  <c r="E95" i="27"/>
  <c r="U95" i="27" s="1"/>
  <c r="S94" i="27"/>
  <c r="R94" i="27"/>
  <c r="Q94" i="27"/>
  <c r="P94" i="27"/>
  <c r="E94" i="27"/>
  <c r="U93" i="27"/>
  <c r="T93" i="27"/>
  <c r="S93" i="27"/>
  <c r="R93" i="27"/>
  <c r="Q93" i="27"/>
  <c r="P93" i="27"/>
  <c r="E93" i="27"/>
  <c r="S92" i="27"/>
  <c r="R92" i="27"/>
  <c r="Q92" i="27"/>
  <c r="P92" i="27"/>
  <c r="E92" i="27"/>
  <c r="S91" i="27"/>
  <c r="R91" i="27"/>
  <c r="Q91" i="27"/>
  <c r="P91" i="27"/>
  <c r="E91" i="27"/>
  <c r="T91" i="27" s="1"/>
  <c r="U90" i="27"/>
  <c r="T90" i="27"/>
  <c r="S90" i="27"/>
  <c r="R90" i="27"/>
  <c r="Q90" i="27"/>
  <c r="P90" i="27"/>
  <c r="E90" i="27"/>
  <c r="T89" i="27"/>
  <c r="S89" i="27"/>
  <c r="R89" i="27"/>
  <c r="Q89" i="27"/>
  <c r="P89" i="27"/>
  <c r="E89" i="27"/>
  <c r="U89" i="27" s="1"/>
  <c r="S88" i="27"/>
  <c r="R88" i="27"/>
  <c r="Q88" i="27"/>
  <c r="P88" i="27"/>
  <c r="E88" i="27"/>
  <c r="U88" i="27" s="1"/>
  <c r="O75" i="27"/>
  <c r="N75" i="27"/>
  <c r="M75" i="27"/>
  <c r="S75" i="27" s="1"/>
  <c r="L75" i="27"/>
  <c r="K75" i="27"/>
  <c r="J75" i="27"/>
  <c r="I75" i="27"/>
  <c r="H75" i="27"/>
  <c r="G75" i="27"/>
  <c r="F75" i="27"/>
  <c r="C75" i="27"/>
  <c r="B75" i="27"/>
  <c r="O74" i="27"/>
  <c r="N74" i="27"/>
  <c r="M74" i="27"/>
  <c r="S74" i="27" s="1"/>
  <c r="L74" i="27"/>
  <c r="R74" i="27" s="1"/>
  <c r="K74" i="27"/>
  <c r="J74" i="27"/>
  <c r="I74" i="27"/>
  <c r="H74" i="27"/>
  <c r="G74" i="27"/>
  <c r="F74" i="27"/>
  <c r="C74" i="27"/>
  <c r="E74" i="27" s="1"/>
  <c r="B74" i="27"/>
  <c r="O73" i="27"/>
  <c r="N73" i="27"/>
  <c r="M73" i="27"/>
  <c r="S73" i="27" s="1"/>
  <c r="L73" i="27"/>
  <c r="R73" i="27" s="1"/>
  <c r="K73" i="27"/>
  <c r="J73" i="27"/>
  <c r="I73" i="27"/>
  <c r="H73" i="27"/>
  <c r="G73" i="27"/>
  <c r="F73" i="27"/>
  <c r="C73" i="27"/>
  <c r="B73" i="27"/>
  <c r="E73" i="27" s="1"/>
  <c r="U72" i="27"/>
  <c r="S72" i="27"/>
  <c r="R72" i="27"/>
  <c r="Q72" i="27"/>
  <c r="P72" i="27"/>
  <c r="E72" i="27"/>
  <c r="T72" i="27" s="1"/>
  <c r="T71" i="27"/>
  <c r="S71" i="27"/>
  <c r="R71" i="27"/>
  <c r="Q71" i="27"/>
  <c r="P71" i="27"/>
  <c r="E71" i="27"/>
  <c r="U71" i="27" s="1"/>
  <c r="O69" i="27"/>
  <c r="N69" i="27"/>
  <c r="M69" i="27"/>
  <c r="L69" i="27"/>
  <c r="K69" i="27"/>
  <c r="J69" i="27"/>
  <c r="I69" i="27"/>
  <c r="H69" i="27"/>
  <c r="G69" i="27"/>
  <c r="F69" i="27"/>
  <c r="C69" i="27"/>
  <c r="B69" i="27"/>
  <c r="O68" i="27"/>
  <c r="N68" i="27"/>
  <c r="M68" i="27"/>
  <c r="S68" i="27" s="1"/>
  <c r="L68" i="27"/>
  <c r="R68" i="27" s="1"/>
  <c r="K68" i="27"/>
  <c r="J68" i="27"/>
  <c r="I68" i="27"/>
  <c r="H68" i="27"/>
  <c r="G68" i="27"/>
  <c r="F68" i="27"/>
  <c r="C68" i="27"/>
  <c r="B68" i="27"/>
  <c r="E68" i="27" s="1"/>
  <c r="T67" i="27"/>
  <c r="S67" i="27"/>
  <c r="R67" i="27"/>
  <c r="Q67" i="27"/>
  <c r="P67" i="27"/>
  <c r="E67" i="27"/>
  <c r="U67" i="27" s="1"/>
  <c r="T66" i="27"/>
  <c r="S66" i="27"/>
  <c r="R66" i="27"/>
  <c r="Q66" i="27"/>
  <c r="P66" i="27"/>
  <c r="E66" i="27"/>
  <c r="U66" i="27" s="1"/>
  <c r="S65" i="27"/>
  <c r="R65" i="27"/>
  <c r="Q65" i="27"/>
  <c r="P65" i="27"/>
  <c r="E65" i="27"/>
  <c r="S64" i="27"/>
  <c r="R64" i="27"/>
  <c r="Q64" i="27"/>
  <c r="P64" i="27"/>
  <c r="E64" i="27"/>
  <c r="U64" i="27" s="1"/>
  <c r="U63" i="27"/>
  <c r="S63" i="27"/>
  <c r="R63" i="27"/>
  <c r="Q63" i="27"/>
  <c r="P63" i="27"/>
  <c r="E63" i="27"/>
  <c r="O61" i="27"/>
  <c r="N61" i="27"/>
  <c r="M61" i="27"/>
  <c r="S61" i="27" s="1"/>
  <c r="L61" i="27"/>
  <c r="R61" i="27" s="1"/>
  <c r="K61" i="27"/>
  <c r="J61" i="27"/>
  <c r="I61" i="27"/>
  <c r="H61" i="27"/>
  <c r="C61" i="27"/>
  <c r="B61" i="27"/>
  <c r="S60" i="27"/>
  <c r="R60" i="27"/>
  <c r="Q60" i="27"/>
  <c r="P60" i="27"/>
  <c r="E60" i="27"/>
  <c r="U60" i="27" s="1"/>
  <c r="S59" i="27"/>
  <c r="R59" i="27"/>
  <c r="Q59" i="27"/>
  <c r="P59" i="27"/>
  <c r="E59" i="27"/>
  <c r="U59" i="27" s="1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O55" i="27"/>
  <c r="N55" i="27"/>
  <c r="M55" i="27"/>
  <c r="S55" i="27" s="1"/>
  <c r="L55" i="27"/>
  <c r="R55" i="27" s="1"/>
  <c r="K55" i="27"/>
  <c r="J55" i="27"/>
  <c r="I55" i="27"/>
  <c r="H55" i="27"/>
  <c r="G55" i="27"/>
  <c r="F55" i="27"/>
  <c r="C55" i="27"/>
  <c r="B55" i="27"/>
  <c r="T54" i="27"/>
  <c r="S54" i="27"/>
  <c r="R54" i="27"/>
  <c r="Q54" i="27"/>
  <c r="P54" i="27"/>
  <c r="E54" i="27"/>
  <c r="U54" i="27" s="1"/>
  <c r="S53" i="27"/>
  <c r="R53" i="27"/>
  <c r="Q53" i="27"/>
  <c r="P53" i="27"/>
  <c r="E53" i="27"/>
  <c r="S52" i="27"/>
  <c r="R52" i="27"/>
  <c r="Q52" i="27"/>
  <c r="P52" i="27"/>
  <c r="E52" i="27"/>
  <c r="S51" i="27"/>
  <c r="R51" i="27"/>
  <c r="Q51" i="27"/>
  <c r="P51" i="27"/>
  <c r="E51" i="27"/>
  <c r="T51" i="27" s="1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U48" i="27"/>
  <c r="T48" i="27"/>
  <c r="S48" i="27"/>
  <c r="R48" i="27"/>
  <c r="Q48" i="27"/>
  <c r="P48" i="27"/>
  <c r="E48" i="27"/>
  <c r="U47" i="27"/>
  <c r="T47" i="27"/>
  <c r="S47" i="27"/>
  <c r="R47" i="27"/>
  <c r="Q47" i="27"/>
  <c r="P47" i="27"/>
  <c r="E47" i="27"/>
  <c r="T46" i="27"/>
  <c r="S46" i="27"/>
  <c r="R46" i="27"/>
  <c r="Q46" i="27"/>
  <c r="P46" i="27"/>
  <c r="E46" i="27"/>
  <c r="U46" i="27" s="1"/>
  <c r="S45" i="27"/>
  <c r="R45" i="27"/>
  <c r="Q45" i="27"/>
  <c r="P45" i="27"/>
  <c r="E45" i="27"/>
  <c r="S44" i="27"/>
  <c r="R44" i="27"/>
  <c r="Q44" i="27"/>
  <c r="P44" i="27"/>
  <c r="E44" i="27"/>
  <c r="O42" i="27"/>
  <c r="N42" i="27"/>
  <c r="M42" i="27"/>
  <c r="S42" i="27" s="1"/>
  <c r="L42" i="27"/>
  <c r="R42" i="27" s="1"/>
  <c r="K42" i="27"/>
  <c r="J42" i="27"/>
  <c r="I42" i="27"/>
  <c r="H42" i="27"/>
  <c r="G42" i="27"/>
  <c r="F42" i="27"/>
  <c r="C42" i="27"/>
  <c r="B42" i="27"/>
  <c r="S41" i="27"/>
  <c r="R41" i="27"/>
  <c r="Q41" i="27"/>
  <c r="P41" i="27"/>
  <c r="E41" i="27"/>
  <c r="U40" i="27"/>
  <c r="S40" i="27"/>
  <c r="R40" i="27"/>
  <c r="Q40" i="27"/>
  <c r="P40" i="27"/>
  <c r="E40" i="27"/>
  <c r="T40" i="27" s="1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T37" i="27" s="1"/>
  <c r="O35" i="27"/>
  <c r="S35" i="27" s="1"/>
  <c r="N35" i="27"/>
  <c r="R35" i="27" s="1"/>
  <c r="M35" i="27"/>
  <c r="L35" i="27"/>
  <c r="K35" i="27"/>
  <c r="J35" i="27"/>
  <c r="I35" i="27"/>
  <c r="H35" i="27"/>
  <c r="G35" i="27"/>
  <c r="F35" i="27"/>
  <c r="C35" i="27"/>
  <c r="B35" i="27"/>
  <c r="S34" i="27"/>
  <c r="R34" i="27"/>
  <c r="Q34" i="27"/>
  <c r="P34" i="27"/>
  <c r="E34" i="27"/>
  <c r="T34" i="27" s="1"/>
  <c r="O32" i="27"/>
  <c r="N32" i="27"/>
  <c r="M32" i="27"/>
  <c r="L32" i="27"/>
  <c r="K32" i="27"/>
  <c r="J32" i="27"/>
  <c r="I32" i="27"/>
  <c r="Q32" i="27" s="1"/>
  <c r="H32" i="27"/>
  <c r="P32" i="27" s="1"/>
  <c r="G32" i="27"/>
  <c r="F32" i="27"/>
  <c r="C32" i="27"/>
  <c r="B32" i="27"/>
  <c r="T31" i="27"/>
  <c r="S31" i="27"/>
  <c r="R31" i="27"/>
  <c r="Q31" i="27"/>
  <c r="U31" i="27" s="1"/>
  <c r="P31" i="27"/>
  <c r="E31" i="27"/>
  <c r="U30" i="27"/>
  <c r="T30" i="27"/>
  <c r="S30" i="27"/>
  <c r="R30" i="27"/>
  <c r="Q30" i="27"/>
  <c r="P30" i="27"/>
  <c r="E30" i="27"/>
  <c r="S29" i="27"/>
  <c r="R29" i="27"/>
  <c r="Q29" i="27"/>
  <c r="P29" i="27"/>
  <c r="E29" i="27"/>
  <c r="U29" i="27" s="1"/>
  <c r="S28" i="27"/>
  <c r="R28" i="27"/>
  <c r="Q28" i="27"/>
  <c r="P28" i="27"/>
  <c r="E28" i="27"/>
  <c r="O26" i="27"/>
  <c r="N26" i="27"/>
  <c r="M26" i="27"/>
  <c r="S26" i="27" s="1"/>
  <c r="L26" i="27"/>
  <c r="R26" i="27" s="1"/>
  <c r="K26" i="27"/>
  <c r="J26" i="27"/>
  <c r="I26" i="27"/>
  <c r="H26" i="27"/>
  <c r="G26" i="27"/>
  <c r="F26" i="27"/>
  <c r="C26" i="27"/>
  <c r="E26" i="27" s="1"/>
  <c r="B26" i="27"/>
  <c r="S25" i="27"/>
  <c r="R25" i="27"/>
  <c r="Q25" i="27"/>
  <c r="P25" i="27"/>
  <c r="E25" i="27"/>
  <c r="S24" i="27"/>
  <c r="R24" i="27"/>
  <c r="Q24" i="27"/>
  <c r="P24" i="27"/>
  <c r="E24" i="27"/>
  <c r="S23" i="27"/>
  <c r="R23" i="27"/>
  <c r="Q23" i="27"/>
  <c r="P23" i="27"/>
  <c r="E23" i="27"/>
  <c r="T23" i="27" s="1"/>
  <c r="S22" i="27"/>
  <c r="R22" i="27"/>
  <c r="Q22" i="27"/>
  <c r="P22" i="27"/>
  <c r="E22" i="27"/>
  <c r="S21" i="27"/>
  <c r="R21" i="27"/>
  <c r="Q21" i="27"/>
  <c r="P21" i="27"/>
  <c r="E21" i="27"/>
  <c r="T21" i="27" s="1"/>
  <c r="U20" i="27"/>
  <c r="T20" i="27"/>
  <c r="S20" i="27"/>
  <c r="R20" i="27"/>
  <c r="Q20" i="27"/>
  <c r="P20" i="27"/>
  <c r="E20" i="27"/>
  <c r="U19" i="27"/>
  <c r="T19" i="27"/>
  <c r="S19" i="27"/>
  <c r="R19" i="27"/>
  <c r="Q19" i="27"/>
  <c r="P19" i="27"/>
  <c r="E19" i="27"/>
  <c r="O17" i="27"/>
  <c r="N17" i="27"/>
  <c r="R17" i="27" s="1"/>
  <c r="M17" i="27"/>
  <c r="L17" i="27"/>
  <c r="K17" i="27"/>
  <c r="J17" i="27"/>
  <c r="I17" i="27"/>
  <c r="H17" i="27"/>
  <c r="G17" i="27"/>
  <c r="F17" i="27"/>
  <c r="C17" i="27"/>
  <c r="B17" i="27"/>
  <c r="E17" i="27" s="1"/>
  <c r="U16" i="27"/>
  <c r="T16" i="27"/>
  <c r="S16" i="27"/>
  <c r="R16" i="27"/>
  <c r="Q16" i="27"/>
  <c r="P16" i="27"/>
  <c r="E16" i="27"/>
  <c r="T15" i="27"/>
  <c r="S15" i="27"/>
  <c r="R15" i="27"/>
  <c r="Q15" i="27"/>
  <c r="P15" i="27"/>
  <c r="E15" i="27"/>
  <c r="U15" i="27" s="1"/>
  <c r="S14" i="27"/>
  <c r="R14" i="27"/>
  <c r="Q14" i="27"/>
  <c r="P14" i="27"/>
  <c r="E14" i="27"/>
  <c r="S13" i="27"/>
  <c r="R13" i="27"/>
  <c r="Q13" i="27"/>
  <c r="P13" i="27"/>
  <c r="E13" i="27"/>
  <c r="T13" i="27" s="1"/>
  <c r="U12" i="27"/>
  <c r="T12" i="27"/>
  <c r="S12" i="27"/>
  <c r="R12" i="27"/>
  <c r="Q12" i="27"/>
  <c r="P12" i="27"/>
  <c r="E12" i="27"/>
  <c r="T11" i="27"/>
  <c r="S11" i="27"/>
  <c r="R11" i="27"/>
  <c r="Q11" i="27"/>
  <c r="P11" i="27"/>
  <c r="E11" i="27"/>
  <c r="U11" i="27" s="1"/>
  <c r="S10" i="27"/>
  <c r="R10" i="27"/>
  <c r="Q10" i="27"/>
  <c r="P10" i="27"/>
  <c r="T10" i="27" s="1"/>
  <c r="E10" i="27"/>
  <c r="S9" i="27"/>
  <c r="R9" i="27"/>
  <c r="Q9" i="27"/>
  <c r="P9" i="27"/>
  <c r="E9" i="27"/>
  <c r="S96" i="26"/>
  <c r="R96" i="26"/>
  <c r="Q96" i="26"/>
  <c r="U96" i="26" s="1"/>
  <c r="P96" i="26"/>
  <c r="T96" i="26" s="1"/>
  <c r="E96" i="26"/>
  <c r="S95" i="26"/>
  <c r="R95" i="26"/>
  <c r="Q95" i="26"/>
  <c r="P95" i="26"/>
  <c r="E95" i="26"/>
  <c r="U95" i="26" s="1"/>
  <c r="S94" i="26"/>
  <c r="R94" i="26"/>
  <c r="Q94" i="26"/>
  <c r="P94" i="26"/>
  <c r="E94" i="26"/>
  <c r="U93" i="26"/>
  <c r="S93" i="26"/>
  <c r="R93" i="26"/>
  <c r="Q93" i="26"/>
  <c r="P93" i="26"/>
  <c r="E93" i="26"/>
  <c r="U92" i="26"/>
  <c r="T92" i="26"/>
  <c r="S92" i="26"/>
  <c r="R92" i="26"/>
  <c r="Q92" i="26"/>
  <c r="P92" i="26"/>
  <c r="E92" i="26"/>
  <c r="T91" i="26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U89" i="26" s="1"/>
  <c r="S88" i="26"/>
  <c r="R88" i="26"/>
  <c r="Q88" i="26"/>
  <c r="P88" i="26"/>
  <c r="E88" i="26"/>
  <c r="W75" i="26"/>
  <c r="V75" i="26"/>
  <c r="O75" i="26"/>
  <c r="N75" i="26"/>
  <c r="M75" i="26"/>
  <c r="L75" i="26"/>
  <c r="K75" i="26"/>
  <c r="J75" i="26"/>
  <c r="I75" i="26"/>
  <c r="H75" i="26"/>
  <c r="G75" i="26"/>
  <c r="F75" i="26"/>
  <c r="C75" i="26"/>
  <c r="B75" i="26"/>
  <c r="O74" i="26"/>
  <c r="N74" i="26"/>
  <c r="R74" i="26" s="1"/>
  <c r="M74" i="26"/>
  <c r="S74" i="26" s="1"/>
  <c r="L74" i="26"/>
  <c r="K74" i="26"/>
  <c r="J74" i="26"/>
  <c r="I74" i="26"/>
  <c r="H74" i="26"/>
  <c r="G74" i="26"/>
  <c r="F74" i="26"/>
  <c r="C74" i="26"/>
  <c r="B74" i="26"/>
  <c r="E74" i="26" s="1"/>
  <c r="O73" i="26"/>
  <c r="N73" i="26"/>
  <c r="M73" i="26"/>
  <c r="L73" i="26"/>
  <c r="K73" i="26"/>
  <c r="Q73" i="26" s="1"/>
  <c r="J73" i="26"/>
  <c r="I73" i="26"/>
  <c r="H73" i="26"/>
  <c r="G73" i="26"/>
  <c r="F73" i="26"/>
  <c r="C73" i="26"/>
  <c r="B73" i="26"/>
  <c r="E73" i="26" s="1"/>
  <c r="U72" i="26"/>
  <c r="T72" i="26"/>
  <c r="S72" i="26"/>
  <c r="R72" i="26"/>
  <c r="Q72" i="26"/>
  <c r="P72" i="26"/>
  <c r="E72" i="26"/>
  <c r="U71" i="26"/>
  <c r="S71" i="26"/>
  <c r="R71" i="26"/>
  <c r="Q71" i="26"/>
  <c r="P71" i="26"/>
  <c r="E71" i="26"/>
  <c r="T71" i="26" s="1"/>
  <c r="W69" i="26"/>
  <c r="V69" i="26"/>
  <c r="O69" i="26"/>
  <c r="N69" i="26"/>
  <c r="M69" i="26"/>
  <c r="L69" i="26"/>
  <c r="K69" i="26"/>
  <c r="J69" i="26"/>
  <c r="I69" i="26"/>
  <c r="H69" i="26"/>
  <c r="G69" i="26"/>
  <c r="F69" i="26"/>
  <c r="C69" i="26"/>
  <c r="B69" i="26"/>
  <c r="O68" i="26"/>
  <c r="N68" i="26"/>
  <c r="M68" i="26"/>
  <c r="S68" i="26" s="1"/>
  <c r="L68" i="26"/>
  <c r="R68" i="26" s="1"/>
  <c r="K68" i="26"/>
  <c r="J68" i="26"/>
  <c r="I68" i="26"/>
  <c r="H68" i="26"/>
  <c r="G68" i="26"/>
  <c r="F68" i="26"/>
  <c r="C68" i="26"/>
  <c r="B68" i="26"/>
  <c r="S67" i="26"/>
  <c r="R67" i="26"/>
  <c r="Q67" i="26"/>
  <c r="P67" i="26"/>
  <c r="E67" i="26"/>
  <c r="S66" i="26"/>
  <c r="R66" i="26"/>
  <c r="Q66" i="26"/>
  <c r="P66" i="26"/>
  <c r="E66" i="26"/>
  <c r="S65" i="26"/>
  <c r="R65" i="26"/>
  <c r="Q65" i="26"/>
  <c r="P65" i="26"/>
  <c r="E65" i="26"/>
  <c r="U65" i="26" s="1"/>
  <c r="U64" i="26"/>
  <c r="T64" i="26"/>
  <c r="S64" i="26"/>
  <c r="R64" i="26"/>
  <c r="Q64" i="26"/>
  <c r="P64" i="26"/>
  <c r="E64" i="26"/>
  <c r="U63" i="26"/>
  <c r="S63" i="26"/>
  <c r="R63" i="26"/>
  <c r="Q63" i="26"/>
  <c r="P63" i="26"/>
  <c r="E63" i="26"/>
  <c r="T63" i="26" s="1"/>
  <c r="O61" i="26"/>
  <c r="N61" i="26"/>
  <c r="M61" i="26"/>
  <c r="S61" i="26" s="1"/>
  <c r="L61" i="26"/>
  <c r="R61" i="26" s="1"/>
  <c r="K61" i="26"/>
  <c r="J61" i="26"/>
  <c r="I61" i="26"/>
  <c r="H61" i="26"/>
  <c r="C61" i="26"/>
  <c r="B61" i="26"/>
  <c r="E61" i="26" s="1"/>
  <c r="T60" i="26"/>
  <c r="S60" i="26"/>
  <c r="R60" i="26"/>
  <c r="Q60" i="26"/>
  <c r="P60" i="26"/>
  <c r="E60" i="26"/>
  <c r="U60" i="26" s="1"/>
  <c r="S59" i="26"/>
  <c r="R59" i="26"/>
  <c r="Q59" i="26"/>
  <c r="P59" i="26"/>
  <c r="E59" i="26"/>
  <c r="U59" i="26" s="1"/>
  <c r="S58" i="26"/>
  <c r="R58" i="26"/>
  <c r="Q58" i="26"/>
  <c r="P58" i="26"/>
  <c r="E58" i="26"/>
  <c r="U57" i="26"/>
  <c r="S57" i="26"/>
  <c r="R57" i="26"/>
  <c r="Q57" i="26"/>
  <c r="P57" i="26"/>
  <c r="E57" i="26"/>
  <c r="T57" i="26" s="1"/>
  <c r="O55" i="26"/>
  <c r="N55" i="26"/>
  <c r="M55" i="26"/>
  <c r="L55" i="26"/>
  <c r="R55" i="26" s="1"/>
  <c r="K55" i="26"/>
  <c r="J55" i="26"/>
  <c r="I55" i="26"/>
  <c r="H55" i="26"/>
  <c r="G55" i="26"/>
  <c r="F55" i="26"/>
  <c r="C55" i="26"/>
  <c r="B55" i="26"/>
  <c r="S54" i="26"/>
  <c r="R54" i="26"/>
  <c r="Q54" i="26"/>
  <c r="P54" i="26"/>
  <c r="E54" i="26"/>
  <c r="T54" i="26" s="1"/>
  <c r="S53" i="26"/>
  <c r="R53" i="26"/>
  <c r="Q53" i="26"/>
  <c r="U53" i="26" s="1"/>
  <c r="P53" i="26"/>
  <c r="T53" i="26" s="1"/>
  <c r="E53" i="26"/>
  <c r="S52" i="26"/>
  <c r="R52" i="26"/>
  <c r="Q52" i="26"/>
  <c r="P52" i="26"/>
  <c r="E52" i="26"/>
  <c r="U52" i="26" s="1"/>
  <c r="S51" i="26"/>
  <c r="R51" i="26"/>
  <c r="Q51" i="26"/>
  <c r="P51" i="26"/>
  <c r="E51" i="26"/>
  <c r="T51" i="26" s="1"/>
  <c r="U50" i="26"/>
  <c r="S50" i="26"/>
  <c r="R50" i="26"/>
  <c r="Q50" i="26"/>
  <c r="P50" i="26"/>
  <c r="E50" i="26"/>
  <c r="T50" i="26" s="1"/>
  <c r="U49" i="26"/>
  <c r="T49" i="26"/>
  <c r="S49" i="26"/>
  <c r="R49" i="26"/>
  <c r="Q49" i="26"/>
  <c r="P49" i="26"/>
  <c r="E49" i="26"/>
  <c r="S48" i="26"/>
  <c r="R48" i="26"/>
  <c r="Q48" i="26"/>
  <c r="P48" i="26"/>
  <c r="E48" i="26"/>
  <c r="U48" i="26" s="1"/>
  <c r="S47" i="26"/>
  <c r="R47" i="26"/>
  <c r="Q47" i="26"/>
  <c r="P47" i="26"/>
  <c r="E47" i="26"/>
  <c r="S46" i="26"/>
  <c r="R46" i="26"/>
  <c r="Q46" i="26"/>
  <c r="P46" i="26"/>
  <c r="E46" i="26"/>
  <c r="T46" i="26" s="1"/>
  <c r="S45" i="26"/>
  <c r="R45" i="26"/>
  <c r="Q45" i="26"/>
  <c r="P45" i="26"/>
  <c r="E45" i="26"/>
  <c r="T45" i="26" s="1"/>
  <c r="S44" i="26"/>
  <c r="R44" i="26"/>
  <c r="Q44" i="26"/>
  <c r="P44" i="26"/>
  <c r="E44" i="26"/>
  <c r="U44" i="26" s="1"/>
  <c r="O42" i="26"/>
  <c r="N42" i="26"/>
  <c r="M42" i="26"/>
  <c r="L42" i="26"/>
  <c r="K42" i="26"/>
  <c r="J42" i="26"/>
  <c r="I42" i="26"/>
  <c r="H42" i="26"/>
  <c r="G42" i="26"/>
  <c r="F42" i="26"/>
  <c r="C42" i="26"/>
  <c r="B42" i="26"/>
  <c r="S41" i="26"/>
  <c r="R41" i="26"/>
  <c r="Q41" i="26"/>
  <c r="P41" i="26"/>
  <c r="E41" i="26"/>
  <c r="U41" i="26" s="1"/>
  <c r="S40" i="26"/>
  <c r="R40" i="26"/>
  <c r="Q40" i="26"/>
  <c r="P40" i="26"/>
  <c r="E40" i="26"/>
  <c r="T40" i="26" s="1"/>
  <c r="S39" i="26"/>
  <c r="R39" i="26"/>
  <c r="Q39" i="26"/>
  <c r="P39" i="26"/>
  <c r="E39" i="26"/>
  <c r="S38" i="26"/>
  <c r="R38" i="26"/>
  <c r="Q38" i="26"/>
  <c r="P38" i="26"/>
  <c r="E38" i="26"/>
  <c r="U38" i="26" s="1"/>
  <c r="S37" i="26"/>
  <c r="R37" i="26"/>
  <c r="Q37" i="26"/>
  <c r="P37" i="26"/>
  <c r="E37" i="26"/>
  <c r="O35" i="26"/>
  <c r="N35" i="26"/>
  <c r="M35" i="26"/>
  <c r="S35" i="26" s="1"/>
  <c r="L35" i="26"/>
  <c r="R35" i="26" s="1"/>
  <c r="K35" i="26"/>
  <c r="J35" i="26"/>
  <c r="I35" i="26"/>
  <c r="H35" i="26"/>
  <c r="G35" i="26"/>
  <c r="F35" i="26"/>
  <c r="C35" i="26"/>
  <c r="E35" i="26" s="1"/>
  <c r="B35" i="26"/>
  <c r="S34" i="26"/>
  <c r="R34" i="26"/>
  <c r="Q34" i="26"/>
  <c r="P34" i="26"/>
  <c r="E34" i="26"/>
  <c r="U34" i="26" s="1"/>
  <c r="O32" i="26"/>
  <c r="N32" i="26"/>
  <c r="M32" i="26"/>
  <c r="S32" i="26" s="1"/>
  <c r="L32" i="26"/>
  <c r="R32" i="26" s="1"/>
  <c r="K32" i="26"/>
  <c r="J32" i="26"/>
  <c r="I32" i="26"/>
  <c r="H32" i="26"/>
  <c r="G32" i="26"/>
  <c r="F32" i="26"/>
  <c r="C32" i="26"/>
  <c r="B32" i="26"/>
  <c r="E32" i="26" s="1"/>
  <c r="S31" i="26"/>
  <c r="R31" i="26"/>
  <c r="Q31" i="26"/>
  <c r="P31" i="26"/>
  <c r="E31" i="26"/>
  <c r="S30" i="26"/>
  <c r="R30" i="26"/>
  <c r="Q30" i="26"/>
  <c r="P30" i="26"/>
  <c r="E30" i="26"/>
  <c r="T30" i="26" s="1"/>
  <c r="S29" i="26"/>
  <c r="R29" i="26"/>
  <c r="Q29" i="26"/>
  <c r="P29" i="26"/>
  <c r="E29" i="26"/>
  <c r="U29" i="26" s="1"/>
  <c r="S28" i="26"/>
  <c r="R28" i="26"/>
  <c r="Q28" i="26"/>
  <c r="P28" i="26"/>
  <c r="E28" i="26"/>
  <c r="T28" i="26" s="1"/>
  <c r="W26" i="26"/>
  <c r="V26" i="26"/>
  <c r="O26" i="26"/>
  <c r="N26" i="26"/>
  <c r="M26" i="26"/>
  <c r="L26" i="26"/>
  <c r="R26" i="26" s="1"/>
  <c r="K26" i="26"/>
  <c r="J26" i="26"/>
  <c r="I26" i="26"/>
  <c r="H26" i="26"/>
  <c r="G26" i="26"/>
  <c r="F26" i="26"/>
  <c r="C26" i="26"/>
  <c r="B26" i="26"/>
  <c r="S25" i="26"/>
  <c r="R25" i="26"/>
  <c r="Q25" i="26"/>
  <c r="P25" i="26"/>
  <c r="E25" i="26"/>
  <c r="T25" i="26" s="1"/>
  <c r="S24" i="26"/>
  <c r="R24" i="26"/>
  <c r="Q24" i="26"/>
  <c r="P24" i="26"/>
  <c r="E24" i="26"/>
  <c r="U24" i="26" s="1"/>
  <c r="S23" i="26"/>
  <c r="R23" i="26"/>
  <c r="Q23" i="26"/>
  <c r="P23" i="26"/>
  <c r="E23" i="26"/>
  <c r="U23" i="26" s="1"/>
  <c r="T22" i="26"/>
  <c r="S22" i="26"/>
  <c r="R22" i="26"/>
  <c r="Q22" i="26"/>
  <c r="P22" i="26"/>
  <c r="E22" i="26"/>
  <c r="U22" i="26" s="1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U19" i="26" s="1"/>
  <c r="O17" i="26"/>
  <c r="N17" i="26"/>
  <c r="M17" i="26"/>
  <c r="S17" i="26" s="1"/>
  <c r="L17" i="26"/>
  <c r="K17" i="26"/>
  <c r="J17" i="26"/>
  <c r="I17" i="26"/>
  <c r="H17" i="26"/>
  <c r="G17" i="26"/>
  <c r="F17" i="26"/>
  <c r="C17" i="26"/>
  <c r="E17" i="26" s="1"/>
  <c r="B17" i="26"/>
  <c r="S16" i="26"/>
  <c r="R16" i="26"/>
  <c r="Q16" i="26"/>
  <c r="P16" i="26"/>
  <c r="E16" i="26"/>
  <c r="U16" i="26" s="1"/>
  <c r="T15" i="26"/>
  <c r="S15" i="26"/>
  <c r="R15" i="26"/>
  <c r="Q15" i="26"/>
  <c r="P15" i="26"/>
  <c r="E15" i="26"/>
  <c r="U15" i="26" s="1"/>
  <c r="S14" i="26"/>
  <c r="R14" i="26"/>
  <c r="Q14" i="26"/>
  <c r="U14" i="26" s="1"/>
  <c r="P14" i="26"/>
  <c r="E14" i="26"/>
  <c r="T14" i="26" s="1"/>
  <c r="S13" i="26"/>
  <c r="R13" i="26"/>
  <c r="Q13" i="26"/>
  <c r="P13" i="26"/>
  <c r="E13" i="26"/>
  <c r="S12" i="26"/>
  <c r="R12" i="26"/>
  <c r="Q12" i="26"/>
  <c r="P12" i="26"/>
  <c r="E12" i="26"/>
  <c r="U12" i="26" s="1"/>
  <c r="T11" i="26"/>
  <c r="S11" i="26"/>
  <c r="R11" i="26"/>
  <c r="Q11" i="26"/>
  <c r="P11" i="26"/>
  <c r="E11" i="26"/>
  <c r="U11" i="26" s="1"/>
  <c r="S10" i="26"/>
  <c r="R10" i="26"/>
  <c r="Q10" i="26"/>
  <c r="U10" i="26" s="1"/>
  <c r="P10" i="26"/>
  <c r="E10" i="26"/>
  <c r="T10" i="26" s="1"/>
  <c r="S9" i="26"/>
  <c r="R9" i="26"/>
  <c r="Q9" i="26"/>
  <c r="P9" i="26"/>
  <c r="E9" i="26"/>
  <c r="U9" i="26" s="1"/>
  <c r="S96" i="25"/>
  <c r="R96" i="25"/>
  <c r="Q96" i="25"/>
  <c r="P96" i="25"/>
  <c r="E96" i="25"/>
  <c r="U96" i="25" s="1"/>
  <c r="S95" i="25"/>
  <c r="R95" i="25"/>
  <c r="Q95" i="25"/>
  <c r="P95" i="25"/>
  <c r="E95" i="25"/>
  <c r="U95" i="25" s="1"/>
  <c r="S94" i="25"/>
  <c r="R94" i="25"/>
  <c r="Q94" i="25"/>
  <c r="P94" i="25"/>
  <c r="E94" i="25"/>
  <c r="S93" i="25"/>
  <c r="R93" i="25"/>
  <c r="Q93" i="25"/>
  <c r="P93" i="25"/>
  <c r="E93" i="25"/>
  <c r="S92" i="25"/>
  <c r="R92" i="25"/>
  <c r="Q92" i="25"/>
  <c r="P92" i="25"/>
  <c r="E92" i="25"/>
  <c r="U92" i="25" s="1"/>
  <c r="S91" i="25"/>
  <c r="R91" i="25"/>
  <c r="Q91" i="25"/>
  <c r="P91" i="25"/>
  <c r="T91" i="25" s="1"/>
  <c r="E91" i="25"/>
  <c r="S90" i="25"/>
  <c r="R90" i="25"/>
  <c r="Q90" i="25"/>
  <c r="P90" i="25"/>
  <c r="E90" i="25"/>
  <c r="T90" i="25" s="1"/>
  <c r="S89" i="25"/>
  <c r="R89" i="25"/>
  <c r="Q89" i="25"/>
  <c r="P89" i="25"/>
  <c r="E89" i="25"/>
  <c r="S88" i="25"/>
  <c r="R88" i="25"/>
  <c r="Q88" i="25"/>
  <c r="P88" i="25"/>
  <c r="E88" i="25"/>
  <c r="U88" i="25" s="1"/>
  <c r="O75" i="25"/>
  <c r="N75" i="25"/>
  <c r="M75" i="25"/>
  <c r="S75" i="25" s="1"/>
  <c r="L75" i="25"/>
  <c r="R75" i="25" s="1"/>
  <c r="K75" i="25"/>
  <c r="J75" i="25"/>
  <c r="I75" i="25"/>
  <c r="H75" i="25"/>
  <c r="G75" i="25"/>
  <c r="F75" i="25"/>
  <c r="C75" i="25"/>
  <c r="B75" i="25"/>
  <c r="R74" i="25"/>
  <c r="O74" i="25"/>
  <c r="N74" i="25"/>
  <c r="M74" i="25"/>
  <c r="S74" i="25" s="1"/>
  <c r="L74" i="25"/>
  <c r="K74" i="25"/>
  <c r="J74" i="25"/>
  <c r="I74" i="25"/>
  <c r="Q74" i="25" s="1"/>
  <c r="H74" i="25"/>
  <c r="G74" i="25"/>
  <c r="F74" i="25"/>
  <c r="C74" i="25"/>
  <c r="E74" i="25" s="1"/>
  <c r="B74" i="25"/>
  <c r="S73" i="25"/>
  <c r="O73" i="25"/>
  <c r="N73" i="25"/>
  <c r="R73" i="25" s="1"/>
  <c r="M73" i="25"/>
  <c r="L73" i="25"/>
  <c r="K73" i="25"/>
  <c r="J73" i="25"/>
  <c r="I73" i="25"/>
  <c r="H73" i="25"/>
  <c r="G73" i="25"/>
  <c r="F73" i="25"/>
  <c r="C73" i="25"/>
  <c r="B73" i="25"/>
  <c r="E73" i="25" s="1"/>
  <c r="U72" i="25"/>
  <c r="T72" i="25"/>
  <c r="S72" i="25"/>
  <c r="R72" i="25"/>
  <c r="Q72" i="25"/>
  <c r="P72" i="25"/>
  <c r="E72" i="25"/>
  <c r="S71" i="25"/>
  <c r="R71" i="25"/>
  <c r="Q71" i="25"/>
  <c r="P71" i="25"/>
  <c r="T71" i="25" s="1"/>
  <c r="E71" i="25"/>
  <c r="U71" i="25" s="1"/>
  <c r="O69" i="25"/>
  <c r="N69" i="25"/>
  <c r="M69" i="25"/>
  <c r="L69" i="25"/>
  <c r="K69" i="25"/>
  <c r="J69" i="25"/>
  <c r="I69" i="25"/>
  <c r="H69" i="25"/>
  <c r="G69" i="25"/>
  <c r="F69" i="25"/>
  <c r="C69" i="25"/>
  <c r="B69" i="25"/>
  <c r="O68" i="25"/>
  <c r="N68" i="25"/>
  <c r="M68" i="25"/>
  <c r="S68" i="25" s="1"/>
  <c r="L68" i="25"/>
  <c r="R68" i="25" s="1"/>
  <c r="K68" i="25"/>
  <c r="J68" i="25"/>
  <c r="I68" i="25"/>
  <c r="H68" i="25"/>
  <c r="G68" i="25"/>
  <c r="F68" i="25"/>
  <c r="C68" i="25"/>
  <c r="B68" i="25"/>
  <c r="U67" i="25"/>
  <c r="S67" i="25"/>
  <c r="R67" i="25"/>
  <c r="Q67" i="25"/>
  <c r="P67" i="25"/>
  <c r="E67" i="25"/>
  <c r="T67" i="25" s="1"/>
  <c r="U66" i="25"/>
  <c r="T66" i="25"/>
  <c r="S66" i="25"/>
  <c r="R66" i="25"/>
  <c r="Q66" i="25"/>
  <c r="P66" i="25"/>
  <c r="E66" i="25"/>
  <c r="S65" i="25"/>
  <c r="R65" i="25"/>
  <c r="Q65" i="25"/>
  <c r="P65" i="25"/>
  <c r="E65" i="25"/>
  <c r="U65" i="25" s="1"/>
  <c r="S64" i="25"/>
  <c r="R64" i="25"/>
  <c r="Q64" i="25"/>
  <c r="P64" i="25"/>
  <c r="E64" i="25"/>
  <c r="U64" i="25" s="1"/>
  <c r="U63" i="25"/>
  <c r="S63" i="25"/>
  <c r="R63" i="25"/>
  <c r="Q63" i="25"/>
  <c r="P63" i="25"/>
  <c r="E63" i="25"/>
  <c r="T63" i="25" s="1"/>
  <c r="R61" i="25"/>
  <c r="O61" i="25"/>
  <c r="N61" i="25"/>
  <c r="M61" i="25"/>
  <c r="S61" i="25" s="1"/>
  <c r="L61" i="25"/>
  <c r="K61" i="25"/>
  <c r="J61" i="25"/>
  <c r="I61" i="25"/>
  <c r="H61" i="25"/>
  <c r="C61" i="25"/>
  <c r="E61" i="25" s="1"/>
  <c r="B61" i="25"/>
  <c r="S60" i="25"/>
  <c r="R60" i="25"/>
  <c r="Q60" i="25"/>
  <c r="P60" i="25"/>
  <c r="E60" i="25"/>
  <c r="T60" i="25" s="1"/>
  <c r="S59" i="25"/>
  <c r="R59" i="25"/>
  <c r="Q59" i="25"/>
  <c r="P59" i="25"/>
  <c r="E59" i="25"/>
  <c r="U59" i="25" s="1"/>
  <c r="S58" i="25"/>
  <c r="R58" i="25"/>
  <c r="Q58" i="25"/>
  <c r="P58" i="25"/>
  <c r="E58" i="25"/>
  <c r="T58" i="25" s="1"/>
  <c r="U57" i="25"/>
  <c r="S57" i="25"/>
  <c r="R57" i="25"/>
  <c r="Q57" i="25"/>
  <c r="P57" i="25"/>
  <c r="E57" i="25"/>
  <c r="T57" i="25" s="1"/>
  <c r="O55" i="25"/>
  <c r="N55" i="25"/>
  <c r="M55" i="25"/>
  <c r="L55" i="25"/>
  <c r="K55" i="25"/>
  <c r="J55" i="25"/>
  <c r="I55" i="25"/>
  <c r="H55" i="25"/>
  <c r="G55" i="25"/>
  <c r="F55" i="25"/>
  <c r="C55" i="25"/>
  <c r="B55" i="25"/>
  <c r="E55" i="25" s="1"/>
  <c r="S54" i="25"/>
  <c r="R54" i="25"/>
  <c r="Q54" i="25"/>
  <c r="P54" i="25"/>
  <c r="E54" i="25"/>
  <c r="U54" i="25" s="1"/>
  <c r="S53" i="25"/>
  <c r="R53" i="25"/>
  <c r="Q53" i="25"/>
  <c r="P53" i="25"/>
  <c r="E53" i="25"/>
  <c r="U53" i="25" s="1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49" i="25"/>
  <c r="S49" i="25"/>
  <c r="R49" i="25"/>
  <c r="Q49" i="25"/>
  <c r="P49" i="25"/>
  <c r="E49" i="25"/>
  <c r="T49" i="25" s="1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U46" i="25" s="1"/>
  <c r="S45" i="25"/>
  <c r="R45" i="25"/>
  <c r="Q45" i="25"/>
  <c r="P45" i="25"/>
  <c r="E45" i="25"/>
  <c r="U45" i="25" s="1"/>
  <c r="S44" i="25"/>
  <c r="R44" i="25"/>
  <c r="Q44" i="25"/>
  <c r="P44" i="25"/>
  <c r="E44" i="25"/>
  <c r="U44" i="25" s="1"/>
  <c r="O42" i="25"/>
  <c r="N42" i="25"/>
  <c r="M42" i="25"/>
  <c r="S42" i="25" s="1"/>
  <c r="L42" i="25"/>
  <c r="R42" i="25" s="1"/>
  <c r="K42" i="25"/>
  <c r="J42" i="25"/>
  <c r="I42" i="25"/>
  <c r="H42" i="25"/>
  <c r="G42" i="25"/>
  <c r="F42" i="25"/>
  <c r="C42" i="25"/>
  <c r="B42" i="25"/>
  <c r="T41" i="25"/>
  <c r="S41" i="25"/>
  <c r="R41" i="25"/>
  <c r="Q41" i="25"/>
  <c r="P41" i="25"/>
  <c r="E41" i="25"/>
  <c r="U41" i="25" s="1"/>
  <c r="U40" i="25"/>
  <c r="S40" i="25"/>
  <c r="R40" i="25"/>
  <c r="Q40" i="25"/>
  <c r="P40" i="25"/>
  <c r="E40" i="25"/>
  <c r="T40" i="25" s="1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T37" i="25"/>
  <c r="S37" i="25"/>
  <c r="R37" i="25"/>
  <c r="Q37" i="25"/>
  <c r="P37" i="25"/>
  <c r="E37" i="25"/>
  <c r="U37" i="25" s="1"/>
  <c r="O35" i="25"/>
  <c r="N35" i="25"/>
  <c r="M35" i="25"/>
  <c r="L35" i="25"/>
  <c r="K35" i="25"/>
  <c r="J35" i="25"/>
  <c r="I35" i="25"/>
  <c r="H35" i="25"/>
  <c r="G35" i="25"/>
  <c r="F35" i="25"/>
  <c r="C35" i="25"/>
  <c r="B35" i="25"/>
  <c r="S34" i="25"/>
  <c r="R34" i="25"/>
  <c r="Q34" i="25"/>
  <c r="P34" i="25"/>
  <c r="E34" i="25"/>
  <c r="U34" i="25" s="1"/>
  <c r="O32" i="25"/>
  <c r="N32" i="25"/>
  <c r="M32" i="25"/>
  <c r="S32" i="25" s="1"/>
  <c r="L32" i="25"/>
  <c r="R32" i="25" s="1"/>
  <c r="K32" i="25"/>
  <c r="J32" i="25"/>
  <c r="I32" i="25"/>
  <c r="H32" i="25"/>
  <c r="G32" i="25"/>
  <c r="F32" i="25"/>
  <c r="C32" i="25"/>
  <c r="B32" i="25"/>
  <c r="T31" i="25"/>
  <c r="S31" i="25"/>
  <c r="R31" i="25"/>
  <c r="Q31" i="25"/>
  <c r="P31" i="25"/>
  <c r="E31" i="25"/>
  <c r="U31" i="25" s="1"/>
  <c r="S30" i="25"/>
  <c r="R30" i="25"/>
  <c r="Q30" i="25"/>
  <c r="P30" i="25"/>
  <c r="E30" i="25"/>
  <c r="T30" i="25" s="1"/>
  <c r="S29" i="25"/>
  <c r="R29" i="25"/>
  <c r="Q29" i="25"/>
  <c r="P29" i="25"/>
  <c r="E29" i="25"/>
  <c r="T29" i="25" s="1"/>
  <c r="S28" i="25"/>
  <c r="R28" i="25"/>
  <c r="Q28" i="25"/>
  <c r="P28" i="25"/>
  <c r="E28" i="25"/>
  <c r="U28" i="25" s="1"/>
  <c r="O26" i="25"/>
  <c r="N26" i="25"/>
  <c r="M26" i="25"/>
  <c r="S26" i="25" s="1"/>
  <c r="L26" i="25"/>
  <c r="R26" i="25" s="1"/>
  <c r="K26" i="25"/>
  <c r="J26" i="25"/>
  <c r="I26" i="25"/>
  <c r="H26" i="25"/>
  <c r="G26" i="25"/>
  <c r="F26" i="25"/>
  <c r="C26" i="25"/>
  <c r="B26" i="25"/>
  <c r="S25" i="25"/>
  <c r="R25" i="25"/>
  <c r="Q25" i="25"/>
  <c r="P25" i="25"/>
  <c r="E25" i="25"/>
  <c r="U25" i="25" s="1"/>
  <c r="S24" i="25"/>
  <c r="R24" i="25"/>
  <c r="Q24" i="25"/>
  <c r="P24" i="25"/>
  <c r="E24" i="25"/>
  <c r="U24" i="25" s="1"/>
  <c r="S23" i="25"/>
  <c r="R23" i="25"/>
  <c r="Q23" i="25"/>
  <c r="P23" i="25"/>
  <c r="E23" i="25"/>
  <c r="S22" i="25"/>
  <c r="R22" i="25"/>
  <c r="Q22" i="25"/>
  <c r="P22" i="25"/>
  <c r="E22" i="25"/>
  <c r="U21" i="25"/>
  <c r="S21" i="25"/>
  <c r="R21" i="25"/>
  <c r="Q21" i="25"/>
  <c r="P21" i="25"/>
  <c r="E21" i="25"/>
  <c r="T21" i="25" s="1"/>
  <c r="T20" i="25"/>
  <c r="S20" i="25"/>
  <c r="R20" i="25"/>
  <c r="Q20" i="25"/>
  <c r="P20" i="25"/>
  <c r="E20" i="25"/>
  <c r="U20" i="25" s="1"/>
  <c r="S19" i="25"/>
  <c r="R19" i="25"/>
  <c r="Q19" i="25"/>
  <c r="P19" i="25"/>
  <c r="E19" i="25"/>
  <c r="O17" i="25"/>
  <c r="N17" i="25"/>
  <c r="R17" i="25" s="1"/>
  <c r="M17" i="25"/>
  <c r="S17" i="25" s="1"/>
  <c r="L17" i="25"/>
  <c r="K17" i="25"/>
  <c r="J17" i="25"/>
  <c r="I17" i="25"/>
  <c r="Q17" i="25" s="1"/>
  <c r="H17" i="25"/>
  <c r="G17" i="25"/>
  <c r="F17" i="25"/>
  <c r="C17" i="25"/>
  <c r="B17" i="25"/>
  <c r="U16" i="25"/>
  <c r="S16" i="25"/>
  <c r="R16" i="25"/>
  <c r="Q16" i="25"/>
  <c r="P16" i="25"/>
  <c r="E16" i="25"/>
  <c r="T16" i="25" s="1"/>
  <c r="U15" i="25"/>
  <c r="T15" i="25"/>
  <c r="S15" i="25"/>
  <c r="R15" i="25"/>
  <c r="Q15" i="25"/>
  <c r="P15" i="25"/>
  <c r="E15" i="25"/>
  <c r="S14" i="25"/>
  <c r="R14" i="25"/>
  <c r="Q14" i="25"/>
  <c r="P14" i="25"/>
  <c r="E14" i="25"/>
  <c r="U14" i="25" s="1"/>
  <c r="S13" i="25"/>
  <c r="R13" i="25"/>
  <c r="Q13" i="25"/>
  <c r="P13" i="25"/>
  <c r="E13" i="25"/>
  <c r="U12" i="25"/>
  <c r="S12" i="25"/>
  <c r="R12" i="25"/>
  <c r="Q12" i="25"/>
  <c r="P12" i="25"/>
  <c r="E12" i="25"/>
  <c r="T12" i="25" s="1"/>
  <c r="T11" i="25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S96" i="24"/>
  <c r="R96" i="24"/>
  <c r="Q96" i="24"/>
  <c r="P96" i="24"/>
  <c r="E96" i="24"/>
  <c r="T96" i="24" s="1"/>
  <c r="U95" i="24"/>
  <c r="T95" i="24"/>
  <c r="S95" i="24"/>
  <c r="R95" i="24"/>
  <c r="Q95" i="24"/>
  <c r="P95" i="24"/>
  <c r="E95" i="24"/>
  <c r="S94" i="24"/>
  <c r="R94" i="24"/>
  <c r="Q94" i="24"/>
  <c r="P94" i="24"/>
  <c r="E94" i="24"/>
  <c r="U94" i="24" s="1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S90" i="24"/>
  <c r="R90" i="24"/>
  <c r="Q90" i="24"/>
  <c r="P90" i="24"/>
  <c r="E90" i="24"/>
  <c r="T89" i="24"/>
  <c r="S89" i="24"/>
  <c r="R89" i="24"/>
  <c r="Q89" i="24"/>
  <c r="P89" i="24"/>
  <c r="E89" i="24"/>
  <c r="U89" i="24" s="1"/>
  <c r="S88" i="24"/>
  <c r="R88" i="24"/>
  <c r="Q88" i="24"/>
  <c r="P88" i="24"/>
  <c r="E88" i="24"/>
  <c r="T88" i="24" s="1"/>
  <c r="O75" i="24"/>
  <c r="N75" i="24"/>
  <c r="M75" i="24"/>
  <c r="L75" i="24"/>
  <c r="K75" i="24"/>
  <c r="J75" i="24"/>
  <c r="I75" i="24"/>
  <c r="H75" i="24"/>
  <c r="G75" i="24"/>
  <c r="F75" i="24"/>
  <c r="C75" i="24"/>
  <c r="B75" i="24"/>
  <c r="O74" i="24"/>
  <c r="S74" i="24" s="1"/>
  <c r="N74" i="24"/>
  <c r="M74" i="24"/>
  <c r="L74" i="24"/>
  <c r="K74" i="24"/>
  <c r="J74" i="24"/>
  <c r="I74" i="24"/>
  <c r="H74" i="24"/>
  <c r="G74" i="24"/>
  <c r="F74" i="24"/>
  <c r="C74" i="24"/>
  <c r="B74" i="24"/>
  <c r="E74" i="24" s="1"/>
  <c r="O73" i="24"/>
  <c r="N73" i="24"/>
  <c r="M73" i="24"/>
  <c r="S73" i="24" s="1"/>
  <c r="L73" i="24"/>
  <c r="R73" i="24" s="1"/>
  <c r="K73" i="24"/>
  <c r="J73" i="24"/>
  <c r="I73" i="24"/>
  <c r="H73" i="24"/>
  <c r="G73" i="24"/>
  <c r="F73" i="24"/>
  <c r="C73" i="24"/>
  <c r="E73" i="24" s="1"/>
  <c r="B73" i="24"/>
  <c r="U72" i="24"/>
  <c r="S72" i="24"/>
  <c r="R72" i="24"/>
  <c r="Q72" i="24"/>
  <c r="P72" i="24"/>
  <c r="E72" i="24"/>
  <c r="T72" i="24" s="1"/>
  <c r="T71" i="24"/>
  <c r="S71" i="24"/>
  <c r="R71" i="24"/>
  <c r="Q71" i="24"/>
  <c r="P71" i="24"/>
  <c r="E71" i="24"/>
  <c r="U71" i="24" s="1"/>
  <c r="O69" i="24"/>
  <c r="N69" i="24"/>
  <c r="M69" i="24"/>
  <c r="L69" i="24"/>
  <c r="K69" i="24"/>
  <c r="J69" i="24"/>
  <c r="I69" i="24"/>
  <c r="H69" i="24"/>
  <c r="G69" i="24"/>
  <c r="F69" i="24"/>
  <c r="C69" i="24"/>
  <c r="B69" i="24"/>
  <c r="R68" i="24"/>
  <c r="O68" i="24"/>
  <c r="N68" i="24"/>
  <c r="M68" i="24"/>
  <c r="S68" i="24" s="1"/>
  <c r="L68" i="24"/>
  <c r="K68" i="24"/>
  <c r="J68" i="24"/>
  <c r="I68" i="24"/>
  <c r="H68" i="24"/>
  <c r="P68" i="24" s="1"/>
  <c r="G68" i="24"/>
  <c r="F68" i="24"/>
  <c r="C68" i="24"/>
  <c r="B68" i="24"/>
  <c r="U67" i="24"/>
  <c r="S67" i="24"/>
  <c r="R67" i="24"/>
  <c r="Q67" i="24"/>
  <c r="P67" i="24"/>
  <c r="E67" i="24"/>
  <c r="T67" i="24" s="1"/>
  <c r="S66" i="24"/>
  <c r="R66" i="24"/>
  <c r="Q66" i="24"/>
  <c r="P66" i="24"/>
  <c r="E66" i="24"/>
  <c r="S65" i="24"/>
  <c r="R65" i="24"/>
  <c r="Q65" i="24"/>
  <c r="P65" i="24"/>
  <c r="E65" i="24"/>
  <c r="U64" i="24"/>
  <c r="T64" i="24"/>
  <c r="S64" i="24"/>
  <c r="R64" i="24"/>
  <c r="Q64" i="24"/>
  <c r="P64" i="24"/>
  <c r="E64" i="24"/>
  <c r="S63" i="24"/>
  <c r="R63" i="24"/>
  <c r="Q63" i="24"/>
  <c r="P63" i="24"/>
  <c r="E63" i="24"/>
  <c r="U63" i="24" s="1"/>
  <c r="O61" i="24"/>
  <c r="N61" i="24"/>
  <c r="M61" i="24"/>
  <c r="S61" i="24" s="1"/>
  <c r="L61" i="24"/>
  <c r="R61" i="24" s="1"/>
  <c r="K61" i="24"/>
  <c r="J61" i="24"/>
  <c r="I61" i="24"/>
  <c r="H61" i="24"/>
  <c r="C61" i="24"/>
  <c r="B61" i="24"/>
  <c r="U60" i="24"/>
  <c r="S60" i="24"/>
  <c r="R60" i="24"/>
  <c r="Q60" i="24"/>
  <c r="P60" i="24"/>
  <c r="E60" i="24"/>
  <c r="T60" i="24" s="1"/>
  <c r="S59" i="24"/>
  <c r="R59" i="24"/>
  <c r="Q59" i="24"/>
  <c r="P59" i="24"/>
  <c r="E59" i="24"/>
  <c r="S58" i="24"/>
  <c r="R58" i="24"/>
  <c r="Q58" i="24"/>
  <c r="P58" i="24"/>
  <c r="E58" i="24"/>
  <c r="T57" i="24"/>
  <c r="S57" i="24"/>
  <c r="R57" i="24"/>
  <c r="Q57" i="24"/>
  <c r="P57" i="24"/>
  <c r="E57" i="24"/>
  <c r="U57" i="24" s="1"/>
  <c r="O55" i="24"/>
  <c r="N55" i="24"/>
  <c r="M55" i="24"/>
  <c r="L55" i="24"/>
  <c r="R55" i="24" s="1"/>
  <c r="K55" i="24"/>
  <c r="J55" i="24"/>
  <c r="I55" i="24"/>
  <c r="H55" i="24"/>
  <c r="G55" i="24"/>
  <c r="F55" i="24"/>
  <c r="C55" i="24"/>
  <c r="B55" i="24"/>
  <c r="E55" i="24" s="1"/>
  <c r="S54" i="24"/>
  <c r="R54" i="24"/>
  <c r="Q54" i="24"/>
  <c r="P54" i="24"/>
  <c r="E54" i="24"/>
  <c r="S53" i="24"/>
  <c r="R53" i="24"/>
  <c r="Q53" i="24"/>
  <c r="P53" i="24"/>
  <c r="E53" i="24"/>
  <c r="T53" i="24" s="1"/>
  <c r="U52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U50" i="24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T46" i="24"/>
  <c r="S46" i="24"/>
  <c r="R46" i="24"/>
  <c r="Q46" i="24"/>
  <c r="P46" i="24"/>
  <c r="E46" i="24"/>
  <c r="U46" i="24" s="1"/>
  <c r="U45" i="24"/>
  <c r="S45" i="24"/>
  <c r="R45" i="24"/>
  <c r="Q45" i="24"/>
  <c r="P45" i="24"/>
  <c r="E45" i="24"/>
  <c r="T45" i="24" s="1"/>
  <c r="S44" i="24"/>
  <c r="R44" i="24"/>
  <c r="Q44" i="24"/>
  <c r="P44" i="24"/>
  <c r="E44" i="24"/>
  <c r="O42" i="24"/>
  <c r="N42" i="24"/>
  <c r="M42" i="24"/>
  <c r="S42" i="24" s="1"/>
  <c r="L42" i="24"/>
  <c r="R42" i="24" s="1"/>
  <c r="K42" i="24"/>
  <c r="J42" i="24"/>
  <c r="I42" i="24"/>
  <c r="H42" i="24"/>
  <c r="G42" i="24"/>
  <c r="F42" i="24"/>
  <c r="C42" i="24"/>
  <c r="B42" i="24"/>
  <c r="E42" i="24" s="1"/>
  <c r="T41" i="24"/>
  <c r="S41" i="24"/>
  <c r="R41" i="24"/>
  <c r="Q41" i="24"/>
  <c r="P41" i="24"/>
  <c r="E41" i="24"/>
  <c r="U41" i="24" s="1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T37" i="24" s="1"/>
  <c r="O35" i="24"/>
  <c r="N35" i="24"/>
  <c r="M35" i="24"/>
  <c r="S35" i="24" s="1"/>
  <c r="L35" i="24"/>
  <c r="R35" i="24" s="1"/>
  <c r="K35" i="24"/>
  <c r="J35" i="24"/>
  <c r="I35" i="24"/>
  <c r="H35" i="24"/>
  <c r="G35" i="24"/>
  <c r="F35" i="24"/>
  <c r="C35" i="24"/>
  <c r="B35" i="24"/>
  <c r="T34" i="24"/>
  <c r="S34" i="24"/>
  <c r="R34" i="24"/>
  <c r="Q34" i="24"/>
  <c r="P34" i="24"/>
  <c r="E34" i="24"/>
  <c r="S32" i="24"/>
  <c r="O32" i="24"/>
  <c r="N32" i="24"/>
  <c r="M32" i="24"/>
  <c r="L32" i="24"/>
  <c r="R32" i="24" s="1"/>
  <c r="K32" i="24"/>
  <c r="J32" i="24"/>
  <c r="I32" i="24"/>
  <c r="H32" i="24"/>
  <c r="G32" i="24"/>
  <c r="F32" i="24"/>
  <c r="C32" i="24"/>
  <c r="B32" i="24"/>
  <c r="S31" i="24"/>
  <c r="R31" i="24"/>
  <c r="Q31" i="24"/>
  <c r="P31" i="24"/>
  <c r="E31" i="24"/>
  <c r="S30" i="24"/>
  <c r="R30" i="24"/>
  <c r="Q30" i="24"/>
  <c r="P30" i="24"/>
  <c r="E30" i="24"/>
  <c r="T29" i="24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O26" i="24"/>
  <c r="N26" i="24"/>
  <c r="M26" i="24"/>
  <c r="S26" i="24" s="1"/>
  <c r="L26" i="24"/>
  <c r="R26" i="24" s="1"/>
  <c r="K26" i="24"/>
  <c r="J26" i="24"/>
  <c r="I26" i="24"/>
  <c r="H26" i="24"/>
  <c r="G26" i="24"/>
  <c r="F26" i="24"/>
  <c r="C26" i="24"/>
  <c r="B26" i="24"/>
  <c r="E26" i="24" s="1"/>
  <c r="S25" i="24"/>
  <c r="R25" i="24"/>
  <c r="Q25" i="24"/>
  <c r="P25" i="24"/>
  <c r="E25" i="24"/>
  <c r="U24" i="24"/>
  <c r="T24" i="24"/>
  <c r="S24" i="24"/>
  <c r="R24" i="24"/>
  <c r="Q24" i="24"/>
  <c r="P24" i="24"/>
  <c r="E24" i="24"/>
  <c r="S23" i="24"/>
  <c r="R23" i="24"/>
  <c r="Q23" i="24"/>
  <c r="P23" i="24"/>
  <c r="E23" i="24"/>
  <c r="U22" i="24"/>
  <c r="T22" i="24"/>
  <c r="S22" i="24"/>
  <c r="R22" i="24"/>
  <c r="Q22" i="24"/>
  <c r="P22" i="24"/>
  <c r="E22" i="24"/>
  <c r="S21" i="24"/>
  <c r="R21" i="24"/>
  <c r="Q21" i="24"/>
  <c r="P21" i="24"/>
  <c r="E21" i="24"/>
  <c r="T21" i="24" s="1"/>
  <c r="T20" i="24"/>
  <c r="S20" i="24"/>
  <c r="R20" i="24"/>
  <c r="Q20" i="24"/>
  <c r="P20" i="24"/>
  <c r="E20" i="24"/>
  <c r="U20" i="24" s="1"/>
  <c r="S19" i="24"/>
  <c r="R19" i="24"/>
  <c r="Q19" i="24"/>
  <c r="P19" i="24"/>
  <c r="E19" i="24"/>
  <c r="T19" i="24" s="1"/>
  <c r="O17" i="24"/>
  <c r="N17" i="24"/>
  <c r="M17" i="24"/>
  <c r="S17" i="24" s="1"/>
  <c r="L17" i="24"/>
  <c r="R17" i="24" s="1"/>
  <c r="K17" i="24"/>
  <c r="J17" i="24"/>
  <c r="I17" i="24"/>
  <c r="H17" i="24"/>
  <c r="G17" i="24"/>
  <c r="F17" i="24"/>
  <c r="C17" i="24"/>
  <c r="E17" i="24" s="1"/>
  <c r="B17" i="24"/>
  <c r="U16" i="24"/>
  <c r="S16" i="24"/>
  <c r="R16" i="24"/>
  <c r="Q16" i="24"/>
  <c r="P16" i="24"/>
  <c r="E16" i="24"/>
  <c r="T16" i="24" s="1"/>
  <c r="T15" i="24"/>
  <c r="S15" i="24"/>
  <c r="R15" i="24"/>
  <c r="Q15" i="24"/>
  <c r="P15" i="24"/>
  <c r="E15" i="24"/>
  <c r="U15" i="24" s="1"/>
  <c r="U14" i="24"/>
  <c r="S14" i="24"/>
  <c r="R14" i="24"/>
  <c r="Q14" i="24"/>
  <c r="P14" i="24"/>
  <c r="E14" i="24"/>
  <c r="T14" i="24" s="1"/>
  <c r="S13" i="24"/>
  <c r="R13" i="24"/>
  <c r="Q13" i="24"/>
  <c r="P13" i="24"/>
  <c r="E13" i="24"/>
  <c r="S12" i="24"/>
  <c r="R12" i="24"/>
  <c r="Q12" i="24"/>
  <c r="P12" i="24"/>
  <c r="E12" i="24"/>
  <c r="U11" i="24"/>
  <c r="T11" i="24"/>
  <c r="S11" i="24"/>
  <c r="R11" i="24"/>
  <c r="Q11" i="24"/>
  <c r="P11" i="24"/>
  <c r="E11" i="24"/>
  <c r="S10" i="24"/>
  <c r="R10" i="24"/>
  <c r="Q10" i="24"/>
  <c r="P10" i="24"/>
  <c r="E10" i="24"/>
  <c r="T10" i="24" s="1"/>
  <c r="S9" i="24"/>
  <c r="R9" i="24"/>
  <c r="Q9" i="24"/>
  <c r="P9" i="24"/>
  <c r="E9" i="24"/>
  <c r="T9" i="24" s="1"/>
  <c r="S96" i="23"/>
  <c r="R96" i="23"/>
  <c r="Q96" i="23"/>
  <c r="P96" i="23"/>
  <c r="E96" i="23"/>
  <c r="T95" i="23"/>
  <c r="S95" i="23"/>
  <c r="R95" i="23"/>
  <c r="Q95" i="23"/>
  <c r="P95" i="23"/>
  <c r="E95" i="23"/>
  <c r="U95" i="23" s="1"/>
  <c r="S94" i="23"/>
  <c r="R94" i="23"/>
  <c r="Q94" i="23"/>
  <c r="U94" i="23" s="1"/>
  <c r="P94" i="23"/>
  <c r="E94" i="23"/>
  <c r="S93" i="23"/>
  <c r="R93" i="23"/>
  <c r="Q93" i="23"/>
  <c r="P93" i="23"/>
  <c r="T93" i="23" s="1"/>
  <c r="E93" i="23"/>
  <c r="U93" i="23" s="1"/>
  <c r="S92" i="23"/>
  <c r="R92" i="23"/>
  <c r="Q92" i="23"/>
  <c r="P92" i="23"/>
  <c r="E92" i="23"/>
  <c r="S91" i="23"/>
  <c r="R91" i="23"/>
  <c r="Q91" i="23"/>
  <c r="U91" i="23" s="1"/>
  <c r="P91" i="23"/>
  <c r="T91" i="23" s="1"/>
  <c r="E91" i="23"/>
  <c r="S90" i="23"/>
  <c r="R90" i="23"/>
  <c r="Q90" i="23"/>
  <c r="P90" i="23"/>
  <c r="E90" i="23"/>
  <c r="T90" i="23" s="1"/>
  <c r="T89" i="23"/>
  <c r="S89" i="23"/>
  <c r="R89" i="23"/>
  <c r="Q89" i="23"/>
  <c r="P89" i="23"/>
  <c r="E89" i="23"/>
  <c r="U89" i="23" s="1"/>
  <c r="U88" i="23"/>
  <c r="S88" i="23"/>
  <c r="R88" i="23"/>
  <c r="Q88" i="23"/>
  <c r="P88" i="23"/>
  <c r="E88" i="23"/>
  <c r="W75" i="23"/>
  <c r="V75" i="23"/>
  <c r="R75" i="23"/>
  <c r="O75" i="23"/>
  <c r="N75" i="23"/>
  <c r="M75" i="23"/>
  <c r="L75" i="23"/>
  <c r="K75" i="23"/>
  <c r="J75" i="23"/>
  <c r="I75" i="23"/>
  <c r="H75" i="23"/>
  <c r="P75" i="23" s="1"/>
  <c r="G75" i="23"/>
  <c r="F75" i="23"/>
  <c r="C75" i="23"/>
  <c r="B75" i="23"/>
  <c r="O74" i="23"/>
  <c r="N74" i="23"/>
  <c r="M74" i="23"/>
  <c r="S74" i="23" s="1"/>
  <c r="L74" i="23"/>
  <c r="R74" i="23" s="1"/>
  <c r="K74" i="23"/>
  <c r="J74" i="23"/>
  <c r="I74" i="23"/>
  <c r="H74" i="23"/>
  <c r="G74" i="23"/>
  <c r="F74" i="23"/>
  <c r="C74" i="23"/>
  <c r="B74" i="23"/>
  <c r="E74" i="23" s="1"/>
  <c r="O73" i="23"/>
  <c r="N73" i="23"/>
  <c r="M73" i="23"/>
  <c r="S73" i="23" s="1"/>
  <c r="L73" i="23"/>
  <c r="R73" i="23" s="1"/>
  <c r="K73" i="23"/>
  <c r="J73" i="23"/>
  <c r="I73" i="23"/>
  <c r="Q73" i="23" s="1"/>
  <c r="H73" i="23"/>
  <c r="G73" i="23"/>
  <c r="F73" i="23"/>
  <c r="C73" i="23"/>
  <c r="B73" i="23"/>
  <c r="S72" i="23"/>
  <c r="R72" i="23"/>
  <c r="Q72" i="23"/>
  <c r="P72" i="23"/>
  <c r="E72" i="23"/>
  <c r="T71" i="23"/>
  <c r="S71" i="23"/>
  <c r="R71" i="23"/>
  <c r="Q71" i="23"/>
  <c r="P71" i="23"/>
  <c r="E71" i="23"/>
  <c r="U71" i="23" s="1"/>
  <c r="W69" i="23"/>
  <c r="V69" i="23"/>
  <c r="O69" i="23"/>
  <c r="N69" i="23"/>
  <c r="M69" i="23"/>
  <c r="L69" i="23"/>
  <c r="K69" i="23"/>
  <c r="J69" i="23"/>
  <c r="I69" i="23"/>
  <c r="H69" i="23"/>
  <c r="G69" i="23"/>
  <c r="F69" i="23"/>
  <c r="E69" i="23"/>
  <c r="C69" i="23"/>
  <c r="B69" i="23"/>
  <c r="O68" i="23"/>
  <c r="N68" i="23"/>
  <c r="M68" i="23"/>
  <c r="S68" i="23" s="1"/>
  <c r="L68" i="23"/>
  <c r="R68" i="23" s="1"/>
  <c r="K68" i="23"/>
  <c r="J68" i="23"/>
  <c r="I68" i="23"/>
  <c r="H68" i="23"/>
  <c r="G68" i="23"/>
  <c r="F68" i="23"/>
  <c r="C68" i="23"/>
  <c r="B68" i="23"/>
  <c r="E68" i="23" s="1"/>
  <c r="S67" i="23"/>
  <c r="R67" i="23"/>
  <c r="Q67" i="23"/>
  <c r="P67" i="23"/>
  <c r="E67" i="23"/>
  <c r="T67" i="23" s="1"/>
  <c r="T66" i="23"/>
  <c r="S66" i="23"/>
  <c r="R66" i="23"/>
  <c r="Q66" i="23"/>
  <c r="P66" i="23"/>
  <c r="E66" i="23"/>
  <c r="U66" i="23" s="1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S61" i="23" s="1"/>
  <c r="L61" i="23"/>
  <c r="R61" i="23" s="1"/>
  <c r="K61" i="23"/>
  <c r="J61" i="23"/>
  <c r="I61" i="23"/>
  <c r="H61" i="23"/>
  <c r="C61" i="23"/>
  <c r="B61" i="23"/>
  <c r="S60" i="23"/>
  <c r="R60" i="23"/>
  <c r="Q60" i="23"/>
  <c r="P60" i="23"/>
  <c r="E60" i="23"/>
  <c r="T60" i="23" s="1"/>
  <c r="T59" i="23"/>
  <c r="S59" i="23"/>
  <c r="R59" i="23"/>
  <c r="Q59" i="23"/>
  <c r="P59" i="23"/>
  <c r="E59" i="23"/>
  <c r="U59" i="23" s="1"/>
  <c r="S58" i="23"/>
  <c r="R58" i="23"/>
  <c r="Q58" i="23"/>
  <c r="P58" i="23"/>
  <c r="E58" i="23"/>
  <c r="T58" i="23" s="1"/>
  <c r="S57" i="23"/>
  <c r="R57" i="23"/>
  <c r="Q57" i="23"/>
  <c r="P57" i="23"/>
  <c r="E57" i="23"/>
  <c r="U57" i="23" s="1"/>
  <c r="W55" i="23"/>
  <c r="V55" i="23"/>
  <c r="O55" i="23"/>
  <c r="N55" i="23"/>
  <c r="M55" i="23"/>
  <c r="L55" i="23"/>
  <c r="R55" i="23" s="1"/>
  <c r="K55" i="23"/>
  <c r="J55" i="23"/>
  <c r="I55" i="23"/>
  <c r="H55" i="23"/>
  <c r="G55" i="23"/>
  <c r="F55" i="23"/>
  <c r="C55" i="23"/>
  <c r="B55" i="23"/>
  <c r="T54" i="23"/>
  <c r="S54" i="23"/>
  <c r="R54" i="23"/>
  <c r="Q54" i="23"/>
  <c r="P54" i="23"/>
  <c r="E54" i="23"/>
  <c r="U54" i="23" s="1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U50" i="23"/>
  <c r="T50" i="23"/>
  <c r="S50" i="23"/>
  <c r="R50" i="23"/>
  <c r="Q50" i="23"/>
  <c r="P50" i="23"/>
  <c r="E50" i="23"/>
  <c r="S49" i="23"/>
  <c r="R49" i="23"/>
  <c r="Q49" i="23"/>
  <c r="P49" i="23"/>
  <c r="E49" i="23"/>
  <c r="T49" i="23" s="1"/>
  <c r="S48" i="23"/>
  <c r="R48" i="23"/>
  <c r="Q48" i="23"/>
  <c r="P48" i="23"/>
  <c r="E48" i="23"/>
  <c r="U48" i="23" s="1"/>
  <c r="U47" i="23"/>
  <c r="S47" i="23"/>
  <c r="R47" i="23"/>
  <c r="Q47" i="23"/>
  <c r="P47" i="23"/>
  <c r="E47" i="23"/>
  <c r="T47" i="23" s="1"/>
  <c r="S46" i="23"/>
  <c r="R46" i="23"/>
  <c r="Q46" i="23"/>
  <c r="P46" i="23"/>
  <c r="E46" i="23"/>
  <c r="S45" i="23"/>
  <c r="R45" i="23"/>
  <c r="Q45" i="23"/>
  <c r="U45" i="23" s="1"/>
  <c r="P45" i="23"/>
  <c r="E45" i="23"/>
  <c r="S44" i="23"/>
  <c r="R44" i="23"/>
  <c r="Q44" i="23"/>
  <c r="P44" i="23"/>
  <c r="E44" i="23"/>
  <c r="U44" i="23" s="1"/>
  <c r="O42" i="23"/>
  <c r="N42" i="23"/>
  <c r="M42" i="23"/>
  <c r="S42" i="23" s="1"/>
  <c r="L42" i="23"/>
  <c r="R42" i="23" s="1"/>
  <c r="K42" i="23"/>
  <c r="J42" i="23"/>
  <c r="I42" i="23"/>
  <c r="H42" i="23"/>
  <c r="G42" i="23"/>
  <c r="F42" i="23"/>
  <c r="C42" i="23"/>
  <c r="B42" i="23"/>
  <c r="U41" i="23"/>
  <c r="S41" i="23"/>
  <c r="R41" i="23"/>
  <c r="Q41" i="23"/>
  <c r="P41" i="23"/>
  <c r="E41" i="23"/>
  <c r="T41" i="23" s="1"/>
  <c r="S40" i="23"/>
  <c r="R40" i="23"/>
  <c r="Q40" i="23"/>
  <c r="P40" i="23"/>
  <c r="E40" i="23"/>
  <c r="U39" i="23"/>
  <c r="S39" i="23"/>
  <c r="R39" i="23"/>
  <c r="Q39" i="23"/>
  <c r="P39" i="23"/>
  <c r="E39" i="23"/>
  <c r="T39" i="23" s="1"/>
  <c r="S38" i="23"/>
  <c r="R38" i="23"/>
  <c r="Q38" i="23"/>
  <c r="P38" i="23"/>
  <c r="E38" i="23"/>
  <c r="T38" i="23" s="1"/>
  <c r="T37" i="23"/>
  <c r="S37" i="23"/>
  <c r="R37" i="23"/>
  <c r="Q37" i="23"/>
  <c r="P37" i="23"/>
  <c r="E37" i="23"/>
  <c r="Q35" i="23"/>
  <c r="O35" i="23"/>
  <c r="N35" i="23"/>
  <c r="M35" i="23"/>
  <c r="S35" i="23" s="1"/>
  <c r="L35" i="23"/>
  <c r="K35" i="23"/>
  <c r="J35" i="23"/>
  <c r="I35" i="23"/>
  <c r="H35" i="23"/>
  <c r="G35" i="23"/>
  <c r="F35" i="23"/>
  <c r="C35" i="23"/>
  <c r="B35" i="23"/>
  <c r="E35" i="23" s="1"/>
  <c r="S34" i="23"/>
  <c r="R34" i="23"/>
  <c r="Q34" i="23"/>
  <c r="P34" i="23"/>
  <c r="T34" i="23" s="1"/>
  <c r="E34" i="23"/>
  <c r="U34" i="23" s="1"/>
  <c r="W32" i="23"/>
  <c r="V32" i="23"/>
  <c r="O32" i="23"/>
  <c r="N32" i="23"/>
  <c r="M32" i="23"/>
  <c r="S32" i="23" s="1"/>
  <c r="L32" i="23"/>
  <c r="K32" i="23"/>
  <c r="J32" i="23"/>
  <c r="I32" i="23"/>
  <c r="H32" i="23"/>
  <c r="G32" i="23"/>
  <c r="F32" i="23"/>
  <c r="C32" i="23"/>
  <c r="B32" i="23"/>
  <c r="U31" i="23"/>
  <c r="T31" i="23"/>
  <c r="S31" i="23"/>
  <c r="R31" i="23"/>
  <c r="Q31" i="23"/>
  <c r="P31" i="23"/>
  <c r="E31" i="23"/>
  <c r="S30" i="23"/>
  <c r="R30" i="23"/>
  <c r="Q30" i="23"/>
  <c r="P30" i="23"/>
  <c r="E30" i="23"/>
  <c r="S29" i="23"/>
  <c r="R29" i="23"/>
  <c r="Q29" i="23"/>
  <c r="P29" i="23"/>
  <c r="E29" i="23"/>
  <c r="U29" i="23" s="1"/>
  <c r="S28" i="23"/>
  <c r="R28" i="23"/>
  <c r="Q28" i="23"/>
  <c r="P28" i="23"/>
  <c r="E28" i="23"/>
  <c r="T28" i="23" s="1"/>
  <c r="W26" i="23"/>
  <c r="V26" i="23"/>
  <c r="O26" i="23"/>
  <c r="N26" i="23"/>
  <c r="R26" i="23" s="1"/>
  <c r="M26" i="23"/>
  <c r="L26" i="23"/>
  <c r="K26" i="23"/>
  <c r="J26" i="23"/>
  <c r="I26" i="23"/>
  <c r="H26" i="23"/>
  <c r="G26" i="23"/>
  <c r="F26" i="23"/>
  <c r="C26" i="23"/>
  <c r="B26" i="23"/>
  <c r="S25" i="23"/>
  <c r="R25" i="23"/>
  <c r="Q25" i="23"/>
  <c r="P25" i="23"/>
  <c r="E25" i="23"/>
  <c r="T25" i="23" s="1"/>
  <c r="T24" i="23"/>
  <c r="S24" i="23"/>
  <c r="R24" i="23"/>
  <c r="Q24" i="23"/>
  <c r="P24" i="23"/>
  <c r="E24" i="23"/>
  <c r="U24" i="23" s="1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U20" i="23"/>
  <c r="T20" i="23"/>
  <c r="S20" i="23"/>
  <c r="R20" i="23"/>
  <c r="Q20" i="23"/>
  <c r="P20" i="23"/>
  <c r="E20" i="23"/>
  <c r="T19" i="23"/>
  <c r="S19" i="23"/>
  <c r="R19" i="23"/>
  <c r="Q19" i="23"/>
  <c r="P19" i="23"/>
  <c r="E19" i="23"/>
  <c r="O17" i="23"/>
  <c r="N17" i="23"/>
  <c r="M17" i="23"/>
  <c r="S17" i="23" s="1"/>
  <c r="L17" i="23"/>
  <c r="R17" i="23" s="1"/>
  <c r="K17" i="23"/>
  <c r="J17" i="23"/>
  <c r="I17" i="23"/>
  <c r="H17" i="23"/>
  <c r="G17" i="23"/>
  <c r="F17" i="23"/>
  <c r="C17" i="23"/>
  <c r="B17" i="23"/>
  <c r="S16" i="23"/>
  <c r="R16" i="23"/>
  <c r="Q16" i="23"/>
  <c r="P16" i="23"/>
  <c r="E16" i="23"/>
  <c r="S15" i="23"/>
  <c r="R15" i="23"/>
  <c r="Q15" i="23"/>
  <c r="P15" i="23"/>
  <c r="E15" i="23"/>
  <c r="S14" i="23"/>
  <c r="R14" i="23"/>
  <c r="Q14" i="23"/>
  <c r="U14" i="23" s="1"/>
  <c r="P14" i="23"/>
  <c r="E14" i="23"/>
  <c r="S13" i="23"/>
  <c r="R13" i="23"/>
  <c r="Q13" i="23"/>
  <c r="P13" i="23"/>
  <c r="E13" i="23"/>
  <c r="S12" i="23"/>
  <c r="R12" i="23"/>
  <c r="Q12" i="23"/>
  <c r="P12" i="23"/>
  <c r="E12" i="23"/>
  <c r="T12" i="23" s="1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T96" i="22"/>
  <c r="S96" i="22"/>
  <c r="R96" i="22"/>
  <c r="Q96" i="22"/>
  <c r="P96" i="22"/>
  <c r="E96" i="22"/>
  <c r="T95" i="22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T93" i="22" s="1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T90" i="22" s="1"/>
  <c r="U89" i="22"/>
  <c r="T89" i="22"/>
  <c r="S89" i="22"/>
  <c r="R89" i="22"/>
  <c r="Q89" i="22"/>
  <c r="P89" i="22"/>
  <c r="E89" i="22"/>
  <c r="T88" i="22"/>
  <c r="S88" i="22"/>
  <c r="R88" i="22"/>
  <c r="Q88" i="22"/>
  <c r="P88" i="22"/>
  <c r="E88" i="22"/>
  <c r="U88" i="22" s="1"/>
  <c r="O75" i="22"/>
  <c r="N75" i="22"/>
  <c r="M75" i="22"/>
  <c r="L75" i="22"/>
  <c r="K75" i="22"/>
  <c r="J75" i="22"/>
  <c r="I75" i="22"/>
  <c r="H75" i="22"/>
  <c r="G75" i="22"/>
  <c r="F75" i="22"/>
  <c r="C75" i="22"/>
  <c r="B75" i="22"/>
  <c r="S74" i="22"/>
  <c r="O74" i="22"/>
  <c r="N74" i="22"/>
  <c r="M74" i="22"/>
  <c r="L74" i="22"/>
  <c r="R74" i="22" s="1"/>
  <c r="K74" i="22"/>
  <c r="J74" i="22"/>
  <c r="I74" i="22"/>
  <c r="Q74" i="22" s="1"/>
  <c r="H74" i="22"/>
  <c r="G74" i="22"/>
  <c r="F74" i="22"/>
  <c r="C74" i="22"/>
  <c r="B74" i="22"/>
  <c r="R73" i="22"/>
  <c r="O73" i="22"/>
  <c r="S73" i="22" s="1"/>
  <c r="N73" i="22"/>
  <c r="M73" i="22"/>
  <c r="L73" i="22"/>
  <c r="K73" i="22"/>
  <c r="J73" i="22"/>
  <c r="I73" i="22"/>
  <c r="H73" i="22"/>
  <c r="P73" i="22" s="1"/>
  <c r="G73" i="22"/>
  <c r="F73" i="22"/>
  <c r="C73" i="22"/>
  <c r="B73" i="22"/>
  <c r="E73" i="22" s="1"/>
  <c r="U72" i="22"/>
  <c r="S72" i="22"/>
  <c r="R72" i="22"/>
  <c r="Q72" i="22"/>
  <c r="P72" i="22"/>
  <c r="E72" i="22"/>
  <c r="T72" i="22" s="1"/>
  <c r="S71" i="22"/>
  <c r="R71" i="22"/>
  <c r="Q71" i="22"/>
  <c r="P71" i="22"/>
  <c r="T71" i="22" s="1"/>
  <c r="E71" i="22"/>
  <c r="U71" i="22" s="1"/>
  <c r="O69" i="22"/>
  <c r="N69" i="22"/>
  <c r="M69" i="22"/>
  <c r="L69" i="22"/>
  <c r="K69" i="22"/>
  <c r="J69" i="22"/>
  <c r="I69" i="22"/>
  <c r="H69" i="22"/>
  <c r="G69" i="22"/>
  <c r="F69" i="22"/>
  <c r="C69" i="22"/>
  <c r="B69" i="22"/>
  <c r="R68" i="22"/>
  <c r="O68" i="22"/>
  <c r="N68" i="22"/>
  <c r="M68" i="22"/>
  <c r="S68" i="22" s="1"/>
  <c r="L68" i="22"/>
  <c r="K68" i="22"/>
  <c r="J68" i="22"/>
  <c r="I68" i="22"/>
  <c r="H68" i="22"/>
  <c r="G68" i="22"/>
  <c r="F68" i="22"/>
  <c r="C68" i="22"/>
  <c r="B68" i="22"/>
  <c r="U67" i="22"/>
  <c r="T67" i="22"/>
  <c r="S67" i="22"/>
  <c r="R67" i="22"/>
  <c r="Q67" i="22"/>
  <c r="P67" i="22"/>
  <c r="E67" i="22"/>
  <c r="S66" i="22"/>
  <c r="R66" i="22"/>
  <c r="Q66" i="22"/>
  <c r="P66" i="22"/>
  <c r="E66" i="22"/>
  <c r="S65" i="22"/>
  <c r="R65" i="22"/>
  <c r="Q65" i="22"/>
  <c r="P65" i="22"/>
  <c r="E65" i="22"/>
  <c r="U64" i="22"/>
  <c r="T64" i="22"/>
  <c r="S64" i="22"/>
  <c r="R64" i="22"/>
  <c r="Q64" i="22"/>
  <c r="P64" i="22"/>
  <c r="E64" i="22"/>
  <c r="U63" i="22"/>
  <c r="T63" i="22"/>
  <c r="S63" i="22"/>
  <c r="R63" i="22"/>
  <c r="Q63" i="22"/>
  <c r="P63" i="22"/>
  <c r="E63" i="22"/>
  <c r="O61" i="22"/>
  <c r="N61" i="22"/>
  <c r="M61" i="22"/>
  <c r="S61" i="22" s="1"/>
  <c r="L61" i="22"/>
  <c r="R61" i="22" s="1"/>
  <c r="K61" i="22"/>
  <c r="J61" i="22"/>
  <c r="I61" i="22"/>
  <c r="H61" i="22"/>
  <c r="C61" i="22"/>
  <c r="B61" i="22"/>
  <c r="S60" i="22"/>
  <c r="R60" i="22"/>
  <c r="Q60" i="22"/>
  <c r="P60" i="22"/>
  <c r="E60" i="22"/>
  <c r="T60" i="22" s="1"/>
  <c r="U59" i="22"/>
  <c r="S59" i="22"/>
  <c r="R59" i="22"/>
  <c r="Q59" i="22"/>
  <c r="P59" i="22"/>
  <c r="E59" i="22"/>
  <c r="T59" i="22" s="1"/>
  <c r="S58" i="22"/>
  <c r="R58" i="22"/>
  <c r="Q58" i="22"/>
  <c r="P58" i="22"/>
  <c r="E58" i="22"/>
  <c r="S57" i="22"/>
  <c r="R57" i="22"/>
  <c r="Q57" i="22"/>
  <c r="P57" i="22"/>
  <c r="E57" i="22"/>
  <c r="U57" i="22" s="1"/>
  <c r="S55" i="22"/>
  <c r="O55" i="22"/>
  <c r="N55" i="22"/>
  <c r="M55" i="22"/>
  <c r="L55" i="22"/>
  <c r="R55" i="22" s="1"/>
  <c r="K55" i="22"/>
  <c r="J55" i="22"/>
  <c r="I55" i="22"/>
  <c r="H55" i="22"/>
  <c r="G55" i="22"/>
  <c r="F55" i="22"/>
  <c r="C55" i="22"/>
  <c r="B55" i="22"/>
  <c r="E55" i="22" s="1"/>
  <c r="S54" i="22"/>
  <c r="R54" i="22"/>
  <c r="Q54" i="22"/>
  <c r="P54" i="22"/>
  <c r="E54" i="22"/>
  <c r="U54" i="22" s="1"/>
  <c r="U53" i="22"/>
  <c r="S53" i="22"/>
  <c r="R53" i="22"/>
  <c r="Q53" i="22"/>
  <c r="P53" i="22"/>
  <c r="E53" i="22"/>
  <c r="T53" i="22" s="1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T50" i="22" s="1"/>
  <c r="U49" i="22"/>
  <c r="T49" i="22"/>
  <c r="S49" i="22"/>
  <c r="R49" i="22"/>
  <c r="Q49" i="22"/>
  <c r="P49" i="22"/>
  <c r="E49" i="22"/>
  <c r="T48" i="22"/>
  <c r="S48" i="22"/>
  <c r="R48" i="22"/>
  <c r="Q48" i="22"/>
  <c r="P48" i="22"/>
  <c r="E48" i="22"/>
  <c r="U48" i="22" s="1"/>
  <c r="U47" i="22"/>
  <c r="S47" i="22"/>
  <c r="R47" i="22"/>
  <c r="Q47" i="22"/>
  <c r="P47" i="22"/>
  <c r="E47" i="22"/>
  <c r="T47" i="22" s="1"/>
  <c r="S46" i="22"/>
  <c r="R46" i="22"/>
  <c r="Q46" i="22"/>
  <c r="P46" i="22"/>
  <c r="E46" i="22"/>
  <c r="U46" i="22" s="1"/>
  <c r="S45" i="22"/>
  <c r="R45" i="22"/>
  <c r="Q45" i="22"/>
  <c r="P45" i="22"/>
  <c r="E45" i="22"/>
  <c r="S44" i="22"/>
  <c r="R44" i="22"/>
  <c r="Q44" i="22"/>
  <c r="P44" i="22"/>
  <c r="E44" i="22"/>
  <c r="U44" i="22" s="1"/>
  <c r="O42" i="22"/>
  <c r="N42" i="22"/>
  <c r="M42" i="22"/>
  <c r="S42" i="22" s="1"/>
  <c r="L42" i="22"/>
  <c r="R42" i="22" s="1"/>
  <c r="K42" i="22"/>
  <c r="J42" i="22"/>
  <c r="I42" i="22"/>
  <c r="H42" i="22"/>
  <c r="G42" i="22"/>
  <c r="F42" i="22"/>
  <c r="C42" i="22"/>
  <c r="E42" i="22" s="1"/>
  <c r="B42" i="22"/>
  <c r="S41" i="22"/>
  <c r="R41" i="22"/>
  <c r="Q41" i="22"/>
  <c r="P41" i="22"/>
  <c r="E41" i="22"/>
  <c r="U41" i="22" s="1"/>
  <c r="S40" i="22"/>
  <c r="R40" i="22"/>
  <c r="Q40" i="22"/>
  <c r="P40" i="22"/>
  <c r="E40" i="22"/>
  <c r="U40" i="22" s="1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U37" i="22"/>
  <c r="S37" i="22"/>
  <c r="R37" i="22"/>
  <c r="Q37" i="22"/>
  <c r="P37" i="22"/>
  <c r="E37" i="22"/>
  <c r="T37" i="22" s="1"/>
  <c r="O35" i="22"/>
  <c r="N35" i="22"/>
  <c r="R35" i="22" s="1"/>
  <c r="M35" i="22"/>
  <c r="L35" i="22"/>
  <c r="K35" i="22"/>
  <c r="J35" i="22"/>
  <c r="I35" i="22"/>
  <c r="H35" i="22"/>
  <c r="G35" i="22"/>
  <c r="F35" i="22"/>
  <c r="C35" i="22"/>
  <c r="B35" i="22"/>
  <c r="S34" i="22"/>
  <c r="R34" i="22"/>
  <c r="Q34" i="22"/>
  <c r="P34" i="22"/>
  <c r="E34" i="22"/>
  <c r="T34" i="22" s="1"/>
  <c r="O32" i="22"/>
  <c r="N32" i="22"/>
  <c r="M32" i="22"/>
  <c r="S32" i="22" s="1"/>
  <c r="L32" i="22"/>
  <c r="R32" i="22" s="1"/>
  <c r="K32" i="22"/>
  <c r="J32" i="22"/>
  <c r="I32" i="22"/>
  <c r="H32" i="22"/>
  <c r="G32" i="22"/>
  <c r="F32" i="22"/>
  <c r="C32" i="22"/>
  <c r="B32" i="22"/>
  <c r="E32" i="22" s="1"/>
  <c r="U31" i="22"/>
  <c r="S31" i="22"/>
  <c r="R31" i="22"/>
  <c r="Q31" i="22"/>
  <c r="P31" i="22"/>
  <c r="E31" i="22"/>
  <c r="T31" i="22" s="1"/>
  <c r="U30" i="22"/>
  <c r="T30" i="22"/>
  <c r="S30" i="22"/>
  <c r="R30" i="22"/>
  <c r="Q30" i="22"/>
  <c r="P30" i="22"/>
  <c r="E30" i="22"/>
  <c r="S29" i="22"/>
  <c r="R29" i="22"/>
  <c r="Q29" i="22"/>
  <c r="P29" i="22"/>
  <c r="E29" i="22"/>
  <c r="U29" i="22" s="1"/>
  <c r="U28" i="22"/>
  <c r="T28" i="22"/>
  <c r="S28" i="22"/>
  <c r="R28" i="22"/>
  <c r="Q28" i="22"/>
  <c r="P28" i="22"/>
  <c r="E28" i="22"/>
  <c r="O26" i="22"/>
  <c r="N26" i="22"/>
  <c r="M26" i="22"/>
  <c r="S26" i="22" s="1"/>
  <c r="L26" i="22"/>
  <c r="R26" i="22" s="1"/>
  <c r="K26" i="22"/>
  <c r="J26" i="22"/>
  <c r="I26" i="22"/>
  <c r="H26" i="22"/>
  <c r="G26" i="22"/>
  <c r="F26" i="22"/>
  <c r="C26" i="22"/>
  <c r="B26" i="22"/>
  <c r="S25" i="22"/>
  <c r="R25" i="22"/>
  <c r="Q25" i="22"/>
  <c r="P25" i="22"/>
  <c r="E25" i="22"/>
  <c r="S24" i="22"/>
  <c r="R24" i="22"/>
  <c r="Q24" i="22"/>
  <c r="P24" i="22"/>
  <c r="E24" i="22"/>
  <c r="U24" i="22" s="1"/>
  <c r="S23" i="22"/>
  <c r="R23" i="22"/>
  <c r="Q23" i="22"/>
  <c r="P23" i="22"/>
  <c r="E23" i="22"/>
  <c r="U23" i="22" s="1"/>
  <c r="S22" i="22"/>
  <c r="R22" i="22"/>
  <c r="Q22" i="22"/>
  <c r="P22" i="22"/>
  <c r="E22" i="22"/>
  <c r="U21" i="22"/>
  <c r="S21" i="22"/>
  <c r="R21" i="22"/>
  <c r="Q21" i="22"/>
  <c r="P21" i="22"/>
  <c r="E21" i="22"/>
  <c r="T21" i="22" s="1"/>
  <c r="U20" i="22"/>
  <c r="T20" i="22"/>
  <c r="S20" i="22"/>
  <c r="R20" i="22"/>
  <c r="Q20" i="22"/>
  <c r="P20" i="22"/>
  <c r="E20" i="22"/>
  <c r="S19" i="22"/>
  <c r="R19" i="22"/>
  <c r="Q19" i="22"/>
  <c r="P19" i="22"/>
  <c r="E19" i="22"/>
  <c r="O17" i="22"/>
  <c r="N17" i="22"/>
  <c r="M17" i="22"/>
  <c r="S17" i="22" s="1"/>
  <c r="L17" i="22"/>
  <c r="R17" i="22" s="1"/>
  <c r="K17" i="22"/>
  <c r="J17" i="22"/>
  <c r="I17" i="22"/>
  <c r="Q17" i="22" s="1"/>
  <c r="H17" i="22"/>
  <c r="G17" i="22"/>
  <c r="F17" i="22"/>
  <c r="E17" i="22"/>
  <c r="C17" i="22"/>
  <c r="B17" i="22"/>
  <c r="U16" i="22"/>
  <c r="T16" i="22"/>
  <c r="S16" i="22"/>
  <c r="R16" i="22"/>
  <c r="Q16" i="22"/>
  <c r="P16" i="22"/>
  <c r="E16" i="22"/>
  <c r="S15" i="22"/>
  <c r="R15" i="22"/>
  <c r="Q15" i="22"/>
  <c r="P15" i="22"/>
  <c r="E15" i="22"/>
  <c r="U15" i="22" s="1"/>
  <c r="U14" i="22"/>
  <c r="T14" i="22"/>
  <c r="S14" i="22"/>
  <c r="R14" i="22"/>
  <c r="Q14" i="22"/>
  <c r="P14" i="22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T9" i="22"/>
  <c r="S9" i="22"/>
  <c r="R9" i="22"/>
  <c r="Q9" i="22"/>
  <c r="P9" i="22"/>
  <c r="E9" i="22"/>
  <c r="U9" i="22" s="1"/>
  <c r="U96" i="21"/>
  <c r="S96" i="21"/>
  <c r="R96" i="21"/>
  <c r="Q96" i="21"/>
  <c r="P96" i="21"/>
  <c r="T96" i="21" s="1"/>
  <c r="E96" i="21"/>
  <c r="S95" i="21"/>
  <c r="R95" i="21"/>
  <c r="Q95" i="21"/>
  <c r="P95" i="21"/>
  <c r="E95" i="21"/>
  <c r="U95" i="21" s="1"/>
  <c r="S94" i="21"/>
  <c r="R94" i="21"/>
  <c r="Q94" i="21"/>
  <c r="P94" i="21"/>
  <c r="E94" i="21"/>
  <c r="S93" i="21"/>
  <c r="R93" i="21"/>
  <c r="Q93" i="21"/>
  <c r="P93" i="21"/>
  <c r="E93" i="21"/>
  <c r="S92" i="21"/>
  <c r="R92" i="21"/>
  <c r="Q92" i="21"/>
  <c r="P92" i="21"/>
  <c r="E92" i="21"/>
  <c r="U92" i="21" s="1"/>
  <c r="U91" i="21"/>
  <c r="S91" i="21"/>
  <c r="R91" i="21"/>
  <c r="Q91" i="21"/>
  <c r="P91" i="21"/>
  <c r="E91" i="21"/>
  <c r="T91" i="21" s="1"/>
  <c r="U90" i="21"/>
  <c r="S90" i="21"/>
  <c r="R90" i="21"/>
  <c r="Q90" i="21"/>
  <c r="P90" i="21"/>
  <c r="E90" i="21"/>
  <c r="T90" i="21" s="1"/>
  <c r="U89" i="21"/>
  <c r="T89" i="21"/>
  <c r="S89" i="21"/>
  <c r="R89" i="21"/>
  <c r="Q89" i="21"/>
  <c r="P89" i="21"/>
  <c r="E89" i="21"/>
  <c r="S88" i="21"/>
  <c r="R88" i="21"/>
  <c r="Q88" i="21"/>
  <c r="P88" i="21"/>
  <c r="E88" i="21"/>
  <c r="W75" i="21"/>
  <c r="V75" i="21"/>
  <c r="O75" i="21"/>
  <c r="N75" i="21"/>
  <c r="M75" i="21"/>
  <c r="L75" i="21"/>
  <c r="R75" i="21" s="1"/>
  <c r="K75" i="21"/>
  <c r="J75" i="21"/>
  <c r="I75" i="21"/>
  <c r="H75" i="21"/>
  <c r="G75" i="21"/>
  <c r="F75" i="21"/>
  <c r="C75" i="21"/>
  <c r="B75" i="21"/>
  <c r="S74" i="21"/>
  <c r="R74" i="21"/>
  <c r="O74" i="21"/>
  <c r="N74" i="21"/>
  <c r="M74" i="21"/>
  <c r="L74" i="21"/>
  <c r="K74" i="21"/>
  <c r="J74" i="21"/>
  <c r="I74" i="21"/>
  <c r="Q74" i="21" s="1"/>
  <c r="H74" i="21"/>
  <c r="G74" i="21"/>
  <c r="F74" i="21"/>
  <c r="C74" i="21"/>
  <c r="B74" i="21"/>
  <c r="O73" i="21"/>
  <c r="S73" i="21" s="1"/>
  <c r="N73" i="21"/>
  <c r="M73" i="21"/>
  <c r="L73" i="21"/>
  <c r="K73" i="21"/>
  <c r="J73" i="21"/>
  <c r="I73" i="21"/>
  <c r="H73" i="21"/>
  <c r="G73" i="21"/>
  <c r="F73" i="21"/>
  <c r="C73" i="21"/>
  <c r="B73" i="21"/>
  <c r="S72" i="21"/>
  <c r="R72" i="21"/>
  <c r="Q72" i="21"/>
  <c r="P72" i="21"/>
  <c r="E72" i="21"/>
  <c r="S71" i="21"/>
  <c r="R71" i="21"/>
  <c r="Q71" i="21"/>
  <c r="P71" i="21"/>
  <c r="E71" i="21"/>
  <c r="W69" i="21"/>
  <c r="V69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S68" i="21" s="1"/>
  <c r="L68" i="21"/>
  <c r="R68" i="21" s="1"/>
  <c r="K68" i="21"/>
  <c r="J68" i="21"/>
  <c r="I68" i="21"/>
  <c r="H68" i="21"/>
  <c r="G68" i="21"/>
  <c r="F68" i="21"/>
  <c r="C68" i="21"/>
  <c r="B68" i="21"/>
  <c r="E68" i="21" s="1"/>
  <c r="S67" i="21"/>
  <c r="R67" i="21"/>
  <c r="Q67" i="21"/>
  <c r="P67" i="21"/>
  <c r="E67" i="21"/>
  <c r="S66" i="21"/>
  <c r="R66" i="21"/>
  <c r="Q66" i="21"/>
  <c r="P66" i="21"/>
  <c r="E66" i="21"/>
  <c r="U66" i="21" s="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U63" i="21"/>
  <c r="T63" i="21"/>
  <c r="S63" i="21"/>
  <c r="R63" i="21"/>
  <c r="Q63" i="21"/>
  <c r="P63" i="21"/>
  <c r="E63" i="21"/>
  <c r="S61" i="21"/>
  <c r="R61" i="21"/>
  <c r="O61" i="21"/>
  <c r="N61" i="21"/>
  <c r="M61" i="21"/>
  <c r="L61" i="21"/>
  <c r="K61" i="21"/>
  <c r="J61" i="21"/>
  <c r="I61" i="21"/>
  <c r="H61" i="21"/>
  <c r="P61" i="21" s="1"/>
  <c r="E61" i="21"/>
  <c r="C61" i="21"/>
  <c r="B61" i="21"/>
  <c r="T60" i="21"/>
  <c r="S60" i="21"/>
  <c r="R60" i="21"/>
  <c r="Q60" i="21"/>
  <c r="P60" i="21"/>
  <c r="E60" i="21"/>
  <c r="U60" i="21" s="1"/>
  <c r="S59" i="21"/>
  <c r="R59" i="21"/>
  <c r="Q59" i="21"/>
  <c r="P59" i="21"/>
  <c r="E59" i="21"/>
  <c r="U59" i="21" s="1"/>
  <c r="U58" i="21"/>
  <c r="T58" i="21"/>
  <c r="S58" i="21"/>
  <c r="R58" i="21"/>
  <c r="Q58" i="21"/>
  <c r="P58" i="21"/>
  <c r="E58" i="21"/>
  <c r="S57" i="21"/>
  <c r="R57" i="21"/>
  <c r="Q57" i="21"/>
  <c r="P57" i="21"/>
  <c r="E57" i="21"/>
  <c r="U57" i="21" s="1"/>
  <c r="O55" i="21"/>
  <c r="N55" i="21"/>
  <c r="M55" i="21"/>
  <c r="S55" i="21" s="1"/>
  <c r="L55" i="21"/>
  <c r="R55" i="21" s="1"/>
  <c r="K55" i="21"/>
  <c r="J55" i="21"/>
  <c r="I55" i="21"/>
  <c r="H55" i="21"/>
  <c r="G55" i="21"/>
  <c r="F55" i="21"/>
  <c r="C55" i="21"/>
  <c r="B55" i="21"/>
  <c r="S54" i="21"/>
  <c r="R54" i="21"/>
  <c r="Q54" i="21"/>
  <c r="P54" i="21"/>
  <c r="E54" i="21"/>
  <c r="U54" i="21" s="1"/>
  <c r="T53" i="21"/>
  <c r="S53" i="21"/>
  <c r="R53" i="21"/>
  <c r="Q53" i="21"/>
  <c r="P53" i="21"/>
  <c r="E53" i="21"/>
  <c r="U53" i="21" s="1"/>
  <c r="S52" i="21"/>
  <c r="R52" i="21"/>
  <c r="Q52" i="21"/>
  <c r="P52" i="21"/>
  <c r="E52" i="21"/>
  <c r="T52" i="21" s="1"/>
  <c r="U51" i="21"/>
  <c r="S51" i="21"/>
  <c r="R51" i="21"/>
  <c r="Q51" i="21"/>
  <c r="P51" i="21"/>
  <c r="E51" i="21"/>
  <c r="T51" i="21" s="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U44" i="21"/>
  <c r="S44" i="21"/>
  <c r="R44" i="21"/>
  <c r="Q44" i="21"/>
  <c r="P44" i="21"/>
  <c r="E44" i="21"/>
  <c r="T44" i="21" s="1"/>
  <c r="O42" i="21"/>
  <c r="N42" i="21"/>
  <c r="M42" i="21"/>
  <c r="S42" i="21" s="1"/>
  <c r="L42" i="21"/>
  <c r="R42" i="21" s="1"/>
  <c r="K42" i="21"/>
  <c r="J42" i="21"/>
  <c r="I42" i="21"/>
  <c r="H42" i="21"/>
  <c r="G42" i="21"/>
  <c r="F42" i="21"/>
  <c r="C42" i="21"/>
  <c r="B42" i="21"/>
  <c r="S41" i="21"/>
  <c r="R41" i="21"/>
  <c r="Q41" i="21"/>
  <c r="P41" i="21"/>
  <c r="E41" i="21"/>
  <c r="U40" i="21"/>
  <c r="T40" i="21"/>
  <c r="S40" i="21"/>
  <c r="R40" i="21"/>
  <c r="Q40" i="21"/>
  <c r="P40" i="21"/>
  <c r="E40" i="21"/>
  <c r="U39" i="21"/>
  <c r="T39" i="21"/>
  <c r="S39" i="21"/>
  <c r="R39" i="21"/>
  <c r="Q39" i="21"/>
  <c r="P39" i="21"/>
  <c r="E39" i="21"/>
  <c r="S38" i="21"/>
  <c r="R38" i="21"/>
  <c r="Q38" i="21"/>
  <c r="U38" i="21" s="1"/>
  <c r="P38" i="21"/>
  <c r="T38" i="21" s="1"/>
  <c r="E38" i="21"/>
  <c r="S37" i="21"/>
  <c r="R37" i="21"/>
  <c r="Q37" i="21"/>
  <c r="P37" i="21"/>
  <c r="E37" i="21"/>
  <c r="U37" i="21" s="1"/>
  <c r="O35" i="21"/>
  <c r="S35" i="21" s="1"/>
  <c r="N35" i="21"/>
  <c r="M35" i="21"/>
  <c r="L35" i="21"/>
  <c r="R35" i="21" s="1"/>
  <c r="K35" i="21"/>
  <c r="J35" i="21"/>
  <c r="I35" i="21"/>
  <c r="H35" i="21"/>
  <c r="P35" i="21" s="1"/>
  <c r="G35" i="21"/>
  <c r="F35" i="21"/>
  <c r="C35" i="21"/>
  <c r="B35" i="21"/>
  <c r="E35" i="21" s="1"/>
  <c r="S34" i="21"/>
  <c r="R34" i="21"/>
  <c r="Q34" i="21"/>
  <c r="P34" i="21"/>
  <c r="E34" i="21"/>
  <c r="U34" i="21" s="1"/>
  <c r="O32" i="21"/>
  <c r="N32" i="21"/>
  <c r="M32" i="21"/>
  <c r="S32" i="21" s="1"/>
  <c r="L32" i="21"/>
  <c r="R32" i="21" s="1"/>
  <c r="K32" i="21"/>
  <c r="J32" i="21"/>
  <c r="I32" i="21"/>
  <c r="H32" i="21"/>
  <c r="G32" i="21"/>
  <c r="F32" i="21"/>
  <c r="C32" i="21"/>
  <c r="B32" i="21"/>
  <c r="S31" i="21"/>
  <c r="R31" i="21"/>
  <c r="Q31" i="21"/>
  <c r="P31" i="21"/>
  <c r="E31" i="21"/>
  <c r="U31" i="21" s="1"/>
  <c r="U30" i="21"/>
  <c r="T30" i="21"/>
  <c r="S30" i="21"/>
  <c r="R30" i="21"/>
  <c r="Q30" i="21"/>
  <c r="P30" i="21"/>
  <c r="E30" i="21"/>
  <c r="S29" i="21"/>
  <c r="R29" i="21"/>
  <c r="Q29" i="21"/>
  <c r="P29" i="21"/>
  <c r="E29" i="21"/>
  <c r="U29" i="21" s="1"/>
  <c r="S28" i="21"/>
  <c r="R28" i="21"/>
  <c r="Q28" i="21"/>
  <c r="P28" i="21"/>
  <c r="E28" i="21"/>
  <c r="W26" i="21"/>
  <c r="V26" i="21"/>
  <c r="R26" i="21"/>
  <c r="O26" i="21"/>
  <c r="N26" i="21"/>
  <c r="M26" i="21"/>
  <c r="S26" i="21" s="1"/>
  <c r="L26" i="21"/>
  <c r="K26" i="21"/>
  <c r="J26" i="21"/>
  <c r="I26" i="21"/>
  <c r="H26" i="21"/>
  <c r="P26" i="21" s="1"/>
  <c r="G26" i="21"/>
  <c r="F26" i="21"/>
  <c r="C26" i="21"/>
  <c r="B26" i="21"/>
  <c r="E26" i="21" s="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T23" i="2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U21" i="21"/>
  <c r="S21" i="21"/>
  <c r="R21" i="21"/>
  <c r="Q21" i="21"/>
  <c r="P21" i="21"/>
  <c r="E21" i="21"/>
  <c r="T21" i="21" s="1"/>
  <c r="U20" i="21"/>
  <c r="T20" i="21"/>
  <c r="S20" i="21"/>
  <c r="R20" i="21"/>
  <c r="Q20" i="21"/>
  <c r="P20" i="21"/>
  <c r="E20" i="21"/>
  <c r="S19" i="21"/>
  <c r="R19" i="21"/>
  <c r="Q19" i="21"/>
  <c r="P19" i="21"/>
  <c r="E19" i="21"/>
  <c r="O17" i="21"/>
  <c r="N17" i="21"/>
  <c r="M17" i="21"/>
  <c r="S17" i="21" s="1"/>
  <c r="L17" i="21"/>
  <c r="R17" i="21" s="1"/>
  <c r="K17" i="21"/>
  <c r="J17" i="21"/>
  <c r="I17" i="21"/>
  <c r="Q17" i="21" s="1"/>
  <c r="H17" i="21"/>
  <c r="G17" i="21"/>
  <c r="F17" i="21"/>
  <c r="C17" i="21"/>
  <c r="B17" i="21"/>
  <c r="E17" i="21" s="1"/>
  <c r="U16" i="21"/>
  <c r="T16" i="21"/>
  <c r="S16" i="21"/>
  <c r="R16" i="21"/>
  <c r="Q16" i="21"/>
  <c r="P16" i="21"/>
  <c r="E16" i="21"/>
  <c r="S15" i="21"/>
  <c r="R15" i="21"/>
  <c r="Q15" i="21"/>
  <c r="P15" i="21"/>
  <c r="E15" i="21"/>
  <c r="U15" i="21" s="1"/>
  <c r="U14" i="21"/>
  <c r="T14" i="21"/>
  <c r="S14" i="21"/>
  <c r="R14" i="21"/>
  <c r="Q14" i="21"/>
  <c r="P14" i="21"/>
  <c r="E14" i="21"/>
  <c r="S13" i="21"/>
  <c r="R13" i="21"/>
  <c r="Q13" i="21"/>
  <c r="P13" i="21"/>
  <c r="E13" i="21"/>
  <c r="U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T10" i="21"/>
  <c r="S10" i="21"/>
  <c r="R10" i="21"/>
  <c r="Q10" i="21"/>
  <c r="U10" i="21" s="1"/>
  <c r="P10" i="21"/>
  <c r="E10" i="21"/>
  <c r="S9" i="21"/>
  <c r="R9" i="21"/>
  <c r="Q9" i="21"/>
  <c r="P9" i="21"/>
  <c r="E9" i="21"/>
  <c r="S96" i="20"/>
  <c r="R96" i="20"/>
  <c r="Q96" i="20"/>
  <c r="P96" i="20"/>
  <c r="E96" i="20"/>
  <c r="U96" i="20" s="1"/>
  <c r="S95" i="20"/>
  <c r="R95" i="20"/>
  <c r="Q95" i="20"/>
  <c r="P95" i="20"/>
  <c r="E95" i="20"/>
  <c r="U95" i="20" s="1"/>
  <c r="S94" i="20"/>
  <c r="R94" i="20"/>
  <c r="Q94" i="20"/>
  <c r="U94" i="20" s="1"/>
  <c r="P94" i="20"/>
  <c r="T94" i="20" s="1"/>
  <c r="E94" i="20"/>
  <c r="S93" i="20"/>
  <c r="R93" i="20"/>
  <c r="Q93" i="20"/>
  <c r="P93" i="20"/>
  <c r="E93" i="20"/>
  <c r="T92" i="20"/>
  <c r="S92" i="20"/>
  <c r="R92" i="20"/>
  <c r="Q92" i="20"/>
  <c r="P92" i="20"/>
  <c r="E92" i="20"/>
  <c r="U92" i="20" s="1"/>
  <c r="S91" i="20"/>
  <c r="R91" i="20"/>
  <c r="Q91" i="20"/>
  <c r="U91" i="20" s="1"/>
  <c r="P91" i="20"/>
  <c r="E91" i="20"/>
  <c r="S90" i="20"/>
  <c r="R90" i="20"/>
  <c r="Q90" i="20"/>
  <c r="P90" i="20"/>
  <c r="E90" i="20"/>
  <c r="S89" i="20"/>
  <c r="R89" i="20"/>
  <c r="Q89" i="20"/>
  <c r="P89" i="20"/>
  <c r="E89" i="20"/>
  <c r="U88" i="20"/>
  <c r="S88" i="20"/>
  <c r="R88" i="20"/>
  <c r="Q88" i="20"/>
  <c r="P88" i="20"/>
  <c r="E88" i="20"/>
  <c r="T88" i="20" s="1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E74" i="20" s="1"/>
  <c r="O73" i="20"/>
  <c r="S73" i="20" s="1"/>
  <c r="N73" i="20"/>
  <c r="M73" i="20"/>
  <c r="L73" i="20"/>
  <c r="R73" i="20" s="1"/>
  <c r="K73" i="20"/>
  <c r="J73" i="20"/>
  <c r="I73" i="20"/>
  <c r="H73" i="20"/>
  <c r="G73" i="20"/>
  <c r="F73" i="20"/>
  <c r="C73" i="20"/>
  <c r="B73" i="20"/>
  <c r="E73" i="20" s="1"/>
  <c r="T72" i="20"/>
  <c r="S72" i="20"/>
  <c r="R72" i="20"/>
  <c r="Q72" i="20"/>
  <c r="P72" i="20"/>
  <c r="E72" i="20"/>
  <c r="U72" i="20" s="1"/>
  <c r="T71" i="20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S68" i="20" s="1"/>
  <c r="L68" i="20"/>
  <c r="R68" i="20" s="1"/>
  <c r="K68" i="20"/>
  <c r="J68" i="20"/>
  <c r="I68" i="20"/>
  <c r="H68" i="20"/>
  <c r="G68" i="20"/>
  <c r="F68" i="20"/>
  <c r="C68" i="20"/>
  <c r="B68" i="20"/>
  <c r="U67" i="20"/>
  <c r="T67" i="20"/>
  <c r="S67" i="20"/>
  <c r="R67" i="20"/>
  <c r="Q67" i="20"/>
  <c r="P67" i="20"/>
  <c r="E67" i="20"/>
  <c r="U66" i="20"/>
  <c r="T66" i="20"/>
  <c r="S66" i="20"/>
  <c r="R66" i="20"/>
  <c r="Q66" i="20"/>
  <c r="P66" i="20"/>
  <c r="E66" i="20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O61" i="20"/>
  <c r="N61" i="20"/>
  <c r="M61" i="20"/>
  <c r="S61" i="20" s="1"/>
  <c r="L61" i="20"/>
  <c r="R61" i="20" s="1"/>
  <c r="K61" i="20"/>
  <c r="J61" i="20"/>
  <c r="I61" i="20"/>
  <c r="H61" i="20"/>
  <c r="C61" i="20"/>
  <c r="B61" i="20"/>
  <c r="T60" i="20"/>
  <c r="S60" i="20"/>
  <c r="R60" i="20"/>
  <c r="Q60" i="20"/>
  <c r="P60" i="20"/>
  <c r="E60" i="20"/>
  <c r="U60" i="20" s="1"/>
  <c r="S59" i="20"/>
  <c r="R59" i="20"/>
  <c r="Q59" i="20"/>
  <c r="P59" i="20"/>
  <c r="E59" i="20"/>
  <c r="S58" i="20"/>
  <c r="R58" i="20"/>
  <c r="Q58" i="20"/>
  <c r="P58" i="20"/>
  <c r="E58" i="20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3" i="20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U46" i="20"/>
  <c r="T46" i="20"/>
  <c r="S46" i="20"/>
  <c r="R46" i="20"/>
  <c r="Q46" i="20"/>
  <c r="P46" i="20"/>
  <c r="E46" i="20"/>
  <c r="U45" i="20"/>
  <c r="T45" i="20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S42" i="20" s="1"/>
  <c r="L42" i="20"/>
  <c r="R42" i="20" s="1"/>
  <c r="K42" i="20"/>
  <c r="J42" i="20"/>
  <c r="I42" i="20"/>
  <c r="H42" i="20"/>
  <c r="G42" i="20"/>
  <c r="F42" i="20"/>
  <c r="C42" i="20"/>
  <c r="B42" i="20"/>
  <c r="E42" i="20" s="1"/>
  <c r="S41" i="20"/>
  <c r="R41" i="20"/>
  <c r="Q41" i="20"/>
  <c r="P41" i="20"/>
  <c r="E41" i="20"/>
  <c r="U41" i="20" s="1"/>
  <c r="U40" i="20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T38" i="20" s="1"/>
  <c r="E38" i="20"/>
  <c r="S37" i="20"/>
  <c r="R37" i="20"/>
  <c r="Q37" i="20"/>
  <c r="P37" i="20"/>
  <c r="E37" i="20"/>
  <c r="U37" i="20" s="1"/>
  <c r="S35" i="20"/>
  <c r="O35" i="20"/>
  <c r="N35" i="20"/>
  <c r="M35" i="20"/>
  <c r="L35" i="20"/>
  <c r="R35" i="20" s="1"/>
  <c r="K35" i="20"/>
  <c r="J35" i="20"/>
  <c r="I35" i="20"/>
  <c r="Q35" i="20" s="1"/>
  <c r="H35" i="20"/>
  <c r="G35" i="20"/>
  <c r="F35" i="20"/>
  <c r="C35" i="20"/>
  <c r="B35" i="20"/>
  <c r="E35" i="20" s="1"/>
  <c r="U34" i="20"/>
  <c r="S34" i="20"/>
  <c r="R34" i="20"/>
  <c r="Q34" i="20"/>
  <c r="P34" i="20"/>
  <c r="E34" i="20"/>
  <c r="O32" i="20"/>
  <c r="N32" i="20"/>
  <c r="M32" i="20"/>
  <c r="S32" i="20" s="1"/>
  <c r="L32" i="20"/>
  <c r="R32" i="20" s="1"/>
  <c r="K32" i="20"/>
  <c r="J32" i="20"/>
  <c r="I32" i="20"/>
  <c r="H32" i="20"/>
  <c r="G32" i="20"/>
  <c r="F32" i="20"/>
  <c r="C32" i="20"/>
  <c r="B32" i="20"/>
  <c r="E32" i="20" s="1"/>
  <c r="S31" i="20"/>
  <c r="R31" i="20"/>
  <c r="Q31" i="20"/>
  <c r="P31" i="20"/>
  <c r="E31" i="20"/>
  <c r="T31" i="20" s="1"/>
  <c r="U30" i="20"/>
  <c r="T30" i="20"/>
  <c r="S30" i="20"/>
  <c r="R30" i="20"/>
  <c r="Q30" i="20"/>
  <c r="P30" i="20"/>
  <c r="E30" i="20"/>
  <c r="U29" i="20"/>
  <c r="T29" i="20"/>
  <c r="S29" i="20"/>
  <c r="R29" i="20"/>
  <c r="Q29" i="20"/>
  <c r="P29" i="20"/>
  <c r="E29" i="20"/>
  <c r="T28" i="20"/>
  <c r="S28" i="20"/>
  <c r="R28" i="20"/>
  <c r="Q28" i="20"/>
  <c r="P28" i="20"/>
  <c r="E28" i="20"/>
  <c r="U28" i="20" s="1"/>
  <c r="O26" i="20"/>
  <c r="N26" i="20"/>
  <c r="M26" i="20"/>
  <c r="S26" i="20" s="1"/>
  <c r="L26" i="20"/>
  <c r="R26" i="20" s="1"/>
  <c r="K26" i="20"/>
  <c r="J26" i="20"/>
  <c r="I26" i="20"/>
  <c r="H26" i="20"/>
  <c r="G26" i="20"/>
  <c r="F26" i="20"/>
  <c r="C26" i="20"/>
  <c r="B26" i="20"/>
  <c r="S25" i="20"/>
  <c r="R25" i="20"/>
  <c r="Q25" i="20"/>
  <c r="P25" i="20"/>
  <c r="E25" i="20"/>
  <c r="T25" i="20" s="1"/>
  <c r="S24" i="20"/>
  <c r="R24" i="20"/>
  <c r="Q24" i="20"/>
  <c r="P24" i="20"/>
  <c r="E24" i="20"/>
  <c r="U24" i="20" s="1"/>
  <c r="S23" i="20"/>
  <c r="R23" i="20"/>
  <c r="Q23" i="20"/>
  <c r="P23" i="20"/>
  <c r="E23" i="20"/>
  <c r="S22" i="20"/>
  <c r="R22" i="20"/>
  <c r="Q22" i="20"/>
  <c r="P22" i="20"/>
  <c r="E22" i="20"/>
  <c r="U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R17" i="20"/>
  <c r="O17" i="20"/>
  <c r="N17" i="20"/>
  <c r="M17" i="20"/>
  <c r="L17" i="20"/>
  <c r="K17" i="20"/>
  <c r="J17" i="20"/>
  <c r="I17" i="20"/>
  <c r="Q17" i="20" s="1"/>
  <c r="H17" i="20"/>
  <c r="P17" i="20" s="1"/>
  <c r="G17" i="20"/>
  <c r="F17" i="20"/>
  <c r="C17" i="20"/>
  <c r="B17" i="20"/>
  <c r="E17" i="20" s="1"/>
  <c r="U16" i="20"/>
  <c r="T16" i="20"/>
  <c r="S16" i="20"/>
  <c r="R16" i="20"/>
  <c r="Q16" i="20"/>
  <c r="P16" i="20"/>
  <c r="E16" i="20"/>
  <c r="U15" i="20"/>
  <c r="T15" i="20"/>
  <c r="S15" i="20"/>
  <c r="R15" i="20"/>
  <c r="Q15" i="20"/>
  <c r="P15" i="20"/>
  <c r="E15" i="20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U12" i="20"/>
  <c r="T12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" i="20" s="1"/>
  <c r="U96" i="19"/>
  <c r="T96" i="19"/>
  <c r="S96" i="19"/>
  <c r="R96" i="19"/>
  <c r="Q96" i="19"/>
  <c r="P96" i="19"/>
  <c r="E96" i="19"/>
  <c r="U95" i="19"/>
  <c r="T95" i="19"/>
  <c r="S95" i="19"/>
  <c r="R95" i="19"/>
  <c r="Q95" i="19"/>
  <c r="P95" i="19"/>
  <c r="E95" i="19"/>
  <c r="S94" i="19"/>
  <c r="R94" i="19"/>
  <c r="Q94" i="19"/>
  <c r="U94" i="19" s="1"/>
  <c r="P94" i="19"/>
  <c r="E94" i="19"/>
  <c r="S93" i="19"/>
  <c r="R93" i="19"/>
  <c r="Q93" i="19"/>
  <c r="P93" i="19"/>
  <c r="E93" i="19"/>
  <c r="U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U88" i="19"/>
  <c r="S88" i="19"/>
  <c r="R88" i="19"/>
  <c r="Q88" i="19"/>
  <c r="P88" i="19"/>
  <c r="E88" i="19"/>
  <c r="T88" i="19" s="1"/>
  <c r="O75" i="19"/>
  <c r="N75" i="19"/>
  <c r="M75" i="19"/>
  <c r="L75" i="19"/>
  <c r="K75" i="19"/>
  <c r="J75" i="19"/>
  <c r="I75" i="19"/>
  <c r="H75" i="19"/>
  <c r="G75" i="19"/>
  <c r="F75" i="19"/>
  <c r="C75" i="19"/>
  <c r="B75" i="19"/>
  <c r="O74" i="19"/>
  <c r="N74" i="19"/>
  <c r="M74" i="19"/>
  <c r="S74" i="19" s="1"/>
  <c r="L74" i="19"/>
  <c r="R74" i="19" s="1"/>
  <c r="K74" i="19"/>
  <c r="J74" i="19"/>
  <c r="I74" i="19"/>
  <c r="H74" i="19"/>
  <c r="G74" i="19"/>
  <c r="F74" i="19"/>
  <c r="C74" i="19"/>
  <c r="B74" i="19"/>
  <c r="O73" i="19"/>
  <c r="N73" i="19"/>
  <c r="M73" i="19"/>
  <c r="S73" i="19" s="1"/>
  <c r="L73" i="19"/>
  <c r="R73" i="19" s="1"/>
  <c r="K73" i="19"/>
  <c r="J73" i="19"/>
  <c r="I73" i="19"/>
  <c r="Q73" i="19" s="1"/>
  <c r="H73" i="19"/>
  <c r="G73" i="19"/>
  <c r="F73" i="19"/>
  <c r="C73" i="19"/>
  <c r="B73" i="19"/>
  <c r="E73" i="19" s="1"/>
  <c r="T72" i="19"/>
  <c r="S72" i="19"/>
  <c r="R72" i="19"/>
  <c r="Q72" i="19"/>
  <c r="P72" i="19"/>
  <c r="E72" i="19"/>
  <c r="U72" i="19" s="1"/>
  <c r="U71" i="19"/>
  <c r="S71" i="19"/>
  <c r="R71" i="19"/>
  <c r="Q71" i="19"/>
  <c r="P71" i="19"/>
  <c r="E71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S68" i="19"/>
  <c r="O68" i="19"/>
  <c r="N68" i="19"/>
  <c r="M68" i="19"/>
  <c r="L68" i="19"/>
  <c r="R68" i="19" s="1"/>
  <c r="K68" i="19"/>
  <c r="J68" i="19"/>
  <c r="I68" i="19"/>
  <c r="H68" i="19"/>
  <c r="G68" i="19"/>
  <c r="F68" i="19"/>
  <c r="C68" i="19"/>
  <c r="B68" i="19"/>
  <c r="E68" i="19" s="1"/>
  <c r="S67" i="19"/>
  <c r="R67" i="19"/>
  <c r="Q67" i="19"/>
  <c r="P67" i="19"/>
  <c r="E67" i="19"/>
  <c r="S66" i="19"/>
  <c r="R66" i="19"/>
  <c r="Q66" i="19"/>
  <c r="P66" i="19"/>
  <c r="E66" i="19"/>
  <c r="T66" i="19" s="1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O61" i="19"/>
  <c r="N61" i="19"/>
  <c r="M61" i="19"/>
  <c r="S61" i="19" s="1"/>
  <c r="L61" i="19"/>
  <c r="R61" i="19" s="1"/>
  <c r="K61" i="19"/>
  <c r="J61" i="19"/>
  <c r="I61" i="19"/>
  <c r="H61" i="19"/>
  <c r="C61" i="19"/>
  <c r="B61" i="19"/>
  <c r="S60" i="19"/>
  <c r="R60" i="19"/>
  <c r="Q60" i="19"/>
  <c r="P60" i="19"/>
  <c r="E60" i="19"/>
  <c r="S59" i="19"/>
  <c r="R59" i="19"/>
  <c r="Q59" i="19"/>
  <c r="P59" i="19"/>
  <c r="E59" i="19"/>
  <c r="U59" i="19" s="1"/>
  <c r="T58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O55" i="19"/>
  <c r="N55" i="19"/>
  <c r="M55" i="19"/>
  <c r="S55" i="19" s="1"/>
  <c r="L55" i="19"/>
  <c r="R55" i="19" s="1"/>
  <c r="K55" i="19"/>
  <c r="J55" i="19"/>
  <c r="I55" i="19"/>
  <c r="H55" i="19"/>
  <c r="G55" i="19"/>
  <c r="F55" i="19"/>
  <c r="C55" i="19"/>
  <c r="B55" i="19"/>
  <c r="U54" i="19"/>
  <c r="S54" i="19"/>
  <c r="R54" i="19"/>
  <c r="Q54" i="19"/>
  <c r="P54" i="19"/>
  <c r="E54" i="19"/>
  <c r="T54" i="19" s="1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S46" i="19"/>
  <c r="R46" i="19"/>
  <c r="Q46" i="19"/>
  <c r="P46" i="19"/>
  <c r="E46" i="19"/>
  <c r="T46" i="19" s="1"/>
  <c r="U45" i="19"/>
  <c r="T45" i="19"/>
  <c r="S45" i="19"/>
  <c r="R45" i="19"/>
  <c r="Q45" i="19"/>
  <c r="P45" i="19"/>
  <c r="E45" i="19"/>
  <c r="S44" i="19"/>
  <c r="R44" i="19"/>
  <c r="Q44" i="19"/>
  <c r="P44" i="19"/>
  <c r="E44" i="19"/>
  <c r="U44" i="19" s="1"/>
  <c r="O42" i="19"/>
  <c r="N42" i="19"/>
  <c r="M42" i="19"/>
  <c r="S42" i="19" s="1"/>
  <c r="L42" i="19"/>
  <c r="R42" i="19" s="1"/>
  <c r="K42" i="19"/>
  <c r="J42" i="19"/>
  <c r="I42" i="19"/>
  <c r="H42" i="19"/>
  <c r="G42" i="19"/>
  <c r="F42" i="19"/>
  <c r="C42" i="19"/>
  <c r="B42" i="19"/>
  <c r="U41" i="19"/>
  <c r="T41" i="19"/>
  <c r="S41" i="19"/>
  <c r="R41" i="19"/>
  <c r="Q41" i="19"/>
  <c r="P41" i="19"/>
  <c r="E41" i="19"/>
  <c r="U40" i="19"/>
  <c r="T40" i="19"/>
  <c r="S40" i="19"/>
  <c r="R40" i="19"/>
  <c r="Q40" i="19"/>
  <c r="P40" i="19"/>
  <c r="E40" i="19"/>
  <c r="S39" i="19"/>
  <c r="R39" i="19"/>
  <c r="Q39" i="19"/>
  <c r="P39" i="19"/>
  <c r="E39" i="19"/>
  <c r="U39" i="19" s="1"/>
  <c r="S38" i="19"/>
  <c r="R38" i="19"/>
  <c r="Q38" i="19"/>
  <c r="P38" i="19"/>
  <c r="E38" i="19"/>
  <c r="S37" i="19"/>
  <c r="R37" i="19"/>
  <c r="Q37" i="19"/>
  <c r="P37" i="19"/>
  <c r="E37" i="19"/>
  <c r="O35" i="19"/>
  <c r="N35" i="19"/>
  <c r="M35" i="19"/>
  <c r="S35" i="19" s="1"/>
  <c r="L35" i="19"/>
  <c r="K35" i="19"/>
  <c r="J35" i="19"/>
  <c r="I35" i="19"/>
  <c r="H35" i="19"/>
  <c r="G35" i="19"/>
  <c r="F35" i="19"/>
  <c r="C35" i="19"/>
  <c r="E35" i="19" s="1"/>
  <c r="B35" i="19"/>
  <c r="S34" i="19"/>
  <c r="R34" i="19"/>
  <c r="Q34" i="19"/>
  <c r="P34" i="19"/>
  <c r="E34" i="19"/>
  <c r="O32" i="19"/>
  <c r="N32" i="19"/>
  <c r="M32" i="19"/>
  <c r="S32" i="19" s="1"/>
  <c r="L32" i="19"/>
  <c r="R32" i="19" s="1"/>
  <c r="K32" i="19"/>
  <c r="J32" i="19"/>
  <c r="I32" i="19"/>
  <c r="H32" i="19"/>
  <c r="G32" i="19"/>
  <c r="F32" i="19"/>
  <c r="C32" i="19"/>
  <c r="B32" i="19"/>
  <c r="S31" i="19"/>
  <c r="R31" i="19"/>
  <c r="Q31" i="19"/>
  <c r="P31" i="19"/>
  <c r="E31" i="19"/>
  <c r="T30" i="19"/>
  <c r="S30" i="19"/>
  <c r="R30" i="19"/>
  <c r="Q30" i="19"/>
  <c r="P30" i="19"/>
  <c r="E30" i="19"/>
  <c r="U30" i="19" s="1"/>
  <c r="U29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O26" i="19"/>
  <c r="N26" i="19"/>
  <c r="M26" i="19"/>
  <c r="S26" i="19" s="1"/>
  <c r="L26" i="19"/>
  <c r="R26" i="19" s="1"/>
  <c r="K26" i="19"/>
  <c r="J26" i="19"/>
  <c r="I26" i="19"/>
  <c r="H26" i="19"/>
  <c r="G26" i="19"/>
  <c r="F26" i="19"/>
  <c r="C26" i="19"/>
  <c r="B26" i="19"/>
  <c r="S25" i="19"/>
  <c r="R25" i="19"/>
  <c r="Q25" i="19"/>
  <c r="P25" i="19"/>
  <c r="E25" i="19"/>
  <c r="U25" i="19" s="1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U21" i="19" s="1"/>
  <c r="P21" i="19"/>
  <c r="T21" i="19" s="1"/>
  <c r="E21" i="19"/>
  <c r="S20" i="19"/>
  <c r="R20" i="19"/>
  <c r="Q20" i="19"/>
  <c r="P20" i="19"/>
  <c r="E20" i="19"/>
  <c r="T19" i="19"/>
  <c r="S19" i="19"/>
  <c r="R19" i="19"/>
  <c r="Q19" i="19"/>
  <c r="P19" i="19"/>
  <c r="E19" i="19"/>
  <c r="U19" i="19" s="1"/>
  <c r="O17" i="19"/>
  <c r="N17" i="19"/>
  <c r="M17" i="19"/>
  <c r="S17" i="19" s="1"/>
  <c r="L17" i="19"/>
  <c r="K17" i="19"/>
  <c r="J17" i="19"/>
  <c r="I17" i="19"/>
  <c r="H17" i="19"/>
  <c r="G17" i="19"/>
  <c r="F17" i="19"/>
  <c r="C17" i="19"/>
  <c r="B17" i="19"/>
  <c r="S16" i="19"/>
  <c r="R16" i="19"/>
  <c r="Q16" i="19"/>
  <c r="P16" i="19"/>
  <c r="E16" i="19"/>
  <c r="U15" i="19"/>
  <c r="S15" i="19"/>
  <c r="R15" i="19"/>
  <c r="Q15" i="19"/>
  <c r="P15" i="19"/>
  <c r="E15" i="19"/>
  <c r="T15" i="19" s="1"/>
  <c r="U14" i="19"/>
  <c r="T14" i="19"/>
  <c r="S14" i="19"/>
  <c r="R14" i="19"/>
  <c r="Q14" i="19"/>
  <c r="P14" i="19"/>
  <c r="E14" i="19"/>
  <c r="U13" i="19"/>
  <c r="T13" i="19"/>
  <c r="S13" i="19"/>
  <c r="R13" i="19"/>
  <c r="Q13" i="19"/>
  <c r="P13" i="19"/>
  <c r="E13" i="19"/>
  <c r="T12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U10" i="19" s="1"/>
  <c r="P10" i="19"/>
  <c r="E10" i="19"/>
  <c r="S9" i="19"/>
  <c r="R9" i="19"/>
  <c r="Q9" i="19"/>
  <c r="P9" i="19"/>
  <c r="E9" i="19"/>
  <c r="U9" i="19" s="1"/>
  <c r="S96" i="18"/>
  <c r="R96" i="18"/>
  <c r="Q96" i="18"/>
  <c r="P96" i="18"/>
  <c r="E96" i="18"/>
  <c r="U95" i="18"/>
  <c r="S95" i="18"/>
  <c r="R95" i="18"/>
  <c r="Q95" i="18"/>
  <c r="P95" i="18"/>
  <c r="E95" i="18"/>
  <c r="T95" i="18" s="1"/>
  <c r="U94" i="18"/>
  <c r="T94" i="18"/>
  <c r="S94" i="18"/>
  <c r="R94" i="18"/>
  <c r="Q94" i="18"/>
  <c r="P94" i="18"/>
  <c r="E94" i="18"/>
  <c r="T93" i="18"/>
  <c r="S93" i="18"/>
  <c r="R93" i="18"/>
  <c r="Q93" i="18"/>
  <c r="U93" i="18" s="1"/>
  <c r="P93" i="18"/>
  <c r="E93" i="18"/>
  <c r="U92" i="18"/>
  <c r="T92" i="18"/>
  <c r="S92" i="18"/>
  <c r="R92" i="18"/>
  <c r="Q92" i="18"/>
  <c r="P92" i="18"/>
  <c r="E92" i="18"/>
  <c r="S91" i="18"/>
  <c r="R91" i="18"/>
  <c r="Q91" i="18"/>
  <c r="P91" i="18"/>
  <c r="E91" i="18"/>
  <c r="U90" i="18"/>
  <c r="T90" i="18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T88" i="18"/>
  <c r="S88" i="18"/>
  <c r="R88" i="18"/>
  <c r="Q88" i="18"/>
  <c r="P88" i="18"/>
  <c r="E88" i="18"/>
  <c r="O75" i="18"/>
  <c r="N75" i="18"/>
  <c r="M75" i="18"/>
  <c r="L75" i="18"/>
  <c r="R75" i="18" s="1"/>
  <c r="K75" i="18"/>
  <c r="J75" i="18"/>
  <c r="I75" i="18"/>
  <c r="H75" i="18"/>
  <c r="G75" i="18"/>
  <c r="F75" i="18"/>
  <c r="C75" i="18"/>
  <c r="B75" i="18"/>
  <c r="E75" i="18" s="1"/>
  <c r="O74" i="18"/>
  <c r="N74" i="18"/>
  <c r="R74" i="18" s="1"/>
  <c r="M74" i="18"/>
  <c r="L74" i="18"/>
  <c r="K74" i="18"/>
  <c r="J74" i="18"/>
  <c r="I74" i="18"/>
  <c r="H74" i="18"/>
  <c r="G74" i="18"/>
  <c r="F74" i="18"/>
  <c r="C74" i="18"/>
  <c r="B74" i="18"/>
  <c r="O73" i="18"/>
  <c r="N73" i="18"/>
  <c r="M73" i="18"/>
  <c r="S73" i="18" s="1"/>
  <c r="L73" i="18"/>
  <c r="K73" i="18"/>
  <c r="J73" i="18"/>
  <c r="I73" i="18"/>
  <c r="H73" i="18"/>
  <c r="G73" i="18"/>
  <c r="F73" i="18"/>
  <c r="C73" i="18"/>
  <c r="B73" i="18"/>
  <c r="E73" i="18" s="1"/>
  <c r="U72" i="18"/>
  <c r="S72" i="18"/>
  <c r="R72" i="18"/>
  <c r="Q72" i="18"/>
  <c r="P72" i="18"/>
  <c r="E72" i="18"/>
  <c r="T72" i="18" s="1"/>
  <c r="U71" i="18"/>
  <c r="S71" i="18"/>
  <c r="R71" i="18"/>
  <c r="Q71" i="18"/>
  <c r="P71" i="18"/>
  <c r="E71" i="18"/>
  <c r="O69" i="18"/>
  <c r="N69" i="18"/>
  <c r="R69" i="18" s="1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S68" i="18" s="1"/>
  <c r="L68" i="18"/>
  <c r="R68" i="18" s="1"/>
  <c r="K68" i="18"/>
  <c r="J68" i="18"/>
  <c r="I68" i="18"/>
  <c r="H68" i="18"/>
  <c r="G68" i="18"/>
  <c r="F68" i="18"/>
  <c r="C68" i="18"/>
  <c r="B68" i="18"/>
  <c r="U67" i="18"/>
  <c r="T67" i="18"/>
  <c r="S67" i="18"/>
  <c r="R67" i="18"/>
  <c r="Q67" i="18"/>
  <c r="P67" i="18"/>
  <c r="E67" i="18"/>
  <c r="S66" i="18"/>
  <c r="R66" i="18"/>
  <c r="Q66" i="18"/>
  <c r="P66" i="18"/>
  <c r="E66" i="18"/>
  <c r="T66" i="18" s="1"/>
  <c r="S65" i="18"/>
  <c r="R65" i="18"/>
  <c r="Q65" i="18"/>
  <c r="P65" i="18"/>
  <c r="E65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O61" i="18"/>
  <c r="N61" i="18"/>
  <c r="M61" i="18"/>
  <c r="S61" i="18" s="1"/>
  <c r="L61" i="18"/>
  <c r="R61" i="18" s="1"/>
  <c r="K61" i="18"/>
  <c r="J61" i="18"/>
  <c r="I61" i="18"/>
  <c r="H61" i="18"/>
  <c r="C61" i="18"/>
  <c r="B61" i="18"/>
  <c r="U60" i="18"/>
  <c r="S60" i="18"/>
  <c r="R60" i="18"/>
  <c r="Q60" i="18"/>
  <c r="P60" i="18"/>
  <c r="E60" i="18"/>
  <c r="T60" i="18" s="1"/>
  <c r="S59" i="18"/>
  <c r="R59" i="18"/>
  <c r="Q59" i="18"/>
  <c r="P59" i="18"/>
  <c r="E59" i="18"/>
  <c r="U58" i="18"/>
  <c r="T58" i="18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O55" i="18"/>
  <c r="N55" i="18"/>
  <c r="M55" i="18"/>
  <c r="S55" i="18" s="1"/>
  <c r="L55" i="18"/>
  <c r="R55" i="18" s="1"/>
  <c r="K55" i="18"/>
  <c r="J55" i="18"/>
  <c r="I55" i="18"/>
  <c r="H55" i="18"/>
  <c r="G55" i="18"/>
  <c r="F55" i="18"/>
  <c r="C55" i="18"/>
  <c r="B55" i="18"/>
  <c r="U54" i="18"/>
  <c r="S54" i="18"/>
  <c r="R54" i="18"/>
  <c r="Q54" i="18"/>
  <c r="P54" i="18"/>
  <c r="E54" i="18"/>
  <c r="T54" i="18" s="1"/>
  <c r="T53" i="18"/>
  <c r="S53" i="18"/>
  <c r="R53" i="18"/>
  <c r="Q53" i="18"/>
  <c r="P53" i="18"/>
  <c r="E53" i="18"/>
  <c r="U53" i="18" s="1"/>
  <c r="S52" i="18"/>
  <c r="R52" i="18"/>
  <c r="Q52" i="18"/>
  <c r="P52" i="18"/>
  <c r="E52" i="18"/>
  <c r="T52" i="18" s="1"/>
  <c r="S51" i="18"/>
  <c r="R51" i="18"/>
  <c r="Q51" i="18"/>
  <c r="P51" i="18"/>
  <c r="E51" i="18"/>
  <c r="U50" i="18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T47" i="18" s="1"/>
  <c r="S46" i="18"/>
  <c r="R46" i="18"/>
  <c r="Q46" i="18"/>
  <c r="P46" i="18"/>
  <c r="E46" i="18"/>
  <c r="T46" i="18" s="1"/>
  <c r="T45" i="18"/>
  <c r="S45" i="18"/>
  <c r="R45" i="18"/>
  <c r="Q45" i="18"/>
  <c r="P45" i="18"/>
  <c r="E45" i="18"/>
  <c r="S44" i="18"/>
  <c r="R44" i="18"/>
  <c r="Q44" i="18"/>
  <c r="P44" i="18"/>
  <c r="E44" i="18"/>
  <c r="T44" i="18" s="1"/>
  <c r="O42" i="18"/>
  <c r="N42" i="18"/>
  <c r="M42" i="18"/>
  <c r="L42" i="18"/>
  <c r="K42" i="18"/>
  <c r="J42" i="18"/>
  <c r="I42" i="18"/>
  <c r="H42" i="18"/>
  <c r="G42" i="18"/>
  <c r="F42" i="18"/>
  <c r="C42" i="18"/>
  <c r="B42" i="18"/>
  <c r="S41" i="18"/>
  <c r="R41" i="18"/>
  <c r="Q41" i="18"/>
  <c r="P41" i="18"/>
  <c r="E41" i="18"/>
  <c r="T41" i="18" s="1"/>
  <c r="U40" i="18"/>
  <c r="S40" i="18"/>
  <c r="R40" i="18"/>
  <c r="Q40" i="18"/>
  <c r="P40" i="18"/>
  <c r="E40" i="18"/>
  <c r="T40" i="18" s="1"/>
  <c r="S39" i="18"/>
  <c r="R39" i="18"/>
  <c r="Q39" i="18"/>
  <c r="P39" i="18"/>
  <c r="E39" i="18"/>
  <c r="U39" i="18" s="1"/>
  <c r="U38" i="18"/>
  <c r="T38" i="18"/>
  <c r="S38" i="18"/>
  <c r="R38" i="18"/>
  <c r="Q38" i="18"/>
  <c r="P38" i="18"/>
  <c r="E38" i="18"/>
  <c r="S37" i="18"/>
  <c r="R37" i="18"/>
  <c r="Q37" i="18"/>
  <c r="P37" i="18"/>
  <c r="E37" i="18"/>
  <c r="O35" i="18"/>
  <c r="S35" i="18" s="1"/>
  <c r="N35" i="18"/>
  <c r="M35" i="18"/>
  <c r="L35" i="18"/>
  <c r="R35" i="18" s="1"/>
  <c r="K35" i="18"/>
  <c r="J35" i="18"/>
  <c r="I35" i="18"/>
  <c r="H35" i="18"/>
  <c r="P35" i="18" s="1"/>
  <c r="G35" i="18"/>
  <c r="F35" i="18"/>
  <c r="C35" i="18"/>
  <c r="B35" i="18"/>
  <c r="S34" i="18"/>
  <c r="R34" i="18"/>
  <c r="Q34" i="18"/>
  <c r="P34" i="18"/>
  <c r="E34" i="18"/>
  <c r="O32" i="18"/>
  <c r="N32" i="18"/>
  <c r="M32" i="18"/>
  <c r="S32" i="18" s="1"/>
  <c r="L32" i="18"/>
  <c r="R32" i="18" s="1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T30" i="18"/>
  <c r="S30" i="18"/>
  <c r="R30" i="18"/>
  <c r="Q30" i="18"/>
  <c r="P30" i="18"/>
  <c r="E30" i="18"/>
  <c r="U30" i="18" s="1"/>
  <c r="S29" i="18"/>
  <c r="R29" i="18"/>
  <c r="Q29" i="18"/>
  <c r="P29" i="18"/>
  <c r="E29" i="18"/>
  <c r="S28" i="18"/>
  <c r="R28" i="18"/>
  <c r="Q28" i="18"/>
  <c r="P28" i="18"/>
  <c r="E28" i="18"/>
  <c r="U28" i="18" s="1"/>
  <c r="O26" i="18"/>
  <c r="N26" i="18"/>
  <c r="M26" i="18"/>
  <c r="S26" i="18" s="1"/>
  <c r="L26" i="18"/>
  <c r="R26" i="18" s="1"/>
  <c r="K26" i="18"/>
  <c r="J26" i="18"/>
  <c r="I26" i="18"/>
  <c r="H26" i="18"/>
  <c r="G26" i="18"/>
  <c r="F26" i="18"/>
  <c r="C26" i="18"/>
  <c r="B26" i="18"/>
  <c r="S25" i="18"/>
  <c r="R25" i="18"/>
  <c r="Q25" i="18"/>
  <c r="P25" i="18"/>
  <c r="E25" i="18"/>
  <c r="U25" i="18" s="1"/>
  <c r="U24" i="18"/>
  <c r="S24" i="18"/>
  <c r="R24" i="18"/>
  <c r="Q24" i="18"/>
  <c r="P24" i="18"/>
  <c r="E24" i="18"/>
  <c r="T24" i="18" s="1"/>
  <c r="U23" i="18"/>
  <c r="T23" i="18"/>
  <c r="S23" i="18"/>
  <c r="R23" i="18"/>
  <c r="Q23" i="18"/>
  <c r="P23" i="18"/>
  <c r="E23" i="18"/>
  <c r="U22" i="18"/>
  <c r="T22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19" i="18"/>
  <c r="T19" i="18"/>
  <c r="S19" i="18"/>
  <c r="R19" i="18"/>
  <c r="Q19" i="18"/>
  <c r="P19" i="18"/>
  <c r="E19" i="18"/>
  <c r="O17" i="18"/>
  <c r="N17" i="18"/>
  <c r="R17" i="18" s="1"/>
  <c r="M17" i="18"/>
  <c r="S17" i="18" s="1"/>
  <c r="L17" i="18"/>
  <c r="K17" i="18"/>
  <c r="J17" i="18"/>
  <c r="I17" i="18"/>
  <c r="H17" i="18"/>
  <c r="G17" i="18"/>
  <c r="F17" i="18"/>
  <c r="C17" i="18"/>
  <c r="B17" i="18"/>
  <c r="S16" i="18"/>
  <c r="R16" i="18"/>
  <c r="Q16" i="18"/>
  <c r="P16" i="18"/>
  <c r="E16" i="18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S11" i="18"/>
  <c r="R11" i="18"/>
  <c r="Q11" i="18"/>
  <c r="P11" i="18"/>
  <c r="E11" i="18"/>
  <c r="U10" i="18"/>
  <c r="S10" i="18"/>
  <c r="R10" i="18"/>
  <c r="Q10" i="18"/>
  <c r="P10" i="18"/>
  <c r="E10" i="18"/>
  <c r="T10" i="18" s="1"/>
  <c r="S9" i="18"/>
  <c r="R9" i="18"/>
  <c r="Q9" i="18"/>
  <c r="P9" i="18"/>
  <c r="E9" i="18"/>
  <c r="T9" i="18" s="1"/>
  <c r="S96" i="17"/>
  <c r="R96" i="17"/>
  <c r="Q96" i="17"/>
  <c r="P96" i="17"/>
  <c r="E96" i="17"/>
  <c r="S95" i="17"/>
  <c r="R95" i="17"/>
  <c r="Q95" i="17"/>
  <c r="P95" i="17"/>
  <c r="E95" i="17"/>
  <c r="T95" i="17" s="1"/>
  <c r="S94" i="17"/>
  <c r="R94" i="17"/>
  <c r="Q94" i="17"/>
  <c r="P94" i="17"/>
  <c r="T94" i="17" s="1"/>
  <c r="E94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U91" i="17"/>
  <c r="T91" i="17"/>
  <c r="S91" i="17"/>
  <c r="R91" i="17"/>
  <c r="Q91" i="17"/>
  <c r="P91" i="17"/>
  <c r="E91" i="17"/>
  <c r="U90" i="17"/>
  <c r="T90" i="17"/>
  <c r="S90" i="17"/>
  <c r="R90" i="17"/>
  <c r="Q90" i="17"/>
  <c r="P90" i="17"/>
  <c r="E90" i="17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V75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S74" i="17" s="1"/>
  <c r="N74" i="17"/>
  <c r="R74" i="17" s="1"/>
  <c r="M74" i="17"/>
  <c r="L74" i="17"/>
  <c r="K74" i="17"/>
  <c r="J74" i="17"/>
  <c r="I74" i="17"/>
  <c r="H74" i="17"/>
  <c r="G74" i="17"/>
  <c r="F74" i="17"/>
  <c r="C74" i="17"/>
  <c r="B74" i="17"/>
  <c r="E74" i="17" s="1"/>
  <c r="O73" i="17"/>
  <c r="N73" i="17"/>
  <c r="M73" i="17"/>
  <c r="S73" i="17" s="1"/>
  <c r="L73" i="17"/>
  <c r="R73" i="17" s="1"/>
  <c r="K73" i="17"/>
  <c r="J73" i="17"/>
  <c r="I73" i="17"/>
  <c r="H73" i="17"/>
  <c r="G73" i="17"/>
  <c r="F73" i="17"/>
  <c r="C73" i="17"/>
  <c r="B73" i="17"/>
  <c r="E73" i="17" s="1"/>
  <c r="U72" i="17"/>
  <c r="S72" i="17"/>
  <c r="R72" i="17"/>
  <c r="Q72" i="17"/>
  <c r="P72" i="17"/>
  <c r="E72" i="17"/>
  <c r="T72" i="17" s="1"/>
  <c r="U71" i="17"/>
  <c r="S71" i="17"/>
  <c r="R71" i="17"/>
  <c r="Q71" i="17"/>
  <c r="P71" i="17"/>
  <c r="E71" i="17"/>
  <c r="V69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S68" i="17" s="1"/>
  <c r="L68" i="17"/>
  <c r="R68" i="17" s="1"/>
  <c r="K68" i="17"/>
  <c r="J68" i="17"/>
  <c r="I68" i="17"/>
  <c r="H68" i="17"/>
  <c r="G68" i="17"/>
  <c r="F68" i="17"/>
  <c r="C68" i="17"/>
  <c r="B68" i="17"/>
  <c r="E68" i="17" s="1"/>
  <c r="U67" i="17"/>
  <c r="T67" i="17"/>
  <c r="S67" i="17"/>
  <c r="R67" i="17"/>
  <c r="Q67" i="17"/>
  <c r="P67" i="17"/>
  <c r="E67" i="17"/>
  <c r="S66" i="17"/>
  <c r="R66" i="17"/>
  <c r="Q66" i="17"/>
  <c r="P66" i="17"/>
  <c r="E66" i="17"/>
  <c r="U66" i="17" s="1"/>
  <c r="S65" i="17"/>
  <c r="R65" i="17"/>
  <c r="Q65" i="17"/>
  <c r="P65" i="17"/>
  <c r="E65" i="17"/>
  <c r="S64" i="17"/>
  <c r="R64" i="17"/>
  <c r="Q64" i="17"/>
  <c r="P64" i="17"/>
  <c r="E64" i="17"/>
  <c r="U64" i="17" s="1"/>
  <c r="U63" i="17"/>
  <c r="T63" i="17"/>
  <c r="S63" i="17"/>
  <c r="R63" i="17"/>
  <c r="Q63" i="17"/>
  <c r="P63" i="17"/>
  <c r="E63" i="17"/>
  <c r="O61" i="17"/>
  <c r="N61" i="17"/>
  <c r="M61" i="17"/>
  <c r="S61" i="17" s="1"/>
  <c r="L61" i="17"/>
  <c r="R61" i="17" s="1"/>
  <c r="K61" i="17"/>
  <c r="J61" i="17"/>
  <c r="I61" i="17"/>
  <c r="H61" i="17"/>
  <c r="C61" i="17"/>
  <c r="B61" i="17"/>
  <c r="S60" i="17"/>
  <c r="R60" i="17"/>
  <c r="Q60" i="17"/>
  <c r="P60" i="17"/>
  <c r="E60" i="17"/>
  <c r="U60" i="17" s="1"/>
  <c r="S59" i="17"/>
  <c r="R59" i="17"/>
  <c r="Q59" i="17"/>
  <c r="P59" i="17"/>
  <c r="E59" i="17"/>
  <c r="T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V55" i="17"/>
  <c r="O55" i="17"/>
  <c r="N55" i="17"/>
  <c r="M55" i="17"/>
  <c r="S55" i="17" s="1"/>
  <c r="L55" i="17"/>
  <c r="R55" i="17" s="1"/>
  <c r="K55" i="17"/>
  <c r="J55" i="17"/>
  <c r="I55" i="17"/>
  <c r="H55" i="17"/>
  <c r="G55" i="17"/>
  <c r="F55" i="17"/>
  <c r="C55" i="17"/>
  <c r="B55" i="17"/>
  <c r="S54" i="17"/>
  <c r="R54" i="17"/>
  <c r="Q54" i="17"/>
  <c r="P54" i="17"/>
  <c r="E54" i="17"/>
  <c r="U54" i="17" s="1"/>
  <c r="U53" i="17"/>
  <c r="T53" i="17"/>
  <c r="S53" i="17"/>
  <c r="R53" i="17"/>
  <c r="Q53" i="17"/>
  <c r="P53" i="17"/>
  <c r="E53" i="17"/>
  <c r="S52" i="17"/>
  <c r="R52" i="17"/>
  <c r="Q52" i="17"/>
  <c r="P52" i="17"/>
  <c r="E52" i="17"/>
  <c r="T52" i="17" s="1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U45" i="17"/>
  <c r="T45" i="17"/>
  <c r="S45" i="17"/>
  <c r="R45" i="17"/>
  <c r="Q45" i="17"/>
  <c r="P45" i="17"/>
  <c r="E45" i="17"/>
  <c r="S44" i="17"/>
  <c r="R44" i="17"/>
  <c r="Q44" i="17"/>
  <c r="P44" i="17"/>
  <c r="E44" i="17"/>
  <c r="U44" i="17" s="1"/>
  <c r="O42" i="17"/>
  <c r="N42" i="17"/>
  <c r="M42" i="17"/>
  <c r="S42" i="17" s="1"/>
  <c r="L42" i="17"/>
  <c r="R42" i="17" s="1"/>
  <c r="K42" i="17"/>
  <c r="J42" i="17"/>
  <c r="I42" i="17"/>
  <c r="Q42" i="17" s="1"/>
  <c r="H42" i="17"/>
  <c r="G42" i="17"/>
  <c r="F42" i="17"/>
  <c r="C42" i="17"/>
  <c r="B42" i="17"/>
  <c r="E42" i="17" s="1"/>
  <c r="U41" i="17"/>
  <c r="T41" i="17"/>
  <c r="S41" i="17"/>
  <c r="R41" i="17"/>
  <c r="Q41" i="17"/>
  <c r="P41" i="17"/>
  <c r="E41" i="17"/>
  <c r="S40" i="17"/>
  <c r="R40" i="17"/>
  <c r="Q40" i="17"/>
  <c r="P40" i="17"/>
  <c r="E40" i="17"/>
  <c r="U40" i="17" s="1"/>
  <c r="S39" i="17"/>
  <c r="R39" i="17"/>
  <c r="Q39" i="17"/>
  <c r="P39" i="17"/>
  <c r="E39" i="17"/>
  <c r="U39" i="17" s="1"/>
  <c r="U38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O35" i="17"/>
  <c r="N35" i="17"/>
  <c r="M35" i="17"/>
  <c r="S35" i="17" s="1"/>
  <c r="L35" i="17"/>
  <c r="K35" i="17"/>
  <c r="J35" i="17"/>
  <c r="I35" i="17"/>
  <c r="Q35" i="17" s="1"/>
  <c r="H35" i="17"/>
  <c r="G35" i="17"/>
  <c r="F35" i="17"/>
  <c r="C35" i="17"/>
  <c r="B35" i="17"/>
  <c r="E35" i="17" s="1"/>
  <c r="S34" i="17"/>
  <c r="R34" i="17"/>
  <c r="Q34" i="17"/>
  <c r="P34" i="17"/>
  <c r="E34" i="17"/>
  <c r="T34" i="17" s="1"/>
  <c r="O32" i="17"/>
  <c r="N32" i="17"/>
  <c r="M32" i="17"/>
  <c r="S32" i="17" s="1"/>
  <c r="L32" i="17"/>
  <c r="R32" i="17" s="1"/>
  <c r="K32" i="17"/>
  <c r="J32" i="17"/>
  <c r="I32" i="17"/>
  <c r="H32" i="17"/>
  <c r="G32" i="17"/>
  <c r="F32" i="17"/>
  <c r="C32" i="17"/>
  <c r="B32" i="17"/>
  <c r="E32" i="17" s="1"/>
  <c r="T31" i="17"/>
  <c r="S31" i="17"/>
  <c r="R31" i="17"/>
  <c r="Q31" i="17"/>
  <c r="P31" i="17"/>
  <c r="E31" i="17"/>
  <c r="U31" i="17" s="1"/>
  <c r="U30" i="17"/>
  <c r="S30" i="17"/>
  <c r="R30" i="17"/>
  <c r="Q30" i="17"/>
  <c r="P30" i="17"/>
  <c r="E30" i="17"/>
  <c r="T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O26" i="17"/>
  <c r="N26" i="17"/>
  <c r="M26" i="17"/>
  <c r="S26" i="17" s="1"/>
  <c r="L26" i="17"/>
  <c r="R26" i="17" s="1"/>
  <c r="K26" i="17"/>
  <c r="J26" i="17"/>
  <c r="I26" i="17"/>
  <c r="H26" i="17"/>
  <c r="G26" i="17"/>
  <c r="F26" i="17"/>
  <c r="C26" i="17"/>
  <c r="B26" i="17"/>
  <c r="E26" i="17" s="1"/>
  <c r="U25" i="17"/>
  <c r="T25" i="17"/>
  <c r="S25" i="17"/>
  <c r="R25" i="17"/>
  <c r="Q25" i="17"/>
  <c r="P25" i="17"/>
  <c r="E25" i="17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U21" i="17"/>
  <c r="T21" i="17"/>
  <c r="S21" i="17"/>
  <c r="R21" i="17"/>
  <c r="Q21" i="17"/>
  <c r="P21" i="17"/>
  <c r="E21" i="17"/>
  <c r="T20" i="17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O17" i="17"/>
  <c r="N17" i="17"/>
  <c r="M17" i="17"/>
  <c r="S17" i="17" s="1"/>
  <c r="L17" i="17"/>
  <c r="R17" i="17" s="1"/>
  <c r="K17" i="17"/>
  <c r="J17" i="17"/>
  <c r="I17" i="17"/>
  <c r="Q17" i="17" s="1"/>
  <c r="H17" i="17"/>
  <c r="G17" i="17"/>
  <c r="F17" i="17"/>
  <c r="C17" i="17"/>
  <c r="B17" i="17"/>
  <c r="S16" i="17"/>
  <c r="R16" i="17"/>
  <c r="Q16" i="17"/>
  <c r="P16" i="17"/>
  <c r="E16" i="17"/>
  <c r="T16" i="17" s="1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T13" i="17" s="1"/>
  <c r="T12" i="17"/>
  <c r="S12" i="17"/>
  <c r="R12" i="17"/>
  <c r="Q12" i="17"/>
  <c r="P12" i="17"/>
  <c r="E12" i="17"/>
  <c r="U12" i="17" s="1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S9" i="17"/>
  <c r="R9" i="17"/>
  <c r="Q9" i="17"/>
  <c r="P9" i="17"/>
  <c r="E9" i="17"/>
  <c r="T9" i="17" s="1"/>
  <c r="S96" i="16"/>
  <c r="R96" i="16"/>
  <c r="Q96" i="16"/>
  <c r="U96" i="16" s="1"/>
  <c r="P96" i="16"/>
  <c r="E96" i="16"/>
  <c r="S95" i="16"/>
  <c r="R95" i="16"/>
  <c r="Q95" i="16"/>
  <c r="P95" i="16"/>
  <c r="E95" i="16"/>
  <c r="S94" i="16"/>
  <c r="R94" i="16"/>
  <c r="Q94" i="16"/>
  <c r="P94" i="16"/>
  <c r="E94" i="16"/>
  <c r="U94" i="16" s="1"/>
  <c r="U93" i="16"/>
  <c r="T93" i="16"/>
  <c r="S93" i="16"/>
  <c r="R93" i="16"/>
  <c r="Q93" i="16"/>
  <c r="P93" i="16"/>
  <c r="E93" i="16"/>
  <c r="U92" i="16"/>
  <c r="T92" i="16"/>
  <c r="S92" i="16"/>
  <c r="R92" i="16"/>
  <c r="Q92" i="16"/>
  <c r="P92" i="16"/>
  <c r="E92" i="16"/>
  <c r="S91" i="16"/>
  <c r="R91" i="16"/>
  <c r="Q91" i="16"/>
  <c r="P91" i="16"/>
  <c r="E91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T88" i="16"/>
  <c r="S88" i="16"/>
  <c r="R88" i="16"/>
  <c r="Q88" i="16"/>
  <c r="P88" i="16"/>
  <c r="E88" i="16"/>
  <c r="U88" i="16" s="1"/>
  <c r="W75" i="16"/>
  <c r="V75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W74" i="16"/>
  <c r="V74" i="16"/>
  <c r="O74" i="16"/>
  <c r="N74" i="16"/>
  <c r="M74" i="16"/>
  <c r="S74" i="16" s="1"/>
  <c r="L74" i="16"/>
  <c r="K74" i="16"/>
  <c r="J74" i="16"/>
  <c r="I74" i="16"/>
  <c r="H74" i="16"/>
  <c r="G74" i="16"/>
  <c r="F74" i="16"/>
  <c r="C74" i="16"/>
  <c r="B74" i="16"/>
  <c r="E74" i="16" s="1"/>
  <c r="W73" i="16"/>
  <c r="V73" i="16"/>
  <c r="O73" i="16"/>
  <c r="N73" i="16"/>
  <c r="M73" i="16"/>
  <c r="S73" i="16" s="1"/>
  <c r="L73" i="16"/>
  <c r="K73" i="16"/>
  <c r="J73" i="16"/>
  <c r="I73" i="16"/>
  <c r="H73" i="16"/>
  <c r="G73" i="16"/>
  <c r="F73" i="16"/>
  <c r="C73" i="16"/>
  <c r="B73" i="16"/>
  <c r="U72" i="16"/>
  <c r="T72" i="16"/>
  <c r="S72" i="16"/>
  <c r="R72" i="16"/>
  <c r="Q72" i="16"/>
  <c r="P72" i="16"/>
  <c r="E72" i="16"/>
  <c r="U71" i="16"/>
  <c r="S71" i="16"/>
  <c r="R71" i="16"/>
  <c r="Q71" i="16"/>
  <c r="P71" i="16"/>
  <c r="E71" i="16"/>
  <c r="W69" i="16"/>
  <c r="V69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S68" i="16" s="1"/>
  <c r="L68" i="16"/>
  <c r="R68" i="16" s="1"/>
  <c r="K68" i="16"/>
  <c r="J68" i="16"/>
  <c r="I68" i="16"/>
  <c r="H68" i="16"/>
  <c r="G68" i="16"/>
  <c r="F68" i="16"/>
  <c r="C68" i="16"/>
  <c r="B68" i="16"/>
  <c r="E68" i="16" s="1"/>
  <c r="S67" i="16"/>
  <c r="R67" i="16"/>
  <c r="Q67" i="16"/>
  <c r="P67" i="16"/>
  <c r="E67" i="16"/>
  <c r="U67" i="16" s="1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O61" i="16"/>
  <c r="N61" i="16"/>
  <c r="M61" i="16"/>
  <c r="S61" i="16" s="1"/>
  <c r="L61" i="16"/>
  <c r="R61" i="16" s="1"/>
  <c r="K61" i="16"/>
  <c r="J61" i="16"/>
  <c r="I61" i="16"/>
  <c r="H61" i="16"/>
  <c r="C61" i="16"/>
  <c r="B61" i="16"/>
  <c r="S60" i="16"/>
  <c r="R60" i="16"/>
  <c r="Q60" i="16"/>
  <c r="P60" i="16"/>
  <c r="E60" i="16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O55" i="16"/>
  <c r="S55" i="16" s="1"/>
  <c r="N55" i="16"/>
  <c r="M55" i="16"/>
  <c r="L55" i="16"/>
  <c r="K55" i="16"/>
  <c r="J55" i="16"/>
  <c r="I55" i="16"/>
  <c r="H55" i="16"/>
  <c r="G55" i="16"/>
  <c r="F55" i="16"/>
  <c r="C55" i="16"/>
  <c r="B55" i="16"/>
  <c r="S54" i="16"/>
  <c r="R54" i="16"/>
  <c r="Q54" i="16"/>
  <c r="P54" i="16"/>
  <c r="E54" i="16"/>
  <c r="U54" i="16" s="1"/>
  <c r="S53" i="16"/>
  <c r="R53" i="16"/>
  <c r="Q53" i="16"/>
  <c r="P53" i="16"/>
  <c r="E53" i="16"/>
  <c r="T53" i="16" s="1"/>
  <c r="U52" i="16"/>
  <c r="S52" i="16"/>
  <c r="R52" i="16"/>
  <c r="Q52" i="16"/>
  <c r="P52" i="16"/>
  <c r="E52" i="16"/>
  <c r="T52" i="16" s="1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U45" i="16"/>
  <c r="T45" i="16"/>
  <c r="S45" i="16"/>
  <c r="R45" i="16"/>
  <c r="Q45" i="16"/>
  <c r="P45" i="16"/>
  <c r="E45" i="16"/>
  <c r="S44" i="16"/>
  <c r="R44" i="16"/>
  <c r="Q44" i="16"/>
  <c r="P44" i="16"/>
  <c r="E44" i="16"/>
  <c r="O42" i="16"/>
  <c r="N42" i="16"/>
  <c r="M42" i="16"/>
  <c r="L42" i="16"/>
  <c r="R42" i="16" s="1"/>
  <c r="K42" i="16"/>
  <c r="J42" i="16"/>
  <c r="I42" i="16"/>
  <c r="H42" i="16"/>
  <c r="G42" i="16"/>
  <c r="F42" i="16"/>
  <c r="C42" i="16"/>
  <c r="B42" i="16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S39" i="16"/>
  <c r="R39" i="16"/>
  <c r="Q39" i="16"/>
  <c r="P39" i="16"/>
  <c r="E39" i="16"/>
  <c r="U39" i="16" s="1"/>
  <c r="U38" i="16"/>
  <c r="T38" i="16"/>
  <c r="S38" i="16"/>
  <c r="R38" i="16"/>
  <c r="Q38" i="16"/>
  <c r="P38" i="16"/>
  <c r="E38" i="16"/>
  <c r="S37" i="16"/>
  <c r="R37" i="16"/>
  <c r="Q37" i="16"/>
  <c r="P37" i="16"/>
  <c r="E37" i="16"/>
  <c r="O35" i="16"/>
  <c r="N35" i="16"/>
  <c r="M35" i="16"/>
  <c r="S35" i="16" s="1"/>
  <c r="L35" i="16"/>
  <c r="R35" i="16" s="1"/>
  <c r="K35" i="16"/>
  <c r="J35" i="16"/>
  <c r="I35" i="16"/>
  <c r="Q35" i="16" s="1"/>
  <c r="H35" i="16"/>
  <c r="G35" i="16"/>
  <c r="F35" i="16"/>
  <c r="C35" i="16"/>
  <c r="B35" i="16"/>
  <c r="S34" i="16"/>
  <c r="R34" i="16"/>
  <c r="Q34" i="16"/>
  <c r="P34" i="16"/>
  <c r="E34" i="16"/>
  <c r="O32" i="16"/>
  <c r="N32" i="16"/>
  <c r="M32" i="16"/>
  <c r="S32" i="16" s="1"/>
  <c r="L32" i="16"/>
  <c r="R32" i="16" s="1"/>
  <c r="K32" i="16"/>
  <c r="J32" i="16"/>
  <c r="I32" i="16"/>
  <c r="H32" i="16"/>
  <c r="G32" i="16"/>
  <c r="F32" i="16"/>
  <c r="C32" i="16"/>
  <c r="B32" i="16"/>
  <c r="S31" i="16"/>
  <c r="R31" i="16"/>
  <c r="Q31" i="16"/>
  <c r="P31" i="16"/>
  <c r="E31" i="16"/>
  <c r="U31" i="16" s="1"/>
  <c r="S30" i="16"/>
  <c r="R30" i="16"/>
  <c r="Q30" i="16"/>
  <c r="P30" i="16"/>
  <c r="E30" i="16"/>
  <c r="U30" i="16" s="1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W26" i="16"/>
  <c r="V26" i="16"/>
  <c r="O26" i="16"/>
  <c r="N26" i="16"/>
  <c r="M26" i="16"/>
  <c r="S26" i="16" s="1"/>
  <c r="L26" i="16"/>
  <c r="R26" i="16" s="1"/>
  <c r="K26" i="16"/>
  <c r="J26" i="16"/>
  <c r="I26" i="16"/>
  <c r="H26" i="16"/>
  <c r="G26" i="16"/>
  <c r="F26" i="16"/>
  <c r="C26" i="16"/>
  <c r="B26" i="16"/>
  <c r="E26" i="16" s="1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T21" i="16"/>
  <c r="S21" i="16"/>
  <c r="R21" i="16"/>
  <c r="Q21" i="16"/>
  <c r="P21" i="16"/>
  <c r="E21" i="16"/>
  <c r="U21" i="16" s="1"/>
  <c r="U20" i="16"/>
  <c r="T20" i="16"/>
  <c r="S20" i="16"/>
  <c r="R20" i="16"/>
  <c r="Q20" i="16"/>
  <c r="P20" i="16"/>
  <c r="E20" i="16"/>
  <c r="U19" i="16"/>
  <c r="T19" i="16"/>
  <c r="S19" i="16"/>
  <c r="R19" i="16"/>
  <c r="Q19" i="16"/>
  <c r="P19" i="16"/>
  <c r="E19" i="16"/>
  <c r="O17" i="16"/>
  <c r="N17" i="16"/>
  <c r="M17" i="16"/>
  <c r="S17" i="16" s="1"/>
  <c r="L17" i="16"/>
  <c r="R17" i="16" s="1"/>
  <c r="K17" i="16"/>
  <c r="J17" i="16"/>
  <c r="I17" i="16"/>
  <c r="H17" i="16"/>
  <c r="G17" i="16"/>
  <c r="F17" i="16"/>
  <c r="E17" i="16"/>
  <c r="C17" i="16"/>
  <c r="B17" i="16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T10" i="16"/>
  <c r="S10" i="16"/>
  <c r="R10" i="16"/>
  <c r="Q10" i="16"/>
  <c r="P10" i="16"/>
  <c r="E10" i="16"/>
  <c r="T9" i="16"/>
  <c r="S9" i="16"/>
  <c r="R9" i="16"/>
  <c r="Q9" i="16"/>
  <c r="P9" i="16"/>
  <c r="E9" i="16"/>
  <c r="U9" i="16" s="1"/>
  <c r="S96" i="15"/>
  <c r="R96" i="15"/>
  <c r="Q96" i="15"/>
  <c r="P96" i="15"/>
  <c r="E96" i="15"/>
  <c r="U96" i="15" s="1"/>
  <c r="S95" i="15"/>
  <c r="R95" i="15"/>
  <c r="Q95" i="15"/>
  <c r="P95" i="15"/>
  <c r="E95" i="15"/>
  <c r="U95" i="15" s="1"/>
  <c r="S94" i="15"/>
  <c r="R94" i="15"/>
  <c r="Q94" i="15"/>
  <c r="P94" i="15"/>
  <c r="E94" i="15"/>
  <c r="S93" i="15"/>
  <c r="R93" i="15"/>
  <c r="Q93" i="15"/>
  <c r="P93" i="15"/>
  <c r="E93" i="15"/>
  <c r="U93" i="15" s="1"/>
  <c r="T92" i="15"/>
  <c r="S92" i="15"/>
  <c r="R92" i="15"/>
  <c r="Q92" i="15"/>
  <c r="U92" i="15" s="1"/>
  <c r="P92" i="15"/>
  <c r="E92" i="15"/>
  <c r="S91" i="15"/>
  <c r="R91" i="15"/>
  <c r="Q91" i="15"/>
  <c r="U91" i="15" s="1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U88" i="15"/>
  <c r="S88" i="15"/>
  <c r="R88" i="15"/>
  <c r="Q88" i="15"/>
  <c r="P88" i="15"/>
  <c r="E88" i="15"/>
  <c r="T88" i="15" s="1"/>
  <c r="O75" i="15"/>
  <c r="N75" i="15"/>
  <c r="M75" i="15"/>
  <c r="L75" i="15"/>
  <c r="K75" i="15"/>
  <c r="J75" i="15"/>
  <c r="I75" i="15"/>
  <c r="H75" i="15"/>
  <c r="G75" i="15"/>
  <c r="F75" i="15"/>
  <c r="C75" i="15"/>
  <c r="B75" i="15"/>
  <c r="O74" i="15"/>
  <c r="N74" i="15"/>
  <c r="M74" i="15"/>
  <c r="S74" i="15" s="1"/>
  <c r="L74" i="15"/>
  <c r="K74" i="15"/>
  <c r="J74" i="15"/>
  <c r="I74" i="15"/>
  <c r="H74" i="15"/>
  <c r="G74" i="15"/>
  <c r="F74" i="15"/>
  <c r="C74" i="15"/>
  <c r="B74" i="15"/>
  <c r="E74" i="15" s="1"/>
  <c r="O73" i="15"/>
  <c r="S73" i="15" s="1"/>
  <c r="N73" i="15"/>
  <c r="M73" i="15"/>
  <c r="L73" i="15"/>
  <c r="K73" i="15"/>
  <c r="J73" i="15"/>
  <c r="I73" i="15"/>
  <c r="H73" i="15"/>
  <c r="P73" i="15" s="1"/>
  <c r="G73" i="15"/>
  <c r="F73" i="15"/>
  <c r="C73" i="15"/>
  <c r="B73" i="15"/>
  <c r="S72" i="15"/>
  <c r="R72" i="15"/>
  <c r="Q72" i="15"/>
  <c r="P72" i="15"/>
  <c r="E72" i="15"/>
  <c r="U72" i="15" s="1"/>
  <c r="S71" i="15"/>
  <c r="R71" i="15"/>
  <c r="Q71" i="15"/>
  <c r="P71" i="15"/>
  <c r="E71" i="15"/>
  <c r="T71" i="15" s="1"/>
  <c r="O69" i="15"/>
  <c r="N69" i="15"/>
  <c r="M69" i="15"/>
  <c r="L69" i="15"/>
  <c r="K69" i="15"/>
  <c r="J69" i="15"/>
  <c r="I69" i="15"/>
  <c r="H69" i="15"/>
  <c r="G69" i="15"/>
  <c r="F69" i="15"/>
  <c r="C69" i="15"/>
  <c r="B69" i="15"/>
  <c r="O68" i="15"/>
  <c r="N68" i="15"/>
  <c r="M68" i="15"/>
  <c r="S68" i="15" s="1"/>
  <c r="L68" i="15"/>
  <c r="R68" i="15" s="1"/>
  <c r="K68" i="15"/>
  <c r="J68" i="15"/>
  <c r="I68" i="15"/>
  <c r="H68" i="15"/>
  <c r="G68" i="15"/>
  <c r="F68" i="15"/>
  <c r="C68" i="15"/>
  <c r="B68" i="15"/>
  <c r="T67" i="15"/>
  <c r="S67" i="15"/>
  <c r="R67" i="15"/>
  <c r="Q67" i="15"/>
  <c r="P67" i="15"/>
  <c r="E67" i="15"/>
  <c r="U67" i="15" s="1"/>
  <c r="U66" i="15"/>
  <c r="T66" i="15"/>
  <c r="S66" i="15"/>
  <c r="R66" i="15"/>
  <c r="Q66" i="15"/>
  <c r="P66" i="15"/>
  <c r="E66" i="15"/>
  <c r="U65" i="15"/>
  <c r="S65" i="15"/>
  <c r="R65" i="15"/>
  <c r="Q65" i="15"/>
  <c r="P65" i="15"/>
  <c r="E65" i="15"/>
  <c r="T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S61" i="15" s="1"/>
  <c r="L61" i="15"/>
  <c r="R61" i="15" s="1"/>
  <c r="K61" i="15"/>
  <c r="J61" i="15"/>
  <c r="I61" i="15"/>
  <c r="H61" i="15"/>
  <c r="C61" i="15"/>
  <c r="B61" i="15"/>
  <c r="U60" i="15"/>
  <c r="T60" i="15"/>
  <c r="S60" i="15"/>
  <c r="R60" i="15"/>
  <c r="Q60" i="15"/>
  <c r="P60" i="15"/>
  <c r="E60" i="15"/>
  <c r="U59" i="15"/>
  <c r="S59" i="15"/>
  <c r="R59" i="15"/>
  <c r="Q59" i="15"/>
  <c r="P59" i="15"/>
  <c r="E59" i="15"/>
  <c r="T59" i="15" s="1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S55" i="15" s="1"/>
  <c r="L55" i="15"/>
  <c r="R55" i="15" s="1"/>
  <c r="K55" i="15"/>
  <c r="J55" i="15"/>
  <c r="I55" i="15"/>
  <c r="H55" i="15"/>
  <c r="G55" i="15"/>
  <c r="F55" i="15"/>
  <c r="C55" i="15"/>
  <c r="B55" i="15"/>
  <c r="T54" i="15"/>
  <c r="S54" i="15"/>
  <c r="R54" i="15"/>
  <c r="Q54" i="15"/>
  <c r="P54" i="15"/>
  <c r="E54" i="15"/>
  <c r="U54" i="15" s="1"/>
  <c r="S53" i="15"/>
  <c r="R53" i="15"/>
  <c r="Q53" i="15"/>
  <c r="U53" i="15" s="1"/>
  <c r="P53" i="15"/>
  <c r="T53" i="15" s="1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S42" i="15" s="1"/>
  <c r="L42" i="15"/>
  <c r="R42" i="15" s="1"/>
  <c r="K42" i="15"/>
  <c r="J42" i="15"/>
  <c r="I42" i="15"/>
  <c r="H42" i="15"/>
  <c r="G42" i="15"/>
  <c r="F42" i="15"/>
  <c r="C42" i="15"/>
  <c r="B42" i="15"/>
  <c r="S41" i="15"/>
  <c r="R41" i="15"/>
  <c r="Q41" i="15"/>
  <c r="P41" i="15"/>
  <c r="E41" i="15"/>
  <c r="U41" i="15" s="1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U37" i="15"/>
  <c r="S37" i="15"/>
  <c r="R37" i="15"/>
  <c r="Q37" i="15"/>
  <c r="P37" i="15"/>
  <c r="E37" i="15"/>
  <c r="O35" i="15"/>
  <c r="N35" i="15"/>
  <c r="R35" i="15" s="1"/>
  <c r="M35" i="15"/>
  <c r="S35" i="15" s="1"/>
  <c r="L35" i="15"/>
  <c r="K35" i="15"/>
  <c r="J35" i="15"/>
  <c r="I35" i="15"/>
  <c r="H35" i="15"/>
  <c r="G35" i="15"/>
  <c r="F35" i="15"/>
  <c r="C35" i="15"/>
  <c r="E35" i="15" s="1"/>
  <c r="B35" i="15"/>
  <c r="S34" i="15"/>
  <c r="R34" i="15"/>
  <c r="Q34" i="15"/>
  <c r="P34" i="15"/>
  <c r="E34" i="15"/>
  <c r="R32" i="15"/>
  <c r="O32" i="15"/>
  <c r="N32" i="15"/>
  <c r="M32" i="15"/>
  <c r="S32" i="15" s="1"/>
  <c r="L32" i="15"/>
  <c r="K32" i="15"/>
  <c r="J32" i="15"/>
  <c r="I32" i="15"/>
  <c r="H32" i="15"/>
  <c r="G32" i="15"/>
  <c r="F32" i="15"/>
  <c r="C32" i="15"/>
  <c r="E32" i="15" s="1"/>
  <c r="B32" i="15"/>
  <c r="U31" i="15"/>
  <c r="S31" i="15"/>
  <c r="R31" i="15"/>
  <c r="Q31" i="15"/>
  <c r="P31" i="15"/>
  <c r="E31" i="15"/>
  <c r="T31" i="15" s="1"/>
  <c r="S30" i="15"/>
  <c r="R30" i="15"/>
  <c r="Q30" i="15"/>
  <c r="P30" i="15"/>
  <c r="E30" i="15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O26" i="15"/>
  <c r="N26" i="15"/>
  <c r="M26" i="15"/>
  <c r="S26" i="15" s="1"/>
  <c r="L26" i="15"/>
  <c r="R26" i="15" s="1"/>
  <c r="K26" i="15"/>
  <c r="J26" i="15"/>
  <c r="I26" i="15"/>
  <c r="H26" i="15"/>
  <c r="G26" i="15"/>
  <c r="F26" i="15"/>
  <c r="E26" i="15"/>
  <c r="C26" i="15"/>
  <c r="B26" i="15"/>
  <c r="S25" i="15"/>
  <c r="R25" i="15"/>
  <c r="Q25" i="15"/>
  <c r="P25" i="15"/>
  <c r="E25" i="15"/>
  <c r="S24" i="15"/>
  <c r="R24" i="15"/>
  <c r="Q24" i="15"/>
  <c r="P24" i="15"/>
  <c r="E24" i="15"/>
  <c r="U24" i="15" s="1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U20" i="15"/>
  <c r="S20" i="15"/>
  <c r="R20" i="15"/>
  <c r="Q20" i="15"/>
  <c r="P20" i="15"/>
  <c r="E20" i="15"/>
  <c r="T20" i="15" s="1"/>
  <c r="T19" i="15"/>
  <c r="S19" i="15"/>
  <c r="R19" i="15"/>
  <c r="Q19" i="15"/>
  <c r="P19" i="15"/>
  <c r="E19" i="15"/>
  <c r="U19" i="15" s="1"/>
  <c r="O17" i="15"/>
  <c r="N17" i="15"/>
  <c r="M17" i="15"/>
  <c r="L17" i="15"/>
  <c r="R17" i="15" s="1"/>
  <c r="K17" i="15"/>
  <c r="J17" i="15"/>
  <c r="I17" i="15"/>
  <c r="H17" i="15"/>
  <c r="G17" i="15"/>
  <c r="F17" i="15"/>
  <c r="C17" i="15"/>
  <c r="B17" i="15"/>
  <c r="T16" i="15"/>
  <c r="S16" i="15"/>
  <c r="R16" i="15"/>
  <c r="Q16" i="15"/>
  <c r="P16" i="15"/>
  <c r="E16" i="15"/>
  <c r="U16" i="15" s="1"/>
  <c r="U15" i="15"/>
  <c r="T15" i="15"/>
  <c r="S15" i="15"/>
  <c r="R15" i="15"/>
  <c r="Q15" i="15"/>
  <c r="P15" i="15"/>
  <c r="E15" i="15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T10" i="15" s="1"/>
  <c r="U9" i="15"/>
  <c r="S9" i="15"/>
  <c r="R9" i="15"/>
  <c r="Q9" i="15"/>
  <c r="P9" i="15"/>
  <c r="E9" i="15"/>
  <c r="S96" i="14"/>
  <c r="R96" i="14"/>
  <c r="Q96" i="14"/>
  <c r="P96" i="14"/>
  <c r="T96" i="14" s="1"/>
  <c r="E96" i="14"/>
  <c r="S95" i="14"/>
  <c r="R95" i="14"/>
  <c r="Q95" i="14"/>
  <c r="P95" i="14"/>
  <c r="E95" i="14"/>
  <c r="U95" i="14" s="1"/>
  <c r="S94" i="14"/>
  <c r="R94" i="14"/>
  <c r="Q94" i="14"/>
  <c r="P94" i="14"/>
  <c r="T94" i="14" s="1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U91" i="14" s="1"/>
  <c r="U90" i="14"/>
  <c r="T90" i="14"/>
  <c r="S90" i="14"/>
  <c r="R90" i="14"/>
  <c r="Q90" i="14"/>
  <c r="P90" i="14"/>
  <c r="E90" i="14"/>
  <c r="U89" i="14"/>
  <c r="S89" i="14"/>
  <c r="R89" i="14"/>
  <c r="Q89" i="14"/>
  <c r="P89" i="14"/>
  <c r="E89" i="14"/>
  <c r="T89" i="14" s="1"/>
  <c r="S88" i="14"/>
  <c r="R88" i="14"/>
  <c r="Q88" i="14"/>
  <c r="P88" i="14"/>
  <c r="E88" i="14"/>
  <c r="U88" i="14" s="1"/>
  <c r="O75" i="14"/>
  <c r="N75" i="14"/>
  <c r="M75" i="14"/>
  <c r="L75" i="14"/>
  <c r="R75" i="14" s="1"/>
  <c r="K75" i="14"/>
  <c r="J75" i="14"/>
  <c r="I75" i="14"/>
  <c r="H75" i="14"/>
  <c r="G75" i="14"/>
  <c r="F75" i="14"/>
  <c r="C75" i="14"/>
  <c r="B75" i="14"/>
  <c r="R74" i="14"/>
  <c r="O74" i="14"/>
  <c r="N74" i="14"/>
  <c r="M74" i="14"/>
  <c r="S74" i="14" s="1"/>
  <c r="L74" i="14"/>
  <c r="K74" i="14"/>
  <c r="J74" i="14"/>
  <c r="I74" i="14"/>
  <c r="H74" i="14"/>
  <c r="P74" i="14" s="1"/>
  <c r="G74" i="14"/>
  <c r="F74" i="14"/>
  <c r="C74" i="14"/>
  <c r="E74" i="14" s="1"/>
  <c r="B74" i="14"/>
  <c r="R73" i="14"/>
  <c r="O73" i="14"/>
  <c r="N73" i="14"/>
  <c r="M73" i="14"/>
  <c r="S73" i="14" s="1"/>
  <c r="L73" i="14"/>
  <c r="K73" i="14"/>
  <c r="J73" i="14"/>
  <c r="I73" i="14"/>
  <c r="H73" i="14"/>
  <c r="G73" i="14"/>
  <c r="F73" i="14"/>
  <c r="C73" i="14"/>
  <c r="B73" i="14"/>
  <c r="S72" i="14"/>
  <c r="R72" i="14"/>
  <c r="Q72" i="14"/>
  <c r="P72" i="14"/>
  <c r="E72" i="14"/>
  <c r="S71" i="14"/>
  <c r="R71" i="14"/>
  <c r="Q71" i="14"/>
  <c r="P71" i="14"/>
  <c r="E71" i="14"/>
  <c r="U71" i="14" s="1"/>
  <c r="R69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S68" i="14" s="1"/>
  <c r="L68" i="14"/>
  <c r="R68" i="14" s="1"/>
  <c r="K68" i="14"/>
  <c r="J68" i="14"/>
  <c r="I68" i="14"/>
  <c r="H68" i="14"/>
  <c r="G68" i="14"/>
  <c r="F68" i="14"/>
  <c r="C68" i="14"/>
  <c r="B68" i="14"/>
  <c r="S67" i="14"/>
  <c r="R67" i="14"/>
  <c r="Q67" i="14"/>
  <c r="P67" i="14"/>
  <c r="E67" i="14"/>
  <c r="S66" i="14"/>
  <c r="R66" i="14"/>
  <c r="Q66" i="14"/>
  <c r="P66" i="14"/>
  <c r="E66" i="14"/>
  <c r="T66" i="14" s="1"/>
  <c r="T65" i="14"/>
  <c r="S65" i="14"/>
  <c r="R65" i="14"/>
  <c r="Q65" i="14"/>
  <c r="P65" i="14"/>
  <c r="E65" i="14"/>
  <c r="U65" i="14" s="1"/>
  <c r="U64" i="14"/>
  <c r="T64" i="14"/>
  <c r="S64" i="14"/>
  <c r="R64" i="14"/>
  <c r="Q64" i="14"/>
  <c r="P64" i="14"/>
  <c r="E64" i="14"/>
  <c r="U63" i="14"/>
  <c r="T63" i="14"/>
  <c r="S63" i="14"/>
  <c r="R63" i="14"/>
  <c r="Q63" i="14"/>
  <c r="P63" i="14"/>
  <c r="E63" i="14"/>
  <c r="O61" i="14"/>
  <c r="N61" i="14"/>
  <c r="M61" i="14"/>
  <c r="S61" i="14" s="1"/>
  <c r="L61" i="14"/>
  <c r="R61" i="14" s="1"/>
  <c r="K61" i="14"/>
  <c r="J61" i="14"/>
  <c r="I61" i="14"/>
  <c r="H61" i="14"/>
  <c r="C61" i="14"/>
  <c r="B61" i="14"/>
  <c r="S60" i="14"/>
  <c r="R60" i="14"/>
  <c r="Q60" i="14"/>
  <c r="P60" i="14"/>
  <c r="E60" i="14"/>
  <c r="U60" i="14" s="1"/>
  <c r="S59" i="14"/>
  <c r="R59" i="14"/>
  <c r="Q59" i="14"/>
  <c r="P59" i="14"/>
  <c r="E59" i="14"/>
  <c r="T59" i="14" s="1"/>
  <c r="U58" i="14"/>
  <c r="S58" i="14"/>
  <c r="R58" i="14"/>
  <c r="Q58" i="14"/>
  <c r="P58" i="14"/>
  <c r="E58" i="14"/>
  <c r="T58" i="14" s="1"/>
  <c r="U57" i="14"/>
  <c r="S57" i="14"/>
  <c r="R57" i="14"/>
  <c r="Q57" i="14"/>
  <c r="P57" i="14"/>
  <c r="E57" i="14"/>
  <c r="T57" i="14" s="1"/>
  <c r="O55" i="14"/>
  <c r="N55" i="14"/>
  <c r="M55" i="14"/>
  <c r="S55" i="14" s="1"/>
  <c r="L55" i="14"/>
  <c r="R55" i="14" s="1"/>
  <c r="K55" i="14"/>
  <c r="J55" i="14"/>
  <c r="I55" i="14"/>
  <c r="H55" i="14"/>
  <c r="G55" i="14"/>
  <c r="F55" i="14"/>
  <c r="C55" i="14"/>
  <c r="B55" i="14"/>
  <c r="U54" i="14"/>
  <c r="S54" i="14"/>
  <c r="R54" i="14"/>
  <c r="Q54" i="14"/>
  <c r="P54" i="14"/>
  <c r="E54" i="14"/>
  <c r="T54" i="14" s="1"/>
  <c r="T53" i="14"/>
  <c r="S53" i="14"/>
  <c r="R53" i="14"/>
  <c r="Q53" i="14"/>
  <c r="P53" i="14"/>
  <c r="E53" i="14"/>
  <c r="U53" i="14" s="1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S46" i="14"/>
  <c r="R46" i="14"/>
  <c r="Q46" i="14"/>
  <c r="P46" i="14"/>
  <c r="E46" i="14"/>
  <c r="T46" i="14" s="1"/>
  <c r="T45" i="14"/>
  <c r="S45" i="14"/>
  <c r="R45" i="14"/>
  <c r="Q45" i="14"/>
  <c r="P45" i="14"/>
  <c r="E45" i="14"/>
  <c r="U45" i="14" s="1"/>
  <c r="U44" i="14"/>
  <c r="T44" i="14"/>
  <c r="S44" i="14"/>
  <c r="R44" i="14"/>
  <c r="Q44" i="14"/>
  <c r="P44" i="14"/>
  <c r="E44" i="14"/>
  <c r="O42" i="14"/>
  <c r="N42" i="14"/>
  <c r="M42" i="14"/>
  <c r="S42" i="14" s="1"/>
  <c r="L42" i="14"/>
  <c r="R42" i="14" s="1"/>
  <c r="K42" i="14"/>
  <c r="J42" i="14"/>
  <c r="I42" i="14"/>
  <c r="H42" i="14"/>
  <c r="G42" i="14"/>
  <c r="F42" i="14"/>
  <c r="C42" i="14"/>
  <c r="B42" i="14"/>
  <c r="S41" i="14"/>
  <c r="R41" i="14"/>
  <c r="Q41" i="14"/>
  <c r="P41" i="14"/>
  <c r="E41" i="14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O35" i="14"/>
  <c r="S35" i="14" s="1"/>
  <c r="N35" i="14"/>
  <c r="M35" i="14"/>
  <c r="L35" i="14"/>
  <c r="K35" i="14"/>
  <c r="J35" i="14"/>
  <c r="I35" i="14"/>
  <c r="H35" i="14"/>
  <c r="G35" i="14"/>
  <c r="F35" i="14"/>
  <c r="C35" i="14"/>
  <c r="B35" i="14"/>
  <c r="S34" i="14"/>
  <c r="R34" i="14"/>
  <c r="Q34" i="14"/>
  <c r="P34" i="14"/>
  <c r="E34" i="14"/>
  <c r="O32" i="14"/>
  <c r="N32" i="14"/>
  <c r="M32" i="14"/>
  <c r="L32" i="14"/>
  <c r="R32" i="14" s="1"/>
  <c r="K32" i="14"/>
  <c r="J32" i="14"/>
  <c r="I32" i="14"/>
  <c r="H32" i="14"/>
  <c r="G32" i="14"/>
  <c r="F32" i="14"/>
  <c r="C32" i="14"/>
  <c r="B32" i="14"/>
  <c r="S31" i="14"/>
  <c r="R31" i="14"/>
  <c r="Q31" i="14"/>
  <c r="P31" i="14"/>
  <c r="E31" i="14"/>
  <c r="S30" i="14"/>
  <c r="R30" i="14"/>
  <c r="Q30" i="14"/>
  <c r="P30" i="14"/>
  <c r="E30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O26" i="14"/>
  <c r="N26" i="14"/>
  <c r="M26" i="14"/>
  <c r="S26" i="14" s="1"/>
  <c r="L26" i="14"/>
  <c r="R26" i="14" s="1"/>
  <c r="K26" i="14"/>
  <c r="J26" i="14"/>
  <c r="I26" i="14"/>
  <c r="H26" i="14"/>
  <c r="G26" i="14"/>
  <c r="F26" i="14"/>
  <c r="C26" i="14"/>
  <c r="B26" i="14"/>
  <c r="T25" i="14"/>
  <c r="S25" i="14"/>
  <c r="R25" i="14"/>
  <c r="Q25" i="14"/>
  <c r="P25" i="14"/>
  <c r="E25" i="14"/>
  <c r="U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S22" i="14"/>
  <c r="R22" i="14"/>
  <c r="Q22" i="14"/>
  <c r="P22" i="14"/>
  <c r="E22" i="14"/>
  <c r="S21" i="14"/>
  <c r="R21" i="14"/>
  <c r="Q21" i="14"/>
  <c r="P21" i="14"/>
  <c r="E21" i="14"/>
  <c r="U21" i="14" s="1"/>
  <c r="S20" i="14"/>
  <c r="R20" i="14"/>
  <c r="Q20" i="14"/>
  <c r="P20" i="14"/>
  <c r="E20" i="14"/>
  <c r="T20" i="14" s="1"/>
  <c r="S19" i="14"/>
  <c r="R19" i="14"/>
  <c r="Q19" i="14"/>
  <c r="P19" i="14"/>
  <c r="E19" i="14"/>
  <c r="O17" i="14"/>
  <c r="N17" i="14"/>
  <c r="M17" i="14"/>
  <c r="S17" i="14" s="1"/>
  <c r="L17" i="14"/>
  <c r="K17" i="14"/>
  <c r="J17" i="14"/>
  <c r="I17" i="14"/>
  <c r="H17" i="14"/>
  <c r="G17" i="14"/>
  <c r="F17" i="14"/>
  <c r="C17" i="14"/>
  <c r="B17" i="14"/>
  <c r="E17" i="14" s="1"/>
  <c r="U16" i="14"/>
  <c r="T16" i="14"/>
  <c r="S16" i="14"/>
  <c r="R16" i="14"/>
  <c r="Q16" i="14"/>
  <c r="P16" i="14"/>
  <c r="E16" i="14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U12" i="14"/>
  <c r="T12" i="14"/>
  <c r="S12" i="14"/>
  <c r="R12" i="14"/>
  <c r="Q12" i="14"/>
  <c r="P12" i="14"/>
  <c r="E12" i="14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U9" i="14"/>
  <c r="S9" i="14"/>
  <c r="R9" i="14"/>
  <c r="Q9" i="14"/>
  <c r="P9" i="14"/>
  <c r="E9" i="14"/>
  <c r="S96" i="13"/>
  <c r="R96" i="13"/>
  <c r="Q96" i="13"/>
  <c r="U96" i="13" s="1"/>
  <c r="P96" i="13"/>
  <c r="E96" i="13"/>
  <c r="S95" i="13"/>
  <c r="R95" i="13"/>
  <c r="Q95" i="13"/>
  <c r="P95" i="13"/>
  <c r="E95" i="13"/>
  <c r="S94" i="13"/>
  <c r="R94" i="13"/>
  <c r="Q94" i="13"/>
  <c r="P94" i="13"/>
  <c r="E94" i="13"/>
  <c r="U94" i="13" s="1"/>
  <c r="U93" i="13"/>
  <c r="T93" i="13"/>
  <c r="S93" i="13"/>
  <c r="R93" i="13"/>
  <c r="Q93" i="13"/>
  <c r="P93" i="13"/>
  <c r="E93" i="13"/>
  <c r="U92" i="13"/>
  <c r="T92" i="13"/>
  <c r="S92" i="13"/>
  <c r="R92" i="13"/>
  <c r="Q92" i="13"/>
  <c r="P92" i="13"/>
  <c r="E92" i="13"/>
  <c r="S91" i="13"/>
  <c r="R91" i="13"/>
  <c r="Q91" i="13"/>
  <c r="P91" i="13"/>
  <c r="T91" i="13" s="1"/>
  <c r="E91" i="13"/>
  <c r="S90" i="13"/>
  <c r="R90" i="13"/>
  <c r="Q90" i="13"/>
  <c r="P90" i="13"/>
  <c r="E90" i="13"/>
  <c r="S89" i="13"/>
  <c r="R89" i="13"/>
  <c r="Q89" i="13"/>
  <c r="P89" i="13"/>
  <c r="E89" i="13"/>
  <c r="T89" i="13" s="1"/>
  <c r="S88" i="13"/>
  <c r="R88" i="13"/>
  <c r="Q88" i="13"/>
  <c r="P88" i="13"/>
  <c r="E88" i="13"/>
  <c r="U88" i="13" s="1"/>
  <c r="W75" i="13"/>
  <c r="V75" i="13"/>
  <c r="O75" i="13"/>
  <c r="N75" i="13"/>
  <c r="M75" i="13"/>
  <c r="L75" i="13"/>
  <c r="R75" i="13" s="1"/>
  <c r="K75" i="13"/>
  <c r="J75" i="13"/>
  <c r="I75" i="13"/>
  <c r="H75" i="13"/>
  <c r="G75" i="13"/>
  <c r="F75" i="13"/>
  <c r="C75" i="13"/>
  <c r="B75" i="13"/>
  <c r="O74" i="13"/>
  <c r="N74" i="13"/>
  <c r="M74" i="13"/>
  <c r="S74" i="13" s="1"/>
  <c r="L74" i="13"/>
  <c r="K74" i="13"/>
  <c r="J74" i="13"/>
  <c r="I74" i="13"/>
  <c r="Q74" i="13" s="1"/>
  <c r="H74" i="13"/>
  <c r="P74" i="13" s="1"/>
  <c r="G74" i="13"/>
  <c r="F74" i="13"/>
  <c r="C74" i="13"/>
  <c r="E74" i="13" s="1"/>
  <c r="B74" i="13"/>
  <c r="O73" i="13"/>
  <c r="N73" i="13"/>
  <c r="R73" i="13" s="1"/>
  <c r="M73" i="13"/>
  <c r="L73" i="13"/>
  <c r="K73" i="13"/>
  <c r="J73" i="13"/>
  <c r="I73" i="13"/>
  <c r="H73" i="13"/>
  <c r="G73" i="13"/>
  <c r="F73" i="13"/>
  <c r="E73" i="13"/>
  <c r="C73" i="13"/>
  <c r="B73" i="13"/>
  <c r="U72" i="13"/>
  <c r="T72" i="13"/>
  <c r="S72" i="13"/>
  <c r="R72" i="13"/>
  <c r="Q72" i="13"/>
  <c r="P72" i="13"/>
  <c r="E72" i="13"/>
  <c r="S71" i="13"/>
  <c r="R71" i="13"/>
  <c r="Q71" i="13"/>
  <c r="P71" i="13"/>
  <c r="T71" i="13" s="1"/>
  <c r="E71" i="13"/>
  <c r="W69" i="13"/>
  <c r="V69" i="13"/>
  <c r="O69" i="13"/>
  <c r="N69" i="13"/>
  <c r="M69" i="13"/>
  <c r="L69" i="13"/>
  <c r="K69" i="13"/>
  <c r="J69" i="13"/>
  <c r="I69" i="13"/>
  <c r="H69" i="13"/>
  <c r="G69" i="13"/>
  <c r="F69" i="13"/>
  <c r="C69" i="13"/>
  <c r="B69" i="13"/>
  <c r="O68" i="13"/>
  <c r="N68" i="13"/>
  <c r="M68" i="13"/>
  <c r="S68" i="13" s="1"/>
  <c r="L68" i="13"/>
  <c r="R68" i="13" s="1"/>
  <c r="K68" i="13"/>
  <c r="J68" i="13"/>
  <c r="I68" i="13"/>
  <c r="H68" i="13"/>
  <c r="G68" i="13"/>
  <c r="F68" i="13"/>
  <c r="C68" i="13"/>
  <c r="B68" i="13"/>
  <c r="S67" i="13"/>
  <c r="R67" i="13"/>
  <c r="Q67" i="13"/>
  <c r="P67" i="13"/>
  <c r="E67" i="13"/>
  <c r="U67" i="13" s="1"/>
  <c r="U66" i="13"/>
  <c r="T66" i="13"/>
  <c r="S66" i="13"/>
  <c r="R66" i="13"/>
  <c r="Q66" i="13"/>
  <c r="P66" i="13"/>
  <c r="E66" i="13"/>
  <c r="T65" i="13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S63" i="13"/>
  <c r="R63" i="13"/>
  <c r="Q63" i="13"/>
  <c r="P63" i="13"/>
  <c r="E63" i="13"/>
  <c r="O61" i="13"/>
  <c r="N61" i="13"/>
  <c r="M61" i="13"/>
  <c r="S61" i="13" s="1"/>
  <c r="L61" i="13"/>
  <c r="R61" i="13" s="1"/>
  <c r="K61" i="13"/>
  <c r="J61" i="13"/>
  <c r="I61" i="13"/>
  <c r="H61" i="13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U57" i="13"/>
  <c r="S57" i="13"/>
  <c r="R57" i="13"/>
  <c r="Q57" i="13"/>
  <c r="P57" i="13"/>
  <c r="E57" i="13"/>
  <c r="T57" i="13" s="1"/>
  <c r="S55" i="13"/>
  <c r="R55" i="13"/>
  <c r="O55" i="13"/>
  <c r="N55" i="13"/>
  <c r="M55" i="13"/>
  <c r="L55" i="13"/>
  <c r="K55" i="13"/>
  <c r="J55" i="13"/>
  <c r="I55" i="13"/>
  <c r="H55" i="13"/>
  <c r="P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U53" i="13" s="1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U48" i="13"/>
  <c r="T48" i="13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S42" i="13" s="1"/>
  <c r="L42" i="13"/>
  <c r="K42" i="13"/>
  <c r="J42" i="13"/>
  <c r="I42" i="13"/>
  <c r="H42" i="13"/>
  <c r="G42" i="13"/>
  <c r="F42" i="13"/>
  <c r="E42" i="13"/>
  <c r="C42" i="13"/>
  <c r="B42" i="13"/>
  <c r="S41" i="13"/>
  <c r="R41" i="13"/>
  <c r="Q41" i="13"/>
  <c r="P41" i="13"/>
  <c r="E41" i="13"/>
  <c r="S40" i="13"/>
  <c r="R40" i="13"/>
  <c r="Q40" i="13"/>
  <c r="P40" i="13"/>
  <c r="E40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O35" i="13"/>
  <c r="N35" i="13"/>
  <c r="M35" i="13"/>
  <c r="S35" i="13" s="1"/>
  <c r="L35" i="13"/>
  <c r="R35" i="13" s="1"/>
  <c r="K35" i="13"/>
  <c r="J35" i="13"/>
  <c r="I35" i="13"/>
  <c r="H35" i="13"/>
  <c r="G35" i="13"/>
  <c r="F35" i="13"/>
  <c r="C35" i="13"/>
  <c r="E35" i="13" s="1"/>
  <c r="B35" i="13"/>
  <c r="S34" i="13"/>
  <c r="R34" i="13"/>
  <c r="Q34" i="13"/>
  <c r="P34" i="13"/>
  <c r="E34" i="13"/>
  <c r="O32" i="13"/>
  <c r="N32" i="13"/>
  <c r="M32" i="13"/>
  <c r="S32" i="13" s="1"/>
  <c r="L32" i="13"/>
  <c r="R32" i="13" s="1"/>
  <c r="K32" i="13"/>
  <c r="J32" i="13"/>
  <c r="I32" i="13"/>
  <c r="H32" i="13"/>
  <c r="G32" i="13"/>
  <c r="F32" i="13"/>
  <c r="C32" i="13"/>
  <c r="B32" i="13"/>
  <c r="S31" i="13"/>
  <c r="R31" i="13"/>
  <c r="Q31" i="13"/>
  <c r="P31" i="13"/>
  <c r="E31" i="13"/>
  <c r="U31" i="13" s="1"/>
  <c r="S30" i="13"/>
  <c r="R30" i="13"/>
  <c r="Q30" i="13"/>
  <c r="P30" i="13"/>
  <c r="E30" i="13"/>
  <c r="U30" i="13" s="1"/>
  <c r="T29" i="13"/>
  <c r="S29" i="13"/>
  <c r="R29" i="13"/>
  <c r="Q29" i="13"/>
  <c r="P29" i="13"/>
  <c r="E29" i="13"/>
  <c r="U29" i="13" s="1"/>
  <c r="U28" i="13"/>
  <c r="S28" i="13"/>
  <c r="R28" i="13"/>
  <c r="Q28" i="13"/>
  <c r="P28" i="13"/>
  <c r="E28" i="13"/>
  <c r="T28" i="13" s="1"/>
  <c r="W26" i="13"/>
  <c r="V26" i="13"/>
  <c r="O26" i="13"/>
  <c r="N26" i="13"/>
  <c r="M26" i="13"/>
  <c r="S26" i="13" s="1"/>
  <c r="L26" i="13"/>
  <c r="R26" i="13" s="1"/>
  <c r="K26" i="13"/>
  <c r="J26" i="13"/>
  <c r="I26" i="13"/>
  <c r="H26" i="13"/>
  <c r="G26" i="13"/>
  <c r="F26" i="13"/>
  <c r="C26" i="13"/>
  <c r="B26" i="13"/>
  <c r="T25" i="13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U23" i="13"/>
  <c r="T23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U20" i="13"/>
  <c r="S20" i="13"/>
  <c r="R20" i="13"/>
  <c r="Q20" i="13"/>
  <c r="P20" i="13"/>
  <c r="E20" i="13"/>
  <c r="T20" i="13" s="1"/>
  <c r="U19" i="13"/>
  <c r="S19" i="13"/>
  <c r="R19" i="13"/>
  <c r="Q19" i="13"/>
  <c r="P19" i="13"/>
  <c r="E19" i="13"/>
  <c r="T19" i="13" s="1"/>
  <c r="O17" i="13"/>
  <c r="N17" i="13"/>
  <c r="M17" i="13"/>
  <c r="S17" i="13" s="1"/>
  <c r="L17" i="13"/>
  <c r="K17" i="13"/>
  <c r="Q17" i="13" s="1"/>
  <c r="J17" i="13"/>
  <c r="I17" i="13"/>
  <c r="H17" i="13"/>
  <c r="G17" i="13"/>
  <c r="F17" i="13"/>
  <c r="C17" i="13"/>
  <c r="B17" i="13"/>
  <c r="E17" i="13" s="1"/>
  <c r="U16" i="13"/>
  <c r="T16" i="13"/>
  <c r="S16" i="13"/>
  <c r="R16" i="13"/>
  <c r="Q16" i="13"/>
  <c r="P16" i="13"/>
  <c r="E16" i="13"/>
  <c r="U15" i="13"/>
  <c r="T15" i="13"/>
  <c r="S15" i="13"/>
  <c r="R15" i="13"/>
  <c r="Q15" i="13"/>
  <c r="P15" i="13"/>
  <c r="E15" i="13"/>
  <c r="S14" i="13"/>
  <c r="R14" i="13"/>
  <c r="Q14" i="13"/>
  <c r="P14" i="13"/>
  <c r="E14" i="13"/>
  <c r="U14" i="13" s="1"/>
  <c r="T13" i="13"/>
  <c r="S13" i="13"/>
  <c r="R13" i="13"/>
  <c r="Q13" i="13"/>
  <c r="P13" i="13"/>
  <c r="E13" i="13"/>
  <c r="U13" i="13" s="1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6" i="12"/>
  <c r="R96" i="12"/>
  <c r="Q96" i="12"/>
  <c r="P96" i="12"/>
  <c r="E96" i="12"/>
  <c r="T96" i="12" s="1"/>
  <c r="U95" i="12"/>
  <c r="T95" i="12"/>
  <c r="S95" i="12"/>
  <c r="R95" i="12"/>
  <c r="Q95" i="12"/>
  <c r="P95" i="12"/>
  <c r="E95" i="12"/>
  <c r="T94" i="12"/>
  <c r="S94" i="12"/>
  <c r="R94" i="12"/>
  <c r="Q94" i="12"/>
  <c r="P94" i="12"/>
  <c r="E94" i="12"/>
  <c r="U94" i="12" s="1"/>
  <c r="T93" i="12"/>
  <c r="S93" i="12"/>
  <c r="R93" i="12"/>
  <c r="Q93" i="12"/>
  <c r="U93" i="12" s="1"/>
  <c r="P93" i="12"/>
  <c r="E93" i="12"/>
  <c r="U92" i="12"/>
  <c r="S92" i="12"/>
  <c r="R92" i="12"/>
  <c r="Q92" i="12"/>
  <c r="P92" i="12"/>
  <c r="E92" i="12"/>
  <c r="T92" i="12" s="1"/>
  <c r="S91" i="12"/>
  <c r="R91" i="12"/>
  <c r="Q91" i="12"/>
  <c r="P91" i="12"/>
  <c r="E91" i="12"/>
  <c r="S90" i="12"/>
  <c r="R90" i="12"/>
  <c r="Q90" i="12"/>
  <c r="P90" i="12"/>
  <c r="E90" i="12"/>
  <c r="S89" i="12"/>
  <c r="R89" i="12"/>
  <c r="Q89" i="12"/>
  <c r="P89" i="12"/>
  <c r="E89" i="12"/>
  <c r="T89" i="12" s="1"/>
  <c r="S88" i="12"/>
  <c r="R88" i="12"/>
  <c r="Q88" i="12"/>
  <c r="P88" i="12"/>
  <c r="P87" i="12" s="1"/>
  <c r="E88" i="12"/>
  <c r="O75" i="12"/>
  <c r="N75" i="12"/>
  <c r="M75" i="12"/>
  <c r="L75" i="12"/>
  <c r="R75" i="12" s="1"/>
  <c r="K75" i="12"/>
  <c r="J75" i="12"/>
  <c r="I75" i="12"/>
  <c r="H75" i="12"/>
  <c r="G75" i="12"/>
  <c r="F75" i="12"/>
  <c r="C75" i="12"/>
  <c r="B75" i="12"/>
  <c r="S74" i="12"/>
  <c r="O74" i="12"/>
  <c r="N74" i="12"/>
  <c r="M74" i="12"/>
  <c r="L74" i="12"/>
  <c r="K74" i="12"/>
  <c r="J74" i="12"/>
  <c r="I74" i="12"/>
  <c r="H74" i="12"/>
  <c r="G74" i="12"/>
  <c r="F74" i="12"/>
  <c r="C74" i="12"/>
  <c r="B74" i="12"/>
  <c r="O73" i="12"/>
  <c r="N73" i="12"/>
  <c r="M73" i="12"/>
  <c r="S73" i="12" s="1"/>
  <c r="L73" i="12"/>
  <c r="K73" i="12"/>
  <c r="J73" i="12"/>
  <c r="I73" i="12"/>
  <c r="H73" i="12"/>
  <c r="G73" i="12"/>
  <c r="F73" i="12"/>
  <c r="C73" i="12"/>
  <c r="B73" i="12"/>
  <c r="S72" i="12"/>
  <c r="R72" i="12"/>
  <c r="Q72" i="12"/>
  <c r="P72" i="12"/>
  <c r="E72" i="12"/>
  <c r="S71" i="12"/>
  <c r="R71" i="12"/>
  <c r="Q71" i="12"/>
  <c r="P71" i="12"/>
  <c r="E71" i="12"/>
  <c r="U71" i="12" s="1"/>
  <c r="O69" i="12"/>
  <c r="N69" i="12"/>
  <c r="M69" i="12"/>
  <c r="L69" i="12"/>
  <c r="R69" i="12" s="1"/>
  <c r="K69" i="12"/>
  <c r="J69" i="12"/>
  <c r="I69" i="12"/>
  <c r="H69" i="12"/>
  <c r="G69" i="12"/>
  <c r="F69" i="12"/>
  <c r="C69" i="12"/>
  <c r="B69" i="12"/>
  <c r="O68" i="12"/>
  <c r="N68" i="12"/>
  <c r="M68" i="12"/>
  <c r="S68" i="12" s="1"/>
  <c r="L68" i="12"/>
  <c r="R68" i="12" s="1"/>
  <c r="K68" i="12"/>
  <c r="J68" i="12"/>
  <c r="I68" i="12"/>
  <c r="H68" i="12"/>
  <c r="G68" i="12"/>
  <c r="F68" i="12"/>
  <c r="C68" i="12"/>
  <c r="B68" i="12"/>
  <c r="S67" i="12"/>
  <c r="R67" i="12"/>
  <c r="Q67" i="12"/>
  <c r="P67" i="12"/>
  <c r="E67" i="12"/>
  <c r="S66" i="12"/>
  <c r="R66" i="12"/>
  <c r="Q66" i="12"/>
  <c r="P66" i="12"/>
  <c r="E66" i="12"/>
  <c r="T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T60" i="12"/>
  <c r="S60" i="12"/>
  <c r="R60" i="12"/>
  <c r="Q60" i="12"/>
  <c r="P60" i="12"/>
  <c r="E60" i="12"/>
  <c r="U60" i="12" s="1"/>
  <c r="S59" i="12"/>
  <c r="R59" i="12"/>
  <c r="Q59" i="12"/>
  <c r="P59" i="12"/>
  <c r="E59" i="12"/>
  <c r="S58" i="12"/>
  <c r="R58" i="12"/>
  <c r="Q58" i="12"/>
  <c r="P58" i="12"/>
  <c r="E58" i="12"/>
  <c r="S57" i="12"/>
  <c r="R57" i="12"/>
  <c r="Q57" i="12"/>
  <c r="P57" i="12"/>
  <c r="E57" i="12"/>
  <c r="T57" i="12" s="1"/>
  <c r="O55" i="12"/>
  <c r="N55" i="12"/>
  <c r="M55" i="12"/>
  <c r="S55" i="12" s="1"/>
  <c r="L55" i="12"/>
  <c r="R55" i="12" s="1"/>
  <c r="K55" i="12"/>
  <c r="J55" i="12"/>
  <c r="I55" i="12"/>
  <c r="H55" i="12"/>
  <c r="G55" i="12"/>
  <c r="F55" i="12"/>
  <c r="C55" i="12"/>
  <c r="B55" i="12"/>
  <c r="U54" i="12"/>
  <c r="S54" i="12"/>
  <c r="R54" i="12"/>
  <c r="Q54" i="12"/>
  <c r="P54" i="12"/>
  <c r="E54" i="12"/>
  <c r="T54" i="12" s="1"/>
  <c r="T53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U51" i="12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T46" i="12" s="1"/>
  <c r="S45" i="12"/>
  <c r="R45" i="12"/>
  <c r="Q45" i="12"/>
  <c r="P45" i="12"/>
  <c r="E45" i="12"/>
  <c r="T45" i="12" s="1"/>
  <c r="S44" i="12"/>
  <c r="R44" i="12"/>
  <c r="Q44" i="12"/>
  <c r="P44" i="12"/>
  <c r="E44" i="12"/>
  <c r="T44" i="12" s="1"/>
  <c r="S42" i="12"/>
  <c r="O42" i="12"/>
  <c r="N42" i="12"/>
  <c r="M42" i="12"/>
  <c r="L42" i="12"/>
  <c r="R42" i="12" s="1"/>
  <c r="K42" i="12"/>
  <c r="J42" i="12"/>
  <c r="I42" i="12"/>
  <c r="H42" i="12"/>
  <c r="G42" i="12"/>
  <c r="F42" i="12"/>
  <c r="C42" i="12"/>
  <c r="B42" i="12"/>
  <c r="E42" i="12" s="1"/>
  <c r="S41" i="12"/>
  <c r="R41" i="12"/>
  <c r="Q41" i="12"/>
  <c r="P41" i="12"/>
  <c r="E41" i="12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U38" i="12" s="1"/>
  <c r="P38" i="12"/>
  <c r="E38" i="12"/>
  <c r="S37" i="12"/>
  <c r="R37" i="12"/>
  <c r="Q37" i="12"/>
  <c r="P37" i="12"/>
  <c r="E37" i="12"/>
  <c r="O35" i="12"/>
  <c r="N35" i="12"/>
  <c r="M35" i="12"/>
  <c r="L35" i="12"/>
  <c r="R35" i="12" s="1"/>
  <c r="K35" i="12"/>
  <c r="J35" i="12"/>
  <c r="I35" i="12"/>
  <c r="H35" i="12"/>
  <c r="P35" i="12" s="1"/>
  <c r="G35" i="12"/>
  <c r="F35" i="12"/>
  <c r="E35" i="12"/>
  <c r="C35" i="12"/>
  <c r="B35" i="12"/>
  <c r="S34" i="12"/>
  <c r="R34" i="12"/>
  <c r="Q34" i="12"/>
  <c r="P34" i="12"/>
  <c r="E34" i="12"/>
  <c r="O32" i="12"/>
  <c r="N32" i="12"/>
  <c r="M32" i="12"/>
  <c r="S32" i="12" s="1"/>
  <c r="L32" i="12"/>
  <c r="R32" i="12" s="1"/>
  <c r="K32" i="12"/>
  <c r="J32" i="12"/>
  <c r="I32" i="12"/>
  <c r="H32" i="12"/>
  <c r="G32" i="12"/>
  <c r="F32" i="12"/>
  <c r="C32" i="12"/>
  <c r="E32" i="12" s="1"/>
  <c r="B32" i="12"/>
  <c r="T31" i="12"/>
  <c r="S31" i="12"/>
  <c r="R31" i="12"/>
  <c r="Q31" i="12"/>
  <c r="P31" i="12"/>
  <c r="E31" i="12"/>
  <c r="U31" i="12" s="1"/>
  <c r="S30" i="12"/>
  <c r="R30" i="12"/>
  <c r="Q30" i="12"/>
  <c r="P30" i="12"/>
  <c r="E30" i="12"/>
  <c r="S29" i="12"/>
  <c r="R29" i="12"/>
  <c r="Q29" i="12"/>
  <c r="P29" i="12"/>
  <c r="E29" i="12"/>
  <c r="T29" i="12" s="1"/>
  <c r="U28" i="12"/>
  <c r="T28" i="12"/>
  <c r="S28" i="12"/>
  <c r="R28" i="12"/>
  <c r="Q28" i="12"/>
  <c r="P28" i="12"/>
  <c r="E28" i="12"/>
  <c r="O26" i="12"/>
  <c r="N26" i="12"/>
  <c r="M26" i="12"/>
  <c r="S26" i="12" s="1"/>
  <c r="L26" i="12"/>
  <c r="R26" i="12" s="1"/>
  <c r="K26" i="12"/>
  <c r="J26" i="12"/>
  <c r="I26" i="12"/>
  <c r="H26" i="12"/>
  <c r="G26" i="12"/>
  <c r="F26" i="12"/>
  <c r="E26" i="12"/>
  <c r="C26" i="12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U21" i="12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O17" i="12"/>
  <c r="N17" i="12"/>
  <c r="M17" i="12"/>
  <c r="S17" i="12" s="1"/>
  <c r="L17" i="12"/>
  <c r="K17" i="12"/>
  <c r="J17" i="12"/>
  <c r="I17" i="12"/>
  <c r="H17" i="12"/>
  <c r="P17" i="12" s="1"/>
  <c r="G17" i="12"/>
  <c r="F17" i="12"/>
  <c r="C17" i="12"/>
  <c r="B17" i="12"/>
  <c r="E17" i="12" s="1"/>
  <c r="S16" i="12"/>
  <c r="R16" i="12"/>
  <c r="Q16" i="12"/>
  <c r="P16" i="12"/>
  <c r="E16" i="12"/>
  <c r="S15" i="12"/>
  <c r="R15" i="12"/>
  <c r="Q15" i="12"/>
  <c r="P15" i="12"/>
  <c r="E15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U10" i="12" s="1"/>
  <c r="S9" i="12"/>
  <c r="R9" i="12"/>
  <c r="Q9" i="12"/>
  <c r="P9" i="12"/>
  <c r="E9" i="12"/>
  <c r="S96" i="11"/>
  <c r="R96" i="11"/>
  <c r="Q96" i="11"/>
  <c r="P96" i="11"/>
  <c r="E96" i="11"/>
  <c r="S95" i="11"/>
  <c r="R95" i="11"/>
  <c r="Q95" i="11"/>
  <c r="P95" i="11"/>
  <c r="E95" i="11"/>
  <c r="S94" i="11"/>
  <c r="R94" i="11"/>
  <c r="Q94" i="11"/>
  <c r="P94" i="11"/>
  <c r="E94" i="11"/>
  <c r="U94" i="11" s="1"/>
  <c r="T93" i="1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S88" i="11"/>
  <c r="R88" i="11"/>
  <c r="Q88" i="11"/>
  <c r="P88" i="11"/>
  <c r="E88" i="11"/>
  <c r="W75" i="11"/>
  <c r="V75" i="11"/>
  <c r="O75" i="11"/>
  <c r="N75" i="11"/>
  <c r="M75" i="11"/>
  <c r="S75" i="11" s="1"/>
  <c r="L75" i="11"/>
  <c r="K75" i="11"/>
  <c r="J75" i="11"/>
  <c r="I75" i="11"/>
  <c r="H75" i="11"/>
  <c r="G75" i="11"/>
  <c r="F75" i="11"/>
  <c r="C75" i="11"/>
  <c r="E75" i="11" s="1"/>
  <c r="B75" i="11"/>
  <c r="S74" i="11"/>
  <c r="R74" i="11"/>
  <c r="O74" i="11"/>
  <c r="N74" i="11"/>
  <c r="M74" i="11"/>
  <c r="L74" i="11"/>
  <c r="K74" i="11"/>
  <c r="J74" i="11"/>
  <c r="I74" i="11"/>
  <c r="Q74" i="11" s="1"/>
  <c r="H74" i="11"/>
  <c r="P74" i="11" s="1"/>
  <c r="G74" i="11"/>
  <c r="F74" i="11"/>
  <c r="C74" i="11"/>
  <c r="B74" i="11"/>
  <c r="E74" i="11" s="1"/>
  <c r="S73" i="11"/>
  <c r="R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S72" i="11"/>
  <c r="R72" i="11"/>
  <c r="Q72" i="11"/>
  <c r="P72" i="11"/>
  <c r="E72" i="11"/>
  <c r="U72" i="11" s="1"/>
  <c r="U71" i="11"/>
  <c r="S71" i="11"/>
  <c r="R71" i="11"/>
  <c r="Q71" i="11"/>
  <c r="P71" i="11"/>
  <c r="E71" i="11"/>
  <c r="T71" i="11" s="1"/>
  <c r="W69" i="11"/>
  <c r="V69" i="1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S68" i="11" s="1"/>
  <c r="L68" i="11"/>
  <c r="R68" i="11" s="1"/>
  <c r="K68" i="11"/>
  <c r="J68" i="11"/>
  <c r="I68" i="11"/>
  <c r="H68" i="11"/>
  <c r="G68" i="11"/>
  <c r="F68" i="11"/>
  <c r="C68" i="11"/>
  <c r="B68" i="11"/>
  <c r="S67" i="11"/>
  <c r="R67" i="11"/>
  <c r="Q67" i="11"/>
  <c r="P67" i="11"/>
  <c r="E67" i="11"/>
  <c r="U67" i="11" s="1"/>
  <c r="U66" i="11"/>
  <c r="T66" i="11"/>
  <c r="S66" i="11"/>
  <c r="R66" i="11"/>
  <c r="Q66" i="11"/>
  <c r="P66" i="11"/>
  <c r="E66" i="11"/>
  <c r="U65" i="11"/>
  <c r="S65" i="11"/>
  <c r="R65" i="11"/>
  <c r="Q65" i="11"/>
  <c r="P65" i="11"/>
  <c r="E65" i="11"/>
  <c r="T65" i="11" s="1"/>
  <c r="U64" i="11"/>
  <c r="T64" i="11"/>
  <c r="S64" i="11"/>
  <c r="R64" i="11"/>
  <c r="Q64" i="11"/>
  <c r="P64" i="11"/>
  <c r="E64" i="11"/>
  <c r="S63" i="11"/>
  <c r="R63" i="11"/>
  <c r="Q63" i="11"/>
  <c r="P63" i="11"/>
  <c r="E63" i="11"/>
  <c r="U63" i="11" s="1"/>
  <c r="O61" i="11"/>
  <c r="N61" i="11"/>
  <c r="M61" i="11"/>
  <c r="S61" i="11" s="1"/>
  <c r="L61" i="11"/>
  <c r="R61" i="11" s="1"/>
  <c r="K61" i="11"/>
  <c r="J61" i="11"/>
  <c r="I61" i="11"/>
  <c r="H61" i="11"/>
  <c r="E61" i="11"/>
  <c r="C61" i="11"/>
  <c r="B61" i="11"/>
  <c r="S60" i="11"/>
  <c r="R60" i="11"/>
  <c r="Q60" i="11"/>
  <c r="P60" i="11"/>
  <c r="E60" i="11"/>
  <c r="T60" i="11" s="1"/>
  <c r="U59" i="11"/>
  <c r="S59" i="11"/>
  <c r="R59" i="11"/>
  <c r="Q59" i="11"/>
  <c r="P59" i="11"/>
  <c r="E59" i="11"/>
  <c r="T59" i="11" s="1"/>
  <c r="S58" i="11"/>
  <c r="R58" i="11"/>
  <c r="Q58" i="11"/>
  <c r="P58" i="11"/>
  <c r="E58" i="11"/>
  <c r="T58" i="11" s="1"/>
  <c r="S57" i="11"/>
  <c r="R57" i="11"/>
  <c r="Q57" i="11"/>
  <c r="P57" i="11"/>
  <c r="E57" i="11"/>
  <c r="O55" i="11"/>
  <c r="N55" i="11"/>
  <c r="M55" i="11"/>
  <c r="S55" i="11" s="1"/>
  <c r="L55" i="11"/>
  <c r="R55" i="11" s="1"/>
  <c r="K55" i="11"/>
  <c r="J55" i="11"/>
  <c r="I55" i="11"/>
  <c r="H55" i="11"/>
  <c r="G55" i="11"/>
  <c r="F55" i="11"/>
  <c r="C55" i="11"/>
  <c r="B55" i="11"/>
  <c r="E55" i="11" s="1"/>
  <c r="S54" i="11"/>
  <c r="R54" i="11"/>
  <c r="Q54" i="11"/>
  <c r="P54" i="11"/>
  <c r="E54" i="11"/>
  <c r="U54" i="11" s="1"/>
  <c r="U53" i="11"/>
  <c r="S53" i="11"/>
  <c r="R53" i="11"/>
  <c r="Q53" i="11"/>
  <c r="P53" i="11"/>
  <c r="E53" i="11"/>
  <c r="T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U45" i="11" s="1"/>
  <c r="T44" i="11"/>
  <c r="S44" i="11"/>
  <c r="R44" i="11"/>
  <c r="Q44" i="11"/>
  <c r="P44" i="11"/>
  <c r="E44" i="11"/>
  <c r="U44" i="11" s="1"/>
  <c r="O42" i="11"/>
  <c r="N42" i="11"/>
  <c r="M42" i="11"/>
  <c r="S42" i="11" s="1"/>
  <c r="L42" i="11"/>
  <c r="R42" i="11" s="1"/>
  <c r="K42" i="11"/>
  <c r="J42" i="11"/>
  <c r="I42" i="11"/>
  <c r="H42" i="11"/>
  <c r="G42" i="11"/>
  <c r="F42" i="11"/>
  <c r="C42" i="11"/>
  <c r="E42" i="11" s="1"/>
  <c r="B42" i="11"/>
  <c r="S41" i="11"/>
  <c r="R41" i="11"/>
  <c r="Q41" i="11"/>
  <c r="P41" i="11"/>
  <c r="E41" i="11"/>
  <c r="S40" i="11"/>
  <c r="R40" i="11"/>
  <c r="Q40" i="11"/>
  <c r="P40" i="11"/>
  <c r="E40" i="11"/>
  <c r="U40" i="11" s="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U37" i="11"/>
  <c r="S37" i="11"/>
  <c r="R37" i="11"/>
  <c r="Q37" i="11"/>
  <c r="P37" i="11"/>
  <c r="E37" i="11"/>
  <c r="T37" i="11" s="1"/>
  <c r="S35" i="11"/>
  <c r="O35" i="11"/>
  <c r="N35" i="11"/>
  <c r="M35" i="11"/>
  <c r="L35" i="11"/>
  <c r="R35" i="11" s="1"/>
  <c r="K35" i="11"/>
  <c r="J35" i="11"/>
  <c r="I35" i="11"/>
  <c r="Q35" i="11" s="1"/>
  <c r="H35" i="11"/>
  <c r="G35" i="11"/>
  <c r="F35" i="11"/>
  <c r="C35" i="11"/>
  <c r="B35" i="11"/>
  <c r="S34" i="11"/>
  <c r="R34" i="11"/>
  <c r="Q34" i="11"/>
  <c r="U34" i="11" s="1"/>
  <c r="P34" i="11"/>
  <c r="E34" i="11"/>
  <c r="O32" i="11"/>
  <c r="N32" i="11"/>
  <c r="M32" i="11"/>
  <c r="S32" i="11" s="1"/>
  <c r="L32" i="11"/>
  <c r="R32" i="11" s="1"/>
  <c r="K32" i="11"/>
  <c r="J32" i="11"/>
  <c r="I32" i="11"/>
  <c r="H32" i="11"/>
  <c r="G32" i="11"/>
  <c r="F32" i="11"/>
  <c r="C32" i="11"/>
  <c r="B32" i="11"/>
  <c r="E32" i="11" s="1"/>
  <c r="S31" i="11"/>
  <c r="R31" i="11"/>
  <c r="Q31" i="11"/>
  <c r="P31" i="11"/>
  <c r="E31" i="11"/>
  <c r="U31" i="11" s="1"/>
  <c r="S30" i="11"/>
  <c r="R30" i="11"/>
  <c r="Q30" i="11"/>
  <c r="P30" i="11"/>
  <c r="E30" i="11"/>
  <c r="U30" i="11" s="1"/>
  <c r="S29" i="11"/>
  <c r="R29" i="11"/>
  <c r="Q29" i="11"/>
  <c r="P29" i="11"/>
  <c r="E29" i="11"/>
  <c r="S28" i="11"/>
  <c r="R28" i="11"/>
  <c r="Q28" i="11"/>
  <c r="P28" i="11"/>
  <c r="E28" i="11"/>
  <c r="U28" i="11" s="1"/>
  <c r="W26" i="11"/>
  <c r="V26" i="11"/>
  <c r="O26" i="11"/>
  <c r="N26" i="11"/>
  <c r="M26" i="11"/>
  <c r="L26" i="11"/>
  <c r="K26" i="11"/>
  <c r="J26" i="11"/>
  <c r="I26" i="11"/>
  <c r="H26" i="11"/>
  <c r="G26" i="11"/>
  <c r="F26" i="11"/>
  <c r="C26" i="11"/>
  <c r="B26" i="11"/>
  <c r="E26" i="11" s="1"/>
  <c r="S25" i="11"/>
  <c r="R25" i="11"/>
  <c r="Q25" i="11"/>
  <c r="P25" i="11"/>
  <c r="E25" i="11"/>
  <c r="U25" i="11" s="1"/>
  <c r="U24" i="11"/>
  <c r="S24" i="11"/>
  <c r="R24" i="11"/>
  <c r="Q24" i="11"/>
  <c r="P24" i="11"/>
  <c r="E24" i="11"/>
  <c r="T24" i="11" s="1"/>
  <c r="S23" i="11"/>
  <c r="R23" i="11"/>
  <c r="Q23" i="11"/>
  <c r="P23" i="11"/>
  <c r="E23" i="11"/>
  <c r="U23" i="11" s="1"/>
  <c r="S22" i="11"/>
  <c r="R22" i="11"/>
  <c r="Q22" i="11"/>
  <c r="U22" i="11" s="1"/>
  <c r="P22" i="11"/>
  <c r="T22" i="11" s="1"/>
  <c r="E22" i="1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O17" i="11"/>
  <c r="N17" i="11"/>
  <c r="M17" i="11"/>
  <c r="S17" i="11" s="1"/>
  <c r="L17" i="11"/>
  <c r="R17" i="11" s="1"/>
  <c r="K17" i="11"/>
  <c r="J17" i="11"/>
  <c r="I17" i="11"/>
  <c r="H17" i="11"/>
  <c r="G17" i="11"/>
  <c r="F17" i="11"/>
  <c r="C17" i="11"/>
  <c r="B17" i="11"/>
  <c r="S16" i="11"/>
  <c r="R16" i="11"/>
  <c r="Q16" i="11"/>
  <c r="P16" i="11"/>
  <c r="E16" i="11"/>
  <c r="T16" i="11" s="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U12" i="11"/>
  <c r="S12" i="11"/>
  <c r="R12" i="11"/>
  <c r="Q12" i="11"/>
  <c r="P12" i="11"/>
  <c r="E12" i="11"/>
  <c r="T12" i="11" s="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S9" i="11"/>
  <c r="R9" i="11"/>
  <c r="Q9" i="11"/>
  <c r="P9" i="11"/>
  <c r="E9" i="11"/>
  <c r="T9" i="11" s="1"/>
  <c r="S96" i="10"/>
  <c r="R96" i="10"/>
  <c r="Q96" i="10"/>
  <c r="P96" i="10"/>
  <c r="E96" i="10"/>
  <c r="T96" i="10" s="1"/>
  <c r="U95" i="10"/>
  <c r="T95" i="10"/>
  <c r="S95" i="10"/>
  <c r="R95" i="10"/>
  <c r="Q95" i="10"/>
  <c r="P95" i="10"/>
  <c r="E95" i="10"/>
  <c r="S94" i="10"/>
  <c r="R94" i="10"/>
  <c r="Q94" i="10"/>
  <c r="U94" i="10" s="1"/>
  <c r="P94" i="10"/>
  <c r="E94" i="10"/>
  <c r="S93" i="10"/>
  <c r="R93" i="10"/>
  <c r="Q93" i="10"/>
  <c r="P93" i="10"/>
  <c r="T93" i="10" s="1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W75" i="10"/>
  <c r="V75" i="10"/>
  <c r="R75" i="10"/>
  <c r="O75" i="10"/>
  <c r="N75" i="10"/>
  <c r="M75" i="10"/>
  <c r="L75" i="10"/>
  <c r="K75" i="10"/>
  <c r="J75" i="10"/>
  <c r="I75" i="10"/>
  <c r="H75" i="10"/>
  <c r="P75" i="10" s="1"/>
  <c r="G75" i="10"/>
  <c r="F75" i="10"/>
  <c r="C75" i="10"/>
  <c r="B75" i="10"/>
  <c r="R74" i="10"/>
  <c r="O74" i="10"/>
  <c r="N74" i="10"/>
  <c r="M74" i="10"/>
  <c r="S74" i="10" s="1"/>
  <c r="L74" i="10"/>
  <c r="K74" i="10"/>
  <c r="J74" i="10"/>
  <c r="I74" i="10"/>
  <c r="H74" i="10"/>
  <c r="G74" i="10"/>
  <c r="F74" i="10"/>
  <c r="C74" i="10"/>
  <c r="B74" i="10"/>
  <c r="O73" i="10"/>
  <c r="N73" i="10"/>
  <c r="M73" i="10"/>
  <c r="S73" i="10" s="1"/>
  <c r="L73" i="10"/>
  <c r="R73" i="10" s="1"/>
  <c r="K73" i="10"/>
  <c r="J73" i="10"/>
  <c r="I73" i="10"/>
  <c r="H73" i="10"/>
  <c r="G73" i="10"/>
  <c r="F73" i="10"/>
  <c r="C73" i="10"/>
  <c r="B73" i="10"/>
  <c r="U72" i="10"/>
  <c r="S72" i="10"/>
  <c r="R72" i="10"/>
  <c r="Q72" i="10"/>
  <c r="P72" i="10"/>
  <c r="E72" i="10"/>
  <c r="T72" i="10" s="1"/>
  <c r="U71" i="10"/>
  <c r="S71" i="10"/>
  <c r="R71" i="10"/>
  <c r="Q71" i="10"/>
  <c r="P71" i="10"/>
  <c r="E71" i="10"/>
  <c r="T71" i="10" s="1"/>
  <c r="W69" i="10"/>
  <c r="V69" i="10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N68" i="10"/>
  <c r="M68" i="10"/>
  <c r="S68" i="10" s="1"/>
  <c r="L68" i="10"/>
  <c r="R68" i="10" s="1"/>
  <c r="K68" i="10"/>
  <c r="J68" i="10"/>
  <c r="I68" i="10"/>
  <c r="Q68" i="10" s="1"/>
  <c r="H68" i="10"/>
  <c r="G68" i="10"/>
  <c r="F68" i="10"/>
  <c r="C68" i="10"/>
  <c r="B68" i="10"/>
  <c r="U67" i="10"/>
  <c r="S67" i="10"/>
  <c r="R67" i="10"/>
  <c r="Q67" i="10"/>
  <c r="P67" i="10"/>
  <c r="E67" i="10"/>
  <c r="T67" i="10" s="1"/>
  <c r="T66" i="10"/>
  <c r="S66" i="10"/>
  <c r="R66" i="10"/>
  <c r="Q66" i="10"/>
  <c r="P66" i="10"/>
  <c r="E66" i="10"/>
  <c r="U66" i="10" s="1"/>
  <c r="S65" i="10"/>
  <c r="R65" i="10"/>
  <c r="Q65" i="10"/>
  <c r="P65" i="10"/>
  <c r="E65" i="10"/>
  <c r="T65" i="10" s="1"/>
  <c r="U64" i="10"/>
  <c r="S64" i="10"/>
  <c r="R64" i="10"/>
  <c r="Q64" i="10"/>
  <c r="P64" i="10"/>
  <c r="E64" i="10"/>
  <c r="T64" i="10" s="1"/>
  <c r="U63" i="10"/>
  <c r="S63" i="10"/>
  <c r="R63" i="10"/>
  <c r="Q63" i="10"/>
  <c r="P63" i="10"/>
  <c r="E63" i="10"/>
  <c r="T63" i="10" s="1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E61" i="10" s="1"/>
  <c r="S60" i="10"/>
  <c r="R60" i="10"/>
  <c r="Q60" i="10"/>
  <c r="P60" i="10"/>
  <c r="E60" i="10"/>
  <c r="S59" i="10"/>
  <c r="R59" i="10"/>
  <c r="Q59" i="10"/>
  <c r="P59" i="10"/>
  <c r="E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O55" i="10"/>
  <c r="N55" i="10"/>
  <c r="M55" i="10"/>
  <c r="L55" i="10"/>
  <c r="R55" i="10" s="1"/>
  <c r="K55" i="10"/>
  <c r="J55" i="10"/>
  <c r="I55" i="10"/>
  <c r="H55" i="10"/>
  <c r="G55" i="10"/>
  <c r="F55" i="10"/>
  <c r="C55" i="10"/>
  <c r="B55" i="10"/>
  <c r="U54" i="10"/>
  <c r="T54" i="10"/>
  <c r="S54" i="10"/>
  <c r="R54" i="10"/>
  <c r="Q54" i="10"/>
  <c r="P54" i="10"/>
  <c r="E54" i="10"/>
  <c r="U53" i="10"/>
  <c r="S53" i="10"/>
  <c r="R53" i="10"/>
  <c r="Q53" i="10"/>
  <c r="P53" i="10"/>
  <c r="E53" i="10"/>
  <c r="T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U47" i="10"/>
  <c r="S47" i="10"/>
  <c r="R47" i="10"/>
  <c r="Q47" i="10"/>
  <c r="P47" i="10"/>
  <c r="E47" i="10"/>
  <c r="T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4" i="10"/>
  <c r="T44" i="10"/>
  <c r="S44" i="10"/>
  <c r="R44" i="10"/>
  <c r="Q44" i="10"/>
  <c r="P44" i="10"/>
  <c r="E44" i="10"/>
  <c r="R42" i="10"/>
  <c r="O42" i="10"/>
  <c r="N42" i="10"/>
  <c r="M42" i="10"/>
  <c r="L42" i="10"/>
  <c r="K42" i="10"/>
  <c r="J42" i="10"/>
  <c r="I42" i="10"/>
  <c r="H42" i="10"/>
  <c r="G42" i="10"/>
  <c r="F42" i="10"/>
  <c r="C42" i="10"/>
  <c r="B42" i="10"/>
  <c r="E42" i="10" s="1"/>
  <c r="U41" i="10"/>
  <c r="T41" i="10"/>
  <c r="S41" i="10"/>
  <c r="R41" i="10"/>
  <c r="Q41" i="10"/>
  <c r="P41" i="10"/>
  <c r="E41" i="10"/>
  <c r="S40" i="10"/>
  <c r="R40" i="10"/>
  <c r="Q40" i="10"/>
  <c r="P40" i="10"/>
  <c r="E40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S35" i="10"/>
  <c r="O35" i="10"/>
  <c r="N35" i="10"/>
  <c r="M35" i="10"/>
  <c r="L35" i="10"/>
  <c r="R35" i="10" s="1"/>
  <c r="K35" i="10"/>
  <c r="J35" i="10"/>
  <c r="I35" i="10"/>
  <c r="Q35" i="10" s="1"/>
  <c r="H35" i="10"/>
  <c r="G35" i="10"/>
  <c r="F35" i="10"/>
  <c r="C35" i="10"/>
  <c r="B35" i="10"/>
  <c r="S34" i="10"/>
  <c r="R34" i="10"/>
  <c r="Q34" i="10"/>
  <c r="P34" i="10"/>
  <c r="E34" i="10"/>
  <c r="O32" i="10"/>
  <c r="N32" i="10"/>
  <c r="M32" i="10"/>
  <c r="S32" i="10" s="1"/>
  <c r="L32" i="10"/>
  <c r="R32" i="10" s="1"/>
  <c r="K32" i="10"/>
  <c r="J32" i="10"/>
  <c r="I32" i="10"/>
  <c r="H32" i="10"/>
  <c r="G32" i="10"/>
  <c r="F32" i="10"/>
  <c r="C32" i="10"/>
  <c r="B32" i="10"/>
  <c r="E32" i="10" s="1"/>
  <c r="U31" i="10"/>
  <c r="T31" i="10"/>
  <c r="S31" i="10"/>
  <c r="R31" i="10"/>
  <c r="Q31" i="10"/>
  <c r="P31" i="10"/>
  <c r="E31" i="10"/>
  <c r="U30" i="10"/>
  <c r="S30" i="10"/>
  <c r="R30" i="10"/>
  <c r="Q30" i="10"/>
  <c r="P30" i="10"/>
  <c r="E30" i="10"/>
  <c r="T30" i="10" s="1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W26" i="10"/>
  <c r="V26" i="10"/>
  <c r="O26" i="10"/>
  <c r="N26" i="10"/>
  <c r="M26" i="10"/>
  <c r="S26" i="10" s="1"/>
  <c r="L26" i="10"/>
  <c r="R26" i="10" s="1"/>
  <c r="K26" i="10"/>
  <c r="J26" i="10"/>
  <c r="I26" i="10"/>
  <c r="H26" i="10"/>
  <c r="G26" i="10"/>
  <c r="F26" i="10"/>
  <c r="C26" i="10"/>
  <c r="B26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W17" i="10"/>
  <c r="V17" i="10"/>
  <c r="O17" i="10"/>
  <c r="N17" i="10"/>
  <c r="R17" i="10" s="1"/>
  <c r="M17" i="10"/>
  <c r="S17" i="10" s="1"/>
  <c r="L17" i="10"/>
  <c r="K17" i="10"/>
  <c r="J17" i="10"/>
  <c r="I17" i="10"/>
  <c r="H17" i="10"/>
  <c r="G17" i="10"/>
  <c r="F17" i="10"/>
  <c r="E17" i="10"/>
  <c r="C17" i="10"/>
  <c r="B17" i="10"/>
  <c r="U16" i="10"/>
  <c r="T16" i="10"/>
  <c r="S16" i="10"/>
  <c r="R16" i="10"/>
  <c r="Q16" i="10"/>
  <c r="P16" i="10"/>
  <c r="E16" i="10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P11" i="10"/>
  <c r="E11" i="10"/>
  <c r="S10" i="10"/>
  <c r="R10" i="10"/>
  <c r="Q10" i="10"/>
  <c r="P10" i="10"/>
  <c r="E10" i="10"/>
  <c r="T10" i="10" s="1"/>
  <c r="U9" i="10"/>
  <c r="T9" i="10"/>
  <c r="S9" i="10"/>
  <c r="R9" i="10"/>
  <c r="Q9" i="10"/>
  <c r="P9" i="10"/>
  <c r="E9" i="10"/>
  <c r="S96" i="9"/>
  <c r="R96" i="9"/>
  <c r="Q96" i="9"/>
  <c r="P96" i="9"/>
  <c r="E96" i="9"/>
  <c r="T96" i="9" s="1"/>
  <c r="S95" i="9"/>
  <c r="R95" i="9"/>
  <c r="Q95" i="9"/>
  <c r="P95" i="9"/>
  <c r="E95" i="9"/>
  <c r="U95" i="9" s="1"/>
  <c r="U94" i="9"/>
  <c r="S94" i="9"/>
  <c r="R94" i="9"/>
  <c r="Q94" i="9"/>
  <c r="P94" i="9"/>
  <c r="E94" i="9"/>
  <c r="T94" i="9" s="1"/>
  <c r="U93" i="9"/>
  <c r="T93" i="9"/>
  <c r="S93" i="9"/>
  <c r="R93" i="9"/>
  <c r="Q93" i="9"/>
  <c r="P93" i="9"/>
  <c r="E93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O75" i="9"/>
  <c r="N75" i="9"/>
  <c r="R75" i="9" s="1"/>
  <c r="M75" i="9"/>
  <c r="L75" i="9"/>
  <c r="K75" i="9"/>
  <c r="J75" i="9"/>
  <c r="I75" i="9"/>
  <c r="H75" i="9"/>
  <c r="G75" i="9"/>
  <c r="F75" i="9"/>
  <c r="C75" i="9"/>
  <c r="E75" i="9" s="1"/>
  <c r="B75" i="9"/>
  <c r="O74" i="9"/>
  <c r="N74" i="9"/>
  <c r="M74" i="9"/>
  <c r="S74" i="9" s="1"/>
  <c r="L74" i="9"/>
  <c r="K74" i="9"/>
  <c r="J74" i="9"/>
  <c r="I74" i="9"/>
  <c r="H74" i="9"/>
  <c r="G74" i="9"/>
  <c r="F74" i="9"/>
  <c r="E74" i="9"/>
  <c r="C74" i="9"/>
  <c r="B74" i="9"/>
  <c r="O73" i="9"/>
  <c r="S73" i="9" s="1"/>
  <c r="N73" i="9"/>
  <c r="M73" i="9"/>
  <c r="L73" i="9"/>
  <c r="K73" i="9"/>
  <c r="J73" i="9"/>
  <c r="I73" i="9"/>
  <c r="Q73" i="9" s="1"/>
  <c r="H73" i="9"/>
  <c r="G73" i="9"/>
  <c r="F73" i="9"/>
  <c r="C73" i="9"/>
  <c r="B73" i="9"/>
  <c r="E73" i="9" s="1"/>
  <c r="S72" i="9"/>
  <c r="R72" i="9"/>
  <c r="Q72" i="9"/>
  <c r="P72" i="9"/>
  <c r="E72" i="9"/>
  <c r="T72" i="9" s="1"/>
  <c r="S71" i="9"/>
  <c r="R71" i="9"/>
  <c r="Q71" i="9"/>
  <c r="P71" i="9"/>
  <c r="E71" i="9"/>
  <c r="O69" i="9"/>
  <c r="N69" i="9"/>
  <c r="R69" i="9" s="1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S68" i="9" s="1"/>
  <c r="L68" i="9"/>
  <c r="R68" i="9" s="1"/>
  <c r="K68" i="9"/>
  <c r="J68" i="9"/>
  <c r="I68" i="9"/>
  <c r="H68" i="9"/>
  <c r="G68" i="9"/>
  <c r="F68" i="9"/>
  <c r="C68" i="9"/>
  <c r="B68" i="9"/>
  <c r="E68" i="9" s="1"/>
  <c r="S67" i="9"/>
  <c r="R67" i="9"/>
  <c r="Q67" i="9"/>
  <c r="P67" i="9"/>
  <c r="E67" i="9"/>
  <c r="T67" i="9" s="1"/>
  <c r="T66" i="9"/>
  <c r="S66" i="9"/>
  <c r="R66" i="9"/>
  <c r="Q66" i="9"/>
  <c r="P66" i="9"/>
  <c r="E66" i="9"/>
  <c r="U66" i="9" s="1"/>
  <c r="S65" i="9"/>
  <c r="R65" i="9"/>
  <c r="Q65" i="9"/>
  <c r="P65" i="9"/>
  <c r="E65" i="9"/>
  <c r="T65" i="9" s="1"/>
  <c r="S64" i="9"/>
  <c r="R64" i="9"/>
  <c r="Q64" i="9"/>
  <c r="P64" i="9"/>
  <c r="E64" i="9"/>
  <c r="U64" i="9" s="1"/>
  <c r="U63" i="9"/>
  <c r="S63" i="9"/>
  <c r="R63" i="9"/>
  <c r="Q63" i="9"/>
  <c r="P63" i="9"/>
  <c r="E63" i="9"/>
  <c r="S61" i="9"/>
  <c r="O61" i="9"/>
  <c r="N61" i="9"/>
  <c r="M61" i="9"/>
  <c r="L61" i="9"/>
  <c r="R61" i="9" s="1"/>
  <c r="K61" i="9"/>
  <c r="J61" i="9"/>
  <c r="I61" i="9"/>
  <c r="H61" i="9"/>
  <c r="C61" i="9"/>
  <c r="B61" i="9"/>
  <c r="S60" i="9"/>
  <c r="R60" i="9"/>
  <c r="Q60" i="9"/>
  <c r="P60" i="9"/>
  <c r="E60" i="9"/>
  <c r="T60" i="9" s="1"/>
  <c r="S59" i="9"/>
  <c r="R59" i="9"/>
  <c r="Q59" i="9"/>
  <c r="P59" i="9"/>
  <c r="E59" i="9"/>
  <c r="U59" i="9" s="1"/>
  <c r="S58" i="9"/>
  <c r="R58" i="9"/>
  <c r="Q58" i="9"/>
  <c r="P58" i="9"/>
  <c r="E58" i="9"/>
  <c r="T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H55" i="9"/>
  <c r="G55" i="9"/>
  <c r="F55" i="9"/>
  <c r="C55" i="9"/>
  <c r="E55" i="9" s="1"/>
  <c r="B55" i="9"/>
  <c r="S54" i="9"/>
  <c r="R54" i="9"/>
  <c r="Q54" i="9"/>
  <c r="P54" i="9"/>
  <c r="E54" i="9"/>
  <c r="S53" i="9"/>
  <c r="R53" i="9"/>
  <c r="Q53" i="9"/>
  <c r="P53" i="9"/>
  <c r="E53" i="9"/>
  <c r="T53" i="9" s="1"/>
  <c r="S52" i="9"/>
  <c r="R52" i="9"/>
  <c r="Q52" i="9"/>
  <c r="P52" i="9"/>
  <c r="E52" i="9"/>
  <c r="U52" i="9" s="1"/>
  <c r="U51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T49" i="9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6" i="9"/>
  <c r="S46" i="9"/>
  <c r="R46" i="9"/>
  <c r="Q46" i="9"/>
  <c r="P46" i="9"/>
  <c r="E46" i="9"/>
  <c r="T46" i="9" s="1"/>
  <c r="U45" i="9"/>
  <c r="S45" i="9"/>
  <c r="R45" i="9"/>
  <c r="Q45" i="9"/>
  <c r="P45" i="9"/>
  <c r="E45" i="9"/>
  <c r="S44" i="9"/>
  <c r="R44" i="9"/>
  <c r="Q44" i="9"/>
  <c r="P44" i="9"/>
  <c r="E44" i="9"/>
  <c r="U44" i="9" s="1"/>
  <c r="O42" i="9"/>
  <c r="N42" i="9"/>
  <c r="M42" i="9"/>
  <c r="S42" i="9" s="1"/>
  <c r="L42" i="9"/>
  <c r="K42" i="9"/>
  <c r="J42" i="9"/>
  <c r="I42" i="9"/>
  <c r="H42" i="9"/>
  <c r="G42" i="9"/>
  <c r="F42" i="9"/>
  <c r="C42" i="9"/>
  <c r="B42" i="9"/>
  <c r="S41" i="9"/>
  <c r="R41" i="9"/>
  <c r="Q41" i="9"/>
  <c r="P41" i="9"/>
  <c r="E41" i="9"/>
  <c r="U41" i="9" s="1"/>
  <c r="S40" i="9"/>
  <c r="R40" i="9"/>
  <c r="Q40" i="9"/>
  <c r="U40" i="9" s="1"/>
  <c r="P40" i="9"/>
  <c r="E40" i="9"/>
  <c r="S39" i="9"/>
  <c r="R39" i="9"/>
  <c r="Q39" i="9"/>
  <c r="P39" i="9"/>
  <c r="E39" i="9"/>
  <c r="S38" i="9"/>
  <c r="R38" i="9"/>
  <c r="Q38" i="9"/>
  <c r="P38" i="9"/>
  <c r="E38" i="9"/>
  <c r="U38" i="9" s="1"/>
  <c r="T37" i="9"/>
  <c r="S37" i="9"/>
  <c r="R37" i="9"/>
  <c r="Q37" i="9"/>
  <c r="P37" i="9"/>
  <c r="E37" i="9"/>
  <c r="U37" i="9" s="1"/>
  <c r="O35" i="9"/>
  <c r="N35" i="9"/>
  <c r="M35" i="9"/>
  <c r="S35" i="9" s="1"/>
  <c r="L35" i="9"/>
  <c r="K35" i="9"/>
  <c r="J35" i="9"/>
  <c r="I35" i="9"/>
  <c r="H35" i="9"/>
  <c r="G35" i="9"/>
  <c r="F35" i="9"/>
  <c r="E35" i="9"/>
  <c r="C35" i="9"/>
  <c r="B35" i="9"/>
  <c r="S34" i="9"/>
  <c r="R34" i="9"/>
  <c r="Q34" i="9"/>
  <c r="P34" i="9"/>
  <c r="E34" i="9"/>
  <c r="O32" i="9"/>
  <c r="N32" i="9"/>
  <c r="M32" i="9"/>
  <c r="S32" i="9" s="1"/>
  <c r="L32" i="9"/>
  <c r="R32" i="9" s="1"/>
  <c r="K32" i="9"/>
  <c r="J32" i="9"/>
  <c r="I32" i="9"/>
  <c r="H32" i="9"/>
  <c r="G32" i="9"/>
  <c r="F32" i="9"/>
  <c r="C32" i="9"/>
  <c r="B32" i="9"/>
  <c r="E32" i="9" s="1"/>
  <c r="S31" i="9"/>
  <c r="R31" i="9"/>
  <c r="Q31" i="9"/>
  <c r="P31" i="9"/>
  <c r="E31" i="9"/>
  <c r="U31" i="9" s="1"/>
  <c r="U30" i="9"/>
  <c r="S30" i="9"/>
  <c r="R30" i="9"/>
  <c r="Q30" i="9"/>
  <c r="P30" i="9"/>
  <c r="E30" i="9"/>
  <c r="T30" i="9" s="1"/>
  <c r="S29" i="9"/>
  <c r="R29" i="9"/>
  <c r="Q29" i="9"/>
  <c r="P29" i="9"/>
  <c r="E29" i="9"/>
  <c r="S28" i="9"/>
  <c r="R28" i="9"/>
  <c r="Q28" i="9"/>
  <c r="P28" i="9"/>
  <c r="E28" i="9"/>
  <c r="T28" i="9" s="1"/>
  <c r="O26" i="9"/>
  <c r="N26" i="9"/>
  <c r="M26" i="9"/>
  <c r="S26" i="9" s="1"/>
  <c r="L26" i="9"/>
  <c r="R26" i="9" s="1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T24" i="9"/>
  <c r="S24" i="9"/>
  <c r="R24" i="9"/>
  <c r="Q24" i="9"/>
  <c r="P24" i="9"/>
  <c r="E24" i="9"/>
  <c r="U24" i="9" s="1"/>
  <c r="S23" i="9"/>
  <c r="R23" i="9"/>
  <c r="Q23" i="9"/>
  <c r="P23" i="9"/>
  <c r="E23" i="9"/>
  <c r="T23" i="9" s="1"/>
  <c r="S22" i="9"/>
  <c r="R22" i="9"/>
  <c r="Q22" i="9"/>
  <c r="P22" i="9"/>
  <c r="T22" i="9" s="1"/>
  <c r="E22" i="9"/>
  <c r="S21" i="9"/>
  <c r="R21" i="9"/>
  <c r="Q21" i="9"/>
  <c r="P21" i="9"/>
  <c r="E21" i="9"/>
  <c r="T20" i="9"/>
  <c r="S20" i="9"/>
  <c r="R20" i="9"/>
  <c r="Q20" i="9"/>
  <c r="P20" i="9"/>
  <c r="E20" i="9"/>
  <c r="U20" i="9" s="1"/>
  <c r="S19" i="9"/>
  <c r="R19" i="9"/>
  <c r="Q19" i="9"/>
  <c r="P19" i="9"/>
  <c r="E19" i="9"/>
  <c r="T19" i="9" s="1"/>
  <c r="O17" i="9"/>
  <c r="S17" i="9" s="1"/>
  <c r="N17" i="9"/>
  <c r="M17" i="9"/>
  <c r="L17" i="9"/>
  <c r="K17" i="9"/>
  <c r="J17" i="9"/>
  <c r="I17" i="9"/>
  <c r="H17" i="9"/>
  <c r="G17" i="9"/>
  <c r="F17" i="9"/>
  <c r="C17" i="9"/>
  <c r="B17" i="9"/>
  <c r="U16" i="9"/>
  <c r="S16" i="9"/>
  <c r="R16" i="9"/>
  <c r="Q16" i="9"/>
  <c r="P16" i="9"/>
  <c r="E16" i="9"/>
  <c r="T16" i="9" s="1"/>
  <c r="T15" i="9"/>
  <c r="S15" i="9"/>
  <c r="R15" i="9"/>
  <c r="Q15" i="9"/>
  <c r="P15" i="9"/>
  <c r="E15" i="9"/>
  <c r="U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T12" i="9" s="1"/>
  <c r="U11" i="9"/>
  <c r="S11" i="9"/>
  <c r="R11" i="9"/>
  <c r="Q11" i="9"/>
  <c r="P11" i="9"/>
  <c r="E11" i="9"/>
  <c r="T11" i="9" s="1"/>
  <c r="S10" i="9"/>
  <c r="R10" i="9"/>
  <c r="Q10" i="9"/>
  <c r="P10" i="9"/>
  <c r="E10" i="9"/>
  <c r="U10" i="9" s="1"/>
  <c r="S9" i="9"/>
  <c r="R9" i="9"/>
  <c r="Q9" i="9"/>
  <c r="P9" i="9"/>
  <c r="E9" i="9"/>
  <c r="U9" i="9" s="1"/>
  <c r="S96" i="8"/>
  <c r="R96" i="8"/>
  <c r="Q96" i="8"/>
  <c r="P96" i="8"/>
  <c r="E96" i="8"/>
  <c r="T96" i="8" s="1"/>
  <c r="U95" i="8"/>
  <c r="T95" i="8"/>
  <c r="S95" i="8"/>
  <c r="R95" i="8"/>
  <c r="Q95" i="8"/>
  <c r="P95" i="8"/>
  <c r="E95" i="8"/>
  <c r="S94" i="8"/>
  <c r="R94" i="8"/>
  <c r="Q94" i="8"/>
  <c r="P94" i="8"/>
  <c r="E94" i="8"/>
  <c r="U94" i="8" s="1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8" i="8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S74" i="8"/>
  <c r="O74" i="8"/>
  <c r="N74" i="8"/>
  <c r="M74" i="8"/>
  <c r="L74" i="8"/>
  <c r="R74" i="8" s="1"/>
  <c r="K74" i="8"/>
  <c r="J74" i="8"/>
  <c r="I74" i="8"/>
  <c r="H74" i="8"/>
  <c r="G74" i="8"/>
  <c r="F74" i="8"/>
  <c r="C74" i="8"/>
  <c r="B74" i="8"/>
  <c r="O73" i="8"/>
  <c r="N73" i="8"/>
  <c r="M73" i="8"/>
  <c r="S73" i="8" s="1"/>
  <c r="L73" i="8"/>
  <c r="R73" i="8" s="1"/>
  <c r="K73" i="8"/>
  <c r="J73" i="8"/>
  <c r="I73" i="8"/>
  <c r="H73" i="8"/>
  <c r="G73" i="8"/>
  <c r="F73" i="8"/>
  <c r="C73" i="8"/>
  <c r="E73" i="8" s="1"/>
  <c r="B73" i="8"/>
  <c r="S72" i="8"/>
  <c r="R72" i="8"/>
  <c r="Q72" i="8"/>
  <c r="P72" i="8"/>
  <c r="E72" i="8"/>
  <c r="U72" i="8" s="1"/>
  <c r="S71" i="8"/>
  <c r="R71" i="8"/>
  <c r="Q71" i="8"/>
  <c r="P71" i="8"/>
  <c r="E71" i="8"/>
  <c r="T71" i="8" s="1"/>
  <c r="O69" i="8"/>
  <c r="N69" i="8"/>
  <c r="M69" i="8"/>
  <c r="L69" i="8"/>
  <c r="R69" i="8" s="1"/>
  <c r="K69" i="8"/>
  <c r="J69" i="8"/>
  <c r="I69" i="8"/>
  <c r="H69" i="8"/>
  <c r="G69" i="8"/>
  <c r="F69" i="8"/>
  <c r="C69" i="8"/>
  <c r="B69" i="8"/>
  <c r="O68" i="8"/>
  <c r="N68" i="8"/>
  <c r="M68" i="8"/>
  <c r="S68" i="8" s="1"/>
  <c r="L68" i="8"/>
  <c r="R68" i="8" s="1"/>
  <c r="K68" i="8"/>
  <c r="J68" i="8"/>
  <c r="I68" i="8"/>
  <c r="H68" i="8"/>
  <c r="G68" i="8"/>
  <c r="F68" i="8"/>
  <c r="C68" i="8"/>
  <c r="B68" i="8"/>
  <c r="E68" i="8" s="1"/>
  <c r="S67" i="8"/>
  <c r="R67" i="8"/>
  <c r="Q67" i="8"/>
  <c r="P67" i="8"/>
  <c r="E67" i="8"/>
  <c r="U67" i="8" s="1"/>
  <c r="S66" i="8"/>
  <c r="R66" i="8"/>
  <c r="Q66" i="8"/>
  <c r="P66" i="8"/>
  <c r="E66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S63" i="8"/>
  <c r="R63" i="8"/>
  <c r="Q63" i="8"/>
  <c r="P63" i="8"/>
  <c r="E63" i="8"/>
  <c r="U63" i="8" s="1"/>
  <c r="O61" i="8"/>
  <c r="N61" i="8"/>
  <c r="M61" i="8"/>
  <c r="S61" i="8" s="1"/>
  <c r="L61" i="8"/>
  <c r="R61" i="8" s="1"/>
  <c r="K61" i="8"/>
  <c r="J61" i="8"/>
  <c r="I61" i="8"/>
  <c r="H61" i="8"/>
  <c r="C61" i="8"/>
  <c r="B61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O55" i="8"/>
  <c r="N55" i="8"/>
  <c r="M55" i="8"/>
  <c r="S55" i="8" s="1"/>
  <c r="L55" i="8"/>
  <c r="R55" i="8" s="1"/>
  <c r="K55" i="8"/>
  <c r="J55" i="8"/>
  <c r="I55" i="8"/>
  <c r="H55" i="8"/>
  <c r="G55" i="8"/>
  <c r="F55" i="8"/>
  <c r="C55" i="8"/>
  <c r="B55" i="8"/>
  <c r="E55" i="8" s="1"/>
  <c r="S54" i="8"/>
  <c r="R54" i="8"/>
  <c r="Q54" i="8"/>
  <c r="P54" i="8"/>
  <c r="E54" i="8"/>
  <c r="U54" i="8" s="1"/>
  <c r="S53" i="8"/>
  <c r="R53" i="8"/>
  <c r="Q53" i="8"/>
  <c r="P53" i="8"/>
  <c r="E53" i="8"/>
  <c r="U52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T49" i="8" s="1"/>
  <c r="T48" i="8"/>
  <c r="S48" i="8"/>
  <c r="R48" i="8"/>
  <c r="Q48" i="8"/>
  <c r="P48" i="8"/>
  <c r="E48" i="8"/>
  <c r="U48" i="8" s="1"/>
  <c r="U47" i="8"/>
  <c r="T47" i="8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U44" i="8" s="1"/>
  <c r="O42" i="8"/>
  <c r="N42" i="8"/>
  <c r="M42" i="8"/>
  <c r="S42" i="8" s="1"/>
  <c r="L42" i="8"/>
  <c r="R42" i="8" s="1"/>
  <c r="K42" i="8"/>
  <c r="J42" i="8"/>
  <c r="I42" i="8"/>
  <c r="H42" i="8"/>
  <c r="G42" i="8"/>
  <c r="F42" i="8"/>
  <c r="C42" i="8"/>
  <c r="B42" i="8"/>
  <c r="S41" i="8"/>
  <c r="R41" i="8"/>
  <c r="Q41" i="8"/>
  <c r="P41" i="8"/>
  <c r="E41" i="8"/>
  <c r="U40" i="8"/>
  <c r="S40" i="8"/>
  <c r="R40" i="8"/>
  <c r="Q40" i="8"/>
  <c r="P40" i="8"/>
  <c r="E40" i="8"/>
  <c r="T40" i="8" s="1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O35" i="8"/>
  <c r="N35" i="8"/>
  <c r="R35" i="8" s="1"/>
  <c r="M35" i="8"/>
  <c r="S35" i="8" s="1"/>
  <c r="L35" i="8"/>
  <c r="K35" i="8"/>
  <c r="J35" i="8"/>
  <c r="I35" i="8"/>
  <c r="Q35" i="8" s="1"/>
  <c r="H35" i="8"/>
  <c r="G35" i="8"/>
  <c r="F35" i="8"/>
  <c r="C35" i="8"/>
  <c r="B35" i="8"/>
  <c r="T34" i="8"/>
  <c r="S34" i="8"/>
  <c r="R34" i="8"/>
  <c r="Q34" i="8"/>
  <c r="P34" i="8"/>
  <c r="E34" i="8"/>
  <c r="U34" i="8" s="1"/>
  <c r="O32" i="8"/>
  <c r="N32" i="8"/>
  <c r="R32" i="8" s="1"/>
  <c r="M32" i="8"/>
  <c r="S32" i="8" s="1"/>
  <c r="L32" i="8"/>
  <c r="K32" i="8"/>
  <c r="J32" i="8"/>
  <c r="I32" i="8"/>
  <c r="H32" i="8"/>
  <c r="G32" i="8"/>
  <c r="F32" i="8"/>
  <c r="C32" i="8"/>
  <c r="B32" i="8"/>
  <c r="S31" i="8"/>
  <c r="R31" i="8"/>
  <c r="Q31" i="8"/>
  <c r="P31" i="8"/>
  <c r="E31" i="8"/>
  <c r="S30" i="8"/>
  <c r="R30" i="8"/>
  <c r="Q30" i="8"/>
  <c r="P30" i="8"/>
  <c r="E30" i="8"/>
  <c r="S29" i="8"/>
  <c r="R29" i="8"/>
  <c r="Q29" i="8"/>
  <c r="P29" i="8"/>
  <c r="E29" i="8"/>
  <c r="U29" i="8" s="1"/>
  <c r="S28" i="8"/>
  <c r="R28" i="8"/>
  <c r="Q28" i="8"/>
  <c r="P28" i="8"/>
  <c r="E28" i="8"/>
  <c r="T28" i="8" s="1"/>
  <c r="O26" i="8"/>
  <c r="N26" i="8"/>
  <c r="M26" i="8"/>
  <c r="S26" i="8" s="1"/>
  <c r="L26" i="8"/>
  <c r="R26" i="8" s="1"/>
  <c r="K26" i="8"/>
  <c r="J26" i="8"/>
  <c r="I26" i="8"/>
  <c r="H26" i="8"/>
  <c r="G26" i="8"/>
  <c r="F26" i="8"/>
  <c r="C26" i="8"/>
  <c r="B26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T19" i="8" s="1"/>
  <c r="R17" i="8"/>
  <c r="O17" i="8"/>
  <c r="N17" i="8"/>
  <c r="M17" i="8"/>
  <c r="L17" i="8"/>
  <c r="K17" i="8"/>
  <c r="J17" i="8"/>
  <c r="I17" i="8"/>
  <c r="H17" i="8"/>
  <c r="P17" i="8" s="1"/>
  <c r="G17" i="8"/>
  <c r="F17" i="8"/>
  <c r="C17" i="8"/>
  <c r="B17" i="8"/>
  <c r="E17" i="8" s="1"/>
  <c r="T16" i="8"/>
  <c r="S16" i="8"/>
  <c r="R16" i="8"/>
  <c r="Q16" i="8"/>
  <c r="P16" i="8"/>
  <c r="E16" i="8"/>
  <c r="U16" i="8" s="1"/>
  <c r="T15" i="8"/>
  <c r="S15" i="8"/>
  <c r="R15" i="8"/>
  <c r="Q15" i="8"/>
  <c r="P15" i="8"/>
  <c r="E15" i="8"/>
  <c r="U15" i="8" s="1"/>
  <c r="S14" i="8"/>
  <c r="R14" i="8"/>
  <c r="Q14" i="8"/>
  <c r="P14" i="8"/>
  <c r="E14" i="8"/>
  <c r="U13" i="8"/>
  <c r="S13" i="8"/>
  <c r="R13" i="8"/>
  <c r="Q13" i="8"/>
  <c r="P13" i="8"/>
  <c r="E13" i="8"/>
  <c r="T13" i="8" s="1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Q9" i="8"/>
  <c r="P9" i="8"/>
  <c r="E9" i="8"/>
  <c r="S96" i="7"/>
  <c r="R96" i="7"/>
  <c r="Q96" i="7"/>
  <c r="P96" i="7"/>
  <c r="E96" i="7"/>
  <c r="U96" i="7" s="1"/>
  <c r="S95" i="7"/>
  <c r="R95" i="7"/>
  <c r="Q95" i="7"/>
  <c r="P95" i="7"/>
  <c r="E95" i="7"/>
  <c r="U95" i="7" s="1"/>
  <c r="S94" i="7"/>
  <c r="R94" i="7"/>
  <c r="Q94" i="7"/>
  <c r="P94" i="7"/>
  <c r="E94" i="7"/>
  <c r="T93" i="7"/>
  <c r="S93" i="7"/>
  <c r="R93" i="7"/>
  <c r="Q93" i="7"/>
  <c r="U93" i="7" s="1"/>
  <c r="P93" i="7"/>
  <c r="E93" i="7"/>
  <c r="S92" i="7"/>
  <c r="R92" i="7"/>
  <c r="Q92" i="7"/>
  <c r="P92" i="7"/>
  <c r="T92" i="7" s="1"/>
  <c r="E92" i="7"/>
  <c r="S91" i="7"/>
  <c r="R91" i="7"/>
  <c r="Q91" i="7"/>
  <c r="P91" i="7"/>
  <c r="T91" i="7" s="1"/>
  <c r="E91" i="7"/>
  <c r="U91" i="7" s="1"/>
  <c r="U90" i="7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S88" i="7"/>
  <c r="R88" i="7"/>
  <c r="Q88" i="7"/>
  <c r="P88" i="7"/>
  <c r="E88" i="7"/>
  <c r="U88" i="7" s="1"/>
  <c r="W75" i="7"/>
  <c r="V75" i="7"/>
  <c r="O75" i="7"/>
  <c r="N75" i="7"/>
  <c r="M75" i="7"/>
  <c r="S75" i="7" s="1"/>
  <c r="L75" i="7"/>
  <c r="K75" i="7"/>
  <c r="J75" i="7"/>
  <c r="I75" i="7"/>
  <c r="H75" i="7"/>
  <c r="G75" i="7"/>
  <c r="F75" i="7"/>
  <c r="C75" i="7"/>
  <c r="B75" i="7"/>
  <c r="O74" i="7"/>
  <c r="N74" i="7"/>
  <c r="M74" i="7"/>
  <c r="S74" i="7" s="1"/>
  <c r="L74" i="7"/>
  <c r="R74" i="7" s="1"/>
  <c r="K74" i="7"/>
  <c r="J74" i="7"/>
  <c r="I74" i="7"/>
  <c r="H74" i="7"/>
  <c r="G74" i="7"/>
  <c r="F74" i="7"/>
  <c r="C74" i="7"/>
  <c r="B74" i="7"/>
  <c r="E74" i="7" s="1"/>
  <c r="R73" i="7"/>
  <c r="O73" i="7"/>
  <c r="N73" i="7"/>
  <c r="M73" i="7"/>
  <c r="L73" i="7"/>
  <c r="K73" i="7"/>
  <c r="J73" i="7"/>
  <c r="I73" i="7"/>
  <c r="H73" i="7"/>
  <c r="P73" i="7" s="1"/>
  <c r="G73" i="7"/>
  <c r="F73" i="7"/>
  <c r="C73" i="7"/>
  <c r="E73" i="7" s="1"/>
  <c r="B73" i="7"/>
  <c r="S72" i="7"/>
  <c r="R72" i="7"/>
  <c r="Q72" i="7"/>
  <c r="P72" i="7"/>
  <c r="E72" i="7"/>
  <c r="T72" i="7" s="1"/>
  <c r="S71" i="7"/>
  <c r="R71" i="7"/>
  <c r="Q71" i="7"/>
  <c r="P71" i="7"/>
  <c r="E71" i="7"/>
  <c r="T71" i="7" s="1"/>
  <c r="W69" i="7"/>
  <c r="V69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S68" i="7" s="1"/>
  <c r="L68" i="7"/>
  <c r="R68" i="7" s="1"/>
  <c r="K68" i="7"/>
  <c r="J68" i="7"/>
  <c r="I68" i="7"/>
  <c r="H68" i="7"/>
  <c r="G68" i="7"/>
  <c r="F68" i="7"/>
  <c r="C68" i="7"/>
  <c r="B68" i="7"/>
  <c r="S67" i="7"/>
  <c r="R67" i="7"/>
  <c r="Q67" i="7"/>
  <c r="P67" i="7"/>
  <c r="E67" i="7"/>
  <c r="U66" i="7"/>
  <c r="S66" i="7"/>
  <c r="R66" i="7"/>
  <c r="Q66" i="7"/>
  <c r="P66" i="7"/>
  <c r="E66" i="7"/>
  <c r="T66" i="7" s="1"/>
  <c r="U65" i="7"/>
  <c r="T65" i="7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O61" i="7"/>
  <c r="N61" i="7"/>
  <c r="M61" i="7"/>
  <c r="S61" i="7" s="1"/>
  <c r="L61" i="7"/>
  <c r="R61" i="7" s="1"/>
  <c r="K61" i="7"/>
  <c r="J61" i="7"/>
  <c r="I61" i="7"/>
  <c r="H61" i="7"/>
  <c r="C61" i="7"/>
  <c r="B61" i="7"/>
  <c r="S60" i="7"/>
  <c r="R60" i="7"/>
  <c r="Q60" i="7"/>
  <c r="P60" i="7"/>
  <c r="E60" i="7"/>
  <c r="U60" i="7" s="1"/>
  <c r="U59" i="7"/>
  <c r="T59" i="7"/>
  <c r="S59" i="7"/>
  <c r="R59" i="7"/>
  <c r="Q59" i="7"/>
  <c r="P59" i="7"/>
  <c r="E59" i="7"/>
  <c r="T58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S55" i="7" s="1"/>
  <c r="L55" i="7"/>
  <c r="R55" i="7" s="1"/>
  <c r="K55" i="7"/>
  <c r="J55" i="7"/>
  <c r="I55" i="7"/>
  <c r="H55" i="7"/>
  <c r="G55" i="7"/>
  <c r="F55" i="7"/>
  <c r="C55" i="7"/>
  <c r="B55" i="7"/>
  <c r="U54" i="7"/>
  <c r="T54" i="7"/>
  <c r="S54" i="7"/>
  <c r="R54" i="7"/>
  <c r="Q54" i="7"/>
  <c r="P54" i="7"/>
  <c r="E54" i="7"/>
  <c r="U53" i="7"/>
  <c r="T53" i="7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T45" i="7" s="1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H42" i="7"/>
  <c r="G42" i="7"/>
  <c r="F42" i="7"/>
  <c r="C42" i="7"/>
  <c r="B42" i="7"/>
  <c r="S41" i="7"/>
  <c r="R41" i="7"/>
  <c r="Q41" i="7"/>
  <c r="P41" i="7"/>
  <c r="E41" i="7"/>
  <c r="S40" i="7"/>
  <c r="R40" i="7"/>
  <c r="Q40" i="7"/>
  <c r="P40" i="7"/>
  <c r="E40" i="7"/>
  <c r="T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U37" i="7" s="1"/>
  <c r="S35" i="7"/>
  <c r="O35" i="7"/>
  <c r="N35" i="7"/>
  <c r="M35" i="7"/>
  <c r="L35" i="7"/>
  <c r="R35" i="7" s="1"/>
  <c r="K35" i="7"/>
  <c r="J35" i="7"/>
  <c r="I35" i="7"/>
  <c r="Q35" i="7" s="1"/>
  <c r="H35" i="7"/>
  <c r="G35" i="7"/>
  <c r="F35" i="7"/>
  <c r="C35" i="7"/>
  <c r="B35" i="7"/>
  <c r="E35" i="7" s="1"/>
  <c r="U34" i="7"/>
  <c r="S34" i="7"/>
  <c r="R34" i="7"/>
  <c r="Q34" i="7"/>
  <c r="P34" i="7"/>
  <c r="E34" i="7"/>
  <c r="T34" i="7" s="1"/>
  <c r="O32" i="7"/>
  <c r="N32" i="7"/>
  <c r="M32" i="7"/>
  <c r="S32" i="7" s="1"/>
  <c r="L32" i="7"/>
  <c r="R32" i="7" s="1"/>
  <c r="K32" i="7"/>
  <c r="J32" i="7"/>
  <c r="I32" i="7"/>
  <c r="H32" i="7"/>
  <c r="G32" i="7"/>
  <c r="F32" i="7"/>
  <c r="C32" i="7"/>
  <c r="B32" i="7"/>
  <c r="U31" i="7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Q28" i="7"/>
  <c r="P28" i="7"/>
  <c r="E28" i="7"/>
  <c r="U28" i="7" s="1"/>
  <c r="W26" i="7"/>
  <c r="V26" i="7"/>
  <c r="O26" i="7"/>
  <c r="N26" i="7"/>
  <c r="M26" i="7"/>
  <c r="L26" i="7"/>
  <c r="R26" i="7" s="1"/>
  <c r="K26" i="7"/>
  <c r="J26" i="7"/>
  <c r="I26" i="7"/>
  <c r="H26" i="7"/>
  <c r="G26" i="7"/>
  <c r="F26" i="7"/>
  <c r="C26" i="7"/>
  <c r="B26" i="7"/>
  <c r="S25" i="7"/>
  <c r="R25" i="7"/>
  <c r="Q25" i="7"/>
  <c r="P25" i="7"/>
  <c r="E25" i="7"/>
  <c r="U25" i="7" s="1"/>
  <c r="U24" i="7"/>
  <c r="S24" i="7"/>
  <c r="R24" i="7"/>
  <c r="Q24" i="7"/>
  <c r="P24" i="7"/>
  <c r="E24" i="7"/>
  <c r="T24" i="7" s="1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O17" i="7"/>
  <c r="N17" i="7"/>
  <c r="M17" i="7"/>
  <c r="L17" i="7"/>
  <c r="K17" i="7"/>
  <c r="J17" i="7"/>
  <c r="I17" i="7"/>
  <c r="H17" i="7"/>
  <c r="P17" i="7" s="1"/>
  <c r="G17" i="7"/>
  <c r="F17" i="7"/>
  <c r="C17" i="7"/>
  <c r="E17" i="7" s="1"/>
  <c r="B17" i="7"/>
  <c r="S16" i="7"/>
  <c r="R16" i="7"/>
  <c r="Q16" i="7"/>
  <c r="P16" i="7"/>
  <c r="E16" i="7"/>
  <c r="U16" i="7" s="1"/>
  <c r="S15" i="7"/>
  <c r="R15" i="7"/>
  <c r="Q15" i="7"/>
  <c r="P15" i="7"/>
  <c r="E15" i="7"/>
  <c r="S14" i="7"/>
  <c r="R14" i="7"/>
  <c r="Q14" i="7"/>
  <c r="P14" i="7"/>
  <c r="E14" i="7"/>
  <c r="U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S9" i="7"/>
  <c r="R9" i="7"/>
  <c r="Q9" i="7"/>
  <c r="P9" i="7"/>
  <c r="E9" i="7"/>
  <c r="U9" i="7" s="1"/>
  <c r="S96" i="6"/>
  <c r="R96" i="6"/>
  <c r="Q96" i="6"/>
  <c r="P96" i="6"/>
  <c r="E96" i="6"/>
  <c r="U96" i="6" s="1"/>
  <c r="U95" i="6"/>
  <c r="T95" i="6"/>
  <c r="S95" i="6"/>
  <c r="R95" i="6"/>
  <c r="Q95" i="6"/>
  <c r="P95" i="6"/>
  <c r="E95" i="6"/>
  <c r="S94" i="6"/>
  <c r="R94" i="6"/>
  <c r="Q94" i="6"/>
  <c r="P94" i="6"/>
  <c r="E94" i="6"/>
  <c r="S93" i="6"/>
  <c r="R93" i="6"/>
  <c r="Q93" i="6"/>
  <c r="U93" i="6" s="1"/>
  <c r="P93" i="6"/>
  <c r="E93" i="6"/>
  <c r="S92" i="6"/>
  <c r="R92" i="6"/>
  <c r="Q92" i="6"/>
  <c r="P92" i="6"/>
  <c r="E92" i="6"/>
  <c r="T91" i="6"/>
  <c r="S91" i="6"/>
  <c r="R91" i="6"/>
  <c r="Q91" i="6"/>
  <c r="P91" i="6"/>
  <c r="E91" i="6"/>
  <c r="S90" i="6"/>
  <c r="R90" i="6"/>
  <c r="Q90" i="6"/>
  <c r="P90" i="6"/>
  <c r="E90" i="6"/>
  <c r="T90" i="6" s="1"/>
  <c r="U89" i="6"/>
  <c r="S89" i="6"/>
  <c r="R89" i="6"/>
  <c r="Q89" i="6"/>
  <c r="P89" i="6"/>
  <c r="E89" i="6"/>
  <c r="T89" i="6" s="1"/>
  <c r="S88" i="6"/>
  <c r="R88" i="6"/>
  <c r="Q88" i="6"/>
  <c r="P88" i="6"/>
  <c r="E88" i="6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R74" i="6" s="1"/>
  <c r="K74" i="6"/>
  <c r="J74" i="6"/>
  <c r="I74" i="6"/>
  <c r="H74" i="6"/>
  <c r="G74" i="6"/>
  <c r="F74" i="6"/>
  <c r="C74" i="6"/>
  <c r="B74" i="6"/>
  <c r="S73" i="6"/>
  <c r="O73" i="6"/>
  <c r="N73" i="6"/>
  <c r="M73" i="6"/>
  <c r="L73" i="6"/>
  <c r="K73" i="6"/>
  <c r="J73" i="6"/>
  <c r="I73" i="6"/>
  <c r="H73" i="6"/>
  <c r="P73" i="6" s="1"/>
  <c r="G73" i="6"/>
  <c r="F73" i="6"/>
  <c r="C73" i="6"/>
  <c r="B73" i="6"/>
  <c r="S72" i="6"/>
  <c r="R72" i="6"/>
  <c r="Q72" i="6"/>
  <c r="P72" i="6"/>
  <c r="E72" i="6"/>
  <c r="T72" i="6" s="1"/>
  <c r="S71" i="6"/>
  <c r="R71" i="6"/>
  <c r="Q71" i="6"/>
  <c r="P71" i="6"/>
  <c r="E71" i="6"/>
  <c r="U71" i="6" s="1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S68" i="6" s="1"/>
  <c r="L68" i="6"/>
  <c r="R68" i="6" s="1"/>
  <c r="K68" i="6"/>
  <c r="J68" i="6"/>
  <c r="I68" i="6"/>
  <c r="H68" i="6"/>
  <c r="G68" i="6"/>
  <c r="F68" i="6"/>
  <c r="C68" i="6"/>
  <c r="B68" i="6"/>
  <c r="U67" i="6"/>
  <c r="S67" i="6"/>
  <c r="R67" i="6"/>
  <c r="Q67" i="6"/>
  <c r="P67" i="6"/>
  <c r="E67" i="6"/>
  <c r="T67" i="6" s="1"/>
  <c r="T66" i="6"/>
  <c r="S66" i="6"/>
  <c r="R66" i="6"/>
  <c r="Q66" i="6"/>
  <c r="P66" i="6"/>
  <c r="E66" i="6"/>
  <c r="U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S63" i="6"/>
  <c r="R63" i="6"/>
  <c r="Q63" i="6"/>
  <c r="P63" i="6"/>
  <c r="E63" i="6"/>
  <c r="U63" i="6" s="1"/>
  <c r="O61" i="6"/>
  <c r="N61" i="6"/>
  <c r="M61" i="6"/>
  <c r="S61" i="6" s="1"/>
  <c r="L61" i="6"/>
  <c r="R61" i="6" s="1"/>
  <c r="K61" i="6"/>
  <c r="J61" i="6"/>
  <c r="I61" i="6"/>
  <c r="H61" i="6"/>
  <c r="C61" i="6"/>
  <c r="B61" i="6"/>
  <c r="S60" i="6"/>
  <c r="R60" i="6"/>
  <c r="Q60" i="6"/>
  <c r="P60" i="6"/>
  <c r="E60" i="6"/>
  <c r="T60" i="6" s="1"/>
  <c r="T59" i="6"/>
  <c r="S59" i="6"/>
  <c r="R59" i="6"/>
  <c r="Q59" i="6"/>
  <c r="P59" i="6"/>
  <c r="E59" i="6"/>
  <c r="U59" i="6" s="1"/>
  <c r="S58" i="6"/>
  <c r="R58" i="6"/>
  <c r="Q58" i="6"/>
  <c r="P58" i="6"/>
  <c r="E58" i="6"/>
  <c r="T58" i="6" s="1"/>
  <c r="U57" i="6"/>
  <c r="T57" i="6"/>
  <c r="S57" i="6"/>
  <c r="R57" i="6"/>
  <c r="Q57" i="6"/>
  <c r="P57" i="6"/>
  <c r="E57" i="6"/>
  <c r="O55" i="6"/>
  <c r="N55" i="6"/>
  <c r="M55" i="6"/>
  <c r="S55" i="6" s="1"/>
  <c r="L55" i="6"/>
  <c r="R55" i="6" s="1"/>
  <c r="K55" i="6"/>
  <c r="J55" i="6"/>
  <c r="I55" i="6"/>
  <c r="H55" i="6"/>
  <c r="G55" i="6"/>
  <c r="F55" i="6"/>
  <c r="C55" i="6"/>
  <c r="B55" i="6"/>
  <c r="S54" i="6"/>
  <c r="R54" i="6"/>
  <c r="Q54" i="6"/>
  <c r="P54" i="6"/>
  <c r="E54" i="6"/>
  <c r="U54" i="6" s="1"/>
  <c r="T53" i="6"/>
  <c r="S53" i="6"/>
  <c r="R53" i="6"/>
  <c r="Q53" i="6"/>
  <c r="P53" i="6"/>
  <c r="E53" i="6"/>
  <c r="U53" i="6" s="1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U45" i="6"/>
  <c r="S45" i="6"/>
  <c r="R45" i="6"/>
  <c r="Q45" i="6"/>
  <c r="P45" i="6"/>
  <c r="E45" i="6"/>
  <c r="T45" i="6" s="1"/>
  <c r="S44" i="6"/>
  <c r="R44" i="6"/>
  <c r="Q44" i="6"/>
  <c r="P44" i="6"/>
  <c r="E44" i="6"/>
  <c r="T44" i="6" s="1"/>
  <c r="O42" i="6"/>
  <c r="N42" i="6"/>
  <c r="M42" i="6"/>
  <c r="L42" i="6"/>
  <c r="R42" i="6" s="1"/>
  <c r="K42" i="6"/>
  <c r="J42" i="6"/>
  <c r="I42" i="6"/>
  <c r="H42" i="6"/>
  <c r="G42" i="6"/>
  <c r="F42" i="6"/>
  <c r="C42" i="6"/>
  <c r="B42" i="6"/>
  <c r="S41" i="6"/>
  <c r="R41" i="6"/>
  <c r="Q41" i="6"/>
  <c r="P41" i="6"/>
  <c r="E41" i="6"/>
  <c r="T40" i="6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P38" i="6"/>
  <c r="E38" i="6"/>
  <c r="T37" i="6"/>
  <c r="S37" i="6"/>
  <c r="R37" i="6"/>
  <c r="Q37" i="6"/>
  <c r="P37" i="6"/>
  <c r="E37" i="6"/>
  <c r="O35" i="6"/>
  <c r="N35" i="6"/>
  <c r="M35" i="6"/>
  <c r="S35" i="6" s="1"/>
  <c r="L35" i="6"/>
  <c r="R35" i="6" s="1"/>
  <c r="K35" i="6"/>
  <c r="J35" i="6"/>
  <c r="I35" i="6"/>
  <c r="H35" i="6"/>
  <c r="G35" i="6"/>
  <c r="F35" i="6"/>
  <c r="C35" i="6"/>
  <c r="B35" i="6"/>
  <c r="E35" i="6" s="1"/>
  <c r="S34" i="6"/>
  <c r="R34" i="6"/>
  <c r="Q34" i="6"/>
  <c r="P34" i="6"/>
  <c r="E34" i="6"/>
  <c r="O32" i="6"/>
  <c r="N32" i="6"/>
  <c r="M32" i="6"/>
  <c r="S32" i="6" s="1"/>
  <c r="L32" i="6"/>
  <c r="R32" i="6" s="1"/>
  <c r="K32" i="6"/>
  <c r="J32" i="6"/>
  <c r="I32" i="6"/>
  <c r="H32" i="6"/>
  <c r="G32" i="6"/>
  <c r="F32" i="6"/>
  <c r="C32" i="6"/>
  <c r="B32" i="6"/>
  <c r="S31" i="6"/>
  <c r="R31" i="6"/>
  <c r="Q31" i="6"/>
  <c r="P31" i="6"/>
  <c r="E31" i="6"/>
  <c r="U31" i="6" s="1"/>
  <c r="U30" i="6"/>
  <c r="S30" i="6"/>
  <c r="R30" i="6"/>
  <c r="Q30" i="6"/>
  <c r="P30" i="6"/>
  <c r="E30" i="6"/>
  <c r="T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S26" i="6" s="1"/>
  <c r="L26" i="6"/>
  <c r="R26" i="6" s="1"/>
  <c r="K26" i="6"/>
  <c r="J26" i="6"/>
  <c r="I26" i="6"/>
  <c r="H26" i="6"/>
  <c r="G26" i="6"/>
  <c r="F26" i="6"/>
  <c r="C26" i="6"/>
  <c r="B26" i="6"/>
  <c r="E26" i="6" s="1"/>
  <c r="S25" i="6"/>
  <c r="R25" i="6"/>
  <c r="Q25" i="6"/>
  <c r="P25" i="6"/>
  <c r="E25" i="6"/>
  <c r="U25" i="6" s="1"/>
  <c r="S24" i="6"/>
  <c r="R24" i="6"/>
  <c r="Q24" i="6"/>
  <c r="P24" i="6"/>
  <c r="E24" i="6"/>
  <c r="T24" i="6" s="1"/>
  <c r="S23" i="6"/>
  <c r="R23" i="6"/>
  <c r="Q23" i="6"/>
  <c r="P23" i="6"/>
  <c r="E23" i="6"/>
  <c r="S22" i="6"/>
  <c r="R22" i="6"/>
  <c r="Q22" i="6"/>
  <c r="U22" i="6" s="1"/>
  <c r="P22" i="6"/>
  <c r="E22" i="6"/>
  <c r="T22" i="6" s="1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S17" i="6"/>
  <c r="O17" i="6"/>
  <c r="N17" i="6"/>
  <c r="M17" i="6"/>
  <c r="L17" i="6"/>
  <c r="R17" i="6" s="1"/>
  <c r="K17" i="6"/>
  <c r="J17" i="6"/>
  <c r="I17" i="6"/>
  <c r="H17" i="6"/>
  <c r="P17" i="6" s="1"/>
  <c r="G17" i="6"/>
  <c r="F17" i="6"/>
  <c r="C17" i="6"/>
  <c r="B17" i="6"/>
  <c r="E17" i="6" s="1"/>
  <c r="S16" i="6"/>
  <c r="R16" i="6"/>
  <c r="Q16" i="6"/>
  <c r="P16" i="6"/>
  <c r="E16" i="6"/>
  <c r="T16" i="6" s="1"/>
  <c r="T15" i="6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U10" i="6" s="1"/>
  <c r="T9" i="6"/>
  <c r="S9" i="6"/>
  <c r="R9" i="6"/>
  <c r="Q9" i="6"/>
  <c r="P9" i="6"/>
  <c r="E9" i="6"/>
  <c r="U96" i="5"/>
  <c r="S96" i="5"/>
  <c r="R96" i="5"/>
  <c r="Q96" i="5"/>
  <c r="P96" i="5"/>
  <c r="E96" i="5"/>
  <c r="S95" i="5"/>
  <c r="R95" i="5"/>
  <c r="Q95" i="5"/>
  <c r="P95" i="5"/>
  <c r="E95" i="5"/>
  <c r="U95" i="5" s="1"/>
  <c r="S94" i="5"/>
  <c r="R94" i="5"/>
  <c r="Q94" i="5"/>
  <c r="P94" i="5"/>
  <c r="E94" i="5"/>
  <c r="S93" i="5"/>
  <c r="R93" i="5"/>
  <c r="Q93" i="5"/>
  <c r="P93" i="5"/>
  <c r="E93" i="5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U90" i="5"/>
  <c r="T90" i="5"/>
  <c r="S90" i="5"/>
  <c r="R90" i="5"/>
  <c r="Q90" i="5"/>
  <c r="P90" i="5"/>
  <c r="E90" i="5"/>
  <c r="S89" i="5"/>
  <c r="R89" i="5"/>
  <c r="Q89" i="5"/>
  <c r="P89" i="5"/>
  <c r="E89" i="5"/>
  <c r="U89" i="5" s="1"/>
  <c r="U88" i="5"/>
  <c r="S88" i="5"/>
  <c r="R88" i="5"/>
  <c r="Q88" i="5"/>
  <c r="Q87" i="5" s="1"/>
  <c r="P88" i="5"/>
  <c r="E88" i="5"/>
  <c r="V75" i="5"/>
  <c r="O75" i="5"/>
  <c r="N75" i="5"/>
  <c r="M75" i="5"/>
  <c r="S75" i="5" s="1"/>
  <c r="L75" i="5"/>
  <c r="K75" i="5"/>
  <c r="J75" i="5"/>
  <c r="I75" i="5"/>
  <c r="H75" i="5"/>
  <c r="G75" i="5"/>
  <c r="F75" i="5"/>
  <c r="C75" i="5"/>
  <c r="B75" i="5"/>
  <c r="V74" i="5"/>
  <c r="O74" i="5"/>
  <c r="N74" i="5"/>
  <c r="M74" i="5"/>
  <c r="L74" i="5"/>
  <c r="K74" i="5"/>
  <c r="J74" i="5"/>
  <c r="I74" i="5"/>
  <c r="H74" i="5"/>
  <c r="P74" i="5" s="1"/>
  <c r="G74" i="5"/>
  <c r="F74" i="5"/>
  <c r="E74" i="5"/>
  <c r="C74" i="5"/>
  <c r="B74" i="5"/>
  <c r="V73" i="5"/>
  <c r="O73" i="5"/>
  <c r="S73" i="5" s="1"/>
  <c r="N73" i="5"/>
  <c r="M73" i="5"/>
  <c r="L73" i="5"/>
  <c r="R73" i="5" s="1"/>
  <c r="K73" i="5"/>
  <c r="J73" i="5"/>
  <c r="I73" i="5"/>
  <c r="H73" i="5"/>
  <c r="G73" i="5"/>
  <c r="F73" i="5"/>
  <c r="C73" i="5"/>
  <c r="B73" i="5"/>
  <c r="E73" i="5" s="1"/>
  <c r="U72" i="5"/>
  <c r="T72" i="5"/>
  <c r="S72" i="5"/>
  <c r="R72" i="5"/>
  <c r="Q72" i="5"/>
  <c r="P72" i="5"/>
  <c r="E72" i="5"/>
  <c r="S71" i="5"/>
  <c r="R71" i="5"/>
  <c r="Q71" i="5"/>
  <c r="P71" i="5"/>
  <c r="E71" i="5"/>
  <c r="T71" i="5" s="1"/>
  <c r="O69" i="5"/>
  <c r="N69" i="5"/>
  <c r="M69" i="5"/>
  <c r="L69" i="5"/>
  <c r="K69" i="5"/>
  <c r="J69" i="5"/>
  <c r="I69" i="5"/>
  <c r="H69" i="5"/>
  <c r="P69" i="5" s="1"/>
  <c r="G69" i="5"/>
  <c r="F69" i="5"/>
  <c r="C69" i="5"/>
  <c r="B69" i="5"/>
  <c r="O68" i="5"/>
  <c r="N68" i="5"/>
  <c r="M68" i="5"/>
  <c r="S68" i="5" s="1"/>
  <c r="L68" i="5"/>
  <c r="R68" i="5" s="1"/>
  <c r="K68" i="5"/>
  <c r="J68" i="5"/>
  <c r="I68" i="5"/>
  <c r="H68" i="5"/>
  <c r="G68" i="5"/>
  <c r="F68" i="5"/>
  <c r="C68" i="5"/>
  <c r="B68" i="5"/>
  <c r="U67" i="5"/>
  <c r="S67" i="5"/>
  <c r="R67" i="5"/>
  <c r="Q67" i="5"/>
  <c r="P67" i="5"/>
  <c r="E67" i="5"/>
  <c r="T67" i="5" s="1"/>
  <c r="T66" i="5"/>
  <c r="S66" i="5"/>
  <c r="R66" i="5"/>
  <c r="Q66" i="5"/>
  <c r="P66" i="5"/>
  <c r="E66" i="5"/>
  <c r="U66" i="5" s="1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O61" i="5"/>
  <c r="N61" i="5"/>
  <c r="M61" i="5"/>
  <c r="S61" i="5" s="1"/>
  <c r="L61" i="5"/>
  <c r="R61" i="5" s="1"/>
  <c r="K61" i="5"/>
  <c r="J61" i="5"/>
  <c r="I61" i="5"/>
  <c r="H61" i="5"/>
  <c r="C61" i="5"/>
  <c r="B61" i="5"/>
  <c r="S60" i="5"/>
  <c r="R60" i="5"/>
  <c r="Q60" i="5"/>
  <c r="P60" i="5"/>
  <c r="E60" i="5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O55" i="5"/>
  <c r="N55" i="5"/>
  <c r="M55" i="5"/>
  <c r="L55" i="5"/>
  <c r="K55" i="5"/>
  <c r="J55" i="5"/>
  <c r="I55" i="5"/>
  <c r="H55" i="5"/>
  <c r="G55" i="5"/>
  <c r="F55" i="5"/>
  <c r="C55" i="5"/>
  <c r="B55" i="5"/>
  <c r="S54" i="5"/>
  <c r="R54" i="5"/>
  <c r="Q54" i="5"/>
  <c r="P54" i="5"/>
  <c r="E54" i="5"/>
  <c r="U54" i="5" s="1"/>
  <c r="S53" i="5"/>
  <c r="R53" i="5"/>
  <c r="Q53" i="5"/>
  <c r="P53" i="5"/>
  <c r="E53" i="5"/>
  <c r="U53" i="5" s="1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T44" i="5"/>
  <c r="S44" i="5"/>
  <c r="R44" i="5"/>
  <c r="Q44" i="5"/>
  <c r="P44" i="5"/>
  <c r="E44" i="5"/>
  <c r="U44" i="5" s="1"/>
  <c r="O42" i="5"/>
  <c r="N42" i="5"/>
  <c r="M42" i="5"/>
  <c r="S42" i="5" s="1"/>
  <c r="L42" i="5"/>
  <c r="R42" i="5" s="1"/>
  <c r="K42" i="5"/>
  <c r="J42" i="5"/>
  <c r="I42" i="5"/>
  <c r="H42" i="5"/>
  <c r="G42" i="5"/>
  <c r="F42" i="5"/>
  <c r="C42" i="5"/>
  <c r="B42" i="5"/>
  <c r="E42" i="5" s="1"/>
  <c r="T41" i="5"/>
  <c r="S41" i="5"/>
  <c r="R41" i="5"/>
  <c r="Q41" i="5"/>
  <c r="P41" i="5"/>
  <c r="E41" i="5"/>
  <c r="U41" i="5" s="1"/>
  <c r="T40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O35" i="5"/>
  <c r="N35" i="5"/>
  <c r="M35" i="5"/>
  <c r="S35" i="5" s="1"/>
  <c r="L35" i="5"/>
  <c r="K35" i="5"/>
  <c r="J35" i="5"/>
  <c r="I35" i="5"/>
  <c r="H35" i="5"/>
  <c r="G35" i="5"/>
  <c r="F35" i="5"/>
  <c r="C35" i="5"/>
  <c r="B35" i="5"/>
  <c r="S34" i="5"/>
  <c r="R34" i="5"/>
  <c r="Q34" i="5"/>
  <c r="P34" i="5"/>
  <c r="E34" i="5"/>
  <c r="T34" i="5" s="1"/>
  <c r="S32" i="5"/>
  <c r="O32" i="5"/>
  <c r="N32" i="5"/>
  <c r="M32" i="5"/>
  <c r="L32" i="5"/>
  <c r="R32" i="5" s="1"/>
  <c r="K32" i="5"/>
  <c r="J32" i="5"/>
  <c r="I32" i="5"/>
  <c r="Q32" i="5" s="1"/>
  <c r="H32" i="5"/>
  <c r="G32" i="5"/>
  <c r="F32" i="5"/>
  <c r="C32" i="5"/>
  <c r="B32" i="5"/>
  <c r="U31" i="5"/>
  <c r="S31" i="5"/>
  <c r="R31" i="5"/>
  <c r="Q31" i="5"/>
  <c r="P31" i="5"/>
  <c r="E31" i="5"/>
  <c r="T31" i="5" s="1"/>
  <c r="U30" i="5"/>
  <c r="T30" i="5"/>
  <c r="S30" i="5"/>
  <c r="R30" i="5"/>
  <c r="Q30" i="5"/>
  <c r="P30" i="5"/>
  <c r="E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O26" i="5"/>
  <c r="N26" i="5"/>
  <c r="M26" i="5"/>
  <c r="S26" i="5" s="1"/>
  <c r="L26" i="5"/>
  <c r="R26" i="5" s="1"/>
  <c r="K26" i="5"/>
  <c r="J26" i="5"/>
  <c r="I26" i="5"/>
  <c r="H26" i="5"/>
  <c r="G26" i="5"/>
  <c r="F26" i="5"/>
  <c r="C26" i="5"/>
  <c r="B26" i="5"/>
  <c r="E26" i="5" s="1"/>
  <c r="S25" i="5"/>
  <c r="R25" i="5"/>
  <c r="Q25" i="5"/>
  <c r="P25" i="5"/>
  <c r="E25" i="5"/>
  <c r="U25" i="5" s="1"/>
  <c r="S24" i="5"/>
  <c r="R24" i="5"/>
  <c r="Q24" i="5"/>
  <c r="P24" i="5"/>
  <c r="E24" i="5"/>
  <c r="U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O17" i="5"/>
  <c r="N17" i="5"/>
  <c r="M17" i="5"/>
  <c r="L17" i="5"/>
  <c r="R17" i="5" s="1"/>
  <c r="K17" i="5"/>
  <c r="J17" i="5"/>
  <c r="I17" i="5"/>
  <c r="H17" i="5"/>
  <c r="G17" i="5"/>
  <c r="F17" i="5"/>
  <c r="C17" i="5"/>
  <c r="B17" i="5"/>
  <c r="U16" i="5"/>
  <c r="T16" i="5"/>
  <c r="S16" i="5"/>
  <c r="R16" i="5"/>
  <c r="Q16" i="5"/>
  <c r="P16" i="5"/>
  <c r="E16" i="5"/>
  <c r="T15" i="5"/>
  <c r="S15" i="5"/>
  <c r="R15" i="5"/>
  <c r="Q15" i="5"/>
  <c r="P15" i="5"/>
  <c r="E15" i="5"/>
  <c r="U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U96" i="4"/>
  <c r="T96" i="4"/>
  <c r="S96" i="4"/>
  <c r="R96" i="4"/>
  <c r="Q96" i="4"/>
  <c r="P96" i="4"/>
  <c r="E96" i="4"/>
  <c r="T95" i="4"/>
  <c r="S95" i="4"/>
  <c r="R95" i="4"/>
  <c r="Q95" i="4"/>
  <c r="P95" i="4"/>
  <c r="E95" i="4"/>
  <c r="U95" i="4" s="1"/>
  <c r="S94" i="4"/>
  <c r="R94" i="4"/>
  <c r="Q94" i="4"/>
  <c r="P94" i="4"/>
  <c r="T94" i="4" s="1"/>
  <c r="E94" i="4"/>
  <c r="S93" i="4"/>
  <c r="R93" i="4"/>
  <c r="Q93" i="4"/>
  <c r="P93" i="4"/>
  <c r="E93" i="4"/>
  <c r="S92" i="4"/>
  <c r="R92" i="4"/>
  <c r="Q92" i="4"/>
  <c r="U92" i="4" s="1"/>
  <c r="P92" i="4"/>
  <c r="T92" i="4" s="1"/>
  <c r="E92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V75" i="4"/>
  <c r="O75" i="4"/>
  <c r="N75" i="4"/>
  <c r="M75" i="4"/>
  <c r="L75" i="4"/>
  <c r="K75" i="4"/>
  <c r="J75" i="4"/>
  <c r="I75" i="4"/>
  <c r="H75" i="4"/>
  <c r="G75" i="4"/>
  <c r="F75" i="4"/>
  <c r="C75" i="4"/>
  <c r="B75" i="4"/>
  <c r="S74" i="4"/>
  <c r="O74" i="4"/>
  <c r="N74" i="4"/>
  <c r="M74" i="4"/>
  <c r="L74" i="4"/>
  <c r="R74" i="4" s="1"/>
  <c r="K74" i="4"/>
  <c r="J74" i="4"/>
  <c r="I74" i="4"/>
  <c r="Q74" i="4" s="1"/>
  <c r="H74" i="4"/>
  <c r="P74" i="4" s="1"/>
  <c r="G74" i="4"/>
  <c r="F74" i="4"/>
  <c r="C74" i="4"/>
  <c r="B74" i="4"/>
  <c r="E74" i="4" s="1"/>
  <c r="O73" i="4"/>
  <c r="N73" i="4"/>
  <c r="M73" i="4"/>
  <c r="S73" i="4" s="1"/>
  <c r="L73" i="4"/>
  <c r="R73" i="4" s="1"/>
  <c r="K73" i="4"/>
  <c r="J73" i="4"/>
  <c r="I73" i="4"/>
  <c r="H73" i="4"/>
  <c r="G73" i="4"/>
  <c r="F73" i="4"/>
  <c r="C73" i="4"/>
  <c r="B73" i="4"/>
  <c r="S72" i="4"/>
  <c r="R72" i="4"/>
  <c r="Q72" i="4"/>
  <c r="P72" i="4"/>
  <c r="E72" i="4"/>
  <c r="U72" i="4" s="1"/>
  <c r="S71" i="4"/>
  <c r="R71" i="4"/>
  <c r="Q71" i="4"/>
  <c r="P71" i="4"/>
  <c r="E71" i="4"/>
  <c r="V69" i="4"/>
  <c r="O69" i="4"/>
  <c r="N69" i="4"/>
  <c r="M69" i="4"/>
  <c r="L69" i="4"/>
  <c r="K69" i="4"/>
  <c r="J69" i="4"/>
  <c r="I69" i="4"/>
  <c r="H69" i="4"/>
  <c r="G69" i="4"/>
  <c r="F69" i="4"/>
  <c r="C69" i="4"/>
  <c r="B69" i="4"/>
  <c r="R68" i="4"/>
  <c r="O68" i="4"/>
  <c r="N68" i="4"/>
  <c r="M68" i="4"/>
  <c r="S68" i="4" s="1"/>
  <c r="L68" i="4"/>
  <c r="K68" i="4"/>
  <c r="J68" i="4"/>
  <c r="I68" i="4"/>
  <c r="H68" i="4"/>
  <c r="P68" i="4" s="1"/>
  <c r="G68" i="4"/>
  <c r="F68" i="4"/>
  <c r="C68" i="4"/>
  <c r="B68" i="4"/>
  <c r="E68" i="4" s="1"/>
  <c r="T67" i="4"/>
  <c r="S67" i="4"/>
  <c r="R67" i="4"/>
  <c r="Q67" i="4"/>
  <c r="P67" i="4"/>
  <c r="E67" i="4"/>
  <c r="U67" i="4" s="1"/>
  <c r="S66" i="4"/>
  <c r="R66" i="4"/>
  <c r="Q66" i="4"/>
  <c r="P66" i="4"/>
  <c r="E66" i="4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O61" i="4"/>
  <c r="N61" i="4"/>
  <c r="M61" i="4"/>
  <c r="S61" i="4" s="1"/>
  <c r="L61" i="4"/>
  <c r="R61" i="4" s="1"/>
  <c r="K61" i="4"/>
  <c r="J61" i="4"/>
  <c r="I61" i="4"/>
  <c r="H61" i="4"/>
  <c r="C61" i="4"/>
  <c r="B61" i="4"/>
  <c r="T60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U58" i="4"/>
  <c r="T58" i="4"/>
  <c r="S58" i="4"/>
  <c r="R58" i="4"/>
  <c r="Q58" i="4"/>
  <c r="P58" i="4"/>
  <c r="E58" i="4"/>
  <c r="S57" i="4"/>
  <c r="R57" i="4"/>
  <c r="Q57" i="4"/>
  <c r="P57" i="4"/>
  <c r="E57" i="4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S53" i="4"/>
  <c r="R53" i="4"/>
  <c r="Q53" i="4"/>
  <c r="P53" i="4"/>
  <c r="E53" i="4"/>
  <c r="S52" i="4"/>
  <c r="R52" i="4"/>
  <c r="Q52" i="4"/>
  <c r="P52" i="4"/>
  <c r="E52" i="4"/>
  <c r="T52" i="4" s="1"/>
  <c r="U51" i="4"/>
  <c r="T51" i="4"/>
  <c r="S51" i="4"/>
  <c r="R51" i="4"/>
  <c r="Q51" i="4"/>
  <c r="P51" i="4"/>
  <c r="E51" i="4"/>
  <c r="T50" i="4"/>
  <c r="S50" i="4"/>
  <c r="R50" i="4"/>
  <c r="Q50" i="4"/>
  <c r="P50" i="4"/>
  <c r="E50" i="4"/>
  <c r="U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T47" i="4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4" i="4"/>
  <c r="S44" i="4"/>
  <c r="R44" i="4"/>
  <c r="Q44" i="4"/>
  <c r="P44" i="4"/>
  <c r="E44" i="4"/>
  <c r="T44" i="4" s="1"/>
  <c r="O42" i="4"/>
  <c r="N42" i="4"/>
  <c r="R42" i="4" s="1"/>
  <c r="M42" i="4"/>
  <c r="L42" i="4"/>
  <c r="K42" i="4"/>
  <c r="J42" i="4"/>
  <c r="I42" i="4"/>
  <c r="H42" i="4"/>
  <c r="G42" i="4"/>
  <c r="F42" i="4"/>
  <c r="C42" i="4"/>
  <c r="B42" i="4"/>
  <c r="S41" i="4"/>
  <c r="R41" i="4"/>
  <c r="Q41" i="4"/>
  <c r="P41" i="4"/>
  <c r="E41" i="4"/>
  <c r="T41" i="4" s="1"/>
  <c r="U40" i="4"/>
  <c r="S40" i="4"/>
  <c r="R40" i="4"/>
  <c r="Q40" i="4"/>
  <c r="P40" i="4"/>
  <c r="E40" i="4"/>
  <c r="T40" i="4" s="1"/>
  <c r="U39" i="4"/>
  <c r="S39" i="4"/>
  <c r="R39" i="4"/>
  <c r="Q39" i="4"/>
  <c r="P39" i="4"/>
  <c r="E39" i="4"/>
  <c r="T39" i="4" s="1"/>
  <c r="S38" i="4"/>
  <c r="R38" i="4"/>
  <c r="Q38" i="4"/>
  <c r="P38" i="4"/>
  <c r="T38" i="4" s="1"/>
  <c r="E38" i="4"/>
  <c r="S37" i="4"/>
  <c r="R37" i="4"/>
  <c r="Q37" i="4"/>
  <c r="P37" i="4"/>
  <c r="E37" i="4"/>
  <c r="O35" i="4"/>
  <c r="S35" i="4" s="1"/>
  <c r="N35" i="4"/>
  <c r="M35" i="4"/>
  <c r="L35" i="4"/>
  <c r="K35" i="4"/>
  <c r="J35" i="4"/>
  <c r="I35" i="4"/>
  <c r="H35" i="4"/>
  <c r="G35" i="4"/>
  <c r="F35" i="4"/>
  <c r="C35" i="4"/>
  <c r="B35" i="4"/>
  <c r="E35" i="4" s="1"/>
  <c r="S34" i="4"/>
  <c r="R34" i="4"/>
  <c r="Q34" i="4"/>
  <c r="P34" i="4"/>
  <c r="E34" i="4"/>
  <c r="U34" i="4" s="1"/>
  <c r="O32" i="4"/>
  <c r="N32" i="4"/>
  <c r="M32" i="4"/>
  <c r="S32" i="4" s="1"/>
  <c r="L32" i="4"/>
  <c r="R32" i="4" s="1"/>
  <c r="K32" i="4"/>
  <c r="J32" i="4"/>
  <c r="I32" i="4"/>
  <c r="H32" i="4"/>
  <c r="G32" i="4"/>
  <c r="F32" i="4"/>
  <c r="C32" i="4"/>
  <c r="B32" i="4"/>
  <c r="S31" i="4"/>
  <c r="R31" i="4"/>
  <c r="Q31" i="4"/>
  <c r="P31" i="4"/>
  <c r="E31" i="4"/>
  <c r="S30" i="4"/>
  <c r="R30" i="4"/>
  <c r="Q30" i="4"/>
  <c r="P30" i="4"/>
  <c r="E30" i="4"/>
  <c r="U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V26" i="4"/>
  <c r="O26" i="4"/>
  <c r="N26" i="4"/>
  <c r="M26" i="4"/>
  <c r="L26" i="4"/>
  <c r="R26" i="4" s="1"/>
  <c r="K26" i="4"/>
  <c r="J26" i="4"/>
  <c r="I26" i="4"/>
  <c r="H26" i="4"/>
  <c r="G26" i="4"/>
  <c r="F26" i="4"/>
  <c r="C26" i="4"/>
  <c r="B26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T20" i="4"/>
  <c r="S20" i="4"/>
  <c r="R20" i="4"/>
  <c r="Q20" i="4"/>
  <c r="P20" i="4"/>
  <c r="E20" i="4"/>
  <c r="U20" i="4" s="1"/>
  <c r="S19" i="4"/>
  <c r="R19" i="4"/>
  <c r="Q19" i="4"/>
  <c r="P19" i="4"/>
  <c r="E19" i="4"/>
  <c r="O17" i="4"/>
  <c r="S17" i="4" s="1"/>
  <c r="N17" i="4"/>
  <c r="M17" i="4"/>
  <c r="L17" i="4"/>
  <c r="K17" i="4"/>
  <c r="J17" i="4"/>
  <c r="I17" i="4"/>
  <c r="Q17" i="4" s="1"/>
  <c r="H17" i="4"/>
  <c r="G17" i="4"/>
  <c r="F17" i="4"/>
  <c r="C17" i="4"/>
  <c r="B17" i="4"/>
  <c r="E17" i="4" s="1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T14" i="4" s="1"/>
  <c r="T13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S11" i="4"/>
  <c r="R11" i="4"/>
  <c r="Q11" i="4"/>
  <c r="P11" i="4"/>
  <c r="E11" i="4"/>
  <c r="U11" i="4" s="1"/>
  <c r="T10" i="4"/>
  <c r="S10" i="4"/>
  <c r="R10" i="4"/>
  <c r="Q10" i="4"/>
  <c r="P10" i="4"/>
  <c r="E10" i="4"/>
  <c r="T9" i="4"/>
  <c r="S9" i="4"/>
  <c r="R9" i="4"/>
  <c r="Q9" i="4"/>
  <c r="P9" i="4"/>
  <c r="E9" i="4"/>
  <c r="U9" i="4" s="1"/>
  <c r="S96" i="3"/>
  <c r="R96" i="3"/>
  <c r="Q96" i="3"/>
  <c r="P96" i="3"/>
  <c r="E96" i="3"/>
  <c r="S95" i="3"/>
  <c r="R95" i="3"/>
  <c r="Q95" i="3"/>
  <c r="P95" i="3"/>
  <c r="E95" i="3"/>
  <c r="U95" i="3" s="1"/>
  <c r="S94" i="3"/>
  <c r="R94" i="3"/>
  <c r="Q94" i="3"/>
  <c r="P94" i="3"/>
  <c r="E94" i="3"/>
  <c r="S93" i="3"/>
  <c r="R93" i="3"/>
  <c r="Q93" i="3"/>
  <c r="P93" i="3"/>
  <c r="T93" i="3" s="1"/>
  <c r="E93" i="3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W75" i="3"/>
  <c r="V75" i="3"/>
  <c r="O75" i="3"/>
  <c r="N75" i="3"/>
  <c r="M75" i="3"/>
  <c r="L75" i="3"/>
  <c r="K75" i="3"/>
  <c r="J75" i="3"/>
  <c r="I75" i="3"/>
  <c r="H75" i="3"/>
  <c r="G75" i="3"/>
  <c r="F75" i="3"/>
  <c r="C75" i="3"/>
  <c r="B75" i="3"/>
  <c r="R74" i="3"/>
  <c r="O74" i="3"/>
  <c r="S74" i="3" s="1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R73" i="3" s="1"/>
  <c r="M73" i="3"/>
  <c r="S73" i="3" s="1"/>
  <c r="L73" i="3"/>
  <c r="K73" i="3"/>
  <c r="J73" i="3"/>
  <c r="I73" i="3"/>
  <c r="H73" i="3"/>
  <c r="G73" i="3"/>
  <c r="F73" i="3"/>
  <c r="C73" i="3"/>
  <c r="B73" i="3"/>
  <c r="S72" i="3"/>
  <c r="R72" i="3"/>
  <c r="Q72" i="3"/>
  <c r="P72" i="3"/>
  <c r="E72" i="3"/>
  <c r="T72" i="3" s="1"/>
  <c r="U71" i="3"/>
  <c r="S71" i="3"/>
  <c r="R71" i="3"/>
  <c r="Q71" i="3"/>
  <c r="P71" i="3"/>
  <c r="E71" i="3"/>
  <c r="T71" i="3" s="1"/>
  <c r="W69" i="3"/>
  <c r="V69" i="3"/>
  <c r="O69" i="3"/>
  <c r="N69" i="3"/>
  <c r="M69" i="3"/>
  <c r="L69" i="3"/>
  <c r="K69" i="3"/>
  <c r="J69" i="3"/>
  <c r="I69" i="3"/>
  <c r="Q69" i="3" s="1"/>
  <c r="H69" i="3"/>
  <c r="G69" i="3"/>
  <c r="F69" i="3"/>
  <c r="C69" i="3"/>
  <c r="B69" i="3"/>
  <c r="R68" i="3"/>
  <c r="O68" i="3"/>
  <c r="N68" i="3"/>
  <c r="M68" i="3"/>
  <c r="S68" i="3" s="1"/>
  <c r="L68" i="3"/>
  <c r="K68" i="3"/>
  <c r="J68" i="3"/>
  <c r="I68" i="3"/>
  <c r="H68" i="3"/>
  <c r="G68" i="3"/>
  <c r="F68" i="3"/>
  <c r="E68" i="3"/>
  <c r="C68" i="3"/>
  <c r="B68" i="3"/>
  <c r="S67" i="3"/>
  <c r="R67" i="3"/>
  <c r="Q67" i="3"/>
  <c r="P67" i="3"/>
  <c r="E67" i="3"/>
  <c r="T67" i="3" s="1"/>
  <c r="S66" i="3"/>
  <c r="R66" i="3"/>
  <c r="Q66" i="3"/>
  <c r="P66" i="3"/>
  <c r="E66" i="3"/>
  <c r="U66" i="3" s="1"/>
  <c r="U65" i="3"/>
  <c r="S65" i="3"/>
  <c r="R65" i="3"/>
  <c r="Q65" i="3"/>
  <c r="P65" i="3"/>
  <c r="E65" i="3"/>
  <c r="T65" i="3" s="1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O61" i="3"/>
  <c r="N61" i="3"/>
  <c r="M61" i="3"/>
  <c r="S61" i="3" s="1"/>
  <c r="L61" i="3"/>
  <c r="R61" i="3" s="1"/>
  <c r="K61" i="3"/>
  <c r="J61" i="3"/>
  <c r="I61" i="3"/>
  <c r="H61" i="3"/>
  <c r="C61" i="3"/>
  <c r="B61" i="3"/>
  <c r="S60" i="3"/>
  <c r="R60" i="3"/>
  <c r="Q60" i="3"/>
  <c r="P60" i="3"/>
  <c r="E60" i="3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O55" i="3"/>
  <c r="N55" i="3"/>
  <c r="M55" i="3"/>
  <c r="S55" i="3" s="1"/>
  <c r="L55" i="3"/>
  <c r="R55" i="3" s="1"/>
  <c r="K55" i="3"/>
  <c r="J55" i="3"/>
  <c r="I55" i="3"/>
  <c r="H55" i="3"/>
  <c r="G55" i="3"/>
  <c r="F55" i="3"/>
  <c r="C55" i="3"/>
  <c r="B55" i="3"/>
  <c r="S54" i="3"/>
  <c r="R54" i="3"/>
  <c r="Q54" i="3"/>
  <c r="P54" i="3"/>
  <c r="E54" i="3"/>
  <c r="U54" i="3" s="1"/>
  <c r="U53" i="3"/>
  <c r="S53" i="3"/>
  <c r="R53" i="3"/>
  <c r="Q53" i="3"/>
  <c r="P53" i="3"/>
  <c r="E53" i="3"/>
  <c r="T53" i="3" s="1"/>
  <c r="U52" i="3"/>
  <c r="S52" i="3"/>
  <c r="R52" i="3"/>
  <c r="Q52" i="3"/>
  <c r="P52" i="3"/>
  <c r="E52" i="3"/>
  <c r="T52" i="3" s="1"/>
  <c r="U51" i="3"/>
  <c r="T51" i="3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W42" i="3"/>
  <c r="V42" i="3"/>
  <c r="O42" i="3"/>
  <c r="N42" i="3"/>
  <c r="M42" i="3"/>
  <c r="S42" i="3" s="1"/>
  <c r="L42" i="3"/>
  <c r="R42" i="3" s="1"/>
  <c r="K42" i="3"/>
  <c r="Q42" i="3" s="1"/>
  <c r="J42" i="3"/>
  <c r="I42" i="3"/>
  <c r="H42" i="3"/>
  <c r="G42" i="3"/>
  <c r="F42" i="3"/>
  <c r="C42" i="3"/>
  <c r="B42" i="3"/>
  <c r="S41" i="3"/>
  <c r="R41" i="3"/>
  <c r="Q41" i="3"/>
  <c r="P41" i="3"/>
  <c r="E41" i="3"/>
  <c r="U41" i="3" s="1"/>
  <c r="U40" i="3"/>
  <c r="S40" i="3"/>
  <c r="R40" i="3"/>
  <c r="Q40" i="3"/>
  <c r="P40" i="3"/>
  <c r="E40" i="3"/>
  <c r="T40" i="3" s="1"/>
  <c r="S39" i="3"/>
  <c r="R39" i="3"/>
  <c r="Q39" i="3"/>
  <c r="P39" i="3"/>
  <c r="E39" i="3"/>
  <c r="U39" i="3" s="1"/>
  <c r="S38" i="3"/>
  <c r="R38" i="3"/>
  <c r="Q38" i="3"/>
  <c r="U38" i="3" s="1"/>
  <c r="P38" i="3"/>
  <c r="E38" i="3"/>
  <c r="T38" i="3" s="1"/>
  <c r="S37" i="3"/>
  <c r="R37" i="3"/>
  <c r="Q37" i="3"/>
  <c r="P37" i="3"/>
  <c r="T37" i="3" s="1"/>
  <c r="E37" i="3"/>
  <c r="U37" i="3" s="1"/>
  <c r="O35" i="3"/>
  <c r="N35" i="3"/>
  <c r="M35" i="3"/>
  <c r="S35" i="3" s="1"/>
  <c r="L35" i="3"/>
  <c r="R35" i="3" s="1"/>
  <c r="K35" i="3"/>
  <c r="J35" i="3"/>
  <c r="I35" i="3"/>
  <c r="H35" i="3"/>
  <c r="G35" i="3"/>
  <c r="F35" i="3"/>
  <c r="C35" i="3"/>
  <c r="B35" i="3"/>
  <c r="E35" i="3" s="1"/>
  <c r="S34" i="3"/>
  <c r="R34" i="3"/>
  <c r="Q34" i="3"/>
  <c r="P34" i="3"/>
  <c r="E34" i="3"/>
  <c r="O32" i="3"/>
  <c r="N32" i="3"/>
  <c r="M32" i="3"/>
  <c r="S32" i="3" s="1"/>
  <c r="L32" i="3"/>
  <c r="R32" i="3" s="1"/>
  <c r="K32" i="3"/>
  <c r="J32" i="3"/>
  <c r="I32" i="3"/>
  <c r="H32" i="3"/>
  <c r="G32" i="3"/>
  <c r="F32" i="3"/>
  <c r="C32" i="3"/>
  <c r="B32" i="3"/>
  <c r="E32" i="3" s="1"/>
  <c r="T31" i="3"/>
  <c r="S31" i="3"/>
  <c r="R31" i="3"/>
  <c r="Q31" i="3"/>
  <c r="P31" i="3"/>
  <c r="E31" i="3"/>
  <c r="U31" i="3" s="1"/>
  <c r="S30" i="3"/>
  <c r="R30" i="3"/>
  <c r="Q30" i="3"/>
  <c r="P30" i="3"/>
  <c r="E30" i="3"/>
  <c r="U29" i="3"/>
  <c r="S29" i="3"/>
  <c r="R29" i="3"/>
  <c r="Q29" i="3"/>
  <c r="P29" i="3"/>
  <c r="E29" i="3"/>
  <c r="T29" i="3" s="1"/>
  <c r="U28" i="3"/>
  <c r="S28" i="3"/>
  <c r="R28" i="3"/>
  <c r="Q28" i="3"/>
  <c r="P28" i="3"/>
  <c r="E28" i="3"/>
  <c r="T28" i="3" s="1"/>
  <c r="O26" i="3"/>
  <c r="N26" i="3"/>
  <c r="M26" i="3"/>
  <c r="S26" i="3" s="1"/>
  <c r="L26" i="3"/>
  <c r="R26" i="3" s="1"/>
  <c r="K26" i="3"/>
  <c r="J26" i="3"/>
  <c r="I26" i="3"/>
  <c r="H26" i="3"/>
  <c r="G26" i="3"/>
  <c r="F26" i="3"/>
  <c r="C26" i="3"/>
  <c r="B26" i="3"/>
  <c r="E26" i="3" s="1"/>
  <c r="S25" i="3"/>
  <c r="R25" i="3"/>
  <c r="Q25" i="3"/>
  <c r="P25" i="3"/>
  <c r="E25" i="3"/>
  <c r="T25" i="3" s="1"/>
  <c r="T24" i="3"/>
  <c r="S24" i="3"/>
  <c r="R24" i="3"/>
  <c r="Q24" i="3"/>
  <c r="P24" i="3"/>
  <c r="E24" i="3"/>
  <c r="U24" i="3" s="1"/>
  <c r="S23" i="3"/>
  <c r="R23" i="3"/>
  <c r="Q23" i="3"/>
  <c r="P23" i="3"/>
  <c r="E23" i="3"/>
  <c r="T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O17" i="3"/>
  <c r="N17" i="3"/>
  <c r="M17" i="3"/>
  <c r="L17" i="3"/>
  <c r="K17" i="3"/>
  <c r="J17" i="3"/>
  <c r="I17" i="3"/>
  <c r="H17" i="3"/>
  <c r="G17" i="3"/>
  <c r="F17" i="3"/>
  <c r="C17" i="3"/>
  <c r="B17" i="3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U11" i="3"/>
  <c r="S11" i="3"/>
  <c r="R11" i="3"/>
  <c r="Q11" i="3"/>
  <c r="P11" i="3"/>
  <c r="E11" i="3"/>
  <c r="T11" i="3" s="1"/>
  <c r="U10" i="3"/>
  <c r="T10" i="3"/>
  <c r="S10" i="3"/>
  <c r="R10" i="3"/>
  <c r="Q10" i="3"/>
  <c r="P10" i="3"/>
  <c r="E10" i="3"/>
  <c r="S9" i="3"/>
  <c r="R9" i="3"/>
  <c r="Q9" i="3"/>
  <c r="P9" i="3"/>
  <c r="E9" i="3"/>
  <c r="U9" i="3" s="1"/>
  <c r="S96" i="2"/>
  <c r="R96" i="2"/>
  <c r="Q96" i="2"/>
  <c r="P96" i="2"/>
  <c r="E96" i="2"/>
  <c r="S95" i="2"/>
  <c r="R95" i="2"/>
  <c r="Q95" i="2"/>
  <c r="P95" i="2"/>
  <c r="E95" i="2"/>
  <c r="U95" i="2" s="1"/>
  <c r="U94" i="2"/>
  <c r="S94" i="2"/>
  <c r="R94" i="2"/>
  <c r="Q94" i="2"/>
  <c r="P94" i="2"/>
  <c r="E94" i="2"/>
  <c r="T94" i="2" s="1"/>
  <c r="S93" i="2"/>
  <c r="R93" i="2"/>
  <c r="Q93" i="2"/>
  <c r="P93" i="2"/>
  <c r="E93" i="2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T90" i="2"/>
  <c r="S90" i="2"/>
  <c r="R90" i="2"/>
  <c r="Q90" i="2"/>
  <c r="P90" i="2"/>
  <c r="E90" i="2"/>
  <c r="U90" i="2" s="1"/>
  <c r="S89" i="2"/>
  <c r="R89" i="2"/>
  <c r="Q89" i="2"/>
  <c r="P89" i="2"/>
  <c r="E89" i="2"/>
  <c r="T89" i="2" s="1"/>
  <c r="S88" i="2"/>
  <c r="R88" i="2"/>
  <c r="Q88" i="2"/>
  <c r="P88" i="2"/>
  <c r="E88" i="2"/>
  <c r="W75" i="2"/>
  <c r="V75" i="2"/>
  <c r="O75" i="2"/>
  <c r="N75" i="2"/>
  <c r="M75" i="2"/>
  <c r="L75" i="2"/>
  <c r="K75" i="2"/>
  <c r="J75" i="2"/>
  <c r="I75" i="2"/>
  <c r="H75" i="2"/>
  <c r="G75" i="2"/>
  <c r="F75" i="2"/>
  <c r="C75" i="2"/>
  <c r="B75" i="2"/>
  <c r="R74" i="2"/>
  <c r="O74" i="2"/>
  <c r="N74" i="2"/>
  <c r="M74" i="2"/>
  <c r="S74" i="2" s="1"/>
  <c r="L74" i="2"/>
  <c r="K74" i="2"/>
  <c r="J74" i="2"/>
  <c r="I74" i="2"/>
  <c r="H74" i="2"/>
  <c r="G74" i="2"/>
  <c r="F74" i="2"/>
  <c r="C74" i="2"/>
  <c r="B74" i="2"/>
  <c r="E74" i="2" s="1"/>
  <c r="O73" i="2"/>
  <c r="N73" i="2"/>
  <c r="M73" i="2"/>
  <c r="S73" i="2" s="1"/>
  <c r="L73" i="2"/>
  <c r="R73" i="2" s="1"/>
  <c r="K73" i="2"/>
  <c r="J73" i="2"/>
  <c r="I73" i="2"/>
  <c r="H73" i="2"/>
  <c r="G73" i="2"/>
  <c r="F73" i="2"/>
  <c r="C73" i="2"/>
  <c r="B73" i="2"/>
  <c r="E73" i="2" s="1"/>
  <c r="U72" i="2"/>
  <c r="S72" i="2"/>
  <c r="R72" i="2"/>
  <c r="Q72" i="2"/>
  <c r="P72" i="2"/>
  <c r="E72" i="2"/>
  <c r="T72" i="2" s="1"/>
  <c r="U71" i="2"/>
  <c r="T71" i="2"/>
  <c r="S71" i="2"/>
  <c r="R71" i="2"/>
  <c r="Q71" i="2"/>
  <c r="P71" i="2"/>
  <c r="E71" i="2"/>
  <c r="W69" i="2"/>
  <c r="V69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H68" i="2"/>
  <c r="G68" i="2"/>
  <c r="F68" i="2"/>
  <c r="C68" i="2"/>
  <c r="B68" i="2"/>
  <c r="S67" i="2"/>
  <c r="R67" i="2"/>
  <c r="Q67" i="2"/>
  <c r="P67" i="2"/>
  <c r="E67" i="2"/>
  <c r="U67" i="2" s="1"/>
  <c r="S66" i="2"/>
  <c r="R66" i="2"/>
  <c r="Q66" i="2"/>
  <c r="P66" i="2"/>
  <c r="E66" i="2"/>
  <c r="T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R61" i="2"/>
  <c r="O61" i="2"/>
  <c r="N61" i="2"/>
  <c r="M61" i="2"/>
  <c r="S61" i="2" s="1"/>
  <c r="L61" i="2"/>
  <c r="K61" i="2"/>
  <c r="J61" i="2"/>
  <c r="I61" i="2"/>
  <c r="H61" i="2"/>
  <c r="C61" i="2"/>
  <c r="B61" i="2"/>
  <c r="S60" i="2"/>
  <c r="R60" i="2"/>
  <c r="Q60" i="2"/>
  <c r="P60" i="2"/>
  <c r="E60" i="2"/>
  <c r="T60" i="2" s="1"/>
  <c r="S59" i="2"/>
  <c r="R59" i="2"/>
  <c r="Q59" i="2"/>
  <c r="P59" i="2"/>
  <c r="E59" i="2"/>
  <c r="T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S55" i="2"/>
  <c r="O55" i="2"/>
  <c r="N55" i="2"/>
  <c r="M55" i="2"/>
  <c r="L55" i="2"/>
  <c r="R55" i="2" s="1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U54" i="2" s="1"/>
  <c r="U53" i="2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O42" i="2"/>
  <c r="N42" i="2"/>
  <c r="M42" i="2"/>
  <c r="S42" i="2" s="1"/>
  <c r="L42" i="2"/>
  <c r="K42" i="2"/>
  <c r="J42" i="2"/>
  <c r="I42" i="2"/>
  <c r="H42" i="2"/>
  <c r="G42" i="2"/>
  <c r="F42" i="2"/>
  <c r="C42" i="2"/>
  <c r="E42" i="2" s="1"/>
  <c r="B42" i="2"/>
  <c r="T41" i="2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T38" i="2" s="1"/>
  <c r="U37" i="2"/>
  <c r="S37" i="2"/>
  <c r="R37" i="2"/>
  <c r="Q37" i="2"/>
  <c r="P37" i="2"/>
  <c r="E37" i="2"/>
  <c r="T37" i="2" s="1"/>
  <c r="O35" i="2"/>
  <c r="N35" i="2"/>
  <c r="M35" i="2"/>
  <c r="S35" i="2" s="1"/>
  <c r="L35" i="2"/>
  <c r="R35" i="2" s="1"/>
  <c r="K35" i="2"/>
  <c r="J35" i="2"/>
  <c r="I35" i="2"/>
  <c r="H35" i="2"/>
  <c r="G35" i="2"/>
  <c r="F35" i="2"/>
  <c r="C35" i="2"/>
  <c r="E35" i="2" s="1"/>
  <c r="B35" i="2"/>
  <c r="S34" i="2"/>
  <c r="R34" i="2"/>
  <c r="Q34" i="2"/>
  <c r="P34" i="2"/>
  <c r="E34" i="2"/>
  <c r="U34" i="2" s="1"/>
  <c r="W32" i="2"/>
  <c r="V32" i="2"/>
  <c r="O32" i="2"/>
  <c r="S32" i="2" s="1"/>
  <c r="N32" i="2"/>
  <c r="M32" i="2"/>
  <c r="L32" i="2"/>
  <c r="K32" i="2"/>
  <c r="J32" i="2"/>
  <c r="I32" i="2"/>
  <c r="H32" i="2"/>
  <c r="G32" i="2"/>
  <c r="F32" i="2"/>
  <c r="C32" i="2"/>
  <c r="B32" i="2"/>
  <c r="T31" i="2"/>
  <c r="S31" i="2"/>
  <c r="R31" i="2"/>
  <c r="Q31" i="2"/>
  <c r="P31" i="2"/>
  <c r="E31" i="2"/>
  <c r="U31" i="2" s="1"/>
  <c r="S30" i="2"/>
  <c r="R30" i="2"/>
  <c r="Q30" i="2"/>
  <c r="P30" i="2"/>
  <c r="E30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T19" i="2" s="1"/>
  <c r="O17" i="2"/>
  <c r="N17" i="2"/>
  <c r="M17" i="2"/>
  <c r="S17" i="2" s="1"/>
  <c r="L17" i="2"/>
  <c r="R17" i="2" s="1"/>
  <c r="K17" i="2"/>
  <c r="J17" i="2"/>
  <c r="I17" i="2"/>
  <c r="H17" i="2"/>
  <c r="P17" i="2" s="1"/>
  <c r="G17" i="2"/>
  <c r="F17" i="2"/>
  <c r="C17" i="2"/>
  <c r="B17" i="2"/>
  <c r="E17" i="2" s="1"/>
  <c r="S16" i="2"/>
  <c r="R16" i="2"/>
  <c r="Q16" i="2"/>
  <c r="P16" i="2"/>
  <c r="E16" i="2"/>
  <c r="T16" i="2" s="1"/>
  <c r="S15" i="2"/>
  <c r="R15" i="2"/>
  <c r="Q15" i="2"/>
  <c r="P15" i="2"/>
  <c r="E15" i="2"/>
  <c r="T15" i="2" s="1"/>
  <c r="U14" i="2"/>
  <c r="S14" i="2"/>
  <c r="R14" i="2"/>
  <c r="Q14" i="2"/>
  <c r="P14" i="2"/>
  <c r="T14" i="2" s="1"/>
  <c r="E14" i="2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U11" i="2" s="1"/>
  <c r="P11" i="2"/>
  <c r="T11" i="2" s="1"/>
  <c r="E11" i="2"/>
  <c r="S10" i="2"/>
  <c r="R10" i="2"/>
  <c r="Q10" i="2"/>
  <c r="P10" i="2"/>
  <c r="E10" i="2"/>
  <c r="S9" i="2"/>
  <c r="R9" i="2"/>
  <c r="Q9" i="2"/>
  <c r="P9" i="2"/>
  <c r="E9" i="2"/>
  <c r="U96" i="1"/>
  <c r="S96" i="1"/>
  <c r="R96" i="1"/>
  <c r="Q96" i="1"/>
  <c r="P96" i="1"/>
  <c r="E96" i="1"/>
  <c r="S95" i="1"/>
  <c r="R95" i="1"/>
  <c r="Q95" i="1"/>
  <c r="P95" i="1"/>
  <c r="E95" i="1"/>
  <c r="U95" i="1" s="1"/>
  <c r="S94" i="1"/>
  <c r="R94" i="1"/>
  <c r="Q94" i="1"/>
  <c r="P94" i="1"/>
  <c r="E94" i="1"/>
  <c r="U94" i="1" s="1"/>
  <c r="U93" i="1"/>
  <c r="S93" i="1"/>
  <c r="R93" i="1"/>
  <c r="Q93" i="1"/>
  <c r="P93" i="1"/>
  <c r="E93" i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U90" i="1" s="1"/>
  <c r="P90" i="1"/>
  <c r="E90" i="1"/>
  <c r="S89" i="1"/>
  <c r="R89" i="1"/>
  <c r="Q89" i="1"/>
  <c r="P89" i="1"/>
  <c r="E89" i="1"/>
  <c r="S88" i="1"/>
  <c r="R88" i="1"/>
  <c r="Q88" i="1"/>
  <c r="P88" i="1"/>
  <c r="E88" i="1"/>
  <c r="U88" i="1" s="1"/>
  <c r="W75" i="1"/>
  <c r="V75" i="1"/>
  <c r="O75" i="1"/>
  <c r="N75" i="1"/>
  <c r="M75" i="1"/>
  <c r="L75" i="1"/>
  <c r="K75" i="1"/>
  <c r="J75" i="1"/>
  <c r="I75" i="1"/>
  <c r="H75" i="1"/>
  <c r="G75" i="1"/>
  <c r="F75" i="1"/>
  <c r="C75" i="1"/>
  <c r="B75" i="1"/>
  <c r="W74" i="1"/>
  <c r="V74" i="1"/>
  <c r="O74" i="1"/>
  <c r="N74" i="1"/>
  <c r="M74" i="1"/>
  <c r="S74" i="1" s="1"/>
  <c r="L74" i="1"/>
  <c r="R74" i="1" s="1"/>
  <c r="K74" i="1"/>
  <c r="J74" i="1"/>
  <c r="I74" i="1"/>
  <c r="H74" i="1"/>
  <c r="G74" i="1"/>
  <c r="F74" i="1"/>
  <c r="C74" i="1"/>
  <c r="B74" i="1"/>
  <c r="E74" i="1" s="1"/>
  <c r="W73" i="1"/>
  <c r="V73" i="1"/>
  <c r="O73" i="1"/>
  <c r="N73" i="1"/>
  <c r="M73" i="1"/>
  <c r="S73" i="1" s="1"/>
  <c r="L73" i="1"/>
  <c r="R73" i="1" s="1"/>
  <c r="K73" i="1"/>
  <c r="J73" i="1"/>
  <c r="I73" i="1"/>
  <c r="Q73" i="1" s="1"/>
  <c r="H73" i="1"/>
  <c r="P73" i="1" s="1"/>
  <c r="G73" i="1"/>
  <c r="F73" i="1"/>
  <c r="C73" i="1"/>
  <c r="B73" i="1"/>
  <c r="S72" i="1"/>
  <c r="R72" i="1"/>
  <c r="Q72" i="1"/>
  <c r="P72" i="1"/>
  <c r="E72" i="1"/>
  <c r="T72" i="1" s="1"/>
  <c r="S71" i="1"/>
  <c r="R71" i="1"/>
  <c r="Q71" i="1"/>
  <c r="P71" i="1"/>
  <c r="E71" i="1"/>
  <c r="U71" i="1" s="1"/>
  <c r="W69" i="1"/>
  <c r="V69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H68" i="1"/>
  <c r="G68" i="1"/>
  <c r="F68" i="1"/>
  <c r="C68" i="1"/>
  <c r="B68" i="1"/>
  <c r="S67" i="1"/>
  <c r="R67" i="1"/>
  <c r="Q67" i="1"/>
  <c r="P67" i="1"/>
  <c r="E67" i="1"/>
  <c r="T66" i="1"/>
  <c r="S66" i="1"/>
  <c r="R66" i="1"/>
  <c r="Q66" i="1"/>
  <c r="P66" i="1"/>
  <c r="E66" i="1"/>
  <c r="U66" i="1" s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O61" i="1"/>
  <c r="N61" i="1"/>
  <c r="M61" i="1"/>
  <c r="S61" i="1" s="1"/>
  <c r="L61" i="1"/>
  <c r="R61" i="1" s="1"/>
  <c r="K61" i="1"/>
  <c r="J61" i="1"/>
  <c r="I61" i="1"/>
  <c r="H61" i="1"/>
  <c r="C61" i="1"/>
  <c r="B61" i="1"/>
  <c r="S60" i="1"/>
  <c r="R60" i="1"/>
  <c r="Q60" i="1"/>
  <c r="P60" i="1"/>
  <c r="E60" i="1"/>
  <c r="T60" i="1" s="1"/>
  <c r="U59" i="1"/>
  <c r="S59" i="1"/>
  <c r="R59" i="1"/>
  <c r="Q59" i="1"/>
  <c r="P59" i="1"/>
  <c r="E59" i="1"/>
  <c r="T59" i="1" s="1"/>
  <c r="U58" i="1"/>
  <c r="T58" i="1"/>
  <c r="S58" i="1"/>
  <c r="R58" i="1"/>
  <c r="Q58" i="1"/>
  <c r="P58" i="1"/>
  <c r="E58" i="1"/>
  <c r="S57" i="1"/>
  <c r="R57" i="1"/>
  <c r="Q57" i="1"/>
  <c r="P57" i="1"/>
  <c r="E57" i="1"/>
  <c r="U57" i="1" s="1"/>
  <c r="W55" i="1"/>
  <c r="V55" i="1"/>
  <c r="O55" i="1"/>
  <c r="N55" i="1"/>
  <c r="M55" i="1"/>
  <c r="S55" i="1" s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U45" i="1" s="1"/>
  <c r="P45" i="1"/>
  <c r="E45" i="1"/>
  <c r="S44" i="1"/>
  <c r="R44" i="1"/>
  <c r="Q44" i="1"/>
  <c r="P44" i="1"/>
  <c r="E44" i="1"/>
  <c r="U44" i="1" s="1"/>
  <c r="W42" i="1"/>
  <c r="V42" i="1"/>
  <c r="O42" i="1"/>
  <c r="N42" i="1"/>
  <c r="M42" i="1"/>
  <c r="L42" i="1"/>
  <c r="K42" i="1"/>
  <c r="J42" i="1"/>
  <c r="I42" i="1"/>
  <c r="H42" i="1"/>
  <c r="G42" i="1"/>
  <c r="F42" i="1"/>
  <c r="C42" i="1"/>
  <c r="E42" i="1" s="1"/>
  <c r="B42" i="1"/>
  <c r="T41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U38" i="1"/>
  <c r="S38" i="1"/>
  <c r="R38" i="1"/>
  <c r="Q38" i="1"/>
  <c r="P38" i="1"/>
  <c r="E38" i="1"/>
  <c r="S37" i="1"/>
  <c r="R37" i="1"/>
  <c r="Q37" i="1"/>
  <c r="P37" i="1"/>
  <c r="E37" i="1"/>
  <c r="O35" i="1"/>
  <c r="N35" i="1"/>
  <c r="M35" i="1"/>
  <c r="S35" i="1" s="1"/>
  <c r="L35" i="1"/>
  <c r="K35" i="1"/>
  <c r="J35" i="1"/>
  <c r="I35" i="1"/>
  <c r="H35" i="1"/>
  <c r="G35" i="1"/>
  <c r="F35" i="1"/>
  <c r="C35" i="1"/>
  <c r="B35" i="1"/>
  <c r="S34" i="1"/>
  <c r="R34" i="1"/>
  <c r="Q34" i="1"/>
  <c r="P34" i="1"/>
  <c r="E34" i="1"/>
  <c r="W32" i="1"/>
  <c r="V32" i="1"/>
  <c r="O32" i="1"/>
  <c r="N32" i="1"/>
  <c r="M32" i="1"/>
  <c r="S32" i="1" s="1"/>
  <c r="L32" i="1"/>
  <c r="R32" i="1" s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S30" i="1"/>
  <c r="R30" i="1"/>
  <c r="Q30" i="1"/>
  <c r="P30" i="1"/>
  <c r="E30" i="1"/>
  <c r="T30" i="1" s="1"/>
  <c r="S29" i="1"/>
  <c r="R29" i="1"/>
  <c r="Q29" i="1"/>
  <c r="P29" i="1"/>
  <c r="E29" i="1"/>
  <c r="U29" i="1" s="1"/>
  <c r="U28" i="1"/>
  <c r="S28" i="1"/>
  <c r="R28" i="1"/>
  <c r="Q28" i="1"/>
  <c r="P28" i="1"/>
  <c r="E28" i="1"/>
  <c r="T28" i="1" s="1"/>
  <c r="W26" i="1"/>
  <c r="V26" i="1"/>
  <c r="O26" i="1"/>
  <c r="N26" i="1"/>
  <c r="M26" i="1"/>
  <c r="L26" i="1"/>
  <c r="K26" i="1"/>
  <c r="J26" i="1"/>
  <c r="I26" i="1"/>
  <c r="H26" i="1"/>
  <c r="G26" i="1"/>
  <c r="F26" i="1"/>
  <c r="C26" i="1"/>
  <c r="B26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U23" i="1"/>
  <c r="S23" i="1"/>
  <c r="R23" i="1"/>
  <c r="Q23" i="1"/>
  <c r="P23" i="1"/>
  <c r="E23" i="1"/>
  <c r="T23" i="1" s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W17" i="1"/>
  <c r="V17" i="1"/>
  <c r="O17" i="1"/>
  <c r="S17" i="1" s="1"/>
  <c r="N17" i="1"/>
  <c r="M17" i="1"/>
  <c r="L17" i="1"/>
  <c r="K17" i="1"/>
  <c r="J17" i="1"/>
  <c r="I17" i="1"/>
  <c r="H17" i="1"/>
  <c r="G17" i="1"/>
  <c r="F17" i="1"/>
  <c r="C17" i="1"/>
  <c r="B17" i="1"/>
  <c r="S16" i="1"/>
  <c r="R16" i="1"/>
  <c r="Q16" i="1"/>
  <c r="P16" i="1"/>
  <c r="E16" i="1"/>
  <c r="T16" i="1" s="1"/>
  <c r="S15" i="1"/>
  <c r="R15" i="1"/>
  <c r="Q15" i="1"/>
  <c r="P15" i="1"/>
  <c r="T15" i="1" s="1"/>
  <c r="E15" i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T12" i="1" s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19" i="7" l="1"/>
  <c r="T19" i="7"/>
  <c r="T47" i="9"/>
  <c r="U47" i="9"/>
  <c r="T28" i="10"/>
  <c r="U28" i="10"/>
  <c r="T15" i="12"/>
  <c r="U15" i="12"/>
  <c r="U21" i="18"/>
  <c r="T21" i="18"/>
  <c r="T59" i="20"/>
  <c r="U59" i="20"/>
  <c r="T10" i="8"/>
  <c r="U10" i="8"/>
  <c r="U23" i="8"/>
  <c r="T23" i="8"/>
  <c r="U89" i="8"/>
  <c r="T89" i="8"/>
  <c r="T95" i="13"/>
  <c r="U95" i="13"/>
  <c r="T95" i="16"/>
  <c r="U95" i="16"/>
  <c r="U28" i="17"/>
  <c r="T28" i="17"/>
  <c r="U11" i="18"/>
  <c r="T11" i="18"/>
  <c r="U67" i="19"/>
  <c r="T67" i="19"/>
  <c r="U10" i="22"/>
  <c r="T10" i="22"/>
  <c r="T9" i="23"/>
  <c r="U9" i="23"/>
  <c r="P17" i="1"/>
  <c r="Q35" i="1"/>
  <c r="T54" i="1"/>
  <c r="U67" i="1"/>
  <c r="Q87" i="1"/>
  <c r="U87" i="1" s="1"/>
  <c r="T90" i="1"/>
  <c r="E68" i="2"/>
  <c r="S68" i="2"/>
  <c r="Q74" i="2"/>
  <c r="T9" i="3"/>
  <c r="P32" i="3"/>
  <c r="U34" i="3"/>
  <c r="E26" i="4"/>
  <c r="S26" i="4"/>
  <c r="Q32" i="4"/>
  <c r="P35" i="4"/>
  <c r="S42" i="4"/>
  <c r="R55" i="4"/>
  <c r="S75" i="4"/>
  <c r="U93" i="4"/>
  <c r="E17" i="5"/>
  <c r="U45" i="5"/>
  <c r="T45" i="5"/>
  <c r="U60" i="5"/>
  <c r="T60" i="5"/>
  <c r="T34" i="6"/>
  <c r="U15" i="7"/>
  <c r="T15" i="7"/>
  <c r="U20" i="8"/>
  <c r="T20" i="8"/>
  <c r="U66" i="8"/>
  <c r="T66" i="8"/>
  <c r="T52" i="5"/>
  <c r="U52" i="5"/>
  <c r="U10" i="20"/>
  <c r="T10" i="20"/>
  <c r="U59" i="24"/>
  <c r="T59" i="24"/>
  <c r="U50" i="6"/>
  <c r="T50" i="6"/>
  <c r="T71" i="9"/>
  <c r="U29" i="11"/>
  <c r="T29" i="11"/>
  <c r="U46" i="11"/>
  <c r="T46" i="11"/>
  <c r="U41" i="13"/>
  <c r="T41" i="13"/>
  <c r="U65" i="17"/>
  <c r="T65" i="17"/>
  <c r="U16" i="19"/>
  <c r="T16" i="19"/>
  <c r="U88" i="21"/>
  <c r="T88" i="21"/>
  <c r="T65" i="24"/>
  <c r="U65" i="24"/>
  <c r="U10" i="1"/>
  <c r="Q17" i="1"/>
  <c r="T31" i="1"/>
  <c r="E35" i="1"/>
  <c r="R35" i="1"/>
  <c r="P68" i="1"/>
  <c r="T93" i="1"/>
  <c r="U15" i="2"/>
  <c r="U22" i="2"/>
  <c r="U66" i="2"/>
  <c r="Q87" i="2"/>
  <c r="P55" i="3"/>
  <c r="P73" i="3"/>
  <c r="P35" i="5"/>
  <c r="E68" i="6"/>
  <c r="U31" i="8"/>
  <c r="T31" i="8"/>
  <c r="U41" i="8"/>
  <c r="T41" i="8"/>
  <c r="U29" i="9"/>
  <c r="T29" i="9"/>
  <c r="U15" i="10"/>
  <c r="T15" i="10"/>
  <c r="U57" i="11"/>
  <c r="T57" i="11"/>
  <c r="U14" i="12"/>
  <c r="T14" i="12"/>
  <c r="U40" i="12"/>
  <c r="T40" i="12"/>
  <c r="U59" i="12"/>
  <c r="T59" i="12"/>
  <c r="T92" i="6"/>
  <c r="U92" i="6"/>
  <c r="U21" i="9"/>
  <c r="T21" i="9"/>
  <c r="U24" i="10"/>
  <c r="T24" i="10"/>
  <c r="U91" i="11"/>
  <c r="T91" i="11"/>
  <c r="T41" i="12"/>
  <c r="U41" i="12"/>
  <c r="U72" i="14"/>
  <c r="T72" i="14"/>
  <c r="U89" i="15"/>
  <c r="T89" i="15"/>
  <c r="U16" i="16"/>
  <c r="T16" i="16"/>
  <c r="U65" i="18"/>
  <c r="T65" i="18"/>
  <c r="U19" i="20"/>
  <c r="T19" i="20"/>
  <c r="T91" i="1"/>
  <c r="E73" i="4"/>
  <c r="U41" i="6"/>
  <c r="T41" i="6"/>
  <c r="P61" i="1"/>
  <c r="Q35" i="2"/>
  <c r="Q73" i="3"/>
  <c r="U41" i="7"/>
  <c r="T41" i="7"/>
  <c r="T67" i="7"/>
  <c r="U67" i="7"/>
  <c r="U9" i="8"/>
  <c r="T9" i="8"/>
  <c r="U59" i="10"/>
  <c r="T59" i="10"/>
  <c r="T13" i="1"/>
  <c r="U15" i="1"/>
  <c r="U16" i="1"/>
  <c r="T22" i="1"/>
  <c r="T46" i="1"/>
  <c r="U50" i="1"/>
  <c r="E73" i="1"/>
  <c r="U29" i="2"/>
  <c r="P32" i="2"/>
  <c r="T34" i="2"/>
  <c r="T44" i="2"/>
  <c r="T52" i="2"/>
  <c r="T15" i="3"/>
  <c r="U23" i="3"/>
  <c r="P35" i="3"/>
  <c r="T39" i="3"/>
  <c r="T50" i="3"/>
  <c r="E74" i="3"/>
  <c r="T94" i="3"/>
  <c r="U10" i="4"/>
  <c r="U12" i="4"/>
  <c r="E32" i="4"/>
  <c r="E61" i="4"/>
  <c r="Q73" i="4"/>
  <c r="S17" i="5"/>
  <c r="Q42" i="5"/>
  <c r="T46" i="6"/>
  <c r="U46" i="6"/>
  <c r="T93" i="6"/>
  <c r="U20" i="7"/>
  <c r="T20" i="7"/>
  <c r="T38" i="7"/>
  <c r="T94" i="7"/>
  <c r="U94" i="7"/>
  <c r="Q42" i="8"/>
  <c r="T53" i="8"/>
  <c r="U53" i="8"/>
  <c r="U22" i="9"/>
  <c r="T25" i="9"/>
  <c r="U25" i="9"/>
  <c r="U54" i="9"/>
  <c r="T54" i="9"/>
  <c r="U11" i="10"/>
  <c r="T11" i="10"/>
  <c r="T40" i="10"/>
  <c r="U40" i="10"/>
  <c r="T92" i="11"/>
  <c r="U92" i="11"/>
  <c r="T95" i="11"/>
  <c r="U95" i="11"/>
  <c r="U88" i="12"/>
  <c r="T88" i="12"/>
  <c r="U45" i="13"/>
  <c r="T45" i="13"/>
  <c r="U60" i="16"/>
  <c r="T60" i="16"/>
  <c r="U47" i="19"/>
  <c r="T47" i="19"/>
  <c r="T30" i="31"/>
  <c r="U30" i="31"/>
  <c r="Q35" i="5"/>
  <c r="U11" i="1"/>
  <c r="U14" i="1"/>
  <c r="R17" i="1"/>
  <c r="T20" i="1"/>
  <c r="T24" i="1"/>
  <c r="S26" i="1"/>
  <c r="U34" i="1"/>
  <c r="R42" i="1"/>
  <c r="U46" i="1"/>
  <c r="P74" i="1"/>
  <c r="T89" i="1"/>
  <c r="U92" i="1"/>
  <c r="U10" i="2"/>
  <c r="U30" i="2"/>
  <c r="R42" i="2"/>
  <c r="T51" i="2"/>
  <c r="U59" i="2"/>
  <c r="P61" i="2"/>
  <c r="U89" i="2"/>
  <c r="S17" i="3"/>
  <c r="T22" i="3"/>
  <c r="Q35" i="3"/>
  <c r="U35" i="3" s="1"/>
  <c r="T54" i="3"/>
  <c r="U72" i="3"/>
  <c r="U92" i="3"/>
  <c r="T11" i="4"/>
  <c r="T15" i="4"/>
  <c r="U23" i="4"/>
  <c r="T30" i="4"/>
  <c r="R35" i="4"/>
  <c r="U41" i="4"/>
  <c r="P17" i="5"/>
  <c r="U34" i="5"/>
  <c r="U23" i="6"/>
  <c r="T23" i="6"/>
  <c r="U30" i="8"/>
  <c r="T30" i="8"/>
  <c r="U37" i="8"/>
  <c r="T37" i="8"/>
  <c r="U37" i="10"/>
  <c r="T37" i="10"/>
  <c r="T14" i="11"/>
  <c r="U14" i="11"/>
  <c r="T13" i="25"/>
  <c r="U13" i="25"/>
  <c r="T57" i="30"/>
  <c r="U57" i="30"/>
  <c r="P35" i="2"/>
  <c r="P73" i="2"/>
  <c r="P73" i="4"/>
  <c r="U14" i="6"/>
  <c r="T14" i="6"/>
  <c r="U39" i="9"/>
  <c r="T39" i="9"/>
  <c r="T21" i="11"/>
  <c r="U21" i="11"/>
  <c r="U41" i="11"/>
  <c r="T41" i="11"/>
  <c r="U11" i="13"/>
  <c r="T11" i="13"/>
  <c r="T37" i="1"/>
  <c r="U40" i="1"/>
  <c r="T45" i="1"/>
  <c r="Q74" i="1"/>
  <c r="U40" i="2"/>
  <c r="U93" i="2"/>
  <c r="T95" i="2"/>
  <c r="P17" i="3"/>
  <c r="T34" i="3"/>
  <c r="E73" i="3"/>
  <c r="U93" i="3"/>
  <c r="T95" i="3"/>
  <c r="U38" i="4"/>
  <c r="E42" i="4"/>
  <c r="U52" i="4"/>
  <c r="U94" i="4"/>
  <c r="Q17" i="5"/>
  <c r="T25" i="5"/>
  <c r="P32" i="5"/>
  <c r="E35" i="5"/>
  <c r="R35" i="5"/>
  <c r="E42" i="6"/>
  <c r="T14" i="8"/>
  <c r="U14" i="8"/>
  <c r="U34" i="9"/>
  <c r="T34" i="9"/>
  <c r="S87" i="10"/>
  <c r="U52" i="11"/>
  <c r="T52" i="11"/>
  <c r="R74" i="12"/>
  <c r="U91" i="12"/>
  <c r="T91" i="12"/>
  <c r="T65" i="5"/>
  <c r="E68" i="5"/>
  <c r="P73" i="5"/>
  <c r="Q74" i="5"/>
  <c r="T89" i="5"/>
  <c r="T12" i="6"/>
  <c r="T31" i="6"/>
  <c r="P35" i="6"/>
  <c r="T38" i="6"/>
  <c r="T48" i="6"/>
  <c r="U52" i="6"/>
  <c r="U60" i="6"/>
  <c r="E74" i="6"/>
  <c r="Q74" i="6"/>
  <c r="E87" i="6"/>
  <c r="E115" i="6" s="1"/>
  <c r="Q17" i="7"/>
  <c r="T29" i="7"/>
  <c r="Q73" i="7"/>
  <c r="T88" i="7"/>
  <c r="Q17" i="8"/>
  <c r="P73" i="8"/>
  <c r="T91" i="8"/>
  <c r="U19" i="9"/>
  <c r="U23" i="9"/>
  <c r="T31" i="9"/>
  <c r="T41" i="9"/>
  <c r="T52" i="9"/>
  <c r="T59" i="9"/>
  <c r="P61" i="9"/>
  <c r="U71" i="9"/>
  <c r="U72" i="9"/>
  <c r="R74" i="9"/>
  <c r="U96" i="9"/>
  <c r="T94" i="10"/>
  <c r="E17" i="11"/>
  <c r="T31" i="11"/>
  <c r="T54" i="11"/>
  <c r="P73" i="11"/>
  <c r="T10" i="12"/>
  <c r="Q35" i="12"/>
  <c r="T37" i="12"/>
  <c r="P42" i="12"/>
  <c r="U66" i="12"/>
  <c r="E73" i="12"/>
  <c r="R73" i="12"/>
  <c r="P74" i="12"/>
  <c r="T14" i="13"/>
  <c r="T22" i="13"/>
  <c r="U41" i="14"/>
  <c r="T41" i="14"/>
  <c r="U30" i="15"/>
  <c r="T30" i="15"/>
  <c r="T34" i="15"/>
  <c r="U34" i="15"/>
  <c r="U49" i="15"/>
  <c r="T49" i="15"/>
  <c r="T44" i="16"/>
  <c r="U44" i="16"/>
  <c r="T96" i="17"/>
  <c r="U51" i="18"/>
  <c r="T51" i="18"/>
  <c r="T53" i="5"/>
  <c r="S55" i="5"/>
  <c r="T57" i="5"/>
  <c r="T64" i="5"/>
  <c r="U71" i="5"/>
  <c r="Q73" i="5"/>
  <c r="T11" i="6"/>
  <c r="U16" i="6"/>
  <c r="T20" i="6"/>
  <c r="Q35" i="6"/>
  <c r="U38" i="6"/>
  <c r="U72" i="6"/>
  <c r="T16" i="7"/>
  <c r="T46" i="7"/>
  <c r="T52" i="7"/>
  <c r="T57" i="7"/>
  <c r="T95" i="7"/>
  <c r="T11" i="8"/>
  <c r="P32" i="8"/>
  <c r="E35" i="8"/>
  <c r="T44" i="8"/>
  <c r="T67" i="8"/>
  <c r="Q73" i="8"/>
  <c r="E74" i="8"/>
  <c r="R17" i="9"/>
  <c r="P35" i="9"/>
  <c r="P55" i="9"/>
  <c r="U65" i="9"/>
  <c r="R73" i="9"/>
  <c r="P17" i="10"/>
  <c r="P74" i="10"/>
  <c r="Q26" i="11"/>
  <c r="P68" i="11"/>
  <c r="Q73" i="11"/>
  <c r="U22" i="12"/>
  <c r="Q42" i="12"/>
  <c r="U96" i="12"/>
  <c r="R17" i="13"/>
  <c r="P32" i="13"/>
  <c r="U34" i="13"/>
  <c r="U40" i="16"/>
  <c r="T40" i="16"/>
  <c r="U16" i="18"/>
  <c r="T16" i="18"/>
  <c r="U96" i="18"/>
  <c r="T96" i="18"/>
  <c r="U38" i="19"/>
  <c r="T38" i="19"/>
  <c r="U58" i="20"/>
  <c r="T58" i="20"/>
  <c r="U19" i="21"/>
  <c r="T19" i="21"/>
  <c r="U28" i="21"/>
  <c r="T28" i="21"/>
  <c r="T45" i="22"/>
  <c r="U45" i="22"/>
  <c r="T22" i="27"/>
  <c r="U22" i="27"/>
  <c r="T94" i="5"/>
  <c r="P42" i="6"/>
  <c r="U47" i="6"/>
  <c r="T51" i="6"/>
  <c r="R73" i="6"/>
  <c r="T9" i="7"/>
  <c r="U22" i="7"/>
  <c r="T28" i="7"/>
  <c r="U72" i="7"/>
  <c r="Q32" i="8"/>
  <c r="U38" i="8"/>
  <c r="P42" i="8"/>
  <c r="U60" i="8"/>
  <c r="Q35" i="9"/>
  <c r="E42" i="9"/>
  <c r="P74" i="9"/>
  <c r="T91" i="9"/>
  <c r="Q17" i="10"/>
  <c r="Q74" i="10"/>
  <c r="T91" i="10"/>
  <c r="Q26" i="12"/>
  <c r="P68" i="12"/>
  <c r="P26" i="13"/>
  <c r="Q32" i="13"/>
  <c r="T34" i="13"/>
  <c r="U51" i="17"/>
  <c r="T51" i="17"/>
  <c r="U88" i="17"/>
  <c r="T88" i="17"/>
  <c r="E69" i="5"/>
  <c r="U94" i="5"/>
  <c r="E73" i="6"/>
  <c r="S74" i="6"/>
  <c r="U92" i="7"/>
  <c r="T96" i="7"/>
  <c r="P17" i="9"/>
  <c r="U53" i="9"/>
  <c r="Q74" i="9"/>
  <c r="T22" i="10"/>
  <c r="U91" i="10"/>
  <c r="E35" i="11"/>
  <c r="Q26" i="13"/>
  <c r="P35" i="13"/>
  <c r="U19" i="14"/>
  <c r="T19" i="14"/>
  <c r="T34" i="14"/>
  <c r="U34" i="14"/>
  <c r="U40" i="14"/>
  <c r="T40" i="14"/>
  <c r="U47" i="14"/>
  <c r="T47" i="14"/>
  <c r="U67" i="14"/>
  <c r="T67" i="14"/>
  <c r="U25" i="15"/>
  <c r="T25" i="15"/>
  <c r="U29" i="15"/>
  <c r="T29" i="15"/>
  <c r="U90" i="15"/>
  <c r="T90" i="15"/>
  <c r="U60" i="19"/>
  <c r="T60" i="19"/>
  <c r="T89" i="19"/>
  <c r="U89" i="19"/>
  <c r="T20" i="20"/>
  <c r="U20" i="20"/>
  <c r="U23" i="20"/>
  <c r="T23" i="20"/>
  <c r="U54" i="20"/>
  <c r="T54" i="20"/>
  <c r="U90" i="20"/>
  <c r="T90" i="20"/>
  <c r="T88" i="26"/>
  <c r="U88" i="26"/>
  <c r="S74" i="5"/>
  <c r="U93" i="5"/>
  <c r="Q26" i="6"/>
  <c r="U94" i="6"/>
  <c r="S17" i="7"/>
  <c r="P74" i="7"/>
  <c r="S17" i="8"/>
  <c r="P26" i="8"/>
  <c r="P74" i="8"/>
  <c r="R87" i="8"/>
  <c r="U10" i="10"/>
  <c r="P73" i="10"/>
  <c r="Q87" i="10"/>
  <c r="U87" i="10" s="1"/>
  <c r="P17" i="11"/>
  <c r="R26" i="11"/>
  <c r="U93" i="11"/>
  <c r="S35" i="12"/>
  <c r="P73" i="12"/>
  <c r="E74" i="12"/>
  <c r="Q35" i="13"/>
  <c r="T37" i="13"/>
  <c r="Q17" i="14"/>
  <c r="U45" i="15"/>
  <c r="T45" i="15"/>
  <c r="T22" i="16"/>
  <c r="U22" i="16"/>
  <c r="U12" i="18"/>
  <c r="T12" i="18"/>
  <c r="U53" i="19"/>
  <c r="T53" i="19"/>
  <c r="U19" i="22"/>
  <c r="T19" i="22"/>
  <c r="T47" i="25"/>
  <c r="U47" i="25"/>
  <c r="U50" i="25"/>
  <c r="T50" i="25"/>
  <c r="T66" i="26"/>
  <c r="U66" i="26"/>
  <c r="T59" i="5"/>
  <c r="R74" i="5"/>
  <c r="S75" i="6"/>
  <c r="U10" i="7"/>
  <c r="R17" i="7"/>
  <c r="P35" i="7"/>
  <c r="U38" i="7"/>
  <c r="U40" i="7"/>
  <c r="E42" i="7"/>
  <c r="S42" i="7"/>
  <c r="T44" i="7"/>
  <c r="Q74" i="7"/>
  <c r="U19" i="8"/>
  <c r="T21" i="8"/>
  <c r="P35" i="8"/>
  <c r="Q74" i="8"/>
  <c r="T93" i="8"/>
  <c r="T9" i="9"/>
  <c r="R35" i="9"/>
  <c r="T38" i="9"/>
  <c r="T40" i="9"/>
  <c r="P73" i="9"/>
  <c r="T95" i="9"/>
  <c r="U23" i="10"/>
  <c r="P35" i="10"/>
  <c r="T38" i="10"/>
  <c r="Q73" i="10"/>
  <c r="E74" i="10"/>
  <c r="T19" i="11"/>
  <c r="S26" i="11"/>
  <c r="T34" i="11"/>
  <c r="U34" i="12"/>
  <c r="T38" i="12"/>
  <c r="Q55" i="12"/>
  <c r="E61" i="13"/>
  <c r="U30" i="14"/>
  <c r="T30" i="14"/>
  <c r="U63" i="16"/>
  <c r="T63" i="16"/>
  <c r="U50" i="17"/>
  <c r="T50" i="17"/>
  <c r="T29" i="18"/>
  <c r="U29" i="18"/>
  <c r="U23" i="19"/>
  <c r="T23" i="19"/>
  <c r="E74" i="19"/>
  <c r="U65" i="20"/>
  <c r="T65" i="20"/>
  <c r="T89" i="25"/>
  <c r="U89" i="25"/>
  <c r="T54" i="13"/>
  <c r="E55" i="14"/>
  <c r="Q69" i="14"/>
  <c r="Q74" i="14"/>
  <c r="E17" i="15"/>
  <c r="Q73" i="15"/>
  <c r="T96" i="15"/>
  <c r="E73" i="16"/>
  <c r="T10" i="17"/>
  <c r="P74" i="17"/>
  <c r="U96" i="17"/>
  <c r="P74" i="18"/>
  <c r="E26" i="20"/>
  <c r="E42" i="21"/>
  <c r="U58" i="22"/>
  <c r="T58" i="22"/>
  <c r="T65" i="22"/>
  <c r="U65" i="22"/>
  <c r="S87" i="22"/>
  <c r="T21" i="23"/>
  <c r="U21" i="23"/>
  <c r="U46" i="23"/>
  <c r="T46" i="23"/>
  <c r="U53" i="23"/>
  <c r="T96" i="23"/>
  <c r="U96" i="23"/>
  <c r="U91" i="24"/>
  <c r="T91" i="24"/>
  <c r="U9" i="25"/>
  <c r="T9" i="25"/>
  <c r="T23" i="25"/>
  <c r="U23" i="25"/>
  <c r="P73" i="25"/>
  <c r="U31" i="26"/>
  <c r="T31" i="26"/>
  <c r="P74" i="26"/>
  <c r="U37" i="27"/>
  <c r="Q87" i="27"/>
  <c r="T72" i="30"/>
  <c r="U72" i="30"/>
  <c r="U104" i="26"/>
  <c r="T104" i="26"/>
  <c r="U110" i="23"/>
  <c r="T110" i="23"/>
  <c r="P42" i="13"/>
  <c r="T53" i="13"/>
  <c r="P73" i="13"/>
  <c r="T88" i="13"/>
  <c r="Q35" i="14"/>
  <c r="P42" i="14"/>
  <c r="P68" i="14"/>
  <c r="P73" i="14"/>
  <c r="T88" i="14"/>
  <c r="T95" i="14"/>
  <c r="U10" i="15"/>
  <c r="P35" i="15"/>
  <c r="U71" i="15"/>
  <c r="R74" i="15"/>
  <c r="R74" i="16"/>
  <c r="Q74" i="17"/>
  <c r="R87" i="17"/>
  <c r="P17" i="18"/>
  <c r="P69" i="18"/>
  <c r="Q74" i="18"/>
  <c r="P17" i="19"/>
  <c r="R69" i="20"/>
  <c r="Q74" i="20"/>
  <c r="U72" i="21"/>
  <c r="T72" i="21"/>
  <c r="T25" i="22"/>
  <c r="U25" i="22"/>
  <c r="Q35" i="22"/>
  <c r="T25" i="24"/>
  <c r="U25" i="24"/>
  <c r="T58" i="24"/>
  <c r="U58" i="24"/>
  <c r="T94" i="25"/>
  <c r="U94" i="25"/>
  <c r="U9" i="27"/>
  <c r="T9" i="27"/>
  <c r="T15" i="29"/>
  <c r="U15" i="29"/>
  <c r="T95" i="29"/>
  <c r="U95" i="29"/>
  <c r="U44" i="31"/>
  <c r="T44" i="31"/>
  <c r="T60" i="31"/>
  <c r="U60" i="31"/>
  <c r="T99" i="26"/>
  <c r="U99" i="26"/>
  <c r="T38" i="13"/>
  <c r="T46" i="13"/>
  <c r="Q73" i="13"/>
  <c r="R17" i="14"/>
  <c r="U20" i="14"/>
  <c r="T23" i="14"/>
  <c r="U48" i="14"/>
  <c r="T51" i="14"/>
  <c r="Q73" i="14"/>
  <c r="Q35" i="15"/>
  <c r="U38" i="15"/>
  <c r="T46" i="15"/>
  <c r="T57" i="15"/>
  <c r="T72" i="15"/>
  <c r="P17" i="16"/>
  <c r="E35" i="16"/>
  <c r="U35" i="16" s="1"/>
  <c r="U53" i="16"/>
  <c r="R73" i="16"/>
  <c r="E17" i="17"/>
  <c r="S87" i="17"/>
  <c r="Q17" i="18"/>
  <c r="E68" i="18"/>
  <c r="R73" i="18"/>
  <c r="Q35" i="19"/>
  <c r="P74" i="19"/>
  <c r="T53" i="20"/>
  <c r="U89" i="20"/>
  <c r="T89" i="20"/>
  <c r="P73" i="21"/>
  <c r="T22" i="22"/>
  <c r="U22" i="22"/>
  <c r="P61" i="22"/>
  <c r="Q73" i="22"/>
  <c r="U16" i="23"/>
  <c r="T16" i="23"/>
  <c r="U31" i="24"/>
  <c r="T31" i="24"/>
  <c r="U54" i="24"/>
  <c r="T54" i="24"/>
  <c r="Q87" i="24"/>
  <c r="U87" i="24" s="1"/>
  <c r="T19" i="25"/>
  <c r="U19" i="25"/>
  <c r="T38" i="28"/>
  <c r="U38" i="28"/>
  <c r="U13" i="30"/>
  <c r="T13" i="30"/>
  <c r="Q68" i="13"/>
  <c r="Q75" i="13"/>
  <c r="U75" i="13" s="1"/>
  <c r="P26" i="14"/>
  <c r="U96" i="14"/>
  <c r="S17" i="15"/>
  <c r="E73" i="15"/>
  <c r="R73" i="15"/>
  <c r="P74" i="15"/>
  <c r="R87" i="15"/>
  <c r="Q17" i="16"/>
  <c r="S42" i="16"/>
  <c r="P74" i="16"/>
  <c r="T71" i="17"/>
  <c r="P73" i="17"/>
  <c r="E35" i="18"/>
  <c r="T10" i="19"/>
  <c r="Q74" i="19"/>
  <c r="T34" i="20"/>
  <c r="E68" i="20"/>
  <c r="P73" i="20"/>
  <c r="Q32" i="21"/>
  <c r="T41" i="21"/>
  <c r="U41" i="21"/>
  <c r="U13" i="23"/>
  <c r="T13" i="23"/>
  <c r="U13" i="24"/>
  <c r="T13" i="24"/>
  <c r="T90" i="24"/>
  <c r="U90" i="24"/>
  <c r="U22" i="25"/>
  <c r="T22" i="25"/>
  <c r="T51" i="25"/>
  <c r="U51" i="25"/>
  <c r="U20" i="26"/>
  <c r="T20" i="26"/>
  <c r="P35" i="27"/>
  <c r="U48" i="28"/>
  <c r="T48" i="28"/>
  <c r="U51" i="28"/>
  <c r="T51" i="28"/>
  <c r="Q73" i="28"/>
  <c r="U40" i="29"/>
  <c r="T40" i="29"/>
  <c r="T88" i="31"/>
  <c r="U88" i="31"/>
  <c r="P17" i="14"/>
  <c r="R35" i="14"/>
  <c r="P17" i="15"/>
  <c r="Q74" i="15"/>
  <c r="U10" i="16"/>
  <c r="P32" i="16"/>
  <c r="U34" i="16"/>
  <c r="P73" i="16"/>
  <c r="Q74" i="16"/>
  <c r="Q73" i="17"/>
  <c r="R42" i="18"/>
  <c r="P73" i="18"/>
  <c r="Q73" i="20"/>
  <c r="U9" i="21"/>
  <c r="T9" i="21"/>
  <c r="Q35" i="21"/>
  <c r="U71" i="21"/>
  <c r="S75" i="21"/>
  <c r="U93" i="21"/>
  <c r="T10" i="23"/>
  <c r="U10" i="23"/>
  <c r="U44" i="24"/>
  <c r="T44" i="24"/>
  <c r="U66" i="24"/>
  <c r="T66" i="24"/>
  <c r="P74" i="24"/>
  <c r="U93" i="25"/>
  <c r="T93" i="25"/>
  <c r="U39" i="26"/>
  <c r="T39" i="26"/>
  <c r="U34" i="27"/>
  <c r="U94" i="30"/>
  <c r="T10" i="31"/>
  <c r="U10" i="31"/>
  <c r="P17" i="31"/>
  <c r="T19" i="31"/>
  <c r="U19" i="31"/>
  <c r="U22" i="31"/>
  <c r="T22" i="31"/>
  <c r="T39" i="31"/>
  <c r="U39" i="31"/>
  <c r="T67" i="13"/>
  <c r="U91" i="13"/>
  <c r="T94" i="13"/>
  <c r="T96" i="13"/>
  <c r="T31" i="14"/>
  <c r="U46" i="14"/>
  <c r="U66" i="14"/>
  <c r="E68" i="14"/>
  <c r="E73" i="14"/>
  <c r="Q17" i="15"/>
  <c r="U94" i="15"/>
  <c r="P35" i="16"/>
  <c r="U37" i="16"/>
  <c r="E61" i="16"/>
  <c r="Q73" i="16"/>
  <c r="U91" i="16"/>
  <c r="T94" i="16"/>
  <c r="P17" i="17"/>
  <c r="E55" i="17"/>
  <c r="U95" i="17"/>
  <c r="U15" i="18"/>
  <c r="E17" i="18"/>
  <c r="P32" i="18"/>
  <c r="S42" i="18"/>
  <c r="E74" i="18"/>
  <c r="S74" i="18"/>
  <c r="E17" i="19"/>
  <c r="R17" i="19"/>
  <c r="R35" i="19"/>
  <c r="U46" i="19"/>
  <c r="T52" i="19"/>
  <c r="U66" i="19"/>
  <c r="P73" i="19"/>
  <c r="T94" i="19"/>
  <c r="S17" i="20"/>
  <c r="U31" i="20"/>
  <c r="P35" i="20"/>
  <c r="U38" i="20"/>
  <c r="U71" i="20"/>
  <c r="S74" i="20"/>
  <c r="U67" i="21"/>
  <c r="T67" i="21"/>
  <c r="S35" i="22"/>
  <c r="U66" i="22"/>
  <c r="T66" i="22"/>
  <c r="T94" i="22"/>
  <c r="U22" i="23"/>
  <c r="T22" i="23"/>
  <c r="P35" i="23"/>
  <c r="T30" i="24"/>
  <c r="U30" i="24"/>
  <c r="U92" i="24"/>
  <c r="T10" i="25"/>
  <c r="U10" i="25"/>
  <c r="U29" i="25"/>
  <c r="S35" i="25"/>
  <c r="P74" i="25"/>
  <c r="U13" i="26"/>
  <c r="T13" i="26"/>
  <c r="U58" i="27"/>
  <c r="U92" i="27"/>
  <c r="T92" i="27"/>
  <c r="E42" i="23"/>
  <c r="E35" i="24"/>
  <c r="T38" i="25"/>
  <c r="E68" i="25"/>
  <c r="E69" i="27"/>
  <c r="E74" i="28"/>
  <c r="E87" i="28"/>
  <c r="E115" i="28" s="1"/>
  <c r="T34" i="29"/>
  <c r="U34" i="29"/>
  <c r="U29" i="30"/>
  <c r="U89" i="30"/>
  <c r="T65" i="31"/>
  <c r="U65" i="31"/>
  <c r="U91" i="31"/>
  <c r="T91" i="31"/>
  <c r="T101" i="26"/>
  <c r="U101" i="26"/>
  <c r="R74" i="20"/>
  <c r="U93" i="20"/>
  <c r="T96" i="20"/>
  <c r="U11" i="21"/>
  <c r="E32" i="21"/>
  <c r="U32" i="21" s="1"/>
  <c r="U50" i="21"/>
  <c r="Q73" i="21"/>
  <c r="E74" i="21"/>
  <c r="R87" i="21"/>
  <c r="P17" i="22"/>
  <c r="U34" i="22"/>
  <c r="P35" i="22"/>
  <c r="E74" i="22"/>
  <c r="U23" i="23"/>
  <c r="E32" i="23"/>
  <c r="T45" i="23"/>
  <c r="E55" i="23"/>
  <c r="U67" i="23"/>
  <c r="E73" i="23"/>
  <c r="U10" i="24"/>
  <c r="U19" i="24"/>
  <c r="U28" i="24"/>
  <c r="Q32" i="24"/>
  <c r="U34" i="24"/>
  <c r="Q74" i="24"/>
  <c r="U88" i="24"/>
  <c r="E17" i="25"/>
  <c r="P35" i="25"/>
  <c r="T44" i="25"/>
  <c r="T48" i="25"/>
  <c r="T52" i="25"/>
  <c r="Q73" i="25"/>
  <c r="T95" i="25"/>
  <c r="P17" i="26"/>
  <c r="S26" i="26"/>
  <c r="Q32" i="26"/>
  <c r="E68" i="26"/>
  <c r="S73" i="26"/>
  <c r="Q74" i="26"/>
  <c r="T93" i="26"/>
  <c r="Q35" i="27"/>
  <c r="S17" i="28"/>
  <c r="P35" i="28"/>
  <c r="U37" i="28"/>
  <c r="T37" i="28"/>
  <c r="T14" i="29"/>
  <c r="U14" i="29"/>
  <c r="T37" i="29"/>
  <c r="U37" i="29"/>
  <c r="P73" i="30"/>
  <c r="U108" i="28"/>
  <c r="T108" i="28"/>
  <c r="T105" i="23"/>
  <c r="U105" i="23"/>
  <c r="P17" i="23"/>
  <c r="P74" i="23"/>
  <c r="P26" i="24"/>
  <c r="P26" i="25"/>
  <c r="Q35" i="25"/>
  <c r="Q17" i="26"/>
  <c r="P35" i="26"/>
  <c r="P42" i="26"/>
  <c r="R73" i="26"/>
  <c r="Q87" i="26"/>
  <c r="U87" i="26" s="1"/>
  <c r="P74" i="27"/>
  <c r="U91" i="27"/>
  <c r="U93" i="28"/>
  <c r="Q35" i="29"/>
  <c r="U58" i="29"/>
  <c r="T58" i="29"/>
  <c r="Q35" i="30"/>
  <c r="Q87" i="31"/>
  <c r="Q114" i="31" s="1"/>
  <c r="T103" i="28"/>
  <c r="U103" i="28"/>
  <c r="T98" i="23"/>
  <c r="U98" i="23"/>
  <c r="P74" i="20"/>
  <c r="R87" i="20"/>
  <c r="Q68" i="21"/>
  <c r="Q17" i="23"/>
  <c r="Q74" i="23"/>
  <c r="P17" i="24"/>
  <c r="Q26" i="24"/>
  <c r="P35" i="24"/>
  <c r="E68" i="24"/>
  <c r="P73" i="24"/>
  <c r="T93" i="24"/>
  <c r="Q26" i="25"/>
  <c r="P42" i="25"/>
  <c r="Q35" i="26"/>
  <c r="T37" i="26"/>
  <c r="P55" i="27"/>
  <c r="P61" i="27"/>
  <c r="U59" i="28"/>
  <c r="T59" i="28"/>
  <c r="P74" i="28"/>
  <c r="T92" i="28"/>
  <c r="U92" i="28"/>
  <c r="T54" i="29"/>
  <c r="U54" i="29"/>
  <c r="T22" i="30"/>
  <c r="U22" i="30"/>
  <c r="U11" i="31"/>
  <c r="T11" i="31"/>
  <c r="T23" i="31"/>
  <c r="U23" i="31"/>
  <c r="T45" i="31"/>
  <c r="U45" i="31"/>
  <c r="Q74" i="31"/>
  <c r="T108" i="22"/>
  <c r="U108" i="22"/>
  <c r="E73" i="21"/>
  <c r="R73" i="21"/>
  <c r="T94" i="21"/>
  <c r="T15" i="23"/>
  <c r="R35" i="23"/>
  <c r="Q42" i="23"/>
  <c r="U49" i="23"/>
  <c r="U90" i="23"/>
  <c r="Q17" i="24"/>
  <c r="Q35" i="24"/>
  <c r="T39" i="24"/>
  <c r="Q73" i="24"/>
  <c r="R74" i="24"/>
  <c r="T92" i="24"/>
  <c r="U93" i="24"/>
  <c r="U30" i="25"/>
  <c r="T34" i="25"/>
  <c r="U38" i="25"/>
  <c r="T46" i="25"/>
  <c r="T54" i="25"/>
  <c r="U90" i="25"/>
  <c r="T9" i="26"/>
  <c r="T38" i="26"/>
  <c r="T48" i="26"/>
  <c r="P73" i="26"/>
  <c r="T89" i="26"/>
  <c r="U23" i="27"/>
  <c r="E35" i="27"/>
  <c r="U35" i="27" s="1"/>
  <c r="T38" i="27"/>
  <c r="P73" i="27"/>
  <c r="U94" i="27"/>
  <c r="U21" i="28"/>
  <c r="E32" i="28"/>
  <c r="S73" i="28"/>
  <c r="P17" i="29"/>
  <c r="T45" i="30"/>
  <c r="U45" i="30"/>
  <c r="U48" i="30"/>
  <c r="T48" i="30"/>
  <c r="T92" i="31"/>
  <c r="U92" i="31"/>
  <c r="T112" i="1"/>
  <c r="U112" i="1"/>
  <c r="S75" i="20"/>
  <c r="T91" i="20"/>
  <c r="P17" i="21"/>
  <c r="P32" i="21"/>
  <c r="P74" i="21"/>
  <c r="U94" i="21"/>
  <c r="E26" i="22"/>
  <c r="E35" i="22"/>
  <c r="P74" i="22"/>
  <c r="Q87" i="22"/>
  <c r="U87" i="22" s="1"/>
  <c r="U11" i="23"/>
  <c r="T14" i="23"/>
  <c r="U15" i="23"/>
  <c r="T30" i="23"/>
  <c r="P32" i="23"/>
  <c r="T94" i="23"/>
  <c r="U53" i="24"/>
  <c r="U96" i="24"/>
  <c r="P17" i="25"/>
  <c r="T17" i="25" s="1"/>
  <c r="E35" i="25"/>
  <c r="R35" i="25"/>
  <c r="U91" i="25"/>
  <c r="R17" i="26"/>
  <c r="P68" i="26"/>
  <c r="U10" i="27"/>
  <c r="P17" i="27"/>
  <c r="S32" i="27"/>
  <c r="Q73" i="27"/>
  <c r="Q17" i="28"/>
  <c r="R35" i="28"/>
  <c r="T94" i="28"/>
  <c r="U94" i="28"/>
  <c r="T25" i="29"/>
  <c r="U25" i="29"/>
  <c r="U24" i="30"/>
  <c r="T24" i="30"/>
  <c r="P55" i="30"/>
  <c r="Q35" i="31"/>
  <c r="T72" i="31"/>
  <c r="U72" i="31"/>
  <c r="U89" i="31"/>
  <c r="T89" i="31"/>
  <c r="T110" i="24"/>
  <c r="U110" i="24"/>
  <c r="R74" i="29"/>
  <c r="Q17" i="30"/>
  <c r="R17" i="31"/>
  <c r="P73" i="31"/>
  <c r="R115" i="1"/>
  <c r="R115" i="29"/>
  <c r="R115" i="20"/>
  <c r="P17" i="28"/>
  <c r="S35" i="28"/>
  <c r="R73" i="28"/>
  <c r="T10" i="30"/>
  <c r="E35" i="30"/>
  <c r="E42" i="30"/>
  <c r="E68" i="30"/>
  <c r="Q87" i="30"/>
  <c r="U87" i="30" s="1"/>
  <c r="U96" i="30"/>
  <c r="E74" i="31"/>
  <c r="M114" i="18"/>
  <c r="S114" i="18" s="1"/>
  <c r="I114" i="19"/>
  <c r="T98" i="19"/>
  <c r="L114" i="19"/>
  <c r="T104" i="18"/>
  <c r="U106" i="18"/>
  <c r="T104" i="17"/>
  <c r="T106" i="17"/>
  <c r="T108" i="17"/>
  <c r="T109" i="16"/>
  <c r="T111" i="16"/>
  <c r="T106" i="15"/>
  <c r="U111" i="15"/>
  <c r="U111" i="14"/>
  <c r="O114" i="13"/>
  <c r="U111" i="11"/>
  <c r="C114" i="10"/>
  <c r="L114" i="10"/>
  <c r="R114" i="10" s="1"/>
  <c r="G114" i="9"/>
  <c r="U105" i="9"/>
  <c r="O115" i="9"/>
  <c r="J114" i="8"/>
  <c r="T104" i="7"/>
  <c r="C114" i="6"/>
  <c r="L114" i="6"/>
  <c r="R114" i="6" s="1"/>
  <c r="L114" i="5"/>
  <c r="T109" i="5"/>
  <c r="O114" i="5"/>
  <c r="J114" i="3"/>
  <c r="D114" i="2"/>
  <c r="M114" i="2"/>
  <c r="S114" i="2" s="1"/>
  <c r="T34" i="28"/>
  <c r="E42" i="29"/>
  <c r="U91" i="29"/>
  <c r="U93" i="29"/>
  <c r="E17" i="30"/>
  <c r="Q55" i="30"/>
  <c r="Q74" i="30"/>
  <c r="U91" i="30"/>
  <c r="E82" i="30"/>
  <c r="E82" i="25"/>
  <c r="E82" i="21"/>
  <c r="E82" i="20"/>
  <c r="U111" i="30"/>
  <c r="D114" i="27"/>
  <c r="T109" i="25"/>
  <c r="R114" i="23"/>
  <c r="C114" i="22"/>
  <c r="L114" i="22"/>
  <c r="R114" i="22" s="1"/>
  <c r="H114" i="21"/>
  <c r="T100" i="21"/>
  <c r="T102" i="21"/>
  <c r="B114" i="20"/>
  <c r="K114" i="20"/>
  <c r="N114" i="19"/>
  <c r="C114" i="18"/>
  <c r="L114" i="17"/>
  <c r="R114" i="16"/>
  <c r="U104" i="15"/>
  <c r="C114" i="14"/>
  <c r="L114" i="14"/>
  <c r="U109" i="14"/>
  <c r="E97" i="13"/>
  <c r="U97" i="13" s="1"/>
  <c r="F114" i="12"/>
  <c r="N114" i="11"/>
  <c r="T99" i="10"/>
  <c r="T109" i="7"/>
  <c r="T111" i="7"/>
  <c r="D114" i="6"/>
  <c r="U106" i="6"/>
  <c r="F114" i="4"/>
  <c r="U102" i="2"/>
  <c r="T99" i="8"/>
  <c r="T101" i="8"/>
  <c r="U104" i="6"/>
  <c r="R115" i="3"/>
  <c r="U100" i="2"/>
  <c r="Q35" i="28"/>
  <c r="U35" i="28" s="1"/>
  <c r="U20" i="29"/>
  <c r="U31" i="29"/>
  <c r="P35" i="29"/>
  <c r="S87" i="29"/>
  <c r="T96" i="29"/>
  <c r="P35" i="30"/>
  <c r="T35" i="30" s="1"/>
  <c r="U47" i="30"/>
  <c r="U12" i="31"/>
  <c r="T15" i="31"/>
  <c r="U21" i="31"/>
  <c r="E26" i="31"/>
  <c r="E73" i="31"/>
  <c r="P74" i="31"/>
  <c r="U90" i="31"/>
  <c r="E82" i="6"/>
  <c r="F114" i="16"/>
  <c r="G114" i="5"/>
  <c r="D114" i="3"/>
  <c r="H114" i="2"/>
  <c r="R115" i="16"/>
  <c r="R115" i="15"/>
  <c r="F114" i="11"/>
  <c r="H114" i="10"/>
  <c r="B114" i="9"/>
  <c r="K114" i="9"/>
  <c r="F114" i="8"/>
  <c r="H114" i="6"/>
  <c r="H114" i="5"/>
  <c r="F114" i="3"/>
  <c r="I114" i="2"/>
  <c r="P26" i="28"/>
  <c r="U53" i="28"/>
  <c r="U71" i="28"/>
  <c r="P17" i="30"/>
  <c r="U34" i="31"/>
  <c r="U94" i="31"/>
  <c r="H114" i="22"/>
  <c r="H114" i="18"/>
  <c r="H114" i="14"/>
  <c r="U98" i="13"/>
  <c r="T111" i="13"/>
  <c r="J114" i="12"/>
  <c r="C114" i="9"/>
  <c r="U99" i="9"/>
  <c r="G114" i="8"/>
  <c r="T100" i="6"/>
  <c r="U98" i="5"/>
  <c r="J114" i="4"/>
  <c r="P68" i="31"/>
  <c r="T64" i="31"/>
  <c r="P55" i="31"/>
  <c r="T48" i="31"/>
  <c r="Q42" i="31"/>
  <c r="E42" i="31"/>
  <c r="T29" i="31"/>
  <c r="P26" i="31"/>
  <c r="Q26" i="31"/>
  <c r="E75" i="31"/>
  <c r="E69" i="31"/>
  <c r="P75" i="31"/>
  <c r="Q75" i="31"/>
  <c r="U75" i="31" s="1"/>
  <c r="T59" i="31"/>
  <c r="E61" i="31"/>
  <c r="P69" i="31"/>
  <c r="T69" i="31" s="1"/>
  <c r="Q69" i="31"/>
  <c r="U69" i="31" s="1"/>
  <c r="R75" i="31"/>
  <c r="P61" i="31"/>
  <c r="S75" i="31"/>
  <c r="U98" i="31"/>
  <c r="U112" i="31"/>
  <c r="T101" i="31"/>
  <c r="T103" i="31"/>
  <c r="T65" i="30"/>
  <c r="T64" i="30"/>
  <c r="U58" i="30"/>
  <c r="E75" i="30"/>
  <c r="T52" i="30"/>
  <c r="T44" i="30"/>
  <c r="U39" i="30"/>
  <c r="P42" i="30"/>
  <c r="T42" i="30" s="1"/>
  <c r="E69" i="30"/>
  <c r="S42" i="30"/>
  <c r="P32" i="30"/>
  <c r="Q32" i="30"/>
  <c r="E32" i="30"/>
  <c r="E26" i="30"/>
  <c r="U26" i="30" s="1"/>
  <c r="P26" i="30"/>
  <c r="Q26" i="30"/>
  <c r="T25" i="30"/>
  <c r="U49" i="30"/>
  <c r="E61" i="30"/>
  <c r="P75" i="30"/>
  <c r="P61" i="30"/>
  <c r="S69" i="30"/>
  <c r="Q75" i="30"/>
  <c r="Q61" i="30"/>
  <c r="P69" i="30"/>
  <c r="Q69" i="30"/>
  <c r="S75" i="30"/>
  <c r="U109" i="30"/>
  <c r="T98" i="30"/>
  <c r="T100" i="30"/>
  <c r="E97" i="30"/>
  <c r="P68" i="29"/>
  <c r="T57" i="29"/>
  <c r="E61" i="29"/>
  <c r="R55" i="29"/>
  <c r="Q69" i="29"/>
  <c r="E69" i="29"/>
  <c r="P42" i="29"/>
  <c r="Q42" i="29"/>
  <c r="Q32" i="29"/>
  <c r="T29" i="29"/>
  <c r="U28" i="29"/>
  <c r="P32" i="29"/>
  <c r="P26" i="29"/>
  <c r="S55" i="29"/>
  <c r="T49" i="29"/>
  <c r="P55" i="29"/>
  <c r="Q55" i="29"/>
  <c r="U55" i="29" s="1"/>
  <c r="P75" i="29"/>
  <c r="Q75" i="29"/>
  <c r="R69" i="29"/>
  <c r="S69" i="29"/>
  <c r="P61" i="29"/>
  <c r="E75" i="29"/>
  <c r="R75" i="29"/>
  <c r="U108" i="29"/>
  <c r="U106" i="29"/>
  <c r="T111" i="29"/>
  <c r="Q68" i="28"/>
  <c r="T64" i="28"/>
  <c r="E61" i="28"/>
  <c r="E75" i="28"/>
  <c r="P42" i="28"/>
  <c r="Q42" i="28"/>
  <c r="P32" i="28"/>
  <c r="S69" i="28"/>
  <c r="Q32" i="28"/>
  <c r="Q26" i="28"/>
  <c r="E26" i="28"/>
  <c r="T24" i="28"/>
  <c r="S55" i="28"/>
  <c r="P55" i="28"/>
  <c r="T55" i="28" s="1"/>
  <c r="E69" i="28"/>
  <c r="Q55" i="28"/>
  <c r="T49" i="28"/>
  <c r="R55" i="28"/>
  <c r="T60" i="28"/>
  <c r="R69" i="28"/>
  <c r="P75" i="28"/>
  <c r="P61" i="28"/>
  <c r="P69" i="28"/>
  <c r="Q75" i="28"/>
  <c r="Q61" i="28"/>
  <c r="Q69" i="28"/>
  <c r="U105" i="28"/>
  <c r="P68" i="27"/>
  <c r="Q68" i="27"/>
  <c r="Q61" i="27"/>
  <c r="T57" i="27"/>
  <c r="T50" i="27"/>
  <c r="E55" i="27"/>
  <c r="E42" i="27"/>
  <c r="T39" i="27"/>
  <c r="E32" i="27"/>
  <c r="U32" i="27" s="1"/>
  <c r="T29" i="27"/>
  <c r="R32" i="27"/>
  <c r="P26" i="27"/>
  <c r="E75" i="27"/>
  <c r="T49" i="27"/>
  <c r="S69" i="27"/>
  <c r="Q75" i="27"/>
  <c r="P69" i="27"/>
  <c r="T69" i="27" s="1"/>
  <c r="T60" i="27"/>
  <c r="T59" i="27"/>
  <c r="E61" i="27"/>
  <c r="R69" i="27"/>
  <c r="P75" i="27"/>
  <c r="T75" i="27" s="1"/>
  <c r="U107" i="27"/>
  <c r="U105" i="27"/>
  <c r="T99" i="27"/>
  <c r="U108" i="27"/>
  <c r="E82" i="27"/>
  <c r="U51" i="26"/>
  <c r="E55" i="26"/>
  <c r="Q42" i="26"/>
  <c r="R69" i="26"/>
  <c r="R42" i="26"/>
  <c r="E42" i="26"/>
  <c r="S42" i="26"/>
  <c r="T29" i="26"/>
  <c r="P32" i="26"/>
  <c r="U28" i="26"/>
  <c r="E26" i="26"/>
  <c r="T24" i="26"/>
  <c r="P26" i="26"/>
  <c r="S75" i="26"/>
  <c r="S55" i="26"/>
  <c r="R75" i="26"/>
  <c r="E69" i="26"/>
  <c r="S69" i="26"/>
  <c r="P75" i="26"/>
  <c r="Q75" i="26"/>
  <c r="P61" i="26"/>
  <c r="Q61" i="26"/>
  <c r="U110" i="26"/>
  <c r="T102" i="26"/>
  <c r="U112" i="26"/>
  <c r="P75" i="25"/>
  <c r="P68" i="25"/>
  <c r="T64" i="25"/>
  <c r="Q68" i="25"/>
  <c r="U58" i="25"/>
  <c r="Q55" i="25"/>
  <c r="R55" i="25"/>
  <c r="S55" i="25"/>
  <c r="Q42" i="25"/>
  <c r="E42" i="25"/>
  <c r="E69" i="25"/>
  <c r="S69" i="25"/>
  <c r="E32" i="25"/>
  <c r="U32" i="25" s="1"/>
  <c r="P32" i="25"/>
  <c r="Q32" i="25"/>
  <c r="R69" i="25"/>
  <c r="E26" i="25"/>
  <c r="T24" i="25"/>
  <c r="P69" i="25"/>
  <c r="P55" i="25"/>
  <c r="T59" i="25"/>
  <c r="P61" i="25"/>
  <c r="Q75" i="25"/>
  <c r="Q61" i="25"/>
  <c r="Q69" i="25"/>
  <c r="U69" i="25" s="1"/>
  <c r="E75" i="25"/>
  <c r="U60" i="25"/>
  <c r="T112" i="25"/>
  <c r="U101" i="25"/>
  <c r="U99" i="25"/>
  <c r="Q68" i="24"/>
  <c r="S75" i="24"/>
  <c r="T48" i="24"/>
  <c r="U47" i="24"/>
  <c r="S55" i="24"/>
  <c r="P42" i="24"/>
  <c r="Q42" i="24"/>
  <c r="E32" i="24"/>
  <c r="P32" i="24"/>
  <c r="E75" i="24"/>
  <c r="P55" i="24"/>
  <c r="Q55" i="24"/>
  <c r="E69" i="24"/>
  <c r="R69" i="24"/>
  <c r="E61" i="24"/>
  <c r="T61" i="24" s="1"/>
  <c r="S69" i="24"/>
  <c r="R75" i="24"/>
  <c r="P61" i="24"/>
  <c r="P69" i="24"/>
  <c r="Q61" i="24"/>
  <c r="Q69" i="24"/>
  <c r="P75" i="24"/>
  <c r="Q75" i="24"/>
  <c r="U75" i="24" s="1"/>
  <c r="T106" i="24"/>
  <c r="T104" i="24"/>
  <c r="U107" i="24"/>
  <c r="T64" i="23"/>
  <c r="P68" i="23"/>
  <c r="Q68" i="23"/>
  <c r="U58" i="23"/>
  <c r="T57" i="23"/>
  <c r="T52" i="23"/>
  <c r="T48" i="23"/>
  <c r="T44" i="23"/>
  <c r="P42" i="23"/>
  <c r="T29" i="23"/>
  <c r="R32" i="23"/>
  <c r="R69" i="23"/>
  <c r="Q26" i="23"/>
  <c r="U26" i="23" s="1"/>
  <c r="E26" i="23"/>
  <c r="S26" i="23"/>
  <c r="Q55" i="23"/>
  <c r="S55" i="23"/>
  <c r="P55" i="23"/>
  <c r="E61" i="23"/>
  <c r="Q75" i="23"/>
  <c r="Q61" i="23"/>
  <c r="P69" i="23"/>
  <c r="E75" i="23"/>
  <c r="S75" i="23"/>
  <c r="U60" i="23"/>
  <c r="S97" i="23"/>
  <c r="P68" i="22"/>
  <c r="Q68" i="22"/>
  <c r="E68" i="22"/>
  <c r="R69" i="22"/>
  <c r="U50" i="22"/>
  <c r="P42" i="22"/>
  <c r="U39" i="22"/>
  <c r="Q42" i="22"/>
  <c r="P32" i="22"/>
  <c r="Q32" i="22"/>
  <c r="S75" i="22"/>
  <c r="P26" i="22"/>
  <c r="Q26" i="22"/>
  <c r="P55" i="22"/>
  <c r="Q55" i="22"/>
  <c r="S69" i="22"/>
  <c r="Q61" i="22"/>
  <c r="E69" i="22"/>
  <c r="E75" i="22"/>
  <c r="R75" i="22"/>
  <c r="U60" i="22"/>
  <c r="P69" i="22"/>
  <c r="P75" i="22"/>
  <c r="E61" i="22"/>
  <c r="Q69" i="22"/>
  <c r="Q75" i="22"/>
  <c r="U106" i="22"/>
  <c r="T99" i="22"/>
  <c r="S97" i="22"/>
  <c r="T111" i="22"/>
  <c r="T65" i="21"/>
  <c r="U64" i="21"/>
  <c r="P68" i="21"/>
  <c r="U52" i="21"/>
  <c r="T47" i="21"/>
  <c r="E69" i="21"/>
  <c r="S69" i="21"/>
  <c r="P75" i="21"/>
  <c r="E75" i="21"/>
  <c r="P42" i="21"/>
  <c r="Q42" i="21"/>
  <c r="R69" i="21"/>
  <c r="Q26" i="21"/>
  <c r="E55" i="21"/>
  <c r="P55" i="21"/>
  <c r="Q55" i="21"/>
  <c r="Q61" i="21"/>
  <c r="Q75" i="21"/>
  <c r="U75" i="21" s="1"/>
  <c r="P69" i="21"/>
  <c r="T69" i="21" s="1"/>
  <c r="Q69" i="21"/>
  <c r="U69" i="21" s="1"/>
  <c r="U110" i="21"/>
  <c r="U108" i="21"/>
  <c r="U111" i="21"/>
  <c r="T63" i="20"/>
  <c r="P68" i="20"/>
  <c r="Q68" i="20"/>
  <c r="T57" i="20"/>
  <c r="T51" i="20"/>
  <c r="U48" i="20"/>
  <c r="T47" i="20"/>
  <c r="R55" i="20"/>
  <c r="S55" i="20"/>
  <c r="P42" i="20"/>
  <c r="Q42" i="20"/>
  <c r="E75" i="20"/>
  <c r="R75" i="20"/>
  <c r="P32" i="20"/>
  <c r="Q32" i="20"/>
  <c r="U25" i="20"/>
  <c r="S69" i="20"/>
  <c r="P26" i="20"/>
  <c r="Q26" i="20"/>
  <c r="T49" i="20"/>
  <c r="P55" i="20"/>
  <c r="T55" i="20" s="1"/>
  <c r="P69" i="20"/>
  <c r="T69" i="20" s="1"/>
  <c r="Q55" i="20"/>
  <c r="Q69" i="20"/>
  <c r="U69" i="20" s="1"/>
  <c r="E55" i="20"/>
  <c r="E69" i="20"/>
  <c r="E61" i="20"/>
  <c r="P61" i="20"/>
  <c r="Q61" i="20"/>
  <c r="P75" i="20"/>
  <c r="T75" i="20" s="1"/>
  <c r="Q75" i="20"/>
  <c r="U75" i="20" s="1"/>
  <c r="U102" i="20"/>
  <c r="U110" i="20"/>
  <c r="U63" i="19"/>
  <c r="Q68" i="19"/>
  <c r="T64" i="19"/>
  <c r="P68" i="19"/>
  <c r="E61" i="19"/>
  <c r="T61" i="19" s="1"/>
  <c r="U57" i="19"/>
  <c r="E75" i="19"/>
  <c r="R75" i="19"/>
  <c r="T51" i="19"/>
  <c r="T44" i="19"/>
  <c r="E42" i="19"/>
  <c r="P42" i="19"/>
  <c r="Q42" i="19"/>
  <c r="R69" i="19"/>
  <c r="Q32" i="19"/>
  <c r="E32" i="19"/>
  <c r="E69" i="19"/>
  <c r="P26" i="19"/>
  <c r="Q26" i="19"/>
  <c r="S69" i="19"/>
  <c r="T25" i="19"/>
  <c r="T24" i="19"/>
  <c r="E26" i="19"/>
  <c r="T26" i="19" s="1"/>
  <c r="E55" i="19"/>
  <c r="P69" i="19"/>
  <c r="Q69" i="19"/>
  <c r="U69" i="19" s="1"/>
  <c r="P55" i="19"/>
  <c r="Q55" i="19"/>
  <c r="T49" i="19"/>
  <c r="S75" i="19"/>
  <c r="P61" i="19"/>
  <c r="P75" i="19"/>
  <c r="T75" i="19" s="1"/>
  <c r="Q61" i="19"/>
  <c r="Q75" i="19"/>
  <c r="U75" i="19" s="1"/>
  <c r="T110" i="19"/>
  <c r="T112" i="19"/>
  <c r="T102" i="19"/>
  <c r="T104" i="19"/>
  <c r="T106" i="19"/>
  <c r="E82" i="19"/>
  <c r="U64" i="18"/>
  <c r="P68" i="18"/>
  <c r="T63" i="18"/>
  <c r="E61" i="18"/>
  <c r="U47" i="18"/>
  <c r="E55" i="18"/>
  <c r="U44" i="18"/>
  <c r="Q42" i="18"/>
  <c r="T39" i="18"/>
  <c r="P42" i="18"/>
  <c r="T28" i="18"/>
  <c r="E26" i="18"/>
  <c r="U26" i="18" s="1"/>
  <c r="Q55" i="18"/>
  <c r="U55" i="18" s="1"/>
  <c r="Q69" i="18"/>
  <c r="U69" i="18" s="1"/>
  <c r="S75" i="18"/>
  <c r="P61" i="18"/>
  <c r="Q61" i="18"/>
  <c r="P75" i="18"/>
  <c r="T75" i="18" s="1"/>
  <c r="E69" i="18"/>
  <c r="S69" i="18"/>
  <c r="Q75" i="18"/>
  <c r="U75" i="18" s="1"/>
  <c r="U112" i="18"/>
  <c r="U98" i="18"/>
  <c r="E82" i="18"/>
  <c r="S69" i="17"/>
  <c r="Q75" i="17"/>
  <c r="Q61" i="17"/>
  <c r="E61" i="17"/>
  <c r="U52" i="17"/>
  <c r="U47" i="17"/>
  <c r="T44" i="17"/>
  <c r="P42" i="17"/>
  <c r="T39" i="17"/>
  <c r="Q32" i="17"/>
  <c r="P26" i="17"/>
  <c r="Q26" i="17"/>
  <c r="R75" i="17"/>
  <c r="Q55" i="17"/>
  <c r="U55" i="17" s="1"/>
  <c r="R69" i="17"/>
  <c r="P61" i="17"/>
  <c r="P75" i="17"/>
  <c r="T75" i="17" s="1"/>
  <c r="P69" i="17"/>
  <c r="T69" i="17" s="1"/>
  <c r="Q69" i="17"/>
  <c r="U69" i="17" s="1"/>
  <c r="T60" i="17"/>
  <c r="S75" i="17"/>
  <c r="T112" i="17"/>
  <c r="E82" i="17"/>
  <c r="T65" i="16"/>
  <c r="P68" i="16"/>
  <c r="U64" i="16"/>
  <c r="Q68" i="16"/>
  <c r="P61" i="16"/>
  <c r="P55" i="16"/>
  <c r="T55" i="16" s="1"/>
  <c r="P69" i="16"/>
  <c r="T69" i="16" s="1"/>
  <c r="T50" i="16"/>
  <c r="E55" i="16"/>
  <c r="E42" i="16"/>
  <c r="T39" i="16"/>
  <c r="P42" i="16"/>
  <c r="E69" i="16"/>
  <c r="Q42" i="16"/>
  <c r="Q32" i="16"/>
  <c r="T28" i="16"/>
  <c r="E32" i="16"/>
  <c r="P26" i="16"/>
  <c r="Q26" i="16"/>
  <c r="Q55" i="16"/>
  <c r="U55" i="16" s="1"/>
  <c r="Q69" i="16"/>
  <c r="U69" i="16" s="1"/>
  <c r="T49" i="16"/>
  <c r="R55" i="16"/>
  <c r="R69" i="16"/>
  <c r="E75" i="16"/>
  <c r="S69" i="16"/>
  <c r="S75" i="16"/>
  <c r="Q61" i="16"/>
  <c r="P75" i="16"/>
  <c r="T75" i="16" s="1"/>
  <c r="Q75" i="16"/>
  <c r="R75" i="16"/>
  <c r="U100" i="16"/>
  <c r="T106" i="16"/>
  <c r="T101" i="16"/>
  <c r="T103" i="16"/>
  <c r="T105" i="16"/>
  <c r="P68" i="15"/>
  <c r="Q68" i="15"/>
  <c r="E68" i="15"/>
  <c r="S69" i="15"/>
  <c r="R75" i="15"/>
  <c r="U48" i="15"/>
  <c r="T47" i="15"/>
  <c r="P55" i="15"/>
  <c r="E75" i="15"/>
  <c r="E42" i="15"/>
  <c r="P42" i="15"/>
  <c r="Q42" i="15"/>
  <c r="U42" i="15" s="1"/>
  <c r="P32" i="15"/>
  <c r="Q32" i="15"/>
  <c r="P26" i="15"/>
  <c r="Q26" i="15"/>
  <c r="Q75" i="15"/>
  <c r="U75" i="15" s="1"/>
  <c r="Q55" i="15"/>
  <c r="U55" i="15" s="1"/>
  <c r="E69" i="15"/>
  <c r="S75" i="15"/>
  <c r="E55" i="15"/>
  <c r="P75" i="15"/>
  <c r="T75" i="15" s="1"/>
  <c r="R69" i="15"/>
  <c r="E61" i="15"/>
  <c r="P69" i="15"/>
  <c r="T69" i="15" s="1"/>
  <c r="P61" i="15"/>
  <c r="Q69" i="15"/>
  <c r="U69" i="15" s="1"/>
  <c r="Q61" i="15"/>
  <c r="T100" i="15"/>
  <c r="T98" i="15"/>
  <c r="U105" i="15"/>
  <c r="R114" i="15"/>
  <c r="T108" i="15"/>
  <c r="E75" i="14"/>
  <c r="Q42" i="14"/>
  <c r="E42" i="14"/>
  <c r="E32" i="14"/>
  <c r="U29" i="14"/>
  <c r="S32" i="14"/>
  <c r="S69" i="14"/>
  <c r="T28" i="14"/>
  <c r="Q32" i="14"/>
  <c r="Q26" i="14"/>
  <c r="T24" i="14"/>
  <c r="E26" i="14"/>
  <c r="P55" i="14"/>
  <c r="Q55" i="14"/>
  <c r="E61" i="14"/>
  <c r="P61" i="14"/>
  <c r="S75" i="14"/>
  <c r="Q61" i="14"/>
  <c r="E69" i="14"/>
  <c r="P75" i="14"/>
  <c r="T75" i="14" s="1"/>
  <c r="Q75" i="14"/>
  <c r="U75" i="14" s="1"/>
  <c r="T105" i="14"/>
  <c r="T103" i="14"/>
  <c r="T110" i="14"/>
  <c r="R114" i="14"/>
  <c r="T99" i="14"/>
  <c r="T64" i="13"/>
  <c r="P68" i="13"/>
  <c r="P61" i="13"/>
  <c r="T58" i="13"/>
  <c r="Q55" i="13"/>
  <c r="Q42" i="13"/>
  <c r="R69" i="13"/>
  <c r="E32" i="13"/>
  <c r="E75" i="13"/>
  <c r="T24" i="13"/>
  <c r="P69" i="13"/>
  <c r="T69" i="13" s="1"/>
  <c r="E55" i="13"/>
  <c r="S75" i="13"/>
  <c r="T49" i="13"/>
  <c r="S69" i="13"/>
  <c r="T60" i="13"/>
  <c r="E69" i="13"/>
  <c r="P75" i="13"/>
  <c r="T75" i="13" s="1"/>
  <c r="T101" i="13"/>
  <c r="U108" i="13"/>
  <c r="U106" i="13"/>
  <c r="U104" i="13"/>
  <c r="T109" i="13"/>
  <c r="T64" i="12"/>
  <c r="E68" i="12"/>
  <c r="Q61" i="12"/>
  <c r="U57" i="12"/>
  <c r="E61" i="12"/>
  <c r="T50" i="12"/>
  <c r="T48" i="12"/>
  <c r="E55" i="12"/>
  <c r="U44" i="12"/>
  <c r="T39" i="12"/>
  <c r="P32" i="12"/>
  <c r="S69" i="12"/>
  <c r="S75" i="12"/>
  <c r="Q32" i="12"/>
  <c r="P26" i="12"/>
  <c r="T25" i="12"/>
  <c r="T24" i="12"/>
  <c r="E69" i="12"/>
  <c r="E75" i="12"/>
  <c r="Q75" i="12"/>
  <c r="U75" i="12" s="1"/>
  <c r="P61" i="12"/>
  <c r="T111" i="12"/>
  <c r="U104" i="12"/>
  <c r="Q68" i="11"/>
  <c r="E68" i="11"/>
  <c r="P61" i="11"/>
  <c r="U58" i="11"/>
  <c r="E69" i="11"/>
  <c r="T48" i="11"/>
  <c r="S69" i="11"/>
  <c r="U47" i="11"/>
  <c r="P55" i="11"/>
  <c r="Q55" i="11"/>
  <c r="P42" i="11"/>
  <c r="Q42" i="11"/>
  <c r="P32" i="11"/>
  <c r="Q32" i="11"/>
  <c r="P26" i="11"/>
  <c r="R75" i="11"/>
  <c r="R69" i="11"/>
  <c r="Q61" i="11"/>
  <c r="P69" i="11"/>
  <c r="T69" i="11" s="1"/>
  <c r="P75" i="11"/>
  <c r="T75" i="11" s="1"/>
  <c r="Q69" i="11"/>
  <c r="U69" i="11" s="1"/>
  <c r="Q75" i="11"/>
  <c r="U103" i="11"/>
  <c r="T106" i="11"/>
  <c r="T108" i="11"/>
  <c r="T110" i="11"/>
  <c r="R97" i="11"/>
  <c r="E82" i="11"/>
  <c r="E68" i="10"/>
  <c r="U65" i="10"/>
  <c r="P61" i="10"/>
  <c r="U58" i="10"/>
  <c r="T57" i="10"/>
  <c r="E55" i="10"/>
  <c r="T52" i="10"/>
  <c r="P42" i="10"/>
  <c r="Q42" i="10"/>
  <c r="U42" i="10" s="1"/>
  <c r="S42" i="10"/>
  <c r="E26" i="10"/>
  <c r="S69" i="10"/>
  <c r="P26" i="10"/>
  <c r="T26" i="10" s="1"/>
  <c r="Q26" i="10"/>
  <c r="U26" i="10" s="1"/>
  <c r="E75" i="10"/>
  <c r="Q69" i="10"/>
  <c r="U25" i="10"/>
  <c r="E69" i="10"/>
  <c r="R69" i="10"/>
  <c r="Q75" i="10"/>
  <c r="S55" i="10"/>
  <c r="P55" i="10"/>
  <c r="Q55" i="10"/>
  <c r="U55" i="10" s="1"/>
  <c r="P69" i="10"/>
  <c r="U107" i="10"/>
  <c r="T112" i="10"/>
  <c r="T110" i="10"/>
  <c r="T108" i="10"/>
  <c r="S97" i="10"/>
  <c r="P68" i="9"/>
  <c r="T64" i="9"/>
  <c r="Q68" i="9"/>
  <c r="S75" i="9"/>
  <c r="E61" i="9"/>
  <c r="T57" i="9"/>
  <c r="T50" i="9"/>
  <c r="T48" i="9"/>
  <c r="R42" i="9"/>
  <c r="E69" i="9"/>
  <c r="P32" i="9"/>
  <c r="Q32" i="9"/>
  <c r="E26" i="9"/>
  <c r="P26" i="9"/>
  <c r="Q26" i="9"/>
  <c r="U26" i="9" s="1"/>
  <c r="Q55" i="9"/>
  <c r="U55" i="9" s="1"/>
  <c r="P75" i="9"/>
  <c r="S55" i="9"/>
  <c r="R55" i="9"/>
  <c r="Q61" i="9"/>
  <c r="P69" i="9"/>
  <c r="T69" i="9" s="1"/>
  <c r="Q75" i="9"/>
  <c r="U75" i="9" s="1"/>
  <c r="S69" i="9"/>
  <c r="T101" i="9"/>
  <c r="T104" i="9"/>
  <c r="T102" i="9"/>
  <c r="U65" i="8"/>
  <c r="P68" i="8"/>
  <c r="T63" i="8"/>
  <c r="Q68" i="8"/>
  <c r="Q61" i="8"/>
  <c r="E61" i="8"/>
  <c r="U61" i="8" s="1"/>
  <c r="T39" i="8"/>
  <c r="E42" i="8"/>
  <c r="E32" i="8"/>
  <c r="U32" i="8" s="1"/>
  <c r="T29" i="8"/>
  <c r="U28" i="8"/>
  <c r="E26" i="8"/>
  <c r="T24" i="8"/>
  <c r="P69" i="8"/>
  <c r="T69" i="8" s="1"/>
  <c r="P55" i="8"/>
  <c r="Q69" i="8"/>
  <c r="U69" i="8" s="1"/>
  <c r="Q55" i="8"/>
  <c r="R75" i="8"/>
  <c r="S69" i="8"/>
  <c r="E69" i="8"/>
  <c r="T59" i="8"/>
  <c r="S75" i="8"/>
  <c r="P61" i="8"/>
  <c r="P75" i="8"/>
  <c r="T75" i="8" s="1"/>
  <c r="U109" i="8"/>
  <c r="T98" i="8"/>
  <c r="U107" i="8"/>
  <c r="T112" i="8"/>
  <c r="P68" i="7"/>
  <c r="Q68" i="7"/>
  <c r="E55" i="7"/>
  <c r="U51" i="7"/>
  <c r="T50" i="7"/>
  <c r="T47" i="7"/>
  <c r="S69" i="7"/>
  <c r="P42" i="7"/>
  <c r="Q42" i="7"/>
  <c r="U42" i="7" s="1"/>
  <c r="E32" i="7"/>
  <c r="U32" i="7" s="1"/>
  <c r="P32" i="7"/>
  <c r="Q32" i="7"/>
  <c r="S26" i="7"/>
  <c r="P26" i="7"/>
  <c r="Q26" i="7"/>
  <c r="T25" i="7"/>
  <c r="P55" i="7"/>
  <c r="R69" i="7"/>
  <c r="Q55" i="7"/>
  <c r="T49" i="7"/>
  <c r="T60" i="7"/>
  <c r="E69" i="7"/>
  <c r="E61" i="7"/>
  <c r="P75" i="7"/>
  <c r="T75" i="7" s="1"/>
  <c r="P61" i="7"/>
  <c r="P69" i="7"/>
  <c r="T69" i="7" s="1"/>
  <c r="Q69" i="7"/>
  <c r="U69" i="7" s="1"/>
  <c r="E75" i="7"/>
  <c r="R75" i="7"/>
  <c r="T99" i="7"/>
  <c r="T101" i="7"/>
  <c r="T103" i="7"/>
  <c r="R97" i="7"/>
  <c r="T112" i="7"/>
  <c r="U64" i="6"/>
  <c r="P68" i="6"/>
  <c r="Q68" i="6"/>
  <c r="U44" i="6"/>
  <c r="E75" i="6"/>
  <c r="Q42" i="6"/>
  <c r="T39" i="6"/>
  <c r="S42" i="6"/>
  <c r="P32" i="6"/>
  <c r="Q32" i="6"/>
  <c r="E32" i="6"/>
  <c r="U24" i="6"/>
  <c r="P26" i="6"/>
  <c r="R69" i="6"/>
  <c r="T49" i="6"/>
  <c r="E55" i="6"/>
  <c r="Q55" i="6"/>
  <c r="E61" i="6"/>
  <c r="T61" i="6" s="1"/>
  <c r="S69" i="6"/>
  <c r="R75" i="6"/>
  <c r="P61" i="6"/>
  <c r="Q61" i="6"/>
  <c r="Q69" i="6"/>
  <c r="U69" i="6" s="1"/>
  <c r="P75" i="6"/>
  <c r="T75" i="6" s="1"/>
  <c r="E69" i="6"/>
  <c r="Q75" i="6"/>
  <c r="U75" i="6" s="1"/>
  <c r="T112" i="6"/>
  <c r="T103" i="6"/>
  <c r="R97" i="6"/>
  <c r="T101" i="6"/>
  <c r="P68" i="5"/>
  <c r="Q68" i="5"/>
  <c r="E75" i="5"/>
  <c r="T51" i="5"/>
  <c r="P42" i="5"/>
  <c r="E32" i="5"/>
  <c r="T29" i="5"/>
  <c r="T28" i="5"/>
  <c r="P26" i="5"/>
  <c r="Q26" i="5"/>
  <c r="R55" i="5"/>
  <c r="P55" i="5"/>
  <c r="Q55" i="5"/>
  <c r="Q69" i="5"/>
  <c r="U69" i="5" s="1"/>
  <c r="E61" i="5"/>
  <c r="U61" i="5" s="1"/>
  <c r="P61" i="5"/>
  <c r="R69" i="5"/>
  <c r="P75" i="5"/>
  <c r="T75" i="5" s="1"/>
  <c r="Q61" i="5"/>
  <c r="S69" i="5"/>
  <c r="Q75" i="5"/>
  <c r="U75" i="5" s="1"/>
  <c r="U103" i="5"/>
  <c r="R97" i="5"/>
  <c r="T101" i="5"/>
  <c r="U108" i="5"/>
  <c r="S97" i="5"/>
  <c r="U106" i="5"/>
  <c r="Q68" i="4"/>
  <c r="T63" i="4"/>
  <c r="Q42" i="4"/>
  <c r="R75" i="4"/>
  <c r="P32" i="4"/>
  <c r="Q26" i="4"/>
  <c r="E75" i="4"/>
  <c r="U25" i="4"/>
  <c r="E55" i="4"/>
  <c r="S55" i="4"/>
  <c r="R69" i="4"/>
  <c r="Q55" i="4"/>
  <c r="E69" i="4"/>
  <c r="S69" i="4"/>
  <c r="P61" i="4"/>
  <c r="Q61" i="4"/>
  <c r="P69" i="4"/>
  <c r="T69" i="4" s="1"/>
  <c r="P75" i="4"/>
  <c r="T75" i="4" s="1"/>
  <c r="Q69" i="4"/>
  <c r="U69" i="4" s="1"/>
  <c r="Q75" i="4"/>
  <c r="U75" i="4" s="1"/>
  <c r="U106" i="4"/>
  <c r="T111" i="4"/>
  <c r="U98" i="4"/>
  <c r="T103" i="4"/>
  <c r="T105" i="4"/>
  <c r="P68" i="3"/>
  <c r="T63" i="3"/>
  <c r="T48" i="3"/>
  <c r="T44" i="3"/>
  <c r="S75" i="3"/>
  <c r="P42" i="3"/>
  <c r="T42" i="3" s="1"/>
  <c r="Q32" i="3"/>
  <c r="S69" i="3"/>
  <c r="Q55" i="3"/>
  <c r="E69" i="3"/>
  <c r="R69" i="3"/>
  <c r="E55" i="3"/>
  <c r="E75" i="3"/>
  <c r="R75" i="3"/>
  <c r="T59" i="3"/>
  <c r="P61" i="3"/>
  <c r="P75" i="3"/>
  <c r="T75" i="3" s="1"/>
  <c r="Q61" i="3"/>
  <c r="P69" i="3"/>
  <c r="Q75" i="3"/>
  <c r="U75" i="3" s="1"/>
  <c r="U105" i="3"/>
  <c r="T110" i="3"/>
  <c r="U103" i="3"/>
  <c r="R68" i="2"/>
  <c r="P68" i="2"/>
  <c r="Q68" i="2"/>
  <c r="U68" i="2" s="1"/>
  <c r="T64" i="2"/>
  <c r="Q55" i="2"/>
  <c r="E55" i="2"/>
  <c r="P42" i="2"/>
  <c r="T42" i="2" s="1"/>
  <c r="Q42" i="2"/>
  <c r="Q32" i="2"/>
  <c r="U32" i="2" s="1"/>
  <c r="E32" i="2"/>
  <c r="T32" i="2" s="1"/>
  <c r="Q26" i="2"/>
  <c r="E75" i="2"/>
  <c r="E26" i="2"/>
  <c r="E69" i="2"/>
  <c r="P26" i="2"/>
  <c r="Q69" i="2"/>
  <c r="U69" i="2" s="1"/>
  <c r="P55" i="2"/>
  <c r="S69" i="2"/>
  <c r="Q61" i="2"/>
  <c r="R69" i="2"/>
  <c r="S75" i="2"/>
  <c r="R75" i="2"/>
  <c r="P75" i="2"/>
  <c r="T75" i="2" s="1"/>
  <c r="E61" i="2"/>
  <c r="U61" i="2" s="1"/>
  <c r="P69" i="2"/>
  <c r="T69" i="2" s="1"/>
  <c r="Q75" i="2"/>
  <c r="U75" i="2" s="1"/>
  <c r="T108" i="2"/>
  <c r="U110" i="2"/>
  <c r="T99" i="2"/>
  <c r="Q68" i="1"/>
  <c r="U68" i="1" s="1"/>
  <c r="R68" i="1"/>
  <c r="E68" i="1"/>
  <c r="S68" i="1"/>
  <c r="U63" i="1"/>
  <c r="E55" i="1"/>
  <c r="R55" i="1"/>
  <c r="T48" i="1"/>
  <c r="R75" i="1"/>
  <c r="P55" i="1"/>
  <c r="T55" i="1" s="1"/>
  <c r="Q42" i="1"/>
  <c r="P42" i="1"/>
  <c r="T42" i="1" s="1"/>
  <c r="S42" i="1"/>
  <c r="E69" i="1"/>
  <c r="E32" i="1"/>
  <c r="P32" i="1"/>
  <c r="Q32" i="1"/>
  <c r="U32" i="1" s="1"/>
  <c r="P26" i="1"/>
  <c r="E26" i="1"/>
  <c r="T26" i="1" s="1"/>
  <c r="R26" i="1"/>
  <c r="T49" i="1"/>
  <c r="R69" i="1"/>
  <c r="S69" i="1"/>
  <c r="Q55" i="1"/>
  <c r="U55" i="1" s="1"/>
  <c r="E75" i="1"/>
  <c r="Q61" i="1"/>
  <c r="Q75" i="1"/>
  <c r="U75" i="1" s="1"/>
  <c r="P75" i="1"/>
  <c r="T75" i="1" s="1"/>
  <c r="P69" i="1"/>
  <c r="T69" i="1" s="1"/>
  <c r="U60" i="1"/>
  <c r="Q69" i="1"/>
  <c r="U69" i="1" s="1"/>
  <c r="E61" i="1"/>
  <c r="U61" i="1" s="1"/>
  <c r="T101" i="1"/>
  <c r="U109" i="1"/>
  <c r="U107" i="1"/>
  <c r="U35" i="1"/>
  <c r="U26" i="4"/>
  <c r="U17" i="1"/>
  <c r="T17" i="1"/>
  <c r="R87" i="1"/>
  <c r="U96" i="2"/>
  <c r="T96" i="2"/>
  <c r="U26" i="3"/>
  <c r="T26" i="3"/>
  <c r="U32" i="4"/>
  <c r="T32" i="4"/>
  <c r="T32" i="7"/>
  <c r="P35" i="1"/>
  <c r="T35" i="1" s="1"/>
  <c r="S87" i="1"/>
  <c r="T95" i="1"/>
  <c r="T17" i="2"/>
  <c r="U9" i="2"/>
  <c r="T68" i="2"/>
  <c r="U87" i="2"/>
  <c r="Q115" i="2"/>
  <c r="Q114" i="2"/>
  <c r="U16" i="3"/>
  <c r="T16" i="3"/>
  <c r="U30" i="3"/>
  <c r="T30" i="3"/>
  <c r="T35" i="4"/>
  <c r="U35" i="8"/>
  <c r="T35" i="8"/>
  <c r="T26" i="9"/>
  <c r="U12" i="1"/>
  <c r="T47" i="1"/>
  <c r="T53" i="1"/>
  <c r="U65" i="1"/>
  <c r="T13" i="2"/>
  <c r="T11" i="1"/>
  <c r="T21" i="1"/>
  <c r="U22" i="1"/>
  <c r="T34" i="1"/>
  <c r="U37" i="1"/>
  <c r="T57" i="1"/>
  <c r="T64" i="1"/>
  <c r="T94" i="1"/>
  <c r="T12" i="2"/>
  <c r="T20" i="2"/>
  <c r="R32" i="2"/>
  <c r="U42" i="2"/>
  <c r="T40" i="2"/>
  <c r="T50" i="2"/>
  <c r="U60" i="2"/>
  <c r="R87" i="2"/>
  <c r="U14" i="3"/>
  <c r="U60" i="3"/>
  <c r="T60" i="3"/>
  <c r="Q68" i="3"/>
  <c r="P74" i="3"/>
  <c r="Q74" i="3"/>
  <c r="R17" i="4"/>
  <c r="T24" i="4"/>
  <c r="U35" i="5"/>
  <c r="T35" i="5"/>
  <c r="U74" i="1"/>
  <c r="T74" i="1"/>
  <c r="U73" i="1"/>
  <c r="T73" i="1"/>
  <c r="T38" i="1"/>
  <c r="T52" i="1"/>
  <c r="U89" i="1"/>
  <c r="T96" i="1"/>
  <c r="U55" i="2"/>
  <c r="T55" i="2"/>
  <c r="P74" i="2"/>
  <c r="S87" i="2"/>
  <c r="T93" i="2"/>
  <c r="Q17" i="3"/>
  <c r="U19" i="3"/>
  <c r="T19" i="3"/>
  <c r="P26" i="3"/>
  <c r="T35" i="3"/>
  <c r="U58" i="3"/>
  <c r="U67" i="3"/>
  <c r="U29" i="4"/>
  <c r="U31" i="4"/>
  <c r="T31" i="4"/>
  <c r="U54" i="4"/>
  <c r="T54" i="4"/>
  <c r="U32" i="6"/>
  <c r="T32" i="6"/>
  <c r="U61" i="7"/>
  <c r="T61" i="7"/>
  <c r="T40" i="1"/>
  <c r="T92" i="1"/>
  <c r="T10" i="2"/>
  <c r="U19" i="2"/>
  <c r="T25" i="2"/>
  <c r="T28" i="2"/>
  <c r="U35" i="2"/>
  <c r="T35" i="2"/>
  <c r="T39" i="2"/>
  <c r="U49" i="2"/>
  <c r="T58" i="2"/>
  <c r="T65" i="2"/>
  <c r="T13" i="3"/>
  <c r="Q26" i="3"/>
  <c r="T41" i="3"/>
  <c r="E87" i="3"/>
  <c r="E115" i="3" s="1"/>
  <c r="U88" i="3"/>
  <c r="T88" i="3"/>
  <c r="U46" i="4"/>
  <c r="T46" i="4"/>
  <c r="U66" i="4"/>
  <c r="T66" i="4"/>
  <c r="U35" i="7"/>
  <c r="T35" i="7"/>
  <c r="T32" i="8"/>
  <c r="U32" i="9"/>
  <c r="T32" i="9"/>
  <c r="T9" i="1"/>
  <c r="U30" i="1"/>
  <c r="U9" i="1"/>
  <c r="T14" i="1"/>
  <c r="E17" i="1"/>
  <c r="U19" i="1"/>
  <c r="Q26" i="1"/>
  <c r="U26" i="1" s="1"/>
  <c r="T29" i="1"/>
  <c r="U31" i="1"/>
  <c r="T44" i="1"/>
  <c r="U51" i="1"/>
  <c r="T67" i="1"/>
  <c r="U72" i="1"/>
  <c r="S75" i="1"/>
  <c r="E87" i="1"/>
  <c r="E115" i="1" s="1"/>
  <c r="T115" i="1" s="1"/>
  <c r="T88" i="1"/>
  <c r="Q17" i="2"/>
  <c r="U17" i="2" s="1"/>
  <c r="T24" i="2"/>
  <c r="T30" i="2"/>
  <c r="T48" i="2"/>
  <c r="T54" i="2"/>
  <c r="T57" i="2"/>
  <c r="T67" i="2"/>
  <c r="Q73" i="2"/>
  <c r="U92" i="2"/>
  <c r="U25" i="3"/>
  <c r="E42" i="3"/>
  <c r="U47" i="3"/>
  <c r="U49" i="3"/>
  <c r="T49" i="3"/>
  <c r="T57" i="3"/>
  <c r="T66" i="3"/>
  <c r="U96" i="3"/>
  <c r="T96" i="3"/>
  <c r="U16" i="4"/>
  <c r="T16" i="4"/>
  <c r="T28" i="4"/>
  <c r="U37" i="4"/>
  <c r="P55" i="4"/>
  <c r="T55" i="4" s="1"/>
  <c r="U57" i="4"/>
  <c r="T57" i="4"/>
  <c r="U35" i="6"/>
  <c r="T35" i="6"/>
  <c r="U42" i="1"/>
  <c r="U25" i="1"/>
  <c r="T39" i="1"/>
  <c r="T68" i="1"/>
  <c r="T71" i="1"/>
  <c r="P87" i="1"/>
  <c r="P115" i="1" s="1"/>
  <c r="T9" i="2"/>
  <c r="U16" i="2"/>
  <c r="U38" i="2"/>
  <c r="T47" i="2"/>
  <c r="T63" i="2"/>
  <c r="U12" i="3"/>
  <c r="E17" i="3"/>
  <c r="R17" i="3"/>
  <c r="U32" i="3"/>
  <c r="T32" i="3"/>
  <c r="Q87" i="3"/>
  <c r="U94" i="3"/>
  <c r="U14" i="4"/>
  <c r="P17" i="4"/>
  <c r="T17" i="4" s="1"/>
  <c r="U19" i="4"/>
  <c r="T19" i="4"/>
  <c r="P26" i="4"/>
  <c r="T26" i="4" s="1"/>
  <c r="Q35" i="4"/>
  <c r="U35" i="4" s="1"/>
  <c r="U53" i="4"/>
  <c r="T53" i="4"/>
  <c r="U32" i="5"/>
  <c r="T32" i="5"/>
  <c r="U32" i="10"/>
  <c r="T32" i="10"/>
  <c r="E87" i="2"/>
  <c r="E115" i="2" s="1"/>
  <c r="U88" i="2"/>
  <c r="T88" i="2"/>
  <c r="E61" i="3"/>
  <c r="R87" i="3"/>
  <c r="P42" i="4"/>
  <c r="U55" i="4"/>
  <c r="U45" i="4"/>
  <c r="T45" i="4"/>
  <c r="U26" i="6"/>
  <c r="T26" i="6"/>
  <c r="U74" i="4"/>
  <c r="T74" i="4"/>
  <c r="U73" i="4"/>
  <c r="T73" i="4"/>
  <c r="U68" i="5"/>
  <c r="T68" i="5"/>
  <c r="U63" i="5"/>
  <c r="Q115" i="5"/>
  <c r="Q114" i="5"/>
  <c r="U42" i="6"/>
  <c r="T42" i="6"/>
  <c r="U37" i="6"/>
  <c r="P87" i="6"/>
  <c r="U55" i="7"/>
  <c r="T55" i="7"/>
  <c r="E68" i="7"/>
  <c r="T94" i="8"/>
  <c r="U35" i="9"/>
  <c r="T35" i="9"/>
  <c r="U68" i="9"/>
  <c r="T68" i="9"/>
  <c r="T63" i="9"/>
  <c r="S87" i="9"/>
  <c r="U61" i="10"/>
  <c r="T61" i="10"/>
  <c r="U26" i="11"/>
  <c r="T26" i="11"/>
  <c r="U55" i="3"/>
  <c r="T55" i="3"/>
  <c r="S87" i="3"/>
  <c r="T69" i="5"/>
  <c r="U17" i="5"/>
  <c r="T17" i="5"/>
  <c r="U42" i="5"/>
  <c r="T42" i="5"/>
  <c r="R87" i="5"/>
  <c r="U73" i="6"/>
  <c r="T73" i="6"/>
  <c r="U74" i="6"/>
  <c r="T74" i="6"/>
  <c r="Q87" i="6"/>
  <c r="T42" i="7"/>
  <c r="Q75" i="8"/>
  <c r="U75" i="8" s="1"/>
  <c r="T60" i="10"/>
  <c r="U60" i="10"/>
  <c r="U73" i="2"/>
  <c r="T73" i="2"/>
  <c r="U74" i="2"/>
  <c r="T74" i="2"/>
  <c r="U74" i="3"/>
  <c r="T74" i="3"/>
  <c r="U73" i="3"/>
  <c r="T73" i="3"/>
  <c r="T34" i="4"/>
  <c r="T37" i="4"/>
  <c r="T48" i="4"/>
  <c r="T59" i="4"/>
  <c r="U68" i="4"/>
  <c r="T68" i="4"/>
  <c r="E87" i="4"/>
  <c r="E115" i="4" s="1"/>
  <c r="T93" i="4"/>
  <c r="T13" i="5"/>
  <c r="T24" i="5"/>
  <c r="U50" i="5"/>
  <c r="T58" i="5"/>
  <c r="S87" i="5"/>
  <c r="T95" i="5"/>
  <c r="T17" i="6"/>
  <c r="U9" i="6"/>
  <c r="T13" i="6"/>
  <c r="U34" i="6"/>
  <c r="U55" i="6"/>
  <c r="T55" i="6"/>
  <c r="U58" i="6"/>
  <c r="T65" i="6"/>
  <c r="U90" i="6"/>
  <c r="T96" i="6"/>
  <c r="T14" i="7"/>
  <c r="T23" i="7"/>
  <c r="E26" i="7"/>
  <c r="T48" i="7"/>
  <c r="T64" i="7"/>
  <c r="S73" i="7"/>
  <c r="E87" i="7"/>
  <c r="E115" i="7" s="1"/>
  <c r="T22" i="8"/>
  <c r="T46" i="8"/>
  <c r="T51" i="8"/>
  <c r="T58" i="8"/>
  <c r="T72" i="8"/>
  <c r="E87" i="8"/>
  <c r="E115" i="8" s="1"/>
  <c r="T88" i="8"/>
  <c r="U96" i="8"/>
  <c r="T13" i="9"/>
  <c r="T44" i="9"/>
  <c r="U60" i="9"/>
  <c r="U92" i="9"/>
  <c r="U50" i="10"/>
  <c r="T50" i="10"/>
  <c r="Q61" i="10"/>
  <c r="U35" i="11"/>
  <c r="U68" i="3"/>
  <c r="T68" i="3"/>
  <c r="P87" i="4"/>
  <c r="U74" i="5"/>
  <c r="T74" i="5"/>
  <c r="U73" i="5"/>
  <c r="T73" i="5"/>
  <c r="P55" i="6"/>
  <c r="P74" i="6"/>
  <c r="S87" i="6"/>
  <c r="U91" i="6"/>
  <c r="R42" i="7"/>
  <c r="U74" i="7"/>
  <c r="T74" i="7"/>
  <c r="U73" i="7"/>
  <c r="T73" i="7"/>
  <c r="U71" i="7"/>
  <c r="P87" i="7"/>
  <c r="Q17" i="9"/>
  <c r="P42" i="9"/>
  <c r="T42" i="9" s="1"/>
  <c r="Q42" i="9"/>
  <c r="T55" i="9"/>
  <c r="T45" i="9"/>
  <c r="Q69" i="9"/>
  <c r="U69" i="9" s="1"/>
  <c r="U69" i="3"/>
  <c r="T69" i="3"/>
  <c r="U17" i="3"/>
  <c r="T17" i="3"/>
  <c r="U42" i="3"/>
  <c r="U17" i="4"/>
  <c r="T72" i="4"/>
  <c r="Q87" i="4"/>
  <c r="T91" i="4"/>
  <c r="T11" i="5"/>
  <c r="T22" i="5"/>
  <c r="T39" i="5"/>
  <c r="T48" i="5"/>
  <c r="T54" i="5"/>
  <c r="T93" i="5"/>
  <c r="T96" i="5"/>
  <c r="T29" i="6"/>
  <c r="T54" i="6"/>
  <c r="T63" i="6"/>
  <c r="Q73" i="6"/>
  <c r="T88" i="6"/>
  <c r="T94" i="6"/>
  <c r="U17" i="7"/>
  <c r="T17" i="7"/>
  <c r="T12" i="7"/>
  <c r="T22" i="7"/>
  <c r="T39" i="7"/>
  <c r="Q87" i="7"/>
  <c r="U21" i="8"/>
  <c r="Q26" i="8"/>
  <c r="T50" i="8"/>
  <c r="T57" i="8"/>
  <c r="E75" i="8"/>
  <c r="Q87" i="8"/>
  <c r="U87" i="8" s="1"/>
  <c r="U12" i="9"/>
  <c r="U28" i="9"/>
  <c r="U61" i="9"/>
  <c r="T61" i="9"/>
  <c r="E87" i="9"/>
  <c r="E115" i="9" s="1"/>
  <c r="T88" i="9"/>
  <c r="U12" i="10"/>
  <c r="U20" i="10"/>
  <c r="T20" i="10"/>
  <c r="E35" i="10"/>
  <c r="P68" i="10"/>
  <c r="U42" i="4"/>
  <c r="T42" i="4"/>
  <c r="U61" i="4"/>
  <c r="T61" i="4"/>
  <c r="T65" i="4"/>
  <c r="T71" i="4"/>
  <c r="R87" i="4"/>
  <c r="T90" i="4"/>
  <c r="T10" i="5"/>
  <c r="T21" i="5"/>
  <c r="U26" i="5"/>
  <c r="T26" i="5"/>
  <c r="T38" i="5"/>
  <c r="T47" i="5"/>
  <c r="T63" i="5"/>
  <c r="T92" i="5"/>
  <c r="T10" i="6"/>
  <c r="U19" i="6"/>
  <c r="T25" i="6"/>
  <c r="T28" i="6"/>
  <c r="U88" i="6"/>
  <c r="Q61" i="7"/>
  <c r="U39" i="10"/>
  <c r="T39" i="10"/>
  <c r="T55" i="10"/>
  <c r="U45" i="10"/>
  <c r="T45" i="10"/>
  <c r="U61" i="14"/>
  <c r="T61" i="14"/>
  <c r="P87" i="2"/>
  <c r="T45" i="3"/>
  <c r="P87" i="3"/>
  <c r="T87" i="3" s="1"/>
  <c r="U71" i="4"/>
  <c r="S87" i="4"/>
  <c r="T9" i="5"/>
  <c r="T37" i="5"/>
  <c r="E55" i="5"/>
  <c r="R75" i="5"/>
  <c r="U87" i="5"/>
  <c r="E87" i="5"/>
  <c r="E115" i="5" s="1"/>
  <c r="T88" i="5"/>
  <c r="Q17" i="6"/>
  <c r="U17" i="6" s="1"/>
  <c r="P69" i="6"/>
  <c r="T69" i="6" s="1"/>
  <c r="T71" i="6"/>
  <c r="T11" i="7"/>
  <c r="U21" i="7"/>
  <c r="T37" i="7"/>
  <c r="U45" i="7"/>
  <c r="Q75" i="7"/>
  <c r="U75" i="7" s="1"/>
  <c r="S87" i="7"/>
  <c r="U25" i="8"/>
  <c r="U49" i="8"/>
  <c r="T54" i="8"/>
  <c r="U68" i="8"/>
  <c r="T68" i="8"/>
  <c r="S87" i="8"/>
  <c r="T10" i="9"/>
  <c r="E17" i="9"/>
  <c r="U58" i="9"/>
  <c r="U67" i="9"/>
  <c r="Q87" i="9"/>
  <c r="U90" i="9"/>
  <c r="U21" i="10"/>
  <c r="P87" i="5"/>
  <c r="U68" i="6"/>
  <c r="T68" i="6"/>
  <c r="U68" i="7"/>
  <c r="T68" i="7"/>
  <c r="T63" i="7"/>
  <c r="U26" i="8"/>
  <c r="T26" i="8"/>
  <c r="U55" i="8"/>
  <c r="T55" i="8"/>
  <c r="T45" i="8"/>
  <c r="U74" i="8"/>
  <c r="T74" i="8"/>
  <c r="U73" i="8"/>
  <c r="T73" i="8"/>
  <c r="U71" i="8"/>
  <c r="T19" i="10"/>
  <c r="U19" i="10"/>
  <c r="Q32" i="10"/>
  <c r="U34" i="10"/>
  <c r="T34" i="10"/>
  <c r="U51" i="10"/>
  <c r="T51" i="10"/>
  <c r="U32" i="13"/>
  <c r="T32" i="13"/>
  <c r="P87" i="9"/>
  <c r="U38" i="10"/>
  <c r="E73" i="10"/>
  <c r="T20" i="11"/>
  <c r="T45" i="11"/>
  <c r="T51" i="11"/>
  <c r="E87" i="11"/>
  <c r="E115" i="11" s="1"/>
  <c r="U88" i="11"/>
  <c r="T88" i="11"/>
  <c r="U16" i="12"/>
  <c r="T16" i="12"/>
  <c r="U55" i="12"/>
  <c r="T55" i="12"/>
  <c r="Q87" i="12"/>
  <c r="E26" i="13"/>
  <c r="E35" i="14"/>
  <c r="U39" i="14"/>
  <c r="T39" i="14"/>
  <c r="U32" i="17"/>
  <c r="T32" i="17"/>
  <c r="U68" i="11"/>
  <c r="T68" i="11"/>
  <c r="P87" i="11"/>
  <c r="T17" i="12"/>
  <c r="U9" i="12"/>
  <c r="U35" i="12"/>
  <c r="T35" i="12"/>
  <c r="U17" i="13"/>
  <c r="T9" i="13"/>
  <c r="P17" i="13"/>
  <c r="T17" i="13" s="1"/>
  <c r="U21" i="13"/>
  <c r="T21" i="13"/>
  <c r="T52" i="13"/>
  <c r="T59" i="13"/>
  <c r="P32" i="14"/>
  <c r="U17" i="8"/>
  <c r="T17" i="8"/>
  <c r="U42" i="8"/>
  <c r="T42" i="8"/>
  <c r="R87" i="9"/>
  <c r="P32" i="10"/>
  <c r="T92" i="10"/>
  <c r="T10" i="11"/>
  <c r="U19" i="11"/>
  <c r="T25" i="11"/>
  <c r="T30" i="11"/>
  <c r="T42" i="11"/>
  <c r="U42" i="11"/>
  <c r="T40" i="11"/>
  <c r="T50" i="11"/>
  <c r="U60" i="11"/>
  <c r="T67" i="11"/>
  <c r="Q87" i="11"/>
  <c r="U87" i="11" s="1"/>
  <c r="T89" i="11"/>
  <c r="T12" i="12"/>
  <c r="T23" i="12"/>
  <c r="T52" i="12"/>
  <c r="U61" i="12"/>
  <c r="T61" i="12"/>
  <c r="T65" i="12"/>
  <c r="U67" i="12"/>
  <c r="T67" i="12"/>
  <c r="U89" i="12"/>
  <c r="T31" i="13"/>
  <c r="T47" i="13"/>
  <c r="Q69" i="13"/>
  <c r="U69" i="13" s="1"/>
  <c r="U69" i="14"/>
  <c r="U17" i="14"/>
  <c r="T17" i="14"/>
  <c r="T9" i="14"/>
  <c r="T11" i="14"/>
  <c r="U32" i="15"/>
  <c r="T32" i="15"/>
  <c r="U61" i="15"/>
  <c r="T61" i="15"/>
  <c r="U61" i="17"/>
  <c r="T61" i="17"/>
  <c r="U68" i="10"/>
  <c r="T68" i="10"/>
  <c r="S75" i="10"/>
  <c r="E87" i="10"/>
  <c r="E115" i="10" s="1"/>
  <c r="T88" i="10"/>
  <c r="Q17" i="11"/>
  <c r="U55" i="11"/>
  <c r="T55" i="11"/>
  <c r="R87" i="11"/>
  <c r="Q17" i="12"/>
  <c r="U17" i="12" s="1"/>
  <c r="P69" i="12"/>
  <c r="T69" i="12" s="1"/>
  <c r="U72" i="12"/>
  <c r="T72" i="12"/>
  <c r="P75" i="12"/>
  <c r="T75" i="12" s="1"/>
  <c r="U90" i="12"/>
  <c r="T90" i="12"/>
  <c r="U42" i="13"/>
  <c r="T42" i="13"/>
  <c r="R42" i="13"/>
  <c r="R74" i="13"/>
  <c r="P87" i="13"/>
  <c r="P69" i="14"/>
  <c r="T69" i="14" s="1"/>
  <c r="U32" i="16"/>
  <c r="T32" i="16"/>
  <c r="T75" i="9"/>
  <c r="U17" i="9"/>
  <c r="T17" i="9"/>
  <c r="U42" i="9"/>
  <c r="T42" i="10"/>
  <c r="P87" i="10"/>
  <c r="T90" i="10"/>
  <c r="U16" i="11"/>
  <c r="T23" i="11"/>
  <c r="T28" i="11"/>
  <c r="T39" i="11"/>
  <c r="U49" i="11"/>
  <c r="T72" i="11"/>
  <c r="S87" i="11"/>
  <c r="T94" i="11"/>
  <c r="U96" i="11"/>
  <c r="T96" i="11"/>
  <c r="U19" i="12"/>
  <c r="T19" i="12"/>
  <c r="U26" i="12"/>
  <c r="T26" i="12"/>
  <c r="U32" i="12"/>
  <c r="T32" i="12"/>
  <c r="U46" i="12"/>
  <c r="T63" i="12"/>
  <c r="Q69" i="12"/>
  <c r="U69" i="12" s="1"/>
  <c r="T30" i="13"/>
  <c r="U61" i="13"/>
  <c r="T61" i="13"/>
  <c r="Q87" i="13"/>
  <c r="U87" i="13" s="1"/>
  <c r="U15" i="14"/>
  <c r="U31" i="14"/>
  <c r="P35" i="14"/>
  <c r="U32" i="11"/>
  <c r="T32" i="11"/>
  <c r="U61" i="11"/>
  <c r="T61" i="11"/>
  <c r="U47" i="12"/>
  <c r="T47" i="12"/>
  <c r="Q68" i="12"/>
  <c r="U74" i="12"/>
  <c r="T74" i="12"/>
  <c r="U73" i="12"/>
  <c r="T73" i="12"/>
  <c r="T71" i="12"/>
  <c r="Q74" i="12"/>
  <c r="U35" i="13"/>
  <c r="T35" i="13"/>
  <c r="S73" i="13"/>
  <c r="U22" i="14"/>
  <c r="T22" i="14"/>
  <c r="U32" i="14"/>
  <c r="T32" i="14"/>
  <c r="U42" i="14"/>
  <c r="T42" i="14"/>
  <c r="T37" i="14"/>
  <c r="U35" i="15"/>
  <c r="T35" i="15"/>
  <c r="U55" i="5"/>
  <c r="T55" i="5"/>
  <c r="R87" i="6"/>
  <c r="R87" i="7"/>
  <c r="P87" i="8"/>
  <c r="U74" i="9"/>
  <c r="T74" i="9"/>
  <c r="U73" i="9"/>
  <c r="T73" i="9"/>
  <c r="U75" i="10"/>
  <c r="T75" i="10"/>
  <c r="U69" i="10"/>
  <c r="T69" i="10"/>
  <c r="U17" i="10"/>
  <c r="T17" i="10"/>
  <c r="U49" i="10"/>
  <c r="R87" i="10"/>
  <c r="T89" i="10"/>
  <c r="U96" i="10"/>
  <c r="U38" i="11"/>
  <c r="T63" i="11"/>
  <c r="E73" i="11"/>
  <c r="T9" i="12"/>
  <c r="R17" i="12"/>
  <c r="T20" i="12"/>
  <c r="U29" i="12"/>
  <c r="T34" i="12"/>
  <c r="U42" i="12"/>
  <c r="T42" i="12"/>
  <c r="U37" i="12"/>
  <c r="U45" i="12"/>
  <c r="P55" i="12"/>
  <c r="U58" i="12"/>
  <c r="T58" i="12"/>
  <c r="Q73" i="12"/>
  <c r="E87" i="12"/>
  <c r="E115" i="12" s="1"/>
  <c r="U9" i="13"/>
  <c r="U22" i="13"/>
  <c r="U39" i="13"/>
  <c r="T44" i="13"/>
  <c r="U50" i="13"/>
  <c r="Q61" i="13"/>
  <c r="E68" i="13"/>
  <c r="U74" i="13"/>
  <c r="T74" i="13"/>
  <c r="U73" i="13"/>
  <c r="T73" i="13"/>
  <c r="U71" i="13"/>
  <c r="U89" i="13"/>
  <c r="T14" i="14"/>
  <c r="U26" i="14"/>
  <c r="T26" i="14"/>
  <c r="U59" i="14"/>
  <c r="Q68" i="14"/>
  <c r="U75" i="11"/>
  <c r="U17" i="11"/>
  <c r="T17" i="11"/>
  <c r="U9" i="11"/>
  <c r="P35" i="11"/>
  <c r="T35" i="11" s="1"/>
  <c r="U30" i="12"/>
  <c r="T30" i="12"/>
  <c r="U68" i="12"/>
  <c r="T68" i="12"/>
  <c r="T87" i="12"/>
  <c r="P115" i="12"/>
  <c r="P114" i="12"/>
  <c r="U10" i="13"/>
  <c r="T10" i="13"/>
  <c r="U40" i="13"/>
  <c r="T40" i="13"/>
  <c r="U51" i="13"/>
  <c r="T51" i="13"/>
  <c r="U68" i="13"/>
  <c r="T68" i="13"/>
  <c r="U63" i="13"/>
  <c r="T63" i="13"/>
  <c r="U90" i="13"/>
  <c r="T90" i="13"/>
  <c r="U50" i="14"/>
  <c r="T50" i="14"/>
  <c r="E87" i="13"/>
  <c r="E115" i="13" s="1"/>
  <c r="T87" i="13"/>
  <c r="S87" i="15"/>
  <c r="E87" i="16"/>
  <c r="E115" i="16" s="1"/>
  <c r="T96" i="16"/>
  <c r="P35" i="17"/>
  <c r="P68" i="17"/>
  <c r="Q68" i="17"/>
  <c r="U61" i="18"/>
  <c r="T61" i="18"/>
  <c r="U73" i="18"/>
  <c r="T73" i="18"/>
  <c r="U74" i="18"/>
  <c r="T74" i="18"/>
  <c r="T71" i="18"/>
  <c r="U31" i="19"/>
  <c r="T31" i="19"/>
  <c r="U32" i="22"/>
  <c r="T32" i="22"/>
  <c r="U73" i="14"/>
  <c r="T73" i="14"/>
  <c r="U74" i="14"/>
  <c r="T74" i="14"/>
  <c r="U17" i="15"/>
  <c r="T17" i="15"/>
  <c r="T42" i="15"/>
  <c r="U74" i="16"/>
  <c r="T74" i="16"/>
  <c r="U73" i="16"/>
  <c r="T73" i="16"/>
  <c r="P87" i="16"/>
  <c r="Q32" i="18"/>
  <c r="U45" i="18"/>
  <c r="U91" i="18"/>
  <c r="T91" i="18"/>
  <c r="U11" i="19"/>
  <c r="T11" i="19"/>
  <c r="P32" i="19"/>
  <c r="U34" i="19"/>
  <c r="T34" i="19"/>
  <c r="U55" i="14"/>
  <c r="T55" i="14"/>
  <c r="E87" i="14"/>
  <c r="E115" i="14" s="1"/>
  <c r="T93" i="14"/>
  <c r="T13" i="15"/>
  <c r="T24" i="15"/>
  <c r="T41" i="15"/>
  <c r="T44" i="15"/>
  <c r="T52" i="15"/>
  <c r="T64" i="15"/>
  <c r="T95" i="15"/>
  <c r="T15" i="16"/>
  <c r="T31" i="16"/>
  <c r="T34" i="16"/>
  <c r="T37" i="16"/>
  <c r="T48" i="16"/>
  <c r="T59" i="16"/>
  <c r="U68" i="16"/>
  <c r="T68" i="16"/>
  <c r="Q87" i="16"/>
  <c r="U87" i="16" s="1"/>
  <c r="T91" i="16"/>
  <c r="T24" i="17"/>
  <c r="U42" i="17"/>
  <c r="T42" i="17"/>
  <c r="U37" i="17"/>
  <c r="T40" i="17"/>
  <c r="U49" i="17"/>
  <c r="U59" i="17"/>
  <c r="T66" i="17"/>
  <c r="P26" i="18"/>
  <c r="Q26" i="18"/>
  <c r="U34" i="18"/>
  <c r="T34" i="18"/>
  <c r="U59" i="18"/>
  <c r="T59" i="18"/>
  <c r="Q68" i="18"/>
  <c r="U20" i="19"/>
  <c r="T20" i="19"/>
  <c r="P35" i="19"/>
  <c r="U42" i="19"/>
  <c r="T42" i="19"/>
  <c r="U37" i="19"/>
  <c r="T37" i="19"/>
  <c r="U61" i="20"/>
  <c r="T61" i="20"/>
  <c r="U35" i="21"/>
  <c r="T35" i="21"/>
  <c r="U73" i="10"/>
  <c r="T73" i="10"/>
  <c r="U74" i="10"/>
  <c r="T74" i="10"/>
  <c r="U74" i="11"/>
  <c r="T74" i="11"/>
  <c r="U73" i="11"/>
  <c r="T73" i="11"/>
  <c r="R87" i="12"/>
  <c r="R87" i="13"/>
  <c r="T10" i="14"/>
  <c r="T21" i="14"/>
  <c r="T38" i="14"/>
  <c r="T49" i="14"/>
  <c r="T60" i="14"/>
  <c r="P87" i="14"/>
  <c r="T92" i="14"/>
  <c r="T12" i="15"/>
  <c r="T23" i="15"/>
  <c r="T40" i="15"/>
  <c r="T51" i="15"/>
  <c r="T63" i="15"/>
  <c r="U74" i="15"/>
  <c r="T74" i="15"/>
  <c r="U73" i="15"/>
  <c r="T73" i="15"/>
  <c r="T94" i="15"/>
  <c r="U75" i="16"/>
  <c r="U17" i="16"/>
  <c r="T17" i="16"/>
  <c r="T14" i="16"/>
  <c r="T25" i="16"/>
  <c r="T30" i="16"/>
  <c r="T47" i="16"/>
  <c r="T58" i="16"/>
  <c r="T67" i="16"/>
  <c r="R87" i="16"/>
  <c r="T90" i="16"/>
  <c r="U16" i="17"/>
  <c r="T23" i="17"/>
  <c r="P32" i="17"/>
  <c r="P55" i="17"/>
  <c r="T55" i="17" s="1"/>
  <c r="T58" i="17"/>
  <c r="E69" i="17"/>
  <c r="E75" i="17"/>
  <c r="T14" i="18"/>
  <c r="U41" i="18"/>
  <c r="U52" i="18"/>
  <c r="Q73" i="18"/>
  <c r="U32" i="20"/>
  <c r="T32" i="20"/>
  <c r="U61" i="22"/>
  <c r="T61" i="22"/>
  <c r="S87" i="12"/>
  <c r="U55" i="13"/>
  <c r="T55" i="13"/>
  <c r="S87" i="13"/>
  <c r="U68" i="14"/>
  <c r="T68" i="14"/>
  <c r="Q87" i="14"/>
  <c r="U87" i="14" s="1"/>
  <c r="T91" i="14"/>
  <c r="T11" i="15"/>
  <c r="T22" i="15"/>
  <c r="T39" i="15"/>
  <c r="T55" i="15"/>
  <c r="T50" i="15"/>
  <c r="E87" i="15"/>
  <c r="E115" i="15" s="1"/>
  <c r="T93" i="15"/>
  <c r="T13" i="16"/>
  <c r="T24" i="16"/>
  <c r="T29" i="16"/>
  <c r="T46" i="16"/>
  <c r="T54" i="16"/>
  <c r="T57" i="16"/>
  <c r="T66" i="16"/>
  <c r="S87" i="16"/>
  <c r="T89" i="16"/>
  <c r="T15" i="17"/>
  <c r="R35" i="17"/>
  <c r="T48" i="17"/>
  <c r="T54" i="17"/>
  <c r="T57" i="17"/>
  <c r="T64" i="17"/>
  <c r="P87" i="17"/>
  <c r="T92" i="17"/>
  <c r="U94" i="17"/>
  <c r="T25" i="18"/>
  <c r="E32" i="18"/>
  <c r="Q35" i="18"/>
  <c r="U35" i="18" s="1"/>
  <c r="U42" i="18"/>
  <c r="T42" i="18"/>
  <c r="U37" i="18"/>
  <c r="T37" i="18"/>
  <c r="E42" i="18"/>
  <c r="U46" i="18"/>
  <c r="U48" i="18"/>
  <c r="T48" i="18"/>
  <c r="P55" i="18"/>
  <c r="T55" i="18" s="1"/>
  <c r="U66" i="18"/>
  <c r="Q17" i="19"/>
  <c r="U17" i="19" s="1"/>
  <c r="U35" i="22"/>
  <c r="T35" i="22"/>
  <c r="R87" i="14"/>
  <c r="U26" i="15"/>
  <c r="T26" i="15"/>
  <c r="P87" i="15"/>
  <c r="U42" i="16"/>
  <c r="T42" i="16"/>
  <c r="U61" i="16"/>
  <c r="T61" i="16"/>
  <c r="U26" i="17"/>
  <c r="T26" i="17"/>
  <c r="U34" i="17"/>
  <c r="U35" i="17"/>
  <c r="T35" i="17"/>
  <c r="Q87" i="17"/>
  <c r="T69" i="18"/>
  <c r="U17" i="18"/>
  <c r="T17" i="18"/>
  <c r="U9" i="18"/>
  <c r="T71" i="14"/>
  <c r="S87" i="14"/>
  <c r="T9" i="15"/>
  <c r="T37" i="15"/>
  <c r="U68" i="15"/>
  <c r="T68" i="15"/>
  <c r="Q87" i="15"/>
  <c r="T71" i="16"/>
  <c r="U75" i="17"/>
  <c r="U17" i="17"/>
  <c r="T17" i="17"/>
  <c r="U9" i="17"/>
  <c r="T93" i="17"/>
  <c r="T69" i="19"/>
  <c r="T17" i="19"/>
  <c r="T9" i="19"/>
  <c r="U32" i="19"/>
  <c r="T32" i="19"/>
  <c r="U35" i="23"/>
  <c r="T35" i="23"/>
  <c r="U26" i="16"/>
  <c r="T26" i="16"/>
  <c r="U20" i="18"/>
  <c r="T20" i="18"/>
  <c r="U31" i="18"/>
  <c r="T31" i="18"/>
  <c r="T35" i="18"/>
  <c r="U35" i="19"/>
  <c r="T35" i="19"/>
  <c r="U35" i="20"/>
  <c r="T35" i="20"/>
  <c r="E87" i="18"/>
  <c r="E115" i="18" s="1"/>
  <c r="S87" i="20"/>
  <c r="U55" i="21"/>
  <c r="T55" i="21"/>
  <c r="S87" i="21"/>
  <c r="U32" i="23"/>
  <c r="T32" i="23"/>
  <c r="U12" i="24"/>
  <c r="T12" i="24"/>
  <c r="T26" i="26"/>
  <c r="P87" i="18"/>
  <c r="U74" i="19"/>
  <c r="T74" i="19"/>
  <c r="U73" i="19"/>
  <c r="T73" i="19"/>
  <c r="U17" i="20"/>
  <c r="T17" i="20"/>
  <c r="U42" i="20"/>
  <c r="T42" i="20"/>
  <c r="U74" i="21"/>
  <c r="T74" i="21"/>
  <c r="U73" i="21"/>
  <c r="T73" i="21"/>
  <c r="Q69" i="23"/>
  <c r="U92" i="23"/>
  <c r="T92" i="23"/>
  <c r="U26" i="25"/>
  <c r="T26" i="25"/>
  <c r="U35" i="25"/>
  <c r="T35" i="25"/>
  <c r="U68" i="18"/>
  <c r="T68" i="18"/>
  <c r="Q87" i="18"/>
  <c r="U87" i="18" s="1"/>
  <c r="T22" i="19"/>
  <c r="T39" i="19"/>
  <c r="U55" i="19"/>
  <c r="T55" i="19"/>
  <c r="T50" i="19"/>
  <c r="E87" i="19"/>
  <c r="E115" i="19" s="1"/>
  <c r="T93" i="19"/>
  <c r="T13" i="20"/>
  <c r="T24" i="20"/>
  <c r="T41" i="20"/>
  <c r="T44" i="20"/>
  <c r="T52" i="20"/>
  <c r="T64" i="20"/>
  <c r="T95" i="20"/>
  <c r="T15" i="21"/>
  <c r="T31" i="21"/>
  <c r="T34" i="21"/>
  <c r="T37" i="21"/>
  <c r="T48" i="21"/>
  <c r="T59" i="21"/>
  <c r="U68" i="21"/>
  <c r="T68" i="21"/>
  <c r="T95" i="21"/>
  <c r="T15" i="22"/>
  <c r="T29" i="22"/>
  <c r="T46" i="22"/>
  <c r="T54" i="22"/>
  <c r="T57" i="22"/>
  <c r="U92" i="22"/>
  <c r="P26" i="23"/>
  <c r="U28" i="23"/>
  <c r="U65" i="23"/>
  <c r="T65" i="23"/>
  <c r="U72" i="23"/>
  <c r="T72" i="23"/>
  <c r="U35" i="24"/>
  <c r="T35" i="24"/>
  <c r="U61" i="25"/>
  <c r="T61" i="25"/>
  <c r="R87" i="18"/>
  <c r="P87" i="19"/>
  <c r="T87" i="19" s="1"/>
  <c r="U74" i="20"/>
  <c r="T74" i="20"/>
  <c r="U73" i="20"/>
  <c r="T73" i="20"/>
  <c r="T75" i="21"/>
  <c r="U17" i="21"/>
  <c r="T17" i="21"/>
  <c r="U75" i="22"/>
  <c r="T75" i="22"/>
  <c r="U69" i="22"/>
  <c r="T69" i="22"/>
  <c r="U17" i="22"/>
  <c r="T17" i="22"/>
  <c r="U42" i="22"/>
  <c r="T42" i="22"/>
  <c r="U73" i="22"/>
  <c r="T73" i="22"/>
  <c r="U74" i="22"/>
  <c r="T74" i="22"/>
  <c r="E87" i="22"/>
  <c r="E115" i="22" s="1"/>
  <c r="U93" i="22"/>
  <c r="U19" i="23"/>
  <c r="U51" i="23"/>
  <c r="T51" i="23"/>
  <c r="U61" i="23"/>
  <c r="T61" i="23"/>
  <c r="P73" i="23"/>
  <c r="U74" i="17"/>
  <c r="T74" i="17"/>
  <c r="U73" i="17"/>
  <c r="T73" i="17"/>
  <c r="S87" i="18"/>
  <c r="T48" i="19"/>
  <c r="T59" i="19"/>
  <c r="U68" i="19"/>
  <c r="T68" i="19"/>
  <c r="Q87" i="19"/>
  <c r="U87" i="19" s="1"/>
  <c r="T91" i="19"/>
  <c r="T11" i="20"/>
  <c r="T22" i="20"/>
  <c r="T39" i="20"/>
  <c r="U55" i="20"/>
  <c r="T50" i="20"/>
  <c r="E87" i="20"/>
  <c r="E115" i="20" s="1"/>
  <c r="T115" i="20" s="1"/>
  <c r="T93" i="20"/>
  <c r="T13" i="21"/>
  <c r="T24" i="21"/>
  <c r="T29" i="21"/>
  <c r="T46" i="21"/>
  <c r="T54" i="21"/>
  <c r="T57" i="21"/>
  <c r="T66" i="21"/>
  <c r="U87" i="21"/>
  <c r="E87" i="21"/>
  <c r="E115" i="21" s="1"/>
  <c r="T87" i="21"/>
  <c r="T93" i="21"/>
  <c r="T13" i="22"/>
  <c r="T24" i="22"/>
  <c r="T41" i="22"/>
  <c r="T44" i="22"/>
  <c r="T52" i="22"/>
  <c r="T91" i="22"/>
  <c r="U12" i="23"/>
  <c r="E17" i="23"/>
  <c r="Q32" i="23"/>
  <c r="P61" i="23"/>
  <c r="U26" i="27"/>
  <c r="T26" i="27"/>
  <c r="R87" i="19"/>
  <c r="U26" i="20"/>
  <c r="T26" i="20"/>
  <c r="P87" i="20"/>
  <c r="T87" i="20" s="1"/>
  <c r="U42" i="21"/>
  <c r="T42" i="21"/>
  <c r="U61" i="21"/>
  <c r="T61" i="21"/>
  <c r="P87" i="21"/>
  <c r="T92" i="21"/>
  <c r="T12" i="22"/>
  <c r="T23" i="22"/>
  <c r="T40" i="22"/>
  <c r="T51" i="22"/>
  <c r="U25" i="23"/>
  <c r="U68" i="23"/>
  <c r="T68" i="23"/>
  <c r="T63" i="23"/>
  <c r="S69" i="23"/>
  <c r="U21" i="24"/>
  <c r="U23" i="24"/>
  <c r="T23" i="24"/>
  <c r="U68" i="17"/>
  <c r="T68" i="17"/>
  <c r="U87" i="17"/>
  <c r="E87" i="17"/>
  <c r="E115" i="17" s="1"/>
  <c r="T87" i="17"/>
  <c r="U88" i="18"/>
  <c r="T71" i="19"/>
  <c r="S87" i="19"/>
  <c r="T9" i="20"/>
  <c r="T37" i="20"/>
  <c r="U68" i="20"/>
  <c r="T68" i="20"/>
  <c r="Q87" i="20"/>
  <c r="U87" i="20" s="1"/>
  <c r="U45" i="21"/>
  <c r="T71" i="21"/>
  <c r="Q87" i="21"/>
  <c r="U55" i="22"/>
  <c r="T55" i="22"/>
  <c r="U68" i="22"/>
  <c r="T68" i="22"/>
  <c r="R87" i="22"/>
  <c r="U90" i="22"/>
  <c r="U94" i="22"/>
  <c r="U96" i="22"/>
  <c r="T11" i="23"/>
  <c r="U30" i="23"/>
  <c r="U38" i="23"/>
  <c r="U40" i="23"/>
  <c r="T40" i="23"/>
  <c r="S87" i="23"/>
  <c r="U32" i="24"/>
  <c r="T32" i="24"/>
  <c r="T32" i="25"/>
  <c r="U32" i="26"/>
  <c r="T32" i="26"/>
  <c r="U61" i="19"/>
  <c r="U26" i="21"/>
  <c r="T26" i="21"/>
  <c r="U26" i="22"/>
  <c r="T26" i="22"/>
  <c r="T26" i="23"/>
  <c r="U26" i="24"/>
  <c r="T26" i="24"/>
  <c r="U42" i="23"/>
  <c r="T42" i="23"/>
  <c r="T75" i="24"/>
  <c r="U69" i="24"/>
  <c r="T69" i="24"/>
  <c r="U17" i="24"/>
  <c r="T17" i="24"/>
  <c r="U42" i="24"/>
  <c r="T42" i="24"/>
  <c r="R87" i="25"/>
  <c r="U40" i="26"/>
  <c r="U54" i="26"/>
  <c r="T59" i="26"/>
  <c r="P87" i="26"/>
  <c r="U94" i="26"/>
  <c r="T94" i="26"/>
  <c r="U21" i="27"/>
  <c r="U52" i="27"/>
  <c r="T52" i="27"/>
  <c r="U61" i="27"/>
  <c r="T61" i="27"/>
  <c r="E87" i="23"/>
  <c r="E115" i="23" s="1"/>
  <c r="S87" i="25"/>
  <c r="U35" i="26"/>
  <c r="T35" i="26"/>
  <c r="P87" i="23"/>
  <c r="T87" i="23" s="1"/>
  <c r="T40" i="24"/>
  <c r="T51" i="24"/>
  <c r="T63" i="24"/>
  <c r="U74" i="24"/>
  <c r="T74" i="24"/>
  <c r="U73" i="24"/>
  <c r="T73" i="24"/>
  <c r="T94" i="24"/>
  <c r="T69" i="25"/>
  <c r="U75" i="25"/>
  <c r="T75" i="25"/>
  <c r="U17" i="25"/>
  <c r="T14" i="25"/>
  <c r="T25" i="25"/>
  <c r="T28" i="25"/>
  <c r="U42" i="25"/>
  <c r="T42" i="25"/>
  <c r="T45" i="25"/>
  <c r="T53" i="25"/>
  <c r="T65" i="25"/>
  <c r="T88" i="25"/>
  <c r="T96" i="25"/>
  <c r="T16" i="26"/>
  <c r="T19" i="26"/>
  <c r="U30" i="26"/>
  <c r="T52" i="26"/>
  <c r="U61" i="26"/>
  <c r="T61" i="26"/>
  <c r="T65" i="26"/>
  <c r="U67" i="26"/>
  <c r="T67" i="26"/>
  <c r="R87" i="26"/>
  <c r="T90" i="26"/>
  <c r="T95" i="26"/>
  <c r="U13" i="27"/>
  <c r="U55" i="23"/>
  <c r="T55" i="23"/>
  <c r="Q87" i="23"/>
  <c r="U55" i="24"/>
  <c r="T55" i="24"/>
  <c r="E87" i="24"/>
  <c r="E115" i="24" s="1"/>
  <c r="Q26" i="26"/>
  <c r="U26" i="26" s="1"/>
  <c r="P69" i="26"/>
  <c r="T69" i="26" s="1"/>
  <c r="S87" i="26"/>
  <c r="U14" i="27"/>
  <c r="T14" i="27"/>
  <c r="Q17" i="27"/>
  <c r="U17" i="27" s="1"/>
  <c r="U25" i="27"/>
  <c r="T25" i="27"/>
  <c r="U41" i="27"/>
  <c r="T41" i="27"/>
  <c r="U55" i="27"/>
  <c r="T55" i="27"/>
  <c r="U45" i="27"/>
  <c r="T45" i="27"/>
  <c r="U75" i="23"/>
  <c r="U69" i="23"/>
  <c r="T75" i="23"/>
  <c r="T69" i="23"/>
  <c r="U17" i="23"/>
  <c r="T17" i="23"/>
  <c r="R87" i="23"/>
  <c r="T38" i="24"/>
  <c r="T49" i="24"/>
  <c r="P87" i="24"/>
  <c r="T87" i="24" s="1"/>
  <c r="U74" i="25"/>
  <c r="T74" i="25"/>
  <c r="U73" i="25"/>
  <c r="T73" i="25"/>
  <c r="U75" i="26"/>
  <c r="T75" i="26"/>
  <c r="U17" i="26"/>
  <c r="T17" i="26"/>
  <c r="U25" i="26"/>
  <c r="U46" i="26"/>
  <c r="Q69" i="26"/>
  <c r="U69" i="26" s="1"/>
  <c r="U68" i="27"/>
  <c r="T68" i="27"/>
  <c r="T63" i="27"/>
  <c r="Q115" i="27"/>
  <c r="Q114" i="27"/>
  <c r="U68" i="24"/>
  <c r="T68" i="24"/>
  <c r="U55" i="25"/>
  <c r="T55" i="25"/>
  <c r="U87" i="25"/>
  <c r="E87" i="25"/>
  <c r="E115" i="25" s="1"/>
  <c r="U47" i="26"/>
  <c r="T47" i="26"/>
  <c r="Q68" i="26"/>
  <c r="P42" i="27"/>
  <c r="U53" i="27"/>
  <c r="T53" i="27"/>
  <c r="P87" i="22"/>
  <c r="P114" i="22" s="1"/>
  <c r="U37" i="23"/>
  <c r="U74" i="23"/>
  <c r="T74" i="23"/>
  <c r="U73" i="23"/>
  <c r="T73" i="23"/>
  <c r="T88" i="23"/>
  <c r="U9" i="24"/>
  <c r="U37" i="24"/>
  <c r="R87" i="24"/>
  <c r="P87" i="25"/>
  <c r="T92" i="25"/>
  <c r="T12" i="26"/>
  <c r="T23" i="26"/>
  <c r="T34" i="26"/>
  <c r="U42" i="26"/>
  <c r="T42" i="26"/>
  <c r="U37" i="26"/>
  <c r="T41" i="26"/>
  <c r="T44" i="26"/>
  <c r="U45" i="26"/>
  <c r="P55" i="26"/>
  <c r="T55" i="26" s="1"/>
  <c r="U58" i="26"/>
  <c r="T58" i="26"/>
  <c r="E75" i="26"/>
  <c r="U24" i="27"/>
  <c r="T24" i="27"/>
  <c r="Q26" i="27"/>
  <c r="U28" i="27"/>
  <c r="T28" i="27"/>
  <c r="T32" i="27"/>
  <c r="Q42" i="27"/>
  <c r="U44" i="27"/>
  <c r="T44" i="27"/>
  <c r="Q55" i="27"/>
  <c r="Q69" i="27"/>
  <c r="U69" i="27" s="1"/>
  <c r="R75" i="27"/>
  <c r="U26" i="28"/>
  <c r="T26" i="28"/>
  <c r="U26" i="29"/>
  <c r="T26" i="29"/>
  <c r="S87" i="24"/>
  <c r="U68" i="25"/>
  <c r="T68" i="25"/>
  <c r="Q87" i="25"/>
  <c r="Q55" i="26"/>
  <c r="U55" i="26" s="1"/>
  <c r="U68" i="26"/>
  <c r="T68" i="26"/>
  <c r="U73" i="26"/>
  <c r="T73" i="26"/>
  <c r="U74" i="26"/>
  <c r="T74" i="26"/>
  <c r="S17" i="27"/>
  <c r="U51" i="27"/>
  <c r="U65" i="27"/>
  <c r="T65" i="27"/>
  <c r="Q74" i="27"/>
  <c r="R87" i="27"/>
  <c r="P87" i="28"/>
  <c r="T87" i="28" s="1"/>
  <c r="U61" i="29"/>
  <c r="T61" i="29"/>
  <c r="Q68" i="29"/>
  <c r="U74" i="29"/>
  <c r="T74" i="29"/>
  <c r="U73" i="29"/>
  <c r="T73" i="29"/>
  <c r="T71" i="29"/>
  <c r="P74" i="29"/>
  <c r="U92" i="29"/>
  <c r="T92" i="29"/>
  <c r="U16" i="30"/>
  <c r="U38" i="30"/>
  <c r="Q42" i="30"/>
  <c r="U42" i="30" s="1"/>
  <c r="U61" i="31"/>
  <c r="T61" i="31"/>
  <c r="S87" i="27"/>
  <c r="U68" i="28"/>
  <c r="T68" i="28"/>
  <c r="Q87" i="28"/>
  <c r="U87" i="28" s="1"/>
  <c r="T91" i="28"/>
  <c r="T11" i="29"/>
  <c r="T22" i="29"/>
  <c r="U39" i="29"/>
  <c r="T47" i="29"/>
  <c r="Q74" i="29"/>
  <c r="E87" i="29"/>
  <c r="E115" i="29" s="1"/>
  <c r="T88" i="29"/>
  <c r="U21" i="30"/>
  <c r="U23" i="30"/>
  <c r="T23" i="30"/>
  <c r="U26" i="31"/>
  <c r="T26" i="31"/>
  <c r="U75" i="27"/>
  <c r="T17" i="27"/>
  <c r="U42" i="27"/>
  <c r="T42" i="27"/>
  <c r="T88" i="27"/>
  <c r="T96" i="27"/>
  <c r="T16" i="28"/>
  <c r="T19" i="28"/>
  <c r="T30" i="28"/>
  <c r="T47" i="28"/>
  <c r="T58" i="28"/>
  <c r="T67" i="28"/>
  <c r="T72" i="28"/>
  <c r="R87" i="28"/>
  <c r="T90" i="28"/>
  <c r="T10" i="29"/>
  <c r="T21" i="29"/>
  <c r="T38" i="29"/>
  <c r="T46" i="29"/>
  <c r="T52" i="29"/>
  <c r="E55" i="29"/>
  <c r="Q61" i="29"/>
  <c r="P73" i="29"/>
  <c r="U90" i="29"/>
  <c r="U10" i="30"/>
  <c r="U12" i="30"/>
  <c r="T12" i="30"/>
  <c r="U51" i="30"/>
  <c r="T51" i="30"/>
  <c r="E87" i="26"/>
  <c r="E115" i="26" s="1"/>
  <c r="T64" i="27"/>
  <c r="T95" i="27"/>
  <c r="T15" i="28"/>
  <c r="T29" i="28"/>
  <c r="T46" i="28"/>
  <c r="T54" i="28"/>
  <c r="T57" i="28"/>
  <c r="T66" i="28"/>
  <c r="T71" i="28"/>
  <c r="S87" i="28"/>
  <c r="T89" i="28"/>
  <c r="T9" i="29"/>
  <c r="E68" i="29"/>
  <c r="Q73" i="29"/>
  <c r="U32" i="30"/>
  <c r="T32" i="30"/>
  <c r="U61" i="30"/>
  <c r="T61" i="30"/>
  <c r="U74" i="27"/>
  <c r="T74" i="27"/>
  <c r="U73" i="27"/>
  <c r="T73" i="27"/>
  <c r="T94" i="27"/>
  <c r="U75" i="28"/>
  <c r="T75" i="28"/>
  <c r="U69" i="28"/>
  <c r="T69" i="28"/>
  <c r="U17" i="28"/>
  <c r="T17" i="28"/>
  <c r="T14" i="28"/>
  <c r="T25" i="28"/>
  <c r="T28" i="28"/>
  <c r="U42" i="28"/>
  <c r="T42" i="28"/>
  <c r="T45" i="28"/>
  <c r="T53" i="28"/>
  <c r="U61" i="28"/>
  <c r="T61" i="28"/>
  <c r="T65" i="28"/>
  <c r="T88" i="28"/>
  <c r="T96" i="28"/>
  <c r="T16" i="29"/>
  <c r="T19" i="29"/>
  <c r="T30" i="29"/>
  <c r="T44" i="29"/>
  <c r="T51" i="29"/>
  <c r="T60" i="29"/>
  <c r="U68" i="29"/>
  <c r="T68" i="29"/>
  <c r="T63" i="29"/>
  <c r="T89" i="29"/>
  <c r="T26" i="30"/>
  <c r="U87" i="27"/>
  <c r="E87" i="27"/>
  <c r="E115" i="27" s="1"/>
  <c r="U32" i="28"/>
  <c r="T32" i="28"/>
  <c r="T35" i="28"/>
  <c r="U88" i="28"/>
  <c r="U32" i="31"/>
  <c r="T32" i="31"/>
  <c r="P87" i="27"/>
  <c r="U74" i="28"/>
  <c r="T74" i="28"/>
  <c r="U73" i="28"/>
  <c r="T73" i="28"/>
  <c r="U69" i="29"/>
  <c r="U75" i="29"/>
  <c r="T75" i="29"/>
  <c r="U17" i="29"/>
  <c r="T17" i="29"/>
  <c r="U42" i="29"/>
  <c r="T42" i="29"/>
  <c r="U50" i="29"/>
  <c r="T59" i="29"/>
  <c r="U67" i="29"/>
  <c r="T67" i="29"/>
  <c r="P69" i="29"/>
  <c r="T69" i="29" s="1"/>
  <c r="U55" i="28"/>
  <c r="U32" i="29"/>
  <c r="T32" i="29"/>
  <c r="U35" i="29"/>
  <c r="T35" i="29"/>
  <c r="U35" i="30"/>
  <c r="U40" i="30"/>
  <c r="T40" i="30"/>
  <c r="U75" i="30"/>
  <c r="T75" i="30"/>
  <c r="U69" i="30"/>
  <c r="T69" i="30"/>
  <c r="U17" i="30"/>
  <c r="T17" i="30"/>
  <c r="U74" i="31"/>
  <c r="T74" i="31"/>
  <c r="U73" i="31"/>
  <c r="T73" i="31"/>
  <c r="T96" i="31"/>
  <c r="E82" i="31"/>
  <c r="E82" i="7"/>
  <c r="U99" i="1"/>
  <c r="T109" i="31"/>
  <c r="T111" i="31"/>
  <c r="U101" i="30"/>
  <c r="T103" i="29"/>
  <c r="T105" i="29"/>
  <c r="S97" i="28"/>
  <c r="T107" i="26"/>
  <c r="U109" i="26"/>
  <c r="R115" i="26"/>
  <c r="T109" i="24"/>
  <c r="T103" i="22"/>
  <c r="T105" i="22"/>
  <c r="U103" i="21"/>
  <c r="T105" i="21"/>
  <c r="U107" i="21"/>
  <c r="U99" i="19"/>
  <c r="U107" i="19"/>
  <c r="T99" i="18"/>
  <c r="T101" i="18"/>
  <c r="T103" i="18"/>
  <c r="T107" i="18"/>
  <c r="T109" i="18"/>
  <c r="T111" i="18"/>
  <c r="U101" i="17"/>
  <c r="R115" i="17"/>
  <c r="U108" i="16"/>
  <c r="E97" i="15"/>
  <c r="U103" i="15"/>
  <c r="T103" i="13"/>
  <c r="U103" i="13"/>
  <c r="U99" i="11"/>
  <c r="T99" i="11"/>
  <c r="U104" i="10"/>
  <c r="T104" i="10"/>
  <c r="U110" i="9"/>
  <c r="T110" i="9"/>
  <c r="U109" i="6"/>
  <c r="T109" i="6"/>
  <c r="U68" i="31"/>
  <c r="T68" i="31"/>
  <c r="T95" i="31"/>
  <c r="E82" i="1"/>
  <c r="E82" i="8"/>
  <c r="R97" i="29"/>
  <c r="R97" i="22"/>
  <c r="T101" i="14"/>
  <c r="U101" i="14"/>
  <c r="P87" i="29"/>
  <c r="T87" i="29" s="1"/>
  <c r="T63" i="30"/>
  <c r="U73" i="30"/>
  <c r="T73" i="30"/>
  <c r="U74" i="30"/>
  <c r="T74" i="30"/>
  <c r="T94" i="30"/>
  <c r="T75" i="31"/>
  <c r="U17" i="31"/>
  <c r="T17" i="31"/>
  <c r="T14" i="31"/>
  <c r="T25" i="31"/>
  <c r="T28" i="31"/>
  <c r="T47" i="31"/>
  <c r="T58" i="31"/>
  <c r="T67" i="31"/>
  <c r="T94" i="31"/>
  <c r="E82" i="22"/>
  <c r="T104" i="1"/>
  <c r="T106" i="1"/>
  <c r="Q115" i="31"/>
  <c r="T106" i="30"/>
  <c r="T108" i="30"/>
  <c r="S97" i="29"/>
  <c r="T100" i="28"/>
  <c r="T102" i="28"/>
  <c r="T110" i="27"/>
  <c r="T104" i="25"/>
  <c r="U110" i="25"/>
  <c r="E97" i="24"/>
  <c r="U97" i="24" s="1"/>
  <c r="U99" i="24"/>
  <c r="T111" i="23"/>
  <c r="R115" i="22"/>
  <c r="T99" i="20"/>
  <c r="T101" i="20"/>
  <c r="T105" i="20"/>
  <c r="T107" i="20"/>
  <c r="T109" i="20"/>
  <c r="U102" i="15"/>
  <c r="T102" i="15"/>
  <c r="R114" i="11"/>
  <c r="U102" i="10"/>
  <c r="T102" i="10"/>
  <c r="U98" i="7"/>
  <c r="T98" i="7"/>
  <c r="Q87" i="29"/>
  <c r="U87" i="29" s="1"/>
  <c r="U55" i="30"/>
  <c r="T55" i="30"/>
  <c r="T50" i="30"/>
  <c r="E87" i="30"/>
  <c r="E115" i="30" s="1"/>
  <c r="T93" i="30"/>
  <c r="T13" i="31"/>
  <c r="T24" i="31"/>
  <c r="T46" i="31"/>
  <c r="T54" i="31"/>
  <c r="T57" i="31"/>
  <c r="T66" i="31"/>
  <c r="U87" i="31"/>
  <c r="E87" i="31"/>
  <c r="E115" i="31" s="1"/>
  <c r="U115" i="31" s="1"/>
  <c r="T93" i="31"/>
  <c r="E82" i="23"/>
  <c r="T98" i="1"/>
  <c r="L114" i="26"/>
  <c r="T111" i="17"/>
  <c r="U111" i="17"/>
  <c r="U106" i="8"/>
  <c r="T106" i="8"/>
  <c r="R87" i="29"/>
  <c r="P87" i="30"/>
  <c r="T87" i="30" s="1"/>
  <c r="U42" i="31"/>
  <c r="T42" i="31"/>
  <c r="P87" i="31"/>
  <c r="T87" i="31" s="1"/>
  <c r="E82" i="24"/>
  <c r="E82" i="15"/>
  <c r="E82" i="13"/>
  <c r="E82" i="12"/>
  <c r="U100" i="27"/>
  <c r="T104" i="21"/>
  <c r="R97" i="14"/>
  <c r="U108" i="14"/>
  <c r="U100" i="10"/>
  <c r="T100" i="10"/>
  <c r="U68" i="30"/>
  <c r="T68" i="30"/>
  <c r="U35" i="31"/>
  <c r="T35" i="31"/>
  <c r="U104" i="8"/>
  <c r="T104" i="8"/>
  <c r="T55" i="29"/>
  <c r="U9" i="30"/>
  <c r="U37" i="30"/>
  <c r="R87" i="30"/>
  <c r="T63" i="31"/>
  <c r="U71" i="31"/>
  <c r="R87" i="31"/>
  <c r="E82" i="29"/>
  <c r="E82" i="28"/>
  <c r="E82" i="9"/>
  <c r="E82" i="5"/>
  <c r="E82" i="4"/>
  <c r="U104" i="31"/>
  <c r="R97" i="30"/>
  <c r="U98" i="29"/>
  <c r="U111" i="28"/>
  <c r="T98" i="24"/>
  <c r="U102" i="24"/>
  <c r="U104" i="20"/>
  <c r="U112" i="20"/>
  <c r="M114" i="20"/>
  <c r="S114" i="20" s="1"/>
  <c r="R97" i="16"/>
  <c r="U107" i="14"/>
  <c r="T107" i="14"/>
  <c r="U112" i="9"/>
  <c r="T112" i="9"/>
  <c r="M114" i="6"/>
  <c r="S114" i="6" s="1"/>
  <c r="S97" i="6"/>
  <c r="U111" i="6"/>
  <c r="T111" i="6"/>
  <c r="S87" i="30"/>
  <c r="U55" i="31"/>
  <c r="T55" i="31"/>
  <c r="S87" i="31"/>
  <c r="E82" i="16"/>
  <c r="E97" i="1"/>
  <c r="U97" i="1" s="1"/>
  <c r="S97" i="30"/>
  <c r="U101" i="19"/>
  <c r="U109" i="19"/>
  <c r="E97" i="17"/>
  <c r="U97" i="17" s="1"/>
  <c r="U103" i="17"/>
  <c r="U109" i="17"/>
  <c r="U110" i="15"/>
  <c r="T110" i="15"/>
  <c r="U102" i="14"/>
  <c r="U99" i="12"/>
  <c r="T99" i="12"/>
  <c r="U102" i="8"/>
  <c r="T102" i="8"/>
  <c r="T98" i="12"/>
  <c r="T109" i="9"/>
  <c r="T108" i="6"/>
  <c r="E97" i="5"/>
  <c r="T97" i="5" s="1"/>
  <c r="T99" i="3"/>
  <c r="T107" i="3"/>
  <c r="T104" i="2"/>
  <c r="U112" i="13"/>
  <c r="T103" i="12"/>
  <c r="U109" i="12"/>
  <c r="T102" i="11"/>
  <c r="U107" i="7"/>
  <c r="T105" i="5"/>
  <c r="R115" i="13"/>
  <c r="R114" i="12"/>
  <c r="T101" i="12"/>
  <c r="R115" i="4"/>
  <c r="R97" i="2"/>
  <c r="S97" i="14"/>
  <c r="L114" i="13"/>
  <c r="R114" i="13" s="1"/>
  <c r="E97" i="12"/>
  <c r="U97" i="12" s="1"/>
  <c r="T100" i="3"/>
  <c r="T108" i="3"/>
  <c r="S97" i="2"/>
  <c r="T105" i="2"/>
  <c r="T107" i="2"/>
  <c r="T102" i="4"/>
  <c r="T110" i="4"/>
  <c r="T104" i="3"/>
  <c r="T112" i="3"/>
  <c r="T101" i="2"/>
  <c r="U99" i="13"/>
  <c r="T106" i="12"/>
  <c r="U112" i="12"/>
  <c r="U101" i="11"/>
  <c r="U108" i="4"/>
  <c r="R115" i="31"/>
  <c r="R115" i="23"/>
  <c r="R115" i="25"/>
  <c r="I114" i="16"/>
  <c r="R115" i="27"/>
  <c r="D114" i="21"/>
  <c r="L114" i="21"/>
  <c r="R114" i="21" s="1"/>
  <c r="M114" i="21"/>
  <c r="S114" i="21" s="1"/>
  <c r="I114" i="12"/>
  <c r="I114" i="1"/>
  <c r="Q114" i="1"/>
  <c r="Q115" i="1"/>
  <c r="R114" i="26"/>
  <c r="D114" i="25"/>
  <c r="M114" i="25"/>
  <c r="S114" i="25" s="1"/>
  <c r="Q114" i="22"/>
  <c r="D115" i="21"/>
  <c r="L115" i="21"/>
  <c r="R115" i="21" s="1"/>
  <c r="M114" i="11"/>
  <c r="S114" i="11" s="1"/>
  <c r="Q115" i="10"/>
  <c r="C114" i="7"/>
  <c r="R114" i="7"/>
  <c r="R115" i="5"/>
  <c r="R115" i="30"/>
  <c r="R115" i="28"/>
  <c r="R114" i="24"/>
  <c r="Q115" i="22"/>
  <c r="M115" i="21"/>
  <c r="S115" i="21" s="1"/>
  <c r="R114" i="17"/>
  <c r="I114" i="10"/>
  <c r="I114" i="8"/>
  <c r="I114" i="22"/>
  <c r="I114" i="18"/>
  <c r="Q114" i="16"/>
  <c r="I115" i="16"/>
  <c r="Q115" i="16"/>
  <c r="I114" i="14"/>
  <c r="L114" i="31"/>
  <c r="R114" i="31" s="1"/>
  <c r="I114" i="30"/>
  <c r="Q114" i="26"/>
  <c r="Q115" i="26"/>
  <c r="I114" i="20"/>
  <c r="I115" i="12"/>
  <c r="Q115" i="12"/>
  <c r="R115" i="6"/>
  <c r="K114" i="5"/>
  <c r="D114" i="31"/>
  <c r="M114" i="31"/>
  <c r="S114" i="31" s="1"/>
  <c r="H114" i="28"/>
  <c r="P114" i="28"/>
  <c r="P115" i="28"/>
  <c r="T115" i="28" s="1"/>
  <c r="H114" i="24"/>
  <c r="Q114" i="18"/>
  <c r="Q115" i="18"/>
  <c r="R115" i="11"/>
  <c r="R115" i="9"/>
  <c r="Q114" i="8"/>
  <c r="Q115" i="8"/>
  <c r="C114" i="5"/>
  <c r="R114" i="5"/>
  <c r="Q114" i="30"/>
  <c r="Q115" i="30"/>
  <c r="I114" i="28"/>
  <c r="Q115" i="28"/>
  <c r="U115" i="28" s="1"/>
  <c r="I114" i="24"/>
  <c r="Q114" i="24"/>
  <c r="P115" i="20"/>
  <c r="R114" i="19"/>
  <c r="M114" i="9"/>
  <c r="S114" i="9" s="1"/>
  <c r="U115" i="5"/>
  <c r="T87" i="1"/>
  <c r="T87" i="22"/>
  <c r="H114" i="1"/>
  <c r="P114" i="1"/>
  <c r="R114" i="30"/>
  <c r="M114" i="15"/>
  <c r="S114" i="15" s="1"/>
  <c r="Q114" i="14"/>
  <c r="R115" i="12"/>
  <c r="Q114" i="10"/>
  <c r="U97" i="30"/>
  <c r="T97" i="30"/>
  <c r="M114" i="1"/>
  <c r="S114" i="1" s="1"/>
  <c r="E97" i="31"/>
  <c r="L114" i="25"/>
  <c r="R114" i="25" s="1"/>
  <c r="M114" i="24"/>
  <c r="S114" i="24" s="1"/>
  <c r="U101" i="22"/>
  <c r="T101" i="22"/>
  <c r="R97" i="18"/>
  <c r="L114" i="18"/>
  <c r="R114" i="18" s="1"/>
  <c r="R97" i="20"/>
  <c r="L114" i="20"/>
  <c r="R114" i="20" s="1"/>
  <c r="R97" i="1"/>
  <c r="T103" i="1"/>
  <c r="T111" i="1"/>
  <c r="S97" i="31"/>
  <c r="T100" i="31"/>
  <c r="T108" i="31"/>
  <c r="T105" i="30"/>
  <c r="T102" i="29"/>
  <c r="T110" i="29"/>
  <c r="T99" i="28"/>
  <c r="T107" i="28"/>
  <c r="T104" i="27"/>
  <c r="T112" i="27"/>
  <c r="L114" i="27"/>
  <c r="R114" i="27" s="1"/>
  <c r="M114" i="26"/>
  <c r="S114" i="26" s="1"/>
  <c r="E97" i="25"/>
  <c r="T98" i="25"/>
  <c r="T106" i="25"/>
  <c r="R97" i="24"/>
  <c r="T103" i="24"/>
  <c r="T111" i="24"/>
  <c r="T102" i="23"/>
  <c r="T107" i="23"/>
  <c r="U109" i="22"/>
  <c r="T109" i="22"/>
  <c r="U103" i="19"/>
  <c r="T103" i="19"/>
  <c r="U105" i="19"/>
  <c r="T105" i="19"/>
  <c r="U111" i="19"/>
  <c r="T111" i="19"/>
  <c r="T100" i="1"/>
  <c r="T108" i="1"/>
  <c r="T105" i="31"/>
  <c r="T102" i="30"/>
  <c r="T110" i="30"/>
  <c r="T99" i="29"/>
  <c r="T107" i="29"/>
  <c r="T104" i="28"/>
  <c r="T112" i="28"/>
  <c r="L114" i="28"/>
  <c r="R114" i="28" s="1"/>
  <c r="T101" i="27"/>
  <c r="T109" i="27"/>
  <c r="M114" i="27"/>
  <c r="S114" i="27" s="1"/>
  <c r="E97" i="26"/>
  <c r="T98" i="26"/>
  <c r="T106" i="26"/>
  <c r="T103" i="25"/>
  <c r="T111" i="25"/>
  <c r="T100" i="24"/>
  <c r="T108" i="24"/>
  <c r="T109" i="23"/>
  <c r="T98" i="22"/>
  <c r="E97" i="22"/>
  <c r="U101" i="21"/>
  <c r="T101" i="21"/>
  <c r="T112" i="21"/>
  <c r="U100" i="18"/>
  <c r="T100" i="18"/>
  <c r="U108" i="18"/>
  <c r="T108" i="18"/>
  <c r="T105" i="1"/>
  <c r="T102" i="31"/>
  <c r="T110" i="31"/>
  <c r="T99" i="30"/>
  <c r="T107" i="30"/>
  <c r="T104" i="29"/>
  <c r="T112" i="29"/>
  <c r="T101" i="28"/>
  <c r="T109" i="28"/>
  <c r="E97" i="27"/>
  <c r="T98" i="27"/>
  <c r="T106" i="27"/>
  <c r="T103" i="26"/>
  <c r="T111" i="26"/>
  <c r="T100" i="25"/>
  <c r="T108" i="25"/>
  <c r="T105" i="24"/>
  <c r="T99" i="23"/>
  <c r="U104" i="23"/>
  <c r="T107" i="22"/>
  <c r="T99" i="21"/>
  <c r="U109" i="21"/>
  <c r="T109" i="21"/>
  <c r="U98" i="20"/>
  <c r="T98" i="20"/>
  <c r="E97" i="20"/>
  <c r="U100" i="20"/>
  <c r="T100" i="20"/>
  <c r="U106" i="20"/>
  <c r="T106" i="20"/>
  <c r="U108" i="20"/>
  <c r="T108" i="20"/>
  <c r="E97" i="19"/>
  <c r="S97" i="19"/>
  <c r="M114" i="19"/>
  <c r="S114" i="19" s="1"/>
  <c r="T102" i="1"/>
  <c r="T110" i="1"/>
  <c r="T99" i="31"/>
  <c r="T107" i="31"/>
  <c r="U99" i="30"/>
  <c r="T104" i="30"/>
  <c r="T112" i="30"/>
  <c r="T101" i="29"/>
  <c r="T109" i="29"/>
  <c r="E97" i="28"/>
  <c r="T98" i="28"/>
  <c r="T106" i="28"/>
  <c r="T103" i="27"/>
  <c r="T111" i="27"/>
  <c r="T100" i="26"/>
  <c r="T108" i="26"/>
  <c r="T105" i="25"/>
  <c r="T101" i="23"/>
  <c r="T106" i="23"/>
  <c r="U104" i="22"/>
  <c r="T104" i="22"/>
  <c r="E97" i="29"/>
  <c r="T105" i="26"/>
  <c r="T108" i="23"/>
  <c r="U98" i="22"/>
  <c r="T102" i="22"/>
  <c r="U98" i="21"/>
  <c r="T98" i="21"/>
  <c r="E97" i="21"/>
  <c r="E97" i="23"/>
  <c r="U112" i="22"/>
  <c r="T112" i="22"/>
  <c r="E114" i="17"/>
  <c r="M114" i="17"/>
  <c r="S114" i="17" s="1"/>
  <c r="E97" i="16"/>
  <c r="R97" i="9"/>
  <c r="L114" i="9"/>
  <c r="R114" i="9" s="1"/>
  <c r="U99" i="6"/>
  <c r="T99" i="6"/>
  <c r="E97" i="6"/>
  <c r="U97" i="5"/>
  <c r="E97" i="18"/>
  <c r="S97" i="16"/>
  <c r="U107" i="6"/>
  <c r="T107" i="6"/>
  <c r="U101" i="4"/>
  <c r="T101" i="4"/>
  <c r="U109" i="4"/>
  <c r="T109" i="4"/>
  <c r="E97" i="11"/>
  <c r="T98" i="11"/>
  <c r="T105" i="11"/>
  <c r="U109" i="11"/>
  <c r="T109" i="11"/>
  <c r="U103" i="10"/>
  <c r="T103" i="10"/>
  <c r="U100" i="9"/>
  <c r="T100" i="9"/>
  <c r="T97" i="17"/>
  <c r="T105" i="17"/>
  <c r="T102" i="16"/>
  <c r="T110" i="16"/>
  <c r="T99" i="15"/>
  <c r="T107" i="15"/>
  <c r="T104" i="14"/>
  <c r="T112" i="14"/>
  <c r="T100" i="13"/>
  <c r="T105" i="13"/>
  <c r="T110" i="13"/>
  <c r="M114" i="13"/>
  <c r="S114" i="13" s="1"/>
  <c r="R97" i="12"/>
  <c r="T100" i="12"/>
  <c r="T105" i="12"/>
  <c r="T110" i="12"/>
  <c r="M114" i="12"/>
  <c r="S114" i="12" s="1"/>
  <c r="U111" i="10"/>
  <c r="T111" i="10"/>
  <c r="U108" i="9"/>
  <c r="T108" i="9"/>
  <c r="T106" i="21"/>
  <c r="T103" i="20"/>
  <c r="T111" i="20"/>
  <c r="T100" i="19"/>
  <c r="T108" i="19"/>
  <c r="T105" i="18"/>
  <c r="T102" i="17"/>
  <c r="T110" i="17"/>
  <c r="T99" i="16"/>
  <c r="T107" i="16"/>
  <c r="U99" i="15"/>
  <c r="T112" i="15"/>
  <c r="S97" i="11"/>
  <c r="U104" i="11"/>
  <c r="T104" i="11"/>
  <c r="T107" i="11"/>
  <c r="U104" i="5"/>
  <c r="T104" i="5"/>
  <c r="U112" i="5"/>
  <c r="T112" i="5"/>
  <c r="T102" i="18"/>
  <c r="T110" i="18"/>
  <c r="T99" i="17"/>
  <c r="T107" i="17"/>
  <c r="T104" i="16"/>
  <c r="T112" i="16"/>
  <c r="T101" i="15"/>
  <c r="T109" i="15"/>
  <c r="E97" i="14"/>
  <c r="T98" i="14"/>
  <c r="T106" i="14"/>
  <c r="T97" i="13"/>
  <c r="T102" i="13"/>
  <c r="U107" i="13"/>
  <c r="T102" i="12"/>
  <c r="T107" i="12"/>
  <c r="U105" i="8"/>
  <c r="T105" i="8"/>
  <c r="E97" i="4"/>
  <c r="E97" i="8"/>
  <c r="S97" i="8"/>
  <c r="M114" i="8"/>
  <c r="S114" i="8" s="1"/>
  <c r="U102" i="7"/>
  <c r="T102" i="7"/>
  <c r="E97" i="7"/>
  <c r="U110" i="7"/>
  <c r="T110" i="7"/>
  <c r="L114" i="8"/>
  <c r="R114" i="8" s="1"/>
  <c r="M114" i="7"/>
  <c r="S114" i="7" s="1"/>
  <c r="S97" i="4"/>
  <c r="T100" i="4"/>
  <c r="T112" i="2"/>
  <c r="T112" i="11"/>
  <c r="T101" i="10"/>
  <c r="T109" i="10"/>
  <c r="E97" i="9"/>
  <c r="T98" i="9"/>
  <c r="T106" i="9"/>
  <c r="T103" i="8"/>
  <c r="T111" i="8"/>
  <c r="T100" i="7"/>
  <c r="T108" i="7"/>
  <c r="T105" i="6"/>
  <c r="T102" i="5"/>
  <c r="T110" i="5"/>
  <c r="T99" i="4"/>
  <c r="T107" i="4"/>
  <c r="L114" i="3"/>
  <c r="R114" i="3" s="1"/>
  <c r="T109" i="2"/>
  <c r="E97" i="10"/>
  <c r="T98" i="10"/>
  <c r="T106" i="10"/>
  <c r="T103" i="9"/>
  <c r="T111" i="9"/>
  <c r="T100" i="8"/>
  <c r="T108" i="8"/>
  <c r="T105" i="7"/>
  <c r="T102" i="6"/>
  <c r="T110" i="6"/>
  <c r="T99" i="5"/>
  <c r="T107" i="5"/>
  <c r="T104" i="4"/>
  <c r="T112" i="4"/>
  <c r="L114" i="4"/>
  <c r="R114" i="4" s="1"/>
  <c r="T101" i="3"/>
  <c r="T109" i="3"/>
  <c r="M114" i="3"/>
  <c r="S114" i="3" s="1"/>
  <c r="E97" i="2"/>
  <c r="T98" i="2"/>
  <c r="T106" i="2"/>
  <c r="U99" i="5"/>
  <c r="E97" i="3"/>
  <c r="T98" i="3"/>
  <c r="T106" i="3"/>
  <c r="T103" i="2"/>
  <c r="T111" i="2"/>
  <c r="E114" i="30" l="1"/>
  <c r="P114" i="30"/>
  <c r="U26" i="19"/>
  <c r="P114" i="20"/>
  <c r="P115" i="24"/>
  <c r="T115" i="24" s="1"/>
  <c r="P115" i="22"/>
  <c r="T115" i="22" s="1"/>
  <c r="T35" i="27"/>
  <c r="U61" i="24"/>
  <c r="T26" i="18"/>
  <c r="U26" i="2"/>
  <c r="Q114" i="20"/>
  <c r="P115" i="30"/>
  <c r="T115" i="30" s="1"/>
  <c r="E114" i="13"/>
  <c r="T97" i="24"/>
  <c r="Q115" i="24"/>
  <c r="P114" i="24"/>
  <c r="T32" i="21"/>
  <c r="T35" i="16"/>
  <c r="T32" i="1"/>
  <c r="E114" i="1"/>
  <c r="T97" i="1"/>
  <c r="Q115" i="14"/>
  <c r="U115" i="27"/>
  <c r="T61" i="8"/>
  <c r="U61" i="6"/>
  <c r="Q115" i="20"/>
  <c r="E114" i="15"/>
  <c r="T97" i="15"/>
  <c r="T97" i="12"/>
  <c r="E114" i="12"/>
  <c r="T61" i="5"/>
  <c r="E114" i="5"/>
  <c r="U114" i="5" s="1"/>
  <c r="T61" i="2"/>
  <c r="T26" i="2"/>
  <c r="T61" i="1"/>
  <c r="P115" i="23"/>
  <c r="T115" i="23" s="1"/>
  <c r="P114" i="23"/>
  <c r="Q114" i="15"/>
  <c r="Q115" i="15"/>
  <c r="U115" i="15" s="1"/>
  <c r="P115" i="15"/>
  <c r="T115" i="15" s="1"/>
  <c r="P114" i="15"/>
  <c r="T114" i="15" s="1"/>
  <c r="Q115" i="13"/>
  <c r="Q114" i="13"/>
  <c r="U114" i="13" s="1"/>
  <c r="T87" i="10"/>
  <c r="P114" i="10"/>
  <c r="P115" i="10"/>
  <c r="T115" i="10" s="1"/>
  <c r="Q114" i="9"/>
  <c r="Q115" i="9"/>
  <c r="T87" i="2"/>
  <c r="P115" i="2"/>
  <c r="P114" i="2"/>
  <c r="U35" i="10"/>
  <c r="T35" i="10"/>
  <c r="T87" i="4"/>
  <c r="P115" i="4"/>
  <c r="T115" i="4" s="1"/>
  <c r="P114" i="4"/>
  <c r="Q115" i="3"/>
  <c r="U115" i="3" s="1"/>
  <c r="Q114" i="3"/>
  <c r="P115" i="25"/>
  <c r="T115" i="25" s="1"/>
  <c r="P114" i="25"/>
  <c r="U87" i="15"/>
  <c r="U35" i="14"/>
  <c r="T35" i="14"/>
  <c r="P114" i="7"/>
  <c r="P115" i="7"/>
  <c r="T115" i="7" s="1"/>
  <c r="U115" i="1"/>
  <c r="T87" i="25"/>
  <c r="P115" i="21"/>
  <c r="T115" i="21" s="1"/>
  <c r="P114" i="21"/>
  <c r="T87" i="18"/>
  <c r="P114" i="18"/>
  <c r="P115" i="18"/>
  <c r="T115" i="18" s="1"/>
  <c r="U32" i="18"/>
  <c r="T32" i="18"/>
  <c r="T87" i="14"/>
  <c r="P114" i="14"/>
  <c r="P115" i="14"/>
  <c r="T115" i="14" s="1"/>
  <c r="P114" i="11"/>
  <c r="P115" i="11"/>
  <c r="T115" i="11" s="1"/>
  <c r="U26" i="13"/>
  <c r="T26" i="13"/>
  <c r="T87" i="11"/>
  <c r="P114" i="9"/>
  <c r="P115" i="9"/>
  <c r="T115" i="9" s="1"/>
  <c r="Q114" i="7"/>
  <c r="Q115" i="7"/>
  <c r="U115" i="7" s="1"/>
  <c r="U87" i="4"/>
  <c r="Q115" i="4"/>
  <c r="U115" i="4" s="1"/>
  <c r="Q114" i="4"/>
  <c r="U26" i="7"/>
  <c r="T26" i="7"/>
  <c r="T87" i="6"/>
  <c r="P115" i="6"/>
  <c r="T115" i="6" s="1"/>
  <c r="P114" i="6"/>
  <c r="U115" i="2"/>
  <c r="T115" i="2"/>
  <c r="U115" i="30"/>
  <c r="P115" i="27"/>
  <c r="P114" i="27"/>
  <c r="T87" i="27"/>
  <c r="U115" i="26"/>
  <c r="U115" i="24"/>
  <c r="U115" i="20"/>
  <c r="Q114" i="19"/>
  <c r="Q115" i="19"/>
  <c r="U115" i="19" s="1"/>
  <c r="P114" i="19"/>
  <c r="P115" i="19"/>
  <c r="T115" i="19" s="1"/>
  <c r="U115" i="13"/>
  <c r="U87" i="12"/>
  <c r="Q114" i="12"/>
  <c r="U114" i="12" s="1"/>
  <c r="U87" i="6"/>
  <c r="Q115" i="6"/>
  <c r="U115" i="6" s="1"/>
  <c r="Q114" i="6"/>
  <c r="P114" i="31"/>
  <c r="P115" i="31"/>
  <c r="T115" i="31" s="1"/>
  <c r="U115" i="22"/>
  <c r="T87" i="16"/>
  <c r="P115" i="16"/>
  <c r="T115" i="16" s="1"/>
  <c r="P114" i="16"/>
  <c r="T87" i="7"/>
  <c r="Q114" i="28"/>
  <c r="Q114" i="21"/>
  <c r="Q115" i="21"/>
  <c r="U115" i="21" s="1"/>
  <c r="U115" i="18"/>
  <c r="T87" i="8"/>
  <c r="P114" i="8"/>
  <c r="P115" i="8"/>
  <c r="T115" i="8" s="1"/>
  <c r="P115" i="5"/>
  <c r="T115" i="5" s="1"/>
  <c r="P114" i="5"/>
  <c r="T87" i="5"/>
  <c r="T87" i="9"/>
  <c r="U97" i="15"/>
  <c r="T115" i="27"/>
  <c r="E114" i="24"/>
  <c r="U114" i="24" s="1"/>
  <c r="Q115" i="25"/>
  <c r="U115" i="25" s="1"/>
  <c r="Q114" i="25"/>
  <c r="Q115" i="23"/>
  <c r="U115" i="23" s="1"/>
  <c r="Q114" i="23"/>
  <c r="U87" i="23"/>
  <c r="T87" i="26"/>
  <c r="P114" i="26"/>
  <c r="P115" i="26"/>
  <c r="T115" i="26" s="1"/>
  <c r="Q114" i="17"/>
  <c r="U114" i="17" s="1"/>
  <c r="Q115" i="17"/>
  <c r="U115" i="17" s="1"/>
  <c r="P114" i="17"/>
  <c r="T114" i="17" s="1"/>
  <c r="P115" i="17"/>
  <c r="T115" i="17" s="1"/>
  <c r="U115" i="14"/>
  <c r="U115" i="16"/>
  <c r="U115" i="12"/>
  <c r="T115" i="12"/>
  <c r="P115" i="13"/>
  <c r="T115" i="13" s="1"/>
  <c r="P114" i="13"/>
  <c r="Q114" i="11"/>
  <c r="Q115" i="11"/>
  <c r="U115" i="11" s="1"/>
  <c r="P115" i="3"/>
  <c r="T115" i="3" s="1"/>
  <c r="P114" i="3"/>
  <c r="U115" i="9"/>
  <c r="U115" i="8"/>
  <c r="U87" i="7"/>
  <c r="U87" i="3"/>
  <c r="Q115" i="29"/>
  <c r="U115" i="29" s="1"/>
  <c r="Q114" i="29"/>
  <c r="P115" i="29"/>
  <c r="T115" i="29" s="1"/>
  <c r="P114" i="29"/>
  <c r="T87" i="15"/>
  <c r="U115" i="10"/>
  <c r="U87" i="9"/>
  <c r="U61" i="3"/>
  <c r="T61" i="3"/>
  <c r="T114" i="12"/>
  <c r="T97" i="2"/>
  <c r="E114" i="2"/>
  <c r="U97" i="2"/>
  <c r="U97" i="19"/>
  <c r="T97" i="19"/>
  <c r="E114" i="19"/>
  <c r="T97" i="27"/>
  <c r="E114" i="27"/>
  <c r="U97" i="27"/>
  <c r="E114" i="31"/>
  <c r="U97" i="31"/>
  <c r="T97" i="31"/>
  <c r="T114" i="13"/>
  <c r="E114" i="6"/>
  <c r="U97" i="6"/>
  <c r="T97" i="6"/>
  <c r="T97" i="10"/>
  <c r="E114" i="10"/>
  <c r="U97" i="10"/>
  <c r="U97" i="8"/>
  <c r="T97" i="8"/>
  <c r="E114" i="8"/>
  <c r="U97" i="9"/>
  <c r="T97" i="9"/>
  <c r="E114" i="9"/>
  <c r="E114" i="3"/>
  <c r="U97" i="3"/>
  <c r="T97" i="3"/>
  <c r="E114" i="4"/>
  <c r="T97" i="4"/>
  <c r="U97" i="4"/>
  <c r="U97" i="23"/>
  <c r="T97" i="23"/>
  <c r="E114" i="23"/>
  <c r="E114" i="28"/>
  <c r="U97" i="28"/>
  <c r="T97" i="28"/>
  <c r="T114" i="1"/>
  <c r="U114" i="1"/>
  <c r="U97" i="7"/>
  <c r="T97" i="7"/>
  <c r="E114" i="7"/>
  <c r="E114" i="11"/>
  <c r="U97" i="11"/>
  <c r="T97" i="11"/>
  <c r="E114" i="21"/>
  <c r="U97" i="21"/>
  <c r="T97" i="21"/>
  <c r="U114" i="15"/>
  <c r="E114" i="22"/>
  <c r="U97" i="22"/>
  <c r="T97" i="22"/>
  <c r="E114" i="14"/>
  <c r="U97" i="14"/>
  <c r="T97" i="14"/>
  <c r="U97" i="18"/>
  <c r="T97" i="18"/>
  <c r="E114" i="18"/>
  <c r="E114" i="16"/>
  <c r="U97" i="16"/>
  <c r="T97" i="16"/>
  <c r="E114" i="29"/>
  <c r="U97" i="29"/>
  <c r="T97" i="29"/>
  <c r="T97" i="20"/>
  <c r="E114" i="20"/>
  <c r="U97" i="20"/>
  <c r="U97" i="26"/>
  <c r="T97" i="26"/>
  <c r="E114" i="26"/>
  <c r="U97" i="25"/>
  <c r="T97" i="25"/>
  <c r="E114" i="25"/>
  <c r="U114" i="30"/>
  <c r="T114" i="30"/>
  <c r="T114" i="24" l="1"/>
  <c r="T114" i="5"/>
  <c r="U114" i="26"/>
  <c r="T114" i="26"/>
  <c r="T114" i="9"/>
  <c r="U114" i="9"/>
  <c r="U114" i="31"/>
  <c r="T114" i="31"/>
  <c r="U114" i="19"/>
  <c r="T114" i="19"/>
  <c r="U114" i="14"/>
  <c r="T114" i="14"/>
  <c r="U114" i="29"/>
  <c r="T114" i="29"/>
  <c r="U114" i="2"/>
  <c r="T114" i="2"/>
  <c r="U114" i="16"/>
  <c r="T114" i="16"/>
  <c r="U114" i="6"/>
  <c r="T114" i="6"/>
  <c r="U114" i="27"/>
  <c r="T114" i="27"/>
  <c r="U114" i="21"/>
  <c r="T114" i="21"/>
  <c r="U114" i="8"/>
  <c r="T114" i="8"/>
  <c r="U114" i="4"/>
  <c r="T114" i="4"/>
  <c r="U114" i="25"/>
  <c r="T114" i="25"/>
  <c r="U114" i="22"/>
  <c r="T114" i="22"/>
  <c r="U114" i="11"/>
  <c r="T114" i="11"/>
  <c r="U114" i="28"/>
  <c r="T114" i="28"/>
  <c r="T114" i="20"/>
  <c r="U114" i="20"/>
  <c r="U114" i="18"/>
  <c r="T114" i="18"/>
  <c r="T114" i="7"/>
  <c r="U114" i="7"/>
  <c r="T114" i="23"/>
  <c r="U114" i="23"/>
  <c r="U114" i="3"/>
  <c r="T114" i="3"/>
  <c r="U114" i="10"/>
  <c r="T114" i="10"/>
</calcChain>
</file>

<file path=xl/sharedStrings.xml><?xml version="1.0" encoding="utf-8"?>
<sst xmlns="http://schemas.openxmlformats.org/spreadsheetml/2006/main" count="10604" uniqueCount="157">
  <si>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</si>
  <si>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</si>
  <si>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</si>
  <si>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</si>
  <si>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WESTERN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</si>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</sst>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70000000</v>
      </c>
      <c r="C9" s="108">
        <v>10000000</v>
      </c>
      <c r="D9" s="108"/>
      <c r="E9" s="108">
        <f>$B9       +$C9       +$D9</f>
        <v>80000000</v>
      </c>
      <c r="F9" s="109">
        <v>80000000</v>
      </c>
      <c r="G9" s="110">
        <v>80000000</v>
      </c>
      <c r="H9" s="109">
        <v>6943000</v>
      </c>
      <c r="I9" s="110">
        <v>6943381</v>
      </c>
      <c r="J9" s="109">
        <v>19633000</v>
      </c>
      <c r="K9" s="110">
        <v>19630090</v>
      </c>
      <c r="L9" s="109">
        <v>13275000</v>
      </c>
      <c r="M9" s="110">
        <v>13274945</v>
      </c>
      <c r="N9" s="109">
        <v>34904000</v>
      </c>
      <c r="O9" s="110">
        <v>16905251</v>
      </c>
      <c r="P9" s="109">
        <f>$H9       +$J9       +$L9       +$N9</f>
        <v>74755000</v>
      </c>
      <c r="Q9" s="110">
        <f>$I9       +$K9       +$M9       +$O9</f>
        <v>56753667</v>
      </c>
      <c r="R9" s="54">
        <f>IF(($L9       =0),0,((($N9       -$L9       )/$L9       )*100))</f>
        <v>162.93032015065913</v>
      </c>
      <c r="S9" s="55">
        <f>IF(($M9       =0),0,((($O9       -$M9       )/$M9       )*100))</f>
        <v>27.347051155390851</v>
      </c>
      <c r="T9" s="54">
        <f>IF(($E9       =0),0,(($P9       /$E9       )*100))</f>
        <v>93.443750000000009</v>
      </c>
      <c r="U9" s="56">
        <f>IF(($E9       =0),0,(($Q9       /$E9       )*100))</f>
        <v>70.942083749999995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49800000</v>
      </c>
      <c r="C10" s="108"/>
      <c r="D10" s="108"/>
      <c r="E10" s="108">
        <f t="shared" ref="E10:E17" si="0">$B10      +$C10      +$D10</f>
        <v>49800000</v>
      </c>
      <c r="F10" s="109">
        <v>49800000</v>
      </c>
      <c r="G10" s="110">
        <v>49800000</v>
      </c>
      <c r="H10" s="109">
        <v>10581000</v>
      </c>
      <c r="I10" s="110">
        <v>10961072</v>
      </c>
      <c r="J10" s="109">
        <v>9918000</v>
      </c>
      <c r="K10" s="110">
        <v>11194213</v>
      </c>
      <c r="L10" s="109">
        <v>5717000</v>
      </c>
      <c r="M10" s="110">
        <v>7474465</v>
      </c>
      <c r="N10" s="109"/>
      <c r="O10" s="110">
        <v>13219916</v>
      </c>
      <c r="P10" s="109">
        <f t="shared" ref="P10:P17" si="1">$H10      +$J10      +$L10      +$N10</f>
        <v>26216000</v>
      </c>
      <c r="Q10" s="110">
        <f t="shared" ref="Q10:Q17" si="2">$I10      +$K10      +$M10      +$O10</f>
        <v>42849666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76.86772230520846</v>
      </c>
      <c r="T10" s="54">
        <f t="shared" ref="T10:T16" si="5">IF(($E10      =0),0,(($P10      /$E10      )*100))</f>
        <v>52.642570281124499</v>
      </c>
      <c r="U10" s="56">
        <f t="shared" ref="U10:U16" si="6">IF(($E10      =0),0,(($Q10      /$E10      )*100))</f>
        <v>86.043506024096388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18000000</v>
      </c>
      <c r="C11" s="108">
        <v>2000000</v>
      </c>
      <c r="D11" s="108"/>
      <c r="E11" s="108">
        <f t="shared" si="0"/>
        <v>20000000</v>
      </c>
      <c r="F11" s="109">
        <v>20000000</v>
      </c>
      <c r="G11" s="110">
        <v>20000000</v>
      </c>
      <c r="H11" s="109">
        <v>4314000</v>
      </c>
      <c r="I11" s="110">
        <v>4999798</v>
      </c>
      <c r="J11" s="109">
        <v>4834000</v>
      </c>
      <c r="K11" s="110">
        <v>5291788</v>
      </c>
      <c r="L11" s="109">
        <v>2643000</v>
      </c>
      <c r="M11" s="110">
        <v>3516118</v>
      </c>
      <c r="N11" s="109">
        <v>4213000</v>
      </c>
      <c r="O11" s="110">
        <v>2339190</v>
      </c>
      <c r="P11" s="109">
        <f t="shared" si="1"/>
        <v>16004000</v>
      </c>
      <c r="Q11" s="110">
        <f t="shared" si="2"/>
        <v>16146894</v>
      </c>
      <c r="R11" s="54">
        <f t="shared" si="3"/>
        <v>59.402194475974269</v>
      </c>
      <c r="S11" s="55">
        <f t="shared" si="4"/>
        <v>-33.472369243580566</v>
      </c>
      <c r="T11" s="54">
        <f t="shared" si="5"/>
        <v>80.02</v>
      </c>
      <c r="U11" s="56">
        <f t="shared" si="6"/>
        <v>80.734470000000002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206714000</v>
      </c>
      <c r="C14" s="108">
        <v>-1000000</v>
      </c>
      <c r="D14" s="108"/>
      <c r="E14" s="108">
        <f t="shared" si="0"/>
        <v>205714000</v>
      </c>
      <c r="F14" s="109">
        <v>215714000</v>
      </c>
      <c r="G14" s="110">
        <v>215714000</v>
      </c>
      <c r="H14" s="109">
        <v>25606000</v>
      </c>
      <c r="I14" s="110">
        <v>34250370</v>
      </c>
      <c r="J14" s="109">
        <v>57296000</v>
      </c>
      <c r="K14" s="110">
        <v>71101839</v>
      </c>
      <c r="L14" s="109">
        <v>35416000</v>
      </c>
      <c r="M14" s="110">
        <v>36623378</v>
      </c>
      <c r="N14" s="109">
        <v>72187000</v>
      </c>
      <c r="O14" s="110">
        <v>50369421</v>
      </c>
      <c r="P14" s="109">
        <f t="shared" si="1"/>
        <v>190505000</v>
      </c>
      <c r="Q14" s="110">
        <f t="shared" si="2"/>
        <v>192345008</v>
      </c>
      <c r="R14" s="54">
        <f t="shared" si="3"/>
        <v>103.82595437090581</v>
      </c>
      <c r="S14" s="55">
        <f t="shared" si="4"/>
        <v>37.533520255832222</v>
      </c>
      <c r="T14" s="54">
        <f t="shared" si="5"/>
        <v>92.606725842674791</v>
      </c>
      <c r="U14" s="56">
        <f t="shared" si="6"/>
        <v>93.501175418299184</v>
      </c>
      <c r="V14" s="109">
        <v>7331000</v>
      </c>
      <c r="W14" s="110">
        <v>7331000</v>
      </c>
    </row>
    <row r="15" spans="1:23" ht="13" customHeight="1" x14ac:dyDescent="0.3">
      <c r="A15" s="53" t="s">
        <v>42</v>
      </c>
      <c r="B15" s="108">
        <v>5100000</v>
      </c>
      <c r="C15" s="108">
        <v>-1650000</v>
      </c>
      <c r="D15" s="108"/>
      <c r="E15" s="108">
        <f t="shared" si="0"/>
        <v>3450000</v>
      </c>
      <c r="F15" s="109">
        <v>3450000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349614000</v>
      </c>
      <c r="C17" s="111">
        <f>SUM(C9:C16)</f>
        <v>9350000</v>
      </c>
      <c r="D17" s="111"/>
      <c r="E17" s="111">
        <f t="shared" si="0"/>
        <v>358964000</v>
      </c>
      <c r="F17" s="112">
        <f t="shared" ref="F17:O17" si="7">SUM(F9:F16)</f>
        <v>368964000</v>
      </c>
      <c r="G17" s="113">
        <f t="shared" si="7"/>
        <v>365514000</v>
      </c>
      <c r="H17" s="112">
        <f t="shared" si="7"/>
        <v>47444000</v>
      </c>
      <c r="I17" s="113">
        <f t="shared" si="7"/>
        <v>57154621</v>
      </c>
      <c r="J17" s="112">
        <f t="shared" si="7"/>
        <v>91681000</v>
      </c>
      <c r="K17" s="113">
        <f t="shared" si="7"/>
        <v>107217930</v>
      </c>
      <c r="L17" s="112">
        <f t="shared" si="7"/>
        <v>57051000</v>
      </c>
      <c r="M17" s="113">
        <f t="shared" si="7"/>
        <v>60888906</v>
      </c>
      <c r="N17" s="112">
        <f t="shared" si="7"/>
        <v>111304000</v>
      </c>
      <c r="O17" s="113">
        <f t="shared" si="7"/>
        <v>82833778</v>
      </c>
      <c r="P17" s="112">
        <f t="shared" si="1"/>
        <v>307480000</v>
      </c>
      <c r="Q17" s="113">
        <f t="shared" si="2"/>
        <v>308095235</v>
      </c>
      <c r="R17" s="58">
        <f t="shared" si="3"/>
        <v>95.09561620304639</v>
      </c>
      <c r="S17" s="59">
        <f t="shared" si="4"/>
        <v>36.04083804691777</v>
      </c>
      <c r="T17" s="58">
        <f>IF((SUM($E9:$E14))=0,0,(P17/(SUM($E9:$E14))*100))</f>
        <v>86.48885838532378</v>
      </c>
      <c r="U17" s="60">
        <f>IF((SUM($E9:$E14))=0,0,(Q17/(SUM($E9:$E14))*100))</f>
        <v>86.661913454885038</v>
      </c>
      <c r="V17" s="112">
        <f>SUM(V9:V16)</f>
        <v>7331000</v>
      </c>
      <c r="W17" s="113">
        <f>SUM(W9:W16)</f>
        <v>7331000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193729000</v>
      </c>
      <c r="C19" s="108">
        <v>11806000</v>
      </c>
      <c r="D19" s="108"/>
      <c r="E19" s="108">
        <f t="shared" ref="E19:E26" si="8">$B19      +$C19      +$D19</f>
        <v>205535000</v>
      </c>
      <c r="F19" s="109">
        <v>205266000</v>
      </c>
      <c r="G19" s="110">
        <v>205266000</v>
      </c>
      <c r="H19" s="109">
        <v>23857000</v>
      </c>
      <c r="I19" s="110">
        <v>16334087</v>
      </c>
      <c r="J19" s="109">
        <v>76427000</v>
      </c>
      <c r="K19" s="110">
        <v>81429665</v>
      </c>
      <c r="L19" s="109">
        <v>23286000</v>
      </c>
      <c r="M19" s="110">
        <v>19059264</v>
      </c>
      <c r="N19" s="109">
        <v>60219000</v>
      </c>
      <c r="O19" s="110">
        <v>82307911</v>
      </c>
      <c r="P19" s="109">
        <f t="shared" ref="P19:P26" si="9">$H19      +$J19      +$L19      +$N19</f>
        <v>183789000</v>
      </c>
      <c r="Q19" s="110">
        <f t="shared" ref="Q19:Q26" si="10">$I19      +$K19      +$M19      +$O19</f>
        <v>199130927</v>
      </c>
      <c r="R19" s="54">
        <f t="shared" ref="R19:R26" si="11">IF(($L19      =0),0,((($N19      -$L19      )/$L19      )*100))</f>
        <v>158.6060293738727</v>
      </c>
      <c r="S19" s="55">
        <f t="shared" ref="S19:S26" si="12">IF(($M19      =0),0,((($O19      -$M19      )/$M19      )*100))</f>
        <v>331.85251539618741</v>
      </c>
      <c r="T19" s="54">
        <f t="shared" ref="T19:T25" si="13">IF(($E19      =0),0,(($P19      /$E19      )*100))</f>
        <v>89.419806845549417</v>
      </c>
      <c r="U19" s="56">
        <f t="shared" ref="U19:U25" si="14">IF(($E19      =0),0,(($Q19      /$E19      )*100))</f>
        <v>96.884193446371668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9927000</v>
      </c>
      <c r="C21" s="108"/>
      <c r="D21" s="108"/>
      <c r="E21" s="108">
        <f t="shared" si="8"/>
        <v>9927000</v>
      </c>
      <c r="F21" s="109">
        <v>9927000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55291000</v>
      </c>
      <c r="D22" s="108"/>
      <c r="E22" s="108">
        <f t="shared" si="8"/>
        <v>55291000</v>
      </c>
      <c r="F22" s="109">
        <v>55291000</v>
      </c>
      <c r="G22" s="110">
        <v>55291000</v>
      </c>
      <c r="H22" s="109"/>
      <c r="I22" s="110">
        <v>2445886</v>
      </c>
      <c r="J22" s="109"/>
      <c r="K22" s="110">
        <v>12216632</v>
      </c>
      <c r="L22" s="109"/>
      <c r="M22" s="110">
        <v>980110</v>
      </c>
      <c r="N22" s="109">
        <v>14871000</v>
      </c>
      <c r="O22" s="110">
        <v>10972726</v>
      </c>
      <c r="P22" s="109">
        <f t="shared" si="9"/>
        <v>14871000</v>
      </c>
      <c r="Q22" s="110">
        <f t="shared" si="10"/>
        <v>26615354</v>
      </c>
      <c r="R22" s="54">
        <f t="shared" si="11"/>
        <v>0</v>
      </c>
      <c r="S22" s="55">
        <f t="shared" si="12"/>
        <v>1019.5402556855862</v>
      </c>
      <c r="T22" s="54">
        <f t="shared" si="13"/>
        <v>26.89587817185437</v>
      </c>
      <c r="U22" s="56">
        <f t="shared" si="14"/>
        <v>48.136864950896168</v>
      </c>
      <c r="V22" s="109">
        <v>45292000</v>
      </c>
      <c r="W22" s="110">
        <v>32883000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130521000</v>
      </c>
      <c r="W23" s="110">
        <v>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203656000</v>
      </c>
      <c r="C26" s="111">
        <f>SUM(C19:C25)</f>
        <v>67097000</v>
      </c>
      <c r="D26" s="111"/>
      <c r="E26" s="111">
        <f t="shared" si="8"/>
        <v>270753000</v>
      </c>
      <c r="F26" s="112">
        <f t="shared" ref="F26:O26" si="15">SUM(F19:F25)</f>
        <v>270484000</v>
      </c>
      <c r="G26" s="113">
        <f t="shared" si="15"/>
        <v>260557000</v>
      </c>
      <c r="H26" s="112">
        <f t="shared" si="15"/>
        <v>23857000</v>
      </c>
      <c r="I26" s="113">
        <f t="shared" si="15"/>
        <v>18779973</v>
      </c>
      <c r="J26" s="112">
        <f t="shared" si="15"/>
        <v>76427000</v>
      </c>
      <c r="K26" s="113">
        <f t="shared" si="15"/>
        <v>93646297</v>
      </c>
      <c r="L26" s="112">
        <f t="shared" si="15"/>
        <v>23286000</v>
      </c>
      <c r="M26" s="113">
        <f t="shared" si="15"/>
        <v>20039374</v>
      </c>
      <c r="N26" s="112">
        <f t="shared" si="15"/>
        <v>75090000</v>
      </c>
      <c r="O26" s="113">
        <f t="shared" si="15"/>
        <v>93280637</v>
      </c>
      <c r="P26" s="112">
        <f t="shared" si="9"/>
        <v>198660000</v>
      </c>
      <c r="Q26" s="113">
        <f t="shared" si="10"/>
        <v>225746281</v>
      </c>
      <c r="R26" s="58">
        <f t="shared" si="11"/>
        <v>222.46843597011079</v>
      </c>
      <c r="S26" s="59">
        <f t="shared" si="12"/>
        <v>365.4867811739029</v>
      </c>
      <c r="T26" s="58">
        <f>IF(($E26-$E21-$E25)   =0,0,($P26   /($E26-$E21-$E25)   )*100)</f>
        <v>76.165719675185755</v>
      </c>
      <c r="U26" s="60">
        <f>IF(($E26-$E21-$E25)   =0,0,($Q26   /($E26-$E21-$E25)   )*100)</f>
        <v>86.550528321563036</v>
      </c>
      <c r="V26" s="112">
        <f>SUM(V19:V25)</f>
        <v>175813000</v>
      </c>
      <c r="W26" s="113">
        <f>SUM(W19:W25)</f>
        <v>32883000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2684049000</v>
      </c>
      <c r="C30" s="108">
        <v>-224871000</v>
      </c>
      <c r="D30" s="108"/>
      <c r="E30" s="108">
        <f>$B30      +$C30      +$D30</f>
        <v>2459178000</v>
      </c>
      <c r="F30" s="109">
        <v>2459178000</v>
      </c>
      <c r="G30" s="110">
        <v>2459178000</v>
      </c>
      <c r="H30" s="109">
        <v>253673000</v>
      </c>
      <c r="I30" s="110">
        <v>261764412</v>
      </c>
      <c r="J30" s="109">
        <v>461950000</v>
      </c>
      <c r="K30" s="110">
        <v>468329135</v>
      </c>
      <c r="L30" s="109">
        <v>389407000</v>
      </c>
      <c r="M30" s="110">
        <v>466610690</v>
      </c>
      <c r="N30" s="109">
        <v>687729000</v>
      </c>
      <c r="O30" s="110">
        <v>493812919</v>
      </c>
      <c r="P30" s="109">
        <f>$H30      +$J30      +$L30      +$N30</f>
        <v>1792759000</v>
      </c>
      <c r="Q30" s="110">
        <f>$I30      +$K30      +$M30      +$O30</f>
        <v>1690517156</v>
      </c>
      <c r="R30" s="54">
        <f>IF(($L30      =0),0,((($N30      -$L30      )/$L30      )*100))</f>
        <v>76.609305944679988</v>
      </c>
      <c r="S30" s="55">
        <f>IF(($M30      =0),0,((($O30      -$M30      )/$M30      )*100))</f>
        <v>5.8297483497431228</v>
      </c>
      <c r="T30" s="54">
        <f>IF(($E30      =0),0,(($P30      /$E30      )*100))</f>
        <v>72.900741629926742</v>
      </c>
      <c r="U30" s="56">
        <f>IF(($E30      =0),0,(($Q30      /$E30      )*100))</f>
        <v>68.743179875551903</v>
      </c>
      <c r="V30" s="109">
        <v>568240000</v>
      </c>
      <c r="W30" s="110">
        <v>167869000</v>
      </c>
    </row>
    <row r="31" spans="1:23" ht="13" customHeight="1" x14ac:dyDescent="0.3">
      <c r="A31" s="53" t="s">
        <v>57</v>
      </c>
      <c r="B31" s="108">
        <v>13709000</v>
      </c>
      <c r="C31" s="108">
        <v>-1214000</v>
      </c>
      <c r="D31" s="108"/>
      <c r="E31" s="108">
        <f>$B31      +$C31      +$D31</f>
        <v>12495000</v>
      </c>
      <c r="F31" s="109">
        <v>12495000</v>
      </c>
      <c r="G31" s="110">
        <v>12495000</v>
      </c>
      <c r="H31" s="109">
        <v>1063000</v>
      </c>
      <c r="I31" s="110">
        <v>640382</v>
      </c>
      <c r="J31" s="109">
        <v>3257000</v>
      </c>
      <c r="K31" s="110">
        <v>3264432</v>
      </c>
      <c r="L31" s="109">
        <v>883000</v>
      </c>
      <c r="M31" s="110">
        <v>1606690</v>
      </c>
      <c r="N31" s="109">
        <v>2138000</v>
      </c>
      <c r="O31" s="110">
        <v>2640036</v>
      </c>
      <c r="P31" s="109">
        <f>$H31      +$J31      +$L31      +$N31</f>
        <v>7341000</v>
      </c>
      <c r="Q31" s="110">
        <f>$I31      +$K31      +$M31      +$O31</f>
        <v>8151540</v>
      </c>
      <c r="R31" s="54">
        <f>IF(($L31      =0),0,((($N31      -$L31      )/$L31      )*100))</f>
        <v>142.12910532276331</v>
      </c>
      <c r="S31" s="55">
        <f>IF(($M31      =0),0,((($O31      -$M31      )/$M31      )*100))</f>
        <v>64.315207040561646</v>
      </c>
      <c r="T31" s="54">
        <f>IF(($E31      =0),0,(($P31      /$E31      )*100))</f>
        <v>58.751500600240092</v>
      </c>
      <c r="U31" s="56">
        <f>IF(($E31      =0),0,(($Q31      /$E31      )*100))</f>
        <v>65.238415366146469</v>
      </c>
      <c r="V31" s="109">
        <v>28000</v>
      </c>
      <c r="W31" s="110">
        <v>28000</v>
      </c>
    </row>
    <row r="32" spans="1:23" ht="13" customHeight="1" x14ac:dyDescent="0.3">
      <c r="A32" s="57" t="s">
        <v>44</v>
      </c>
      <c r="B32" s="111">
        <f>SUM(B28:B31)</f>
        <v>2697758000</v>
      </c>
      <c r="C32" s="111">
        <f>SUM(C28:C31)</f>
        <v>-226085000</v>
      </c>
      <c r="D32" s="111"/>
      <c r="E32" s="111">
        <f>$B32      +$C32      +$D32</f>
        <v>2471673000</v>
      </c>
      <c r="F32" s="112">
        <f t="shared" ref="F32:O32" si="16">SUM(F28:F31)</f>
        <v>2471673000</v>
      </c>
      <c r="G32" s="113">
        <f t="shared" si="16"/>
        <v>2471673000</v>
      </c>
      <c r="H32" s="112">
        <f t="shared" si="16"/>
        <v>254736000</v>
      </c>
      <c r="I32" s="113">
        <f t="shared" si="16"/>
        <v>262404794</v>
      </c>
      <c r="J32" s="112">
        <f t="shared" si="16"/>
        <v>465207000</v>
      </c>
      <c r="K32" s="113">
        <f t="shared" si="16"/>
        <v>471593567</v>
      </c>
      <c r="L32" s="112">
        <f t="shared" si="16"/>
        <v>390290000</v>
      </c>
      <c r="M32" s="113">
        <f t="shared" si="16"/>
        <v>468217380</v>
      </c>
      <c r="N32" s="112">
        <f t="shared" si="16"/>
        <v>689867000</v>
      </c>
      <c r="O32" s="113">
        <f t="shared" si="16"/>
        <v>496452955</v>
      </c>
      <c r="P32" s="112">
        <f>$H32      +$J32      +$L32      +$N32</f>
        <v>1800100000</v>
      </c>
      <c r="Q32" s="113">
        <f>$I32      +$K32      +$M32      +$O32</f>
        <v>1698668696</v>
      </c>
      <c r="R32" s="58">
        <f>IF(($L32      =0),0,((($N32      -$L32      )/$L32      )*100))</f>
        <v>76.757539265674239</v>
      </c>
      <c r="S32" s="59">
        <f>IF(($M32      =0),0,((($O32      -$M32      )/$M32      )*100))</f>
        <v>6.0304414586233435</v>
      </c>
      <c r="T32" s="58">
        <f>IF($E32   =0,0,($P32   /$E32   )*100)</f>
        <v>72.829213249487296</v>
      </c>
      <c r="U32" s="60">
        <f>IF($E32   =0,0,($Q32   /$E32   )*100)</f>
        <v>68.725462308323145</v>
      </c>
      <c r="V32" s="112">
        <f>SUM(V28:V31)</f>
        <v>568268000</v>
      </c>
      <c r="W32" s="113">
        <f>SUM(W28:W31)</f>
        <v>167897000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70143000</v>
      </c>
      <c r="C34" s="108">
        <v>-240000</v>
      </c>
      <c r="D34" s="108"/>
      <c r="E34" s="108">
        <f>$B34      +$C34      +$D34</f>
        <v>69903000</v>
      </c>
      <c r="F34" s="109">
        <v>69903000</v>
      </c>
      <c r="G34" s="110">
        <v>69903000</v>
      </c>
      <c r="H34" s="109">
        <v>14818000</v>
      </c>
      <c r="I34" s="110">
        <v>20285132</v>
      </c>
      <c r="J34" s="109">
        <v>26094000</v>
      </c>
      <c r="K34" s="110">
        <v>27569534</v>
      </c>
      <c r="L34" s="109">
        <v>11759000</v>
      </c>
      <c r="M34" s="110">
        <v>13304472</v>
      </c>
      <c r="N34" s="109">
        <v>7368000</v>
      </c>
      <c r="O34" s="110">
        <v>7434248</v>
      </c>
      <c r="P34" s="109">
        <f>$H34      +$J34      +$L34      +$N34</f>
        <v>60039000</v>
      </c>
      <c r="Q34" s="110">
        <f>$I34      +$K34      +$M34      +$O34</f>
        <v>68593386</v>
      </c>
      <c r="R34" s="54">
        <f>IF(($L34      =0),0,((($N34      -$L34      )/$L34      )*100))</f>
        <v>-37.34161068118037</v>
      </c>
      <c r="S34" s="55">
        <f>IF(($M34      =0),0,((($O34      -$M34      )/$M34      )*100))</f>
        <v>-44.122186885732859</v>
      </c>
      <c r="T34" s="54">
        <f>IF(($E34      =0),0,(($P34      /$E34      )*100))</f>
        <v>85.88901763872795</v>
      </c>
      <c r="U34" s="56">
        <f>IF(($E34      =0),0,(($Q34      /$E34      )*100))</f>
        <v>98.12652675850822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70143000</v>
      </c>
      <c r="C35" s="111">
        <f>C34</f>
        <v>-240000</v>
      </c>
      <c r="D35" s="111"/>
      <c r="E35" s="111">
        <f>$B35      +$C35      +$D35</f>
        <v>69903000</v>
      </c>
      <c r="F35" s="112">
        <f t="shared" ref="F35:O35" si="17">F34</f>
        <v>69903000</v>
      </c>
      <c r="G35" s="113">
        <f t="shared" si="17"/>
        <v>69903000</v>
      </c>
      <c r="H35" s="112">
        <f t="shared" si="17"/>
        <v>14818000</v>
      </c>
      <c r="I35" s="113">
        <f t="shared" si="17"/>
        <v>20285132</v>
      </c>
      <c r="J35" s="112">
        <f t="shared" si="17"/>
        <v>26094000</v>
      </c>
      <c r="K35" s="113">
        <f t="shared" si="17"/>
        <v>27569534</v>
      </c>
      <c r="L35" s="112">
        <f t="shared" si="17"/>
        <v>11759000</v>
      </c>
      <c r="M35" s="113">
        <f t="shared" si="17"/>
        <v>13304472</v>
      </c>
      <c r="N35" s="112">
        <f t="shared" si="17"/>
        <v>7368000</v>
      </c>
      <c r="O35" s="113">
        <f t="shared" si="17"/>
        <v>7434248</v>
      </c>
      <c r="P35" s="112">
        <f>$H35      +$J35      +$L35      +$N35</f>
        <v>60039000</v>
      </c>
      <c r="Q35" s="113">
        <f>$I35      +$K35      +$M35      +$O35</f>
        <v>68593386</v>
      </c>
      <c r="R35" s="58">
        <f>IF(($L35      =0),0,((($N35      -$L35      )/$L35      )*100))</f>
        <v>-37.34161068118037</v>
      </c>
      <c r="S35" s="59">
        <f>IF(($M35      =0),0,((($O35      -$M35      )/$M35      )*100))</f>
        <v>-44.122186885732859</v>
      </c>
      <c r="T35" s="58">
        <f>IF($E35   =0,0,($P35   /$E35   )*100)</f>
        <v>85.88901763872795</v>
      </c>
      <c r="U35" s="60">
        <f>IF($E35   =0,0,($Q35   /$E35   )*100)</f>
        <v>98.12652675850822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145508000</v>
      </c>
      <c r="C37" s="108">
        <v>-16147000</v>
      </c>
      <c r="D37" s="108"/>
      <c r="E37" s="108">
        <f t="shared" ref="E37:E42" si="18">$B37      +$C37      +$D37</f>
        <v>129361000</v>
      </c>
      <c r="F37" s="109">
        <v>129361000</v>
      </c>
      <c r="G37" s="110">
        <v>129361000</v>
      </c>
      <c r="H37" s="109">
        <v>25211000</v>
      </c>
      <c r="I37" s="110">
        <v>7587687</v>
      </c>
      <c r="J37" s="109">
        <v>32413000</v>
      </c>
      <c r="K37" s="110">
        <v>29819132</v>
      </c>
      <c r="L37" s="109">
        <v>17132000</v>
      </c>
      <c r="M37" s="110">
        <v>38542985</v>
      </c>
      <c r="N37" s="109">
        <v>22180000</v>
      </c>
      <c r="O37" s="110">
        <v>26851152</v>
      </c>
      <c r="P37" s="109">
        <f t="shared" ref="P37:P42" si="19">$H37      +$J37      +$L37      +$N37</f>
        <v>96936000</v>
      </c>
      <c r="Q37" s="110">
        <f t="shared" ref="Q37:Q42" si="20">$I37      +$K37      +$M37      +$O37</f>
        <v>102800956</v>
      </c>
      <c r="R37" s="54">
        <f t="shared" ref="R37:R42" si="21">IF(($L37      =0),0,((($N37      -$L37      )/$L37      )*100))</f>
        <v>29.465328041092693</v>
      </c>
      <c r="S37" s="55">
        <f t="shared" ref="S37:S42" si="22">IF(($M37      =0),0,((($O37      -$M37      )/$M37      )*100))</f>
        <v>-30.33452909783713</v>
      </c>
      <c r="T37" s="54">
        <f t="shared" ref="T37:T41" si="23">IF(($E37      =0),0,(($P37      /$E37      )*100))</f>
        <v>74.934485664149165</v>
      </c>
      <c r="U37" s="56">
        <f t="shared" ref="U37:U41" si="24">IF(($E37      =0),0,(($Q37      /$E37      )*100))</f>
        <v>79.46827560083797</v>
      </c>
      <c r="V37" s="109">
        <v>1145000</v>
      </c>
      <c r="W37" s="110">
        <v>0</v>
      </c>
    </row>
    <row r="38" spans="1:23" ht="13" customHeight="1" x14ac:dyDescent="0.3">
      <c r="A38" s="53" t="s">
        <v>62</v>
      </c>
      <c r="B38" s="108">
        <v>114975000</v>
      </c>
      <c r="C38" s="108"/>
      <c r="D38" s="108"/>
      <c r="E38" s="108">
        <f t="shared" si="18"/>
        <v>114975000</v>
      </c>
      <c r="F38" s="109">
        <v>114975000</v>
      </c>
      <c r="G38" s="110">
        <v>0</v>
      </c>
      <c r="H38" s="109"/>
      <c r="I38" s="110"/>
      <c r="J38" s="109"/>
      <c r="K38" s="110"/>
      <c r="L38" s="109"/>
      <c r="M38" s="110"/>
      <c r="N38" s="109">
        <v>8299000</v>
      </c>
      <c r="O38" s="110"/>
      <c r="P38" s="109">
        <f t="shared" si="19"/>
        <v>8299000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7.2180908893237667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18500000</v>
      </c>
      <c r="C40" s="108"/>
      <c r="D40" s="108"/>
      <c r="E40" s="108">
        <f t="shared" si="18"/>
        <v>18500000</v>
      </c>
      <c r="F40" s="109">
        <v>18500000</v>
      </c>
      <c r="G40" s="110">
        <v>18500000</v>
      </c>
      <c r="H40" s="109">
        <v>3130000</v>
      </c>
      <c r="I40" s="110">
        <v>5493931</v>
      </c>
      <c r="J40" s="109">
        <v>730000</v>
      </c>
      <c r="K40" s="110">
        <v>1458171</v>
      </c>
      <c r="L40" s="109">
        <v>3268000</v>
      </c>
      <c r="M40" s="110">
        <v>438178</v>
      </c>
      <c r="N40" s="109">
        <v>3044000</v>
      </c>
      <c r="O40" s="110">
        <v>3377157</v>
      </c>
      <c r="P40" s="109">
        <f t="shared" si="19"/>
        <v>10172000</v>
      </c>
      <c r="Q40" s="110">
        <f t="shared" si="20"/>
        <v>10767437</v>
      </c>
      <c r="R40" s="54">
        <f t="shared" si="21"/>
        <v>-6.8543451652386773</v>
      </c>
      <c r="S40" s="55">
        <f t="shared" si="22"/>
        <v>670.72719305852877</v>
      </c>
      <c r="T40" s="54">
        <f t="shared" si="23"/>
        <v>54.983783783783778</v>
      </c>
      <c r="U40" s="56">
        <f t="shared" si="24"/>
        <v>58.20236216216216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278983000</v>
      </c>
      <c r="C42" s="111">
        <f>SUM(C37:C41)</f>
        <v>-16147000</v>
      </c>
      <c r="D42" s="111"/>
      <c r="E42" s="111">
        <f t="shared" si="18"/>
        <v>262836000</v>
      </c>
      <c r="F42" s="112">
        <f t="shared" ref="F42:O42" si="25">SUM(F37:F41)</f>
        <v>262836000</v>
      </c>
      <c r="G42" s="113">
        <f t="shared" si="25"/>
        <v>147861000</v>
      </c>
      <c r="H42" s="112">
        <f t="shared" si="25"/>
        <v>28341000</v>
      </c>
      <c r="I42" s="113">
        <f t="shared" si="25"/>
        <v>13081618</v>
      </c>
      <c r="J42" s="112">
        <f t="shared" si="25"/>
        <v>33143000</v>
      </c>
      <c r="K42" s="113">
        <f t="shared" si="25"/>
        <v>31277303</v>
      </c>
      <c r="L42" s="112">
        <f t="shared" si="25"/>
        <v>20400000</v>
      </c>
      <c r="M42" s="113">
        <f t="shared" si="25"/>
        <v>38981163</v>
      </c>
      <c r="N42" s="112">
        <f t="shared" si="25"/>
        <v>33523000</v>
      </c>
      <c r="O42" s="113">
        <f t="shared" si="25"/>
        <v>30228309</v>
      </c>
      <c r="P42" s="112">
        <f t="shared" si="19"/>
        <v>115407000</v>
      </c>
      <c r="Q42" s="113">
        <f t="shared" si="20"/>
        <v>113568393</v>
      </c>
      <c r="R42" s="58">
        <f t="shared" si="21"/>
        <v>64.328431372549019</v>
      </c>
      <c r="S42" s="59">
        <f t="shared" si="22"/>
        <v>-22.454060695931517</v>
      </c>
      <c r="T42" s="58">
        <f>IF((+$E37+$E40) =0,0,(P42   /(+$E37+$E40) )*100)</f>
        <v>78.051007365025256</v>
      </c>
      <c r="U42" s="60">
        <f>IF((+$E37+$E40) =0,0,(Q42   /(+$E37+$E40) )*100)</f>
        <v>76.807537484529391</v>
      </c>
      <c r="V42" s="112">
        <f>SUM(V37:V41)</f>
        <v>1145000</v>
      </c>
      <c r="W42" s="113">
        <f>SUM(W37:W41)</f>
        <v>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894000000</v>
      </c>
      <c r="C45" s="108">
        <v>-225000000</v>
      </c>
      <c r="D45" s="108"/>
      <c r="E45" s="108">
        <f t="shared" si="26"/>
        <v>669000000</v>
      </c>
      <c r="F45" s="109">
        <v>669000000</v>
      </c>
      <c r="G45" s="110">
        <v>355000000</v>
      </c>
      <c r="H45" s="109">
        <v>122917000</v>
      </c>
      <c r="I45" s="110">
        <v>123405010</v>
      </c>
      <c r="J45" s="109">
        <v>176531000</v>
      </c>
      <c r="K45" s="110">
        <v>200934648</v>
      </c>
      <c r="L45" s="109">
        <v>51781000</v>
      </c>
      <c r="M45" s="110">
        <v>120369966</v>
      </c>
      <c r="N45" s="109"/>
      <c r="O45" s="110">
        <v>365104913</v>
      </c>
      <c r="P45" s="109">
        <f t="shared" si="27"/>
        <v>351229000</v>
      </c>
      <c r="Q45" s="110">
        <f t="shared" si="28"/>
        <v>809814537</v>
      </c>
      <c r="R45" s="54">
        <f t="shared" si="29"/>
        <v>-100</v>
      </c>
      <c r="S45" s="55">
        <f t="shared" si="30"/>
        <v>203.31894668807999</v>
      </c>
      <c r="T45" s="54">
        <f t="shared" si="31"/>
        <v>52.500597907324362</v>
      </c>
      <c r="U45" s="56">
        <f t="shared" si="32"/>
        <v>121.04851076233183</v>
      </c>
      <c r="V45" s="109">
        <v>151991000</v>
      </c>
      <c r="W45" s="110">
        <v>0</v>
      </c>
    </row>
    <row r="46" spans="1:23" ht="13" customHeight="1" x14ac:dyDescent="0.3">
      <c r="A46" s="53" t="s">
        <v>69</v>
      </c>
      <c r="B46" s="108">
        <v>14831000</v>
      </c>
      <c r="C46" s="108"/>
      <c r="D46" s="108"/>
      <c r="E46" s="108">
        <f t="shared" si="26"/>
        <v>14831000</v>
      </c>
      <c r="F46" s="109">
        <v>14831000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144209000</v>
      </c>
      <c r="C53" s="108">
        <v>-8834000</v>
      </c>
      <c r="D53" s="108"/>
      <c r="E53" s="108">
        <f t="shared" si="26"/>
        <v>135375000</v>
      </c>
      <c r="F53" s="109">
        <v>135375000</v>
      </c>
      <c r="G53" s="110">
        <v>135375000</v>
      </c>
      <c r="H53" s="109">
        <v>6857000</v>
      </c>
      <c r="I53" s="110">
        <v>26983581</v>
      </c>
      <c r="J53" s="109">
        <v>33346000</v>
      </c>
      <c r="K53" s="110">
        <v>26188908</v>
      </c>
      <c r="L53" s="109">
        <v>9246000</v>
      </c>
      <c r="M53" s="110">
        <v>18516379</v>
      </c>
      <c r="N53" s="109">
        <v>36188000</v>
      </c>
      <c r="O53" s="110">
        <v>41307794</v>
      </c>
      <c r="P53" s="109">
        <f t="shared" si="27"/>
        <v>85637000</v>
      </c>
      <c r="Q53" s="110">
        <f t="shared" si="28"/>
        <v>112996662</v>
      </c>
      <c r="R53" s="54">
        <f t="shared" si="29"/>
        <v>291.39087172831495</v>
      </c>
      <c r="S53" s="55">
        <f t="shared" si="30"/>
        <v>123.08786183302902</v>
      </c>
      <c r="T53" s="54">
        <f t="shared" si="31"/>
        <v>63.259095106186514</v>
      </c>
      <c r="U53" s="56">
        <f t="shared" si="32"/>
        <v>83.469371745152358</v>
      </c>
      <c r="V53" s="109">
        <v>2225000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1053040000</v>
      </c>
      <c r="C55" s="111">
        <f>SUM(C44:C54)</f>
        <v>-233834000</v>
      </c>
      <c r="D55" s="111"/>
      <c r="E55" s="111">
        <f t="shared" si="26"/>
        <v>819206000</v>
      </c>
      <c r="F55" s="112">
        <f t="shared" ref="F55:O55" si="33">SUM(F44:F54)</f>
        <v>819206000</v>
      </c>
      <c r="G55" s="113">
        <f t="shared" si="33"/>
        <v>490375000</v>
      </c>
      <c r="H55" s="112">
        <f t="shared" si="33"/>
        <v>129774000</v>
      </c>
      <c r="I55" s="113">
        <f t="shared" si="33"/>
        <v>150388591</v>
      </c>
      <c r="J55" s="112">
        <f t="shared" si="33"/>
        <v>209877000</v>
      </c>
      <c r="K55" s="113">
        <f t="shared" si="33"/>
        <v>227123556</v>
      </c>
      <c r="L55" s="112">
        <f t="shared" si="33"/>
        <v>61027000</v>
      </c>
      <c r="M55" s="113">
        <f t="shared" si="33"/>
        <v>138886345</v>
      </c>
      <c r="N55" s="112">
        <f t="shared" si="33"/>
        <v>36188000</v>
      </c>
      <c r="O55" s="113">
        <f t="shared" si="33"/>
        <v>406412707</v>
      </c>
      <c r="P55" s="112">
        <f t="shared" si="27"/>
        <v>436866000</v>
      </c>
      <c r="Q55" s="113">
        <f t="shared" si="28"/>
        <v>922811199</v>
      </c>
      <c r="R55" s="58">
        <f t="shared" si="29"/>
        <v>-40.701656643780623</v>
      </c>
      <c r="S55" s="59">
        <f t="shared" si="30"/>
        <v>192.62250871386962</v>
      </c>
      <c r="T55" s="58">
        <f>IF((+$E45+$E47+$E49+$E50+$E53) =0,0,(P55   /(+$E45+$E47+$E49+$E50+$E53) )*100)</f>
        <v>54.311235431235424</v>
      </c>
      <c r="U55" s="60">
        <f>IF((+$E45+$E47+$E49+$E50+$E53) =0,0,(Q55   /(+$E45+$E47+$E49+$E50+$E53) )*100)</f>
        <v>114.72400298368299</v>
      </c>
      <c r="V55" s="112">
        <f>SUM(V44:V54)</f>
        <v>154216000</v>
      </c>
      <c r="W55" s="113">
        <f>SUM(W44:W54)</f>
        <v>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592962000</v>
      </c>
      <c r="C67" s="108">
        <v>-30594000</v>
      </c>
      <c r="D67" s="108"/>
      <c r="E67" s="108">
        <f t="shared" si="35"/>
        <v>562368000</v>
      </c>
      <c r="F67" s="109">
        <v>562368000</v>
      </c>
      <c r="G67" s="110">
        <v>562368000</v>
      </c>
      <c r="H67" s="109">
        <v>72894000</v>
      </c>
      <c r="I67" s="110">
        <v>72894369</v>
      </c>
      <c r="J67" s="109">
        <v>57344000</v>
      </c>
      <c r="K67" s="110">
        <v>46266771</v>
      </c>
      <c r="L67" s="109">
        <v>62497000</v>
      </c>
      <c r="M67" s="110">
        <v>59265023</v>
      </c>
      <c r="N67" s="109">
        <v>306390000</v>
      </c>
      <c r="O67" s="110">
        <v>174141479</v>
      </c>
      <c r="P67" s="109">
        <f t="shared" si="36"/>
        <v>499125000</v>
      </c>
      <c r="Q67" s="110">
        <f t="shared" si="37"/>
        <v>352567642</v>
      </c>
      <c r="R67" s="54">
        <f t="shared" si="38"/>
        <v>390.24753188153028</v>
      </c>
      <c r="S67" s="55">
        <f t="shared" si="39"/>
        <v>193.83516648597268</v>
      </c>
      <c r="T67" s="54">
        <f t="shared" si="40"/>
        <v>88.754160976442478</v>
      </c>
      <c r="U67" s="56">
        <f t="shared" si="41"/>
        <v>62.69340396324116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592962000</v>
      </c>
      <c r="C68" s="111">
        <f>SUM(C63:C67)</f>
        <v>-30594000</v>
      </c>
      <c r="D68" s="111"/>
      <c r="E68" s="111">
        <f t="shared" si="35"/>
        <v>562368000</v>
      </c>
      <c r="F68" s="112">
        <f t="shared" ref="F68:O68" si="42">SUM(F63:F67)</f>
        <v>562368000</v>
      </c>
      <c r="G68" s="113">
        <f t="shared" si="42"/>
        <v>562368000</v>
      </c>
      <c r="H68" s="112">
        <f t="shared" si="42"/>
        <v>72894000</v>
      </c>
      <c r="I68" s="113">
        <f t="shared" si="42"/>
        <v>72894369</v>
      </c>
      <c r="J68" s="112">
        <f t="shared" si="42"/>
        <v>57344000</v>
      </c>
      <c r="K68" s="113">
        <f t="shared" si="42"/>
        <v>46266771</v>
      </c>
      <c r="L68" s="112">
        <f t="shared" si="42"/>
        <v>62497000</v>
      </c>
      <c r="M68" s="113">
        <f t="shared" si="42"/>
        <v>59265023</v>
      </c>
      <c r="N68" s="112">
        <f t="shared" si="42"/>
        <v>306390000</v>
      </c>
      <c r="O68" s="113">
        <f t="shared" si="42"/>
        <v>174141479</v>
      </c>
      <c r="P68" s="112">
        <f t="shared" si="36"/>
        <v>499125000</v>
      </c>
      <c r="Q68" s="113">
        <f t="shared" si="37"/>
        <v>352567642</v>
      </c>
      <c r="R68" s="58">
        <f t="shared" si="38"/>
        <v>390.24753188153028</v>
      </c>
      <c r="S68" s="59">
        <f t="shared" si="39"/>
        <v>193.83516648597268</v>
      </c>
      <c r="T68" s="58">
        <f>IF((+$E63+$E65+$E66++$E67) =0,0,(P68   /(+$E63+$E65+$E66+$E67) )*100)</f>
        <v>88.754160976442478</v>
      </c>
      <c r="U68" s="60">
        <f>IF((+$E63+$E65+$E67) =0,0,(Q68  /(+$E63+$E65+$E67) )*100)</f>
        <v>62.69340396324116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5246156000</v>
      </c>
      <c r="C69" s="120">
        <f>SUM(C9:C16,C19:C25,C28:C31,C34,C37:C41,C44:C54,C57:C60,C63:C67)</f>
        <v>-430453000</v>
      </c>
      <c r="D69" s="120"/>
      <c r="E69" s="120">
        <f t="shared" si="35"/>
        <v>4815703000</v>
      </c>
      <c r="F69" s="121">
        <f t="shared" ref="F69:O69" si="43">SUM(F9:F16,F19:F25,F28:F31,F34,F37:F41,F44:F54,F57:F60,F63:F67)</f>
        <v>4825434000</v>
      </c>
      <c r="G69" s="122">
        <f t="shared" si="43"/>
        <v>4368251000</v>
      </c>
      <c r="H69" s="121">
        <f t="shared" si="43"/>
        <v>571864000</v>
      </c>
      <c r="I69" s="122">
        <f t="shared" si="43"/>
        <v>594989098</v>
      </c>
      <c r="J69" s="121">
        <f t="shared" si="43"/>
        <v>959773000</v>
      </c>
      <c r="K69" s="122">
        <f t="shared" si="43"/>
        <v>1004694958</v>
      </c>
      <c r="L69" s="121">
        <f t="shared" si="43"/>
        <v>626310000</v>
      </c>
      <c r="M69" s="122">
        <f t="shared" si="43"/>
        <v>799582663</v>
      </c>
      <c r="N69" s="121">
        <f t="shared" si="43"/>
        <v>1259730000</v>
      </c>
      <c r="O69" s="122">
        <f t="shared" si="43"/>
        <v>1290784113</v>
      </c>
      <c r="P69" s="121">
        <f t="shared" si="36"/>
        <v>3417677000</v>
      </c>
      <c r="Q69" s="122">
        <f t="shared" si="37"/>
        <v>3690050832</v>
      </c>
      <c r="R69" s="67">
        <f t="shared" si="38"/>
        <v>101.13522057766922</v>
      </c>
      <c r="S69" s="68">
        <f t="shared" si="39"/>
        <v>61.432228677524492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73.144191999178176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78.973462542696453</v>
      </c>
      <c r="V69" s="121">
        <f>SUM(V9:V16,V19:V25,V28:V31,V34,V37:V41,V44:V54,V57:V60,V63:V67)</f>
        <v>906773000</v>
      </c>
      <c r="W69" s="122">
        <f>SUM(W9:W16,W19:W25,W28:W31,W34,W37:W41,W44:W54,W57:W60,W63:W67)</f>
        <v>208111000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446585000</v>
      </c>
      <c r="C71" s="108">
        <v>-743000</v>
      </c>
      <c r="D71" s="108"/>
      <c r="E71" s="108">
        <f>$B71      +$C71      +$D71</f>
        <v>445842000</v>
      </c>
      <c r="F71" s="109">
        <v>445842000</v>
      </c>
      <c r="G71" s="110">
        <v>445842000</v>
      </c>
      <c r="H71" s="109">
        <v>87097000</v>
      </c>
      <c r="I71" s="110">
        <v>77779725</v>
      </c>
      <c r="J71" s="109">
        <v>139951000</v>
      </c>
      <c r="K71" s="110">
        <v>120199765</v>
      </c>
      <c r="L71" s="109">
        <v>78474000</v>
      </c>
      <c r="M71" s="110">
        <v>72058898</v>
      </c>
      <c r="N71" s="109">
        <v>119173000</v>
      </c>
      <c r="O71" s="110">
        <v>130675656</v>
      </c>
      <c r="P71" s="109">
        <f>$H71      +$J71      +$L71      +$N71</f>
        <v>424695000</v>
      </c>
      <c r="Q71" s="110">
        <f>$I71      +$K71      +$M71      +$O71</f>
        <v>400714044</v>
      </c>
      <c r="R71" s="54">
        <f>IF(($L71      =0),0,((($N71      -$L71      )/$L71      )*100))</f>
        <v>51.863037439151817</v>
      </c>
      <c r="S71" s="55">
        <f>IF(($M71      =0),0,((($O71      -$M71      )/$M71      )*100))</f>
        <v>81.345620911382795</v>
      </c>
      <c r="T71" s="54">
        <f>IF(($E71      =0),0,(($P71      /$E71      )*100))</f>
        <v>95.256839867038096</v>
      </c>
      <c r="U71" s="56">
        <f>IF(($E71      =0),0,(($Q71      /$E71      )*100))</f>
        <v>89.878038408225336</v>
      </c>
      <c r="V71" s="109">
        <v>6176000</v>
      </c>
      <c r="W71" s="110">
        <v>3685000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446585000</v>
      </c>
      <c r="C73" s="117">
        <f>SUM(C71:C72)</f>
        <v>-743000</v>
      </c>
      <c r="D73" s="117"/>
      <c r="E73" s="117">
        <f>$B73      +$C73      +$D73</f>
        <v>445842000</v>
      </c>
      <c r="F73" s="118">
        <f t="shared" ref="F73:O73" si="44">SUM(F71:F72)</f>
        <v>445842000</v>
      </c>
      <c r="G73" s="119">
        <f t="shared" si="44"/>
        <v>445842000</v>
      </c>
      <c r="H73" s="118">
        <f t="shared" si="44"/>
        <v>87097000</v>
      </c>
      <c r="I73" s="119">
        <f t="shared" si="44"/>
        <v>77779725</v>
      </c>
      <c r="J73" s="118">
        <f t="shared" si="44"/>
        <v>139951000</v>
      </c>
      <c r="K73" s="119">
        <f t="shared" si="44"/>
        <v>120199765</v>
      </c>
      <c r="L73" s="118">
        <f t="shared" si="44"/>
        <v>78474000</v>
      </c>
      <c r="M73" s="119">
        <f t="shared" si="44"/>
        <v>72058898</v>
      </c>
      <c r="N73" s="118">
        <f t="shared" si="44"/>
        <v>119173000</v>
      </c>
      <c r="O73" s="119">
        <f t="shared" si="44"/>
        <v>130675656</v>
      </c>
      <c r="P73" s="118">
        <f>$H73      +$J73      +$L73      +$N73</f>
        <v>424695000</v>
      </c>
      <c r="Q73" s="119">
        <f>$I73      +$K73      +$M73      +$O73</f>
        <v>400714044</v>
      </c>
      <c r="R73" s="63">
        <f>IF(($L73      =0),0,((($N73      -$L73      )/$L73      )*100))</f>
        <v>51.863037439151817</v>
      </c>
      <c r="S73" s="64">
        <f>IF(($M73      =0),0,((($O73      -$M73      )/$M73      )*100))</f>
        <v>81.345620911382795</v>
      </c>
      <c r="T73" s="63">
        <f>IF(($E71      =0),0,(($P71      /$E71      )*100))</f>
        <v>95.256839867038096</v>
      </c>
      <c r="U73" s="65">
        <f>IF($E71   =0,0,($Q71   /$E71 )*100)</f>
        <v>89.878038408225336</v>
      </c>
      <c r="V73" s="118">
        <f>SUM(V71:V72)</f>
        <v>6176000</v>
      </c>
      <c r="W73" s="119">
        <f>SUM(W71:W72)</f>
        <v>3685000</v>
      </c>
    </row>
    <row r="74" spans="1:23" ht="13" customHeight="1" x14ac:dyDescent="0.3">
      <c r="A74" s="66" t="s">
        <v>89</v>
      </c>
      <c r="B74" s="120">
        <f>SUM(B71:B72)</f>
        <v>446585000</v>
      </c>
      <c r="C74" s="120">
        <f>SUM(C71:C72)</f>
        <v>-743000</v>
      </c>
      <c r="D74" s="120"/>
      <c r="E74" s="120">
        <f>$B74      +$C74      +$D74</f>
        <v>445842000</v>
      </c>
      <c r="F74" s="121">
        <f t="shared" ref="F74:O74" si="45">SUM(F71:F72)</f>
        <v>445842000</v>
      </c>
      <c r="G74" s="122">
        <f t="shared" si="45"/>
        <v>445842000</v>
      </c>
      <c r="H74" s="121">
        <f t="shared" si="45"/>
        <v>87097000</v>
      </c>
      <c r="I74" s="122">
        <f t="shared" si="45"/>
        <v>77779725</v>
      </c>
      <c r="J74" s="121">
        <f t="shared" si="45"/>
        <v>139951000</v>
      </c>
      <c r="K74" s="122">
        <f t="shared" si="45"/>
        <v>120199765</v>
      </c>
      <c r="L74" s="121">
        <f t="shared" si="45"/>
        <v>78474000</v>
      </c>
      <c r="M74" s="122">
        <f t="shared" si="45"/>
        <v>72058898</v>
      </c>
      <c r="N74" s="121">
        <f t="shared" si="45"/>
        <v>119173000</v>
      </c>
      <c r="O74" s="122">
        <f t="shared" si="45"/>
        <v>130675656</v>
      </c>
      <c r="P74" s="121">
        <f>$H74      +$J74      +$L74      +$N74</f>
        <v>424695000</v>
      </c>
      <c r="Q74" s="122">
        <f>$I74      +$K74      +$M74      +$O74</f>
        <v>400714044</v>
      </c>
      <c r="R74" s="67">
        <f>IF(($L74      =0),0,((($N74      -$L74      )/$L74      )*100))</f>
        <v>51.863037439151817</v>
      </c>
      <c r="S74" s="68">
        <f>IF(($M74      =0),0,((($O74      -$M74      )/$M74      )*100))</f>
        <v>81.345620911382795</v>
      </c>
      <c r="T74" s="67">
        <f>IF(($E71      =0),0,(($P71      /$E71      )*100))</f>
        <v>95.256839867038096</v>
      </c>
      <c r="U74" s="71">
        <f>IF($E71   =0,0,($Q71   /$E71 )*100)</f>
        <v>89.878038408225336</v>
      </c>
      <c r="V74" s="121">
        <f>SUM(V71:V72)</f>
        <v>6176000</v>
      </c>
      <c r="W74" s="122">
        <f>SUM(W71:W72)</f>
        <v>3685000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5692741000</v>
      </c>
      <c r="C75" s="120">
        <f>SUM(C9:C16,C19:C25,C28:C31,C34,C37:C41,C44:C54,C57:C60,C63:C67,C71:C72)</f>
        <v>-431196000</v>
      </c>
      <c r="D75" s="120"/>
      <c r="E75" s="120">
        <f>$B75      +$C75      +$D75</f>
        <v>5261545000</v>
      </c>
      <c r="F75" s="121">
        <f t="shared" ref="F75:O75" si="46">SUM(F9:F16,F19:F25,F28:F31,F34,F37:F41,F44:F54,F57:F60,F63:F67,F71:F72)</f>
        <v>5271276000</v>
      </c>
      <c r="G75" s="122">
        <f t="shared" si="46"/>
        <v>4814093000</v>
      </c>
      <c r="H75" s="121">
        <f t="shared" si="46"/>
        <v>658961000</v>
      </c>
      <c r="I75" s="122">
        <f t="shared" si="46"/>
        <v>672768823</v>
      </c>
      <c r="J75" s="121">
        <f t="shared" si="46"/>
        <v>1099724000</v>
      </c>
      <c r="K75" s="122">
        <f t="shared" si="46"/>
        <v>1124894723</v>
      </c>
      <c r="L75" s="121">
        <f t="shared" si="46"/>
        <v>704784000</v>
      </c>
      <c r="M75" s="122">
        <f t="shared" si="46"/>
        <v>871641561</v>
      </c>
      <c r="N75" s="121">
        <f t="shared" si="46"/>
        <v>1378903000</v>
      </c>
      <c r="O75" s="122">
        <f t="shared" si="46"/>
        <v>1421459769</v>
      </c>
      <c r="P75" s="121">
        <f>$H75      +$J75      +$L75      +$N75</f>
        <v>3842372000</v>
      </c>
      <c r="Q75" s="122">
        <f>$I75      +$K75      +$M75      +$O75</f>
        <v>4090764876</v>
      </c>
      <c r="R75" s="67">
        <f>IF(($L75      =0),0,((($N75      -$L75      )/$L75      )*100))</f>
        <v>95.649021544189424</v>
      </c>
      <c r="S75" s="68">
        <f>IF(($M75      =0),0,((($O75      -$M75      )/$M75      )*100))</f>
        <v>63.078475442269557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75.070344770455861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79.923320702990537</v>
      </c>
      <c r="V75" s="121">
        <f>SUM(V9:V16,V19:V25,V28:V31,V34,V37:V41,V44:V54,V57:V60,V63:V67,V71:V72)</f>
        <v>912949000</v>
      </c>
      <c r="W75" s="122">
        <f>SUM(W9:W16,W19:W25,W28:W31,W34,W37:W41,W44:W54,W57:W60,W63:W67,W71:W72)</f>
        <v>211796000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2531737000</v>
      </c>
      <c r="C87" s="128">
        <f t="shared" si="48"/>
        <v>101058000</v>
      </c>
      <c r="D87" s="128">
        <f t="shared" si="48"/>
        <v>0</v>
      </c>
      <c r="E87" s="128">
        <f t="shared" si="48"/>
        <v>2632795000</v>
      </c>
      <c r="F87" s="128">
        <f t="shared" si="48"/>
        <v>0</v>
      </c>
      <c r="G87" s="128">
        <f t="shared" si="48"/>
        <v>0</v>
      </c>
      <c r="H87" s="128">
        <f t="shared" si="48"/>
        <v>1013255000</v>
      </c>
      <c r="I87" s="128">
        <f t="shared" si="48"/>
        <v>0</v>
      </c>
      <c r="J87" s="128">
        <f t="shared" si="48"/>
        <v>531000000</v>
      </c>
      <c r="K87" s="128">
        <f t="shared" si="48"/>
        <v>0</v>
      </c>
      <c r="L87" s="128">
        <f t="shared" si="48"/>
        <v>912413000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2456668000</v>
      </c>
      <c r="Q87" s="129">
        <f t="shared" si="48"/>
        <v>0</v>
      </c>
      <c r="R87" s="94">
        <f t="shared" si="48"/>
        <v>-700</v>
      </c>
      <c r="S87" s="94">
        <f t="shared" si="48"/>
        <v>0</v>
      </c>
      <c r="T87" s="95">
        <f>IF(SUM($E88:$E96) =0,0,(P87   /SUM($E88:$E96) )*100)</f>
        <v>93.310265326392667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23600000</v>
      </c>
      <c r="C88" s="130"/>
      <c r="D88" s="130"/>
      <c r="E88" s="130">
        <f t="shared" ref="E88:E96" si="49">$B88      +$C88      +$D88</f>
        <v>23600000</v>
      </c>
      <c r="F88" s="130">
        <v>0</v>
      </c>
      <c r="G88" s="130">
        <v>0</v>
      </c>
      <c r="H88" s="130">
        <v>23600000</v>
      </c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23600000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100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645454000</v>
      </c>
      <c r="C89" s="108">
        <v>-47000000</v>
      </c>
      <c r="D89" s="108"/>
      <c r="E89" s="108">
        <f t="shared" si="49"/>
        <v>598454000</v>
      </c>
      <c r="F89" s="108">
        <v>0</v>
      </c>
      <c r="G89" s="108">
        <v>0</v>
      </c>
      <c r="H89" s="108">
        <v>295830000</v>
      </c>
      <c r="I89" s="108"/>
      <c r="J89" s="108">
        <v>143841000</v>
      </c>
      <c r="K89" s="108"/>
      <c r="L89" s="108">
        <v>157580000</v>
      </c>
      <c r="M89" s="108"/>
      <c r="N89" s="108"/>
      <c r="O89" s="108"/>
      <c r="P89" s="108">
        <f t="shared" si="50"/>
        <v>597251000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99.798982043732693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>
        <v>6500000</v>
      </c>
      <c r="C90" s="108"/>
      <c r="D90" s="108"/>
      <c r="E90" s="108">
        <f t="shared" si="49"/>
        <v>6500000</v>
      </c>
      <c r="F90" s="108">
        <v>0</v>
      </c>
      <c r="G90" s="108">
        <v>0</v>
      </c>
      <c r="H90" s="108"/>
      <c r="I90" s="108"/>
      <c r="J90" s="108">
        <v>5000000</v>
      </c>
      <c r="K90" s="108"/>
      <c r="L90" s="108">
        <v>1500000</v>
      </c>
      <c r="M90" s="108"/>
      <c r="N90" s="108"/>
      <c r="O90" s="108"/>
      <c r="P90" s="108">
        <f t="shared" si="50"/>
        <v>6500000</v>
      </c>
      <c r="Q90" s="108">
        <f t="shared" si="51"/>
        <v>0</v>
      </c>
      <c r="R90" s="98">
        <f t="shared" si="52"/>
        <v>-100</v>
      </c>
      <c r="S90" s="98">
        <f t="shared" si="53"/>
        <v>0</v>
      </c>
      <c r="T90" s="98">
        <f t="shared" si="54"/>
        <v>100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769711000</v>
      </c>
      <c r="C91" s="108">
        <v>66950000</v>
      </c>
      <c r="D91" s="108"/>
      <c r="E91" s="108">
        <f t="shared" si="49"/>
        <v>836661000</v>
      </c>
      <c r="F91" s="108">
        <v>0</v>
      </c>
      <c r="G91" s="108">
        <v>0</v>
      </c>
      <c r="H91" s="108">
        <v>662541000</v>
      </c>
      <c r="I91" s="108"/>
      <c r="J91" s="108">
        <v>79329000</v>
      </c>
      <c r="K91" s="108"/>
      <c r="L91" s="108">
        <v>85069000</v>
      </c>
      <c r="M91" s="108"/>
      <c r="N91" s="108"/>
      <c r="O91" s="108"/>
      <c r="P91" s="108">
        <f t="shared" si="50"/>
        <v>826939000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98.838000098008621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37000</v>
      </c>
      <c r="C92" s="108">
        <v>84000</v>
      </c>
      <c r="D92" s="108"/>
      <c r="E92" s="108">
        <f t="shared" si="49"/>
        <v>121000</v>
      </c>
      <c r="F92" s="108">
        <v>0</v>
      </c>
      <c r="G92" s="108">
        <v>0</v>
      </c>
      <c r="H92" s="108">
        <v>24000</v>
      </c>
      <c r="I92" s="108"/>
      <c r="J92" s="108">
        <v>15000</v>
      </c>
      <c r="K92" s="108"/>
      <c r="L92" s="108">
        <v>22000</v>
      </c>
      <c r="M92" s="108"/>
      <c r="N92" s="108"/>
      <c r="O92" s="108"/>
      <c r="P92" s="108">
        <f t="shared" si="50"/>
        <v>61000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50.413223140495866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290039000</v>
      </c>
      <c r="C93" s="108">
        <v>1100000</v>
      </c>
      <c r="D93" s="108"/>
      <c r="E93" s="108">
        <f t="shared" si="49"/>
        <v>291139000</v>
      </c>
      <c r="F93" s="108">
        <v>0</v>
      </c>
      <c r="G93" s="108">
        <v>0</v>
      </c>
      <c r="H93" s="108"/>
      <c r="I93" s="108"/>
      <c r="J93" s="108"/>
      <c r="K93" s="108"/>
      <c r="L93" s="108">
        <v>291139000</v>
      </c>
      <c r="M93" s="108"/>
      <c r="N93" s="108"/>
      <c r="O93" s="108"/>
      <c r="P93" s="108">
        <f t="shared" si="50"/>
        <v>291139000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390541000</v>
      </c>
      <c r="C94" s="108">
        <v>61205000</v>
      </c>
      <c r="D94" s="108"/>
      <c r="E94" s="108">
        <f t="shared" si="49"/>
        <v>451746000</v>
      </c>
      <c r="F94" s="108">
        <v>0</v>
      </c>
      <c r="G94" s="108">
        <v>0</v>
      </c>
      <c r="H94" s="108">
        <v>10000000</v>
      </c>
      <c r="I94" s="108"/>
      <c r="J94" s="108">
        <v>6000</v>
      </c>
      <c r="K94" s="108"/>
      <c r="L94" s="108">
        <v>302228000</v>
      </c>
      <c r="M94" s="108"/>
      <c r="N94" s="108"/>
      <c r="O94" s="108"/>
      <c r="P94" s="108">
        <f t="shared" si="50"/>
        <v>312234000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69.117158757354801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405855000</v>
      </c>
      <c r="C96" s="131">
        <v>18719000</v>
      </c>
      <c r="D96" s="131"/>
      <c r="E96" s="131">
        <f t="shared" si="49"/>
        <v>424574000</v>
      </c>
      <c r="F96" s="131">
        <v>0</v>
      </c>
      <c r="G96" s="131">
        <v>0</v>
      </c>
      <c r="H96" s="131">
        <v>21260000</v>
      </c>
      <c r="I96" s="131"/>
      <c r="J96" s="131">
        <v>302809000</v>
      </c>
      <c r="K96" s="131"/>
      <c r="L96" s="131">
        <v>74875000</v>
      </c>
      <c r="M96" s="131"/>
      <c r="N96" s="131"/>
      <c r="O96" s="131"/>
      <c r="P96" s="131">
        <f t="shared" si="50"/>
        <v>398944000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93.963360921770999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2531737000</v>
      </c>
      <c r="C114" s="137">
        <f t="shared" si="62"/>
        <v>101058000</v>
      </c>
      <c r="D114" s="137">
        <f t="shared" si="62"/>
        <v>0</v>
      </c>
      <c r="E114" s="137">
        <f t="shared" si="62"/>
        <v>2632795000</v>
      </c>
      <c r="F114" s="137">
        <f t="shared" si="62"/>
        <v>0</v>
      </c>
      <c r="G114" s="137">
        <f t="shared" si="62"/>
        <v>0</v>
      </c>
      <c r="H114" s="137">
        <f t="shared" si="62"/>
        <v>1013255000</v>
      </c>
      <c r="I114" s="137">
        <f t="shared" si="62"/>
        <v>0</v>
      </c>
      <c r="J114" s="137">
        <f t="shared" si="62"/>
        <v>531000000</v>
      </c>
      <c r="K114" s="137">
        <f t="shared" si="62"/>
        <v>0</v>
      </c>
      <c r="L114" s="137">
        <f t="shared" si="62"/>
        <v>912413000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2456668000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0.93310265326392672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2531737000</v>
      </c>
      <c r="C115" s="139">
        <f t="shared" ref="C115:Q115" si="63">C87</f>
        <v>101058000</v>
      </c>
      <c r="D115" s="139">
        <f t="shared" si="63"/>
        <v>0</v>
      </c>
      <c r="E115" s="139">
        <f t="shared" si="63"/>
        <v>2632795000</v>
      </c>
      <c r="F115" s="139">
        <f t="shared" si="63"/>
        <v>0</v>
      </c>
      <c r="G115" s="139">
        <f t="shared" si="63"/>
        <v>0</v>
      </c>
      <c r="H115" s="139">
        <f t="shared" si="63"/>
        <v>1013255000</v>
      </c>
      <c r="I115" s="139">
        <f t="shared" si="63"/>
        <v>0</v>
      </c>
      <c r="J115" s="139">
        <f t="shared" si="63"/>
        <v>531000000</v>
      </c>
      <c r="K115" s="139">
        <f t="shared" si="63"/>
        <v>0</v>
      </c>
      <c r="L115" s="139">
        <f t="shared" si="63"/>
        <v>912413000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2456668000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0.93310265326392672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oDZKd4Lksgxn9huCsNymfS4WmQIMw45hIpcpEN2QvxWTBj6Qwoo9cC1HI7e3XnzQwMFmfj02Yxp6zD8rdc69FQ==" saltValue="fza7eie8DUUYTf6Xe3U4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231000</v>
      </c>
      <c r="I10" s="110">
        <v>190454</v>
      </c>
      <c r="J10" s="109">
        <v>767000</v>
      </c>
      <c r="K10" s="110">
        <v>745754</v>
      </c>
      <c r="L10" s="109">
        <v>129000</v>
      </c>
      <c r="M10" s="110">
        <v>105014</v>
      </c>
      <c r="N10" s="109"/>
      <c r="O10" s="110">
        <v>220993</v>
      </c>
      <c r="P10" s="109">
        <f t="shared" ref="P10:P17" si="1">$H10      +$J10      +$L10      +$N10</f>
        <v>1127000</v>
      </c>
      <c r="Q10" s="110">
        <f t="shared" ref="Q10:Q17" si="2">$I10      +$K10      +$M10      +$O10</f>
        <v>1262215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110.4414649475308</v>
      </c>
      <c r="T10" s="54">
        <f t="shared" ref="T10:T16" si="5">IF(($E10      =0),0,(($P10      /$E10      )*100))</f>
        <v>70.4375</v>
      </c>
      <c r="U10" s="56">
        <f t="shared" ref="U10:U16" si="6">IF(($E10      =0),0,(($Q10      /$E10      )*100))</f>
        <v>78.888437499999995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>
        <v>-10000000</v>
      </c>
      <c r="D14" s="108"/>
      <c r="E14" s="108">
        <f t="shared" si="0"/>
        <v>20000000</v>
      </c>
      <c r="F14" s="109">
        <v>30000000</v>
      </c>
      <c r="G14" s="110">
        <v>30000000</v>
      </c>
      <c r="H14" s="109">
        <v>4032000</v>
      </c>
      <c r="I14" s="110">
        <v>4056184</v>
      </c>
      <c r="J14" s="109">
        <v>11606000</v>
      </c>
      <c r="K14" s="110">
        <v>14316087</v>
      </c>
      <c r="L14" s="109">
        <v>4362000</v>
      </c>
      <c r="M14" s="110">
        <v>3672755</v>
      </c>
      <c r="N14" s="109"/>
      <c r="O14" s="110">
        <v>15503044</v>
      </c>
      <c r="P14" s="109">
        <f t="shared" si="1"/>
        <v>20000000</v>
      </c>
      <c r="Q14" s="110">
        <f t="shared" si="2"/>
        <v>37548070</v>
      </c>
      <c r="R14" s="54">
        <f t="shared" si="3"/>
        <v>-100</v>
      </c>
      <c r="S14" s="55">
        <f t="shared" si="4"/>
        <v>322.10939744143019</v>
      </c>
      <c r="T14" s="54">
        <f t="shared" si="5"/>
        <v>100</v>
      </c>
      <c r="U14" s="56">
        <f t="shared" si="6"/>
        <v>187.74035000000001</v>
      </c>
      <c r="V14" s="109">
        <v>7331000</v>
      </c>
      <c r="W14" s="110">
        <v>7331000</v>
      </c>
    </row>
    <row r="15" spans="1:23" ht="13" customHeight="1" x14ac:dyDescent="0.3">
      <c r="A15" s="53" t="s">
        <v>42</v>
      </c>
      <c r="B15" s="108">
        <v>500000</v>
      </c>
      <c r="C15" s="108">
        <v>-500000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32100000</v>
      </c>
      <c r="C17" s="111">
        <f>SUM(C9:C16)</f>
        <v>-10500000</v>
      </c>
      <c r="D17" s="111"/>
      <c r="E17" s="111">
        <f t="shared" si="0"/>
        <v>21600000</v>
      </c>
      <c r="F17" s="112">
        <f t="shared" ref="F17:O17" si="7">SUM(F9:F16)</f>
        <v>31600000</v>
      </c>
      <c r="G17" s="113">
        <f t="shared" si="7"/>
        <v>31600000</v>
      </c>
      <c r="H17" s="112">
        <f t="shared" si="7"/>
        <v>4263000</v>
      </c>
      <c r="I17" s="113">
        <f t="shared" si="7"/>
        <v>4246638</v>
      </c>
      <c r="J17" s="112">
        <f t="shared" si="7"/>
        <v>12373000</v>
      </c>
      <c r="K17" s="113">
        <f t="shared" si="7"/>
        <v>15061841</v>
      </c>
      <c r="L17" s="112">
        <f t="shared" si="7"/>
        <v>4491000</v>
      </c>
      <c r="M17" s="113">
        <f t="shared" si="7"/>
        <v>3777769</v>
      </c>
      <c r="N17" s="112">
        <f t="shared" si="7"/>
        <v>0</v>
      </c>
      <c r="O17" s="113">
        <f t="shared" si="7"/>
        <v>15724037</v>
      </c>
      <c r="P17" s="112">
        <f t="shared" si="1"/>
        <v>21127000</v>
      </c>
      <c r="Q17" s="113">
        <f t="shared" si="2"/>
        <v>38810285</v>
      </c>
      <c r="R17" s="58">
        <f t="shared" si="3"/>
        <v>-100</v>
      </c>
      <c r="S17" s="59">
        <f t="shared" si="4"/>
        <v>316.22547593566469</v>
      </c>
      <c r="T17" s="58">
        <f>IF((SUM($E9:$E14))=0,0,(P17/(SUM($E9:$E14))*100))</f>
        <v>97.81018518518519</v>
      </c>
      <c r="U17" s="60">
        <f>IF((SUM($E9:$E14))=0,0,(Q17/(SUM($E9:$E14))*100))</f>
        <v>179.67724537037037</v>
      </c>
      <c r="V17" s="112">
        <f>SUM(V9:V16)</f>
        <v>7331000</v>
      </c>
      <c r="W17" s="113">
        <f>SUM(W9:W16)</f>
        <v>7331000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61815000</v>
      </c>
      <c r="C19" s="108">
        <v>7000000</v>
      </c>
      <c r="D19" s="108"/>
      <c r="E19" s="108">
        <f t="shared" ref="E19:E26" si="8">$B19      +$C19      +$D19</f>
        <v>68815000</v>
      </c>
      <c r="F19" s="109">
        <v>68546000</v>
      </c>
      <c r="G19" s="110">
        <v>68546000</v>
      </c>
      <c r="H19" s="109">
        <v>7792000</v>
      </c>
      <c r="I19" s="110">
        <v>1717036</v>
      </c>
      <c r="J19" s="109">
        <v>28697000</v>
      </c>
      <c r="K19" s="110">
        <v>29193010</v>
      </c>
      <c r="L19" s="109">
        <v>4112000</v>
      </c>
      <c r="M19" s="110">
        <v>-2192570</v>
      </c>
      <c r="N19" s="109">
        <v>16506000</v>
      </c>
      <c r="O19" s="110">
        <v>39415903</v>
      </c>
      <c r="P19" s="109">
        <f t="shared" ref="P19:P26" si="9">$H19      +$J19      +$L19      +$N19</f>
        <v>57107000</v>
      </c>
      <c r="Q19" s="110">
        <f t="shared" ref="Q19:Q26" si="10">$I19      +$K19      +$M19      +$O19</f>
        <v>68133379</v>
      </c>
      <c r="R19" s="54">
        <f t="shared" ref="R19:R26" si="11">IF(($L19      =0),0,((($N19      -$L19      )/$L19      )*100))</f>
        <v>301.41050583657585</v>
      </c>
      <c r="S19" s="55">
        <f t="shared" ref="S19:S26" si="12">IF(($M19      =0),0,((($O19      -$M19      )/$M19      )*100))</f>
        <v>-1897.7032888345641</v>
      </c>
      <c r="T19" s="54">
        <f t="shared" ref="T19:T25" si="13">IF(($E19      =0),0,(($P19      /$E19      )*100))</f>
        <v>82.986267528881783</v>
      </c>
      <c r="U19" s="56">
        <f t="shared" ref="U19:U25" si="14">IF(($E19      =0),0,(($Q19      /$E19      )*100))</f>
        <v>99.009487757029717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1976000</v>
      </c>
      <c r="D22" s="108"/>
      <c r="E22" s="108">
        <f t="shared" si="8"/>
        <v>1976000</v>
      </c>
      <c r="F22" s="109">
        <v>1976000</v>
      </c>
      <c r="G22" s="110">
        <v>1976000</v>
      </c>
      <c r="H22" s="109"/>
      <c r="I22" s="110"/>
      <c r="J22" s="109"/>
      <c r="K22" s="110"/>
      <c r="L22" s="109"/>
      <c r="M22" s="110"/>
      <c r="N22" s="109">
        <v>1975000</v>
      </c>
      <c r="O22" s="110"/>
      <c r="P22" s="109">
        <f t="shared" si="9"/>
        <v>1975000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99.949392712550605</v>
      </c>
      <c r="U22" s="56">
        <f t="shared" si="14"/>
        <v>0</v>
      </c>
      <c r="V22" s="109">
        <v>237000</v>
      </c>
      <c r="W22" s="110">
        <v>237000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61815000</v>
      </c>
      <c r="C26" s="111">
        <f>SUM(C19:C25)</f>
        <v>8976000</v>
      </c>
      <c r="D26" s="111"/>
      <c r="E26" s="111">
        <f t="shared" si="8"/>
        <v>70791000</v>
      </c>
      <c r="F26" s="112">
        <f t="shared" ref="F26:O26" si="15">SUM(F19:F25)</f>
        <v>70522000</v>
      </c>
      <c r="G26" s="113">
        <f t="shared" si="15"/>
        <v>70522000</v>
      </c>
      <c r="H26" s="112">
        <f t="shared" si="15"/>
        <v>7792000</v>
      </c>
      <c r="I26" s="113">
        <f t="shared" si="15"/>
        <v>1717036</v>
      </c>
      <c r="J26" s="112">
        <f t="shared" si="15"/>
        <v>28697000</v>
      </c>
      <c r="K26" s="113">
        <f t="shared" si="15"/>
        <v>29193010</v>
      </c>
      <c r="L26" s="112">
        <f t="shared" si="15"/>
        <v>4112000</v>
      </c>
      <c r="M26" s="113">
        <f t="shared" si="15"/>
        <v>-2192570</v>
      </c>
      <c r="N26" s="112">
        <f t="shared" si="15"/>
        <v>18481000</v>
      </c>
      <c r="O26" s="113">
        <f t="shared" si="15"/>
        <v>39415903</v>
      </c>
      <c r="P26" s="112">
        <f t="shared" si="9"/>
        <v>59082000</v>
      </c>
      <c r="Q26" s="113">
        <f t="shared" si="10"/>
        <v>68133379</v>
      </c>
      <c r="R26" s="58">
        <f t="shared" si="11"/>
        <v>349.44066147859922</v>
      </c>
      <c r="S26" s="59">
        <f t="shared" si="12"/>
        <v>-1897.7032888345641</v>
      </c>
      <c r="T26" s="58">
        <f>IF(($E26-$E21-$E25)   =0,0,($P26   /($E26-$E21-$E25)   )*100)</f>
        <v>83.459761834131456</v>
      </c>
      <c r="U26" s="60">
        <f>IF(($E26-$E21-$E25)   =0,0,($Q26   /($E26-$E21-$E25)   )*100)</f>
        <v>96.24582079642893</v>
      </c>
      <c r="V26" s="112">
        <f>SUM(V19:V25)</f>
        <v>237000</v>
      </c>
      <c r="W26" s="113">
        <f>SUM(W19:W25)</f>
        <v>237000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2062000</v>
      </c>
      <c r="C34" s="108"/>
      <c r="D34" s="108"/>
      <c r="E34" s="108">
        <f>$B34      +$C34      +$D34</f>
        <v>2062000</v>
      </c>
      <c r="F34" s="109">
        <v>2062000</v>
      </c>
      <c r="G34" s="110">
        <v>2062000</v>
      </c>
      <c r="H34" s="109">
        <v>515000</v>
      </c>
      <c r="I34" s="110"/>
      <c r="J34" s="109">
        <v>299000</v>
      </c>
      <c r="K34" s="110">
        <v>2062000</v>
      </c>
      <c r="L34" s="109"/>
      <c r="M34" s="110"/>
      <c r="N34" s="109">
        <v>41000</v>
      </c>
      <c r="O34" s="110"/>
      <c r="P34" s="109">
        <f>$H34      +$J34      +$L34      +$N34</f>
        <v>855000</v>
      </c>
      <c r="Q34" s="110">
        <f>$I34      +$K34      +$M34      +$O34</f>
        <v>2062000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41.464597478176529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2062000</v>
      </c>
      <c r="C35" s="111">
        <f>C34</f>
        <v>0</v>
      </c>
      <c r="D35" s="111"/>
      <c r="E35" s="111">
        <f>$B35      +$C35      +$D35</f>
        <v>2062000</v>
      </c>
      <c r="F35" s="112">
        <f t="shared" ref="F35:O35" si="17">F34</f>
        <v>2062000</v>
      </c>
      <c r="G35" s="113">
        <f t="shared" si="17"/>
        <v>2062000</v>
      </c>
      <c r="H35" s="112">
        <f t="shared" si="17"/>
        <v>515000</v>
      </c>
      <c r="I35" s="113">
        <f t="shared" si="17"/>
        <v>0</v>
      </c>
      <c r="J35" s="112">
        <f t="shared" si="17"/>
        <v>299000</v>
      </c>
      <c r="K35" s="113">
        <f t="shared" si="17"/>
        <v>2062000</v>
      </c>
      <c r="L35" s="112">
        <f t="shared" si="17"/>
        <v>0</v>
      </c>
      <c r="M35" s="113">
        <f t="shared" si="17"/>
        <v>0</v>
      </c>
      <c r="N35" s="112">
        <f t="shared" si="17"/>
        <v>41000</v>
      </c>
      <c r="O35" s="113">
        <f t="shared" si="17"/>
        <v>0</v>
      </c>
      <c r="P35" s="112">
        <f>$H35      +$J35      +$L35      +$N35</f>
        <v>855000</v>
      </c>
      <c r="Q35" s="113">
        <f>$I35      +$K35      +$M35      +$O35</f>
        <v>2062000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41.464597478176529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3340000</v>
      </c>
      <c r="C37" s="108"/>
      <c r="D37" s="108"/>
      <c r="E37" s="108">
        <f t="shared" ref="E37:E42" si="18">$B37      +$C37      +$D37</f>
        <v>3340000</v>
      </c>
      <c r="F37" s="109">
        <v>3340000</v>
      </c>
      <c r="G37" s="110">
        <v>3340000</v>
      </c>
      <c r="H37" s="109">
        <v>1000000</v>
      </c>
      <c r="I37" s="110">
        <v>2515020</v>
      </c>
      <c r="J37" s="109"/>
      <c r="K37" s="110">
        <v>-4276557</v>
      </c>
      <c r="L37" s="109"/>
      <c r="M37" s="110">
        <v>4615683</v>
      </c>
      <c r="N37" s="109">
        <v>825000</v>
      </c>
      <c r="O37" s="110">
        <v>485855</v>
      </c>
      <c r="P37" s="109">
        <f t="shared" ref="P37:P42" si="19">$H37      +$J37      +$L37      +$N37</f>
        <v>1825000</v>
      </c>
      <c r="Q37" s="110">
        <f t="shared" ref="Q37:Q42" si="20">$I37      +$K37      +$M37      +$O37</f>
        <v>3340001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-89.47382218406247</v>
      </c>
      <c r="T37" s="54">
        <f t="shared" ref="T37:T41" si="23">IF(($E37      =0),0,(($P37      /$E37      )*100))</f>
        <v>54.640718562874248</v>
      </c>
      <c r="U37" s="56">
        <f t="shared" ref="U37:U41" si="24">IF(($E37      =0),0,(($Q37      /$E37      )*100))</f>
        <v>100.00002994011976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3448000</v>
      </c>
      <c r="C38" s="108">
        <v>-3334000</v>
      </c>
      <c r="D38" s="108"/>
      <c r="E38" s="108">
        <f t="shared" si="18"/>
        <v>114000</v>
      </c>
      <c r="F38" s="109">
        <v>3448000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6788000</v>
      </c>
      <c r="C42" s="111">
        <f>SUM(C37:C41)</f>
        <v>-3334000</v>
      </c>
      <c r="D42" s="111"/>
      <c r="E42" s="111">
        <f t="shared" si="18"/>
        <v>3454000</v>
      </c>
      <c r="F42" s="112">
        <f t="shared" ref="F42:O42" si="25">SUM(F37:F41)</f>
        <v>6788000</v>
      </c>
      <c r="G42" s="113">
        <f t="shared" si="25"/>
        <v>3340000</v>
      </c>
      <c r="H42" s="112">
        <f t="shared" si="25"/>
        <v>1000000</v>
      </c>
      <c r="I42" s="113">
        <f t="shared" si="25"/>
        <v>2515020</v>
      </c>
      <c r="J42" s="112">
        <f t="shared" si="25"/>
        <v>0</v>
      </c>
      <c r="K42" s="113">
        <f t="shared" si="25"/>
        <v>-4276557</v>
      </c>
      <c r="L42" s="112">
        <f t="shared" si="25"/>
        <v>0</v>
      </c>
      <c r="M42" s="113">
        <f t="shared" si="25"/>
        <v>4615683</v>
      </c>
      <c r="N42" s="112">
        <f t="shared" si="25"/>
        <v>825000</v>
      </c>
      <c r="O42" s="113">
        <f t="shared" si="25"/>
        <v>485855</v>
      </c>
      <c r="P42" s="112">
        <f t="shared" si="19"/>
        <v>1825000</v>
      </c>
      <c r="Q42" s="113">
        <f t="shared" si="20"/>
        <v>3340001</v>
      </c>
      <c r="R42" s="58">
        <f t="shared" si="21"/>
        <v>0</v>
      </c>
      <c r="S42" s="59">
        <f t="shared" si="22"/>
        <v>-89.47382218406247</v>
      </c>
      <c r="T42" s="58">
        <f>IF((+$E37+$E40) =0,0,(P42   /(+$E37+$E40) )*100)</f>
        <v>54.640718562874248</v>
      </c>
      <c r="U42" s="60">
        <f>IF((+$E37+$E40) =0,0,(Q42   /(+$E37+$E40) )*100)</f>
        <v>100.00002994011976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600000000</v>
      </c>
      <c r="C45" s="108">
        <v>-225000000</v>
      </c>
      <c r="D45" s="108"/>
      <c r="E45" s="108">
        <f t="shared" si="26"/>
        <v>375000000</v>
      </c>
      <c r="F45" s="109">
        <v>375000000</v>
      </c>
      <c r="G45" s="110">
        <v>85000000</v>
      </c>
      <c r="H45" s="109">
        <v>9876000</v>
      </c>
      <c r="I45" s="110">
        <v>9876467</v>
      </c>
      <c r="J45" s="109">
        <v>75124000</v>
      </c>
      <c r="K45" s="110">
        <v>98602248</v>
      </c>
      <c r="L45" s="109"/>
      <c r="M45" s="110">
        <v>20375679</v>
      </c>
      <c r="N45" s="109"/>
      <c r="O45" s="110">
        <v>234969709</v>
      </c>
      <c r="P45" s="109">
        <f t="shared" si="27"/>
        <v>85000000</v>
      </c>
      <c r="Q45" s="110">
        <f t="shared" si="28"/>
        <v>363824103</v>
      </c>
      <c r="R45" s="54">
        <f t="shared" si="29"/>
        <v>0</v>
      </c>
      <c r="S45" s="55">
        <f t="shared" si="30"/>
        <v>1053.1871355060118</v>
      </c>
      <c r="T45" s="54">
        <f t="shared" si="31"/>
        <v>22.666666666666664</v>
      </c>
      <c r="U45" s="56">
        <f t="shared" si="32"/>
        <v>97.0197608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600000000</v>
      </c>
      <c r="C55" s="111">
        <f>SUM(C44:C54)</f>
        <v>-225000000</v>
      </c>
      <c r="D55" s="111"/>
      <c r="E55" s="111">
        <f t="shared" si="26"/>
        <v>375000000</v>
      </c>
      <c r="F55" s="112">
        <f t="shared" ref="F55:O55" si="33">SUM(F44:F54)</f>
        <v>375000000</v>
      </c>
      <c r="G55" s="113">
        <f t="shared" si="33"/>
        <v>85000000</v>
      </c>
      <c r="H55" s="112">
        <f t="shared" si="33"/>
        <v>9876000</v>
      </c>
      <c r="I55" s="113">
        <f t="shared" si="33"/>
        <v>9876467</v>
      </c>
      <c r="J55" s="112">
        <f t="shared" si="33"/>
        <v>75124000</v>
      </c>
      <c r="K55" s="113">
        <f t="shared" si="33"/>
        <v>98602248</v>
      </c>
      <c r="L55" s="112">
        <f t="shared" si="33"/>
        <v>0</v>
      </c>
      <c r="M55" s="113">
        <f t="shared" si="33"/>
        <v>20375679</v>
      </c>
      <c r="N55" s="112">
        <f t="shared" si="33"/>
        <v>0</v>
      </c>
      <c r="O55" s="113">
        <f t="shared" si="33"/>
        <v>234969709</v>
      </c>
      <c r="P55" s="112">
        <f t="shared" si="27"/>
        <v>85000000</v>
      </c>
      <c r="Q55" s="113">
        <f t="shared" si="28"/>
        <v>363824103</v>
      </c>
      <c r="R55" s="58">
        <f t="shared" si="29"/>
        <v>0</v>
      </c>
      <c r="S55" s="59">
        <f t="shared" si="30"/>
        <v>1053.1871355060118</v>
      </c>
      <c r="T55" s="58">
        <f>IF((+$E45+$E47+$E49+$E50+$E53) =0,0,(P55   /(+$E45+$E47+$E49+$E50+$E53) )*100)</f>
        <v>22.666666666666664</v>
      </c>
      <c r="U55" s="60">
        <f>IF((+$E45+$E47+$E49+$E50+$E53) =0,0,(Q55   /(+$E45+$E47+$E49+$E50+$E53) )*100)</f>
        <v>97.0197608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702765000</v>
      </c>
      <c r="C69" s="120">
        <f>SUM(C9:C16,C19:C25,C28:C31,C34,C37:C41,C44:C54,C57:C60,C63:C67)</f>
        <v>-229858000</v>
      </c>
      <c r="D69" s="120"/>
      <c r="E69" s="120">
        <f t="shared" si="35"/>
        <v>472907000</v>
      </c>
      <c r="F69" s="121">
        <f t="shared" ref="F69:O69" si="43">SUM(F9:F16,F19:F25,F28:F31,F34,F37:F41,F44:F54,F57:F60,F63:F67)</f>
        <v>485972000</v>
      </c>
      <c r="G69" s="122">
        <f t="shared" si="43"/>
        <v>192524000</v>
      </c>
      <c r="H69" s="121">
        <f t="shared" si="43"/>
        <v>23446000</v>
      </c>
      <c r="I69" s="122">
        <f t="shared" si="43"/>
        <v>18355161</v>
      </c>
      <c r="J69" s="121">
        <f t="shared" si="43"/>
        <v>116493000</v>
      </c>
      <c r="K69" s="122">
        <f t="shared" si="43"/>
        <v>140642542</v>
      </c>
      <c r="L69" s="121">
        <f t="shared" si="43"/>
        <v>8603000</v>
      </c>
      <c r="M69" s="122">
        <f t="shared" si="43"/>
        <v>26576561</v>
      </c>
      <c r="N69" s="121">
        <f t="shared" si="43"/>
        <v>19347000</v>
      </c>
      <c r="O69" s="122">
        <f t="shared" si="43"/>
        <v>290595504</v>
      </c>
      <c r="P69" s="121">
        <f t="shared" si="36"/>
        <v>167889000</v>
      </c>
      <c r="Q69" s="122">
        <f t="shared" si="37"/>
        <v>476169768</v>
      </c>
      <c r="R69" s="67">
        <f t="shared" si="38"/>
        <v>124.88666744159013</v>
      </c>
      <c r="S69" s="68">
        <f t="shared" si="39"/>
        <v>993.42779150394961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35.510043507412334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100.71421700405885</v>
      </c>
      <c r="V69" s="121">
        <f>SUM(V9:V16,V19:V25,V28:V31,V34,V37:V41,V44:V54,V57:V60,V63:V67)</f>
        <v>7568000</v>
      </c>
      <c r="W69" s="122">
        <f>SUM(W9:W16,W19:W25,W28:W31,W34,W37:W41,W44:W54,W57:W60,W63:W67)</f>
        <v>7568000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702765000</v>
      </c>
      <c r="C75" s="120">
        <f>SUM(C9:C16,C19:C25,C28:C31,C34,C37:C41,C44:C54,C57:C60,C63:C67,C71:C72)</f>
        <v>-229858000</v>
      </c>
      <c r="D75" s="120"/>
      <c r="E75" s="120">
        <f>$B75      +$C75      +$D75</f>
        <v>472907000</v>
      </c>
      <c r="F75" s="121">
        <f t="shared" ref="F75:O75" si="46">SUM(F9:F16,F19:F25,F28:F31,F34,F37:F41,F44:F54,F57:F60,F63:F67,F71:F72)</f>
        <v>485972000</v>
      </c>
      <c r="G75" s="122">
        <f t="shared" si="46"/>
        <v>192524000</v>
      </c>
      <c r="H75" s="121">
        <f t="shared" si="46"/>
        <v>23446000</v>
      </c>
      <c r="I75" s="122">
        <f t="shared" si="46"/>
        <v>18355161</v>
      </c>
      <c r="J75" s="121">
        <f t="shared" si="46"/>
        <v>116493000</v>
      </c>
      <c r="K75" s="122">
        <f t="shared" si="46"/>
        <v>140642542</v>
      </c>
      <c r="L75" s="121">
        <f t="shared" si="46"/>
        <v>8603000</v>
      </c>
      <c r="M75" s="122">
        <f t="shared" si="46"/>
        <v>26576561</v>
      </c>
      <c r="N75" s="121">
        <f t="shared" si="46"/>
        <v>19347000</v>
      </c>
      <c r="O75" s="122">
        <f t="shared" si="46"/>
        <v>290595504</v>
      </c>
      <c r="P75" s="121">
        <f>$H75      +$J75      +$L75      +$N75</f>
        <v>167889000</v>
      </c>
      <c r="Q75" s="122">
        <f>$I75      +$K75      +$M75      +$O75</f>
        <v>476169768</v>
      </c>
      <c r="R75" s="67">
        <f>IF(($L75      =0),0,((($N75      -$L75      )/$L75      )*100))</f>
        <v>124.88666744159013</v>
      </c>
      <c r="S75" s="68">
        <f>IF(($M75      =0),0,((($O75      -$M75      )/$M75      )*100))</f>
        <v>993.42779150394961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35.510043507412334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100.71421700405885</v>
      </c>
      <c r="V75" s="121">
        <f>SUM(V9:V16,V19:V25,V28:V31,V34,V37:V41,V44:V54,V57:V60,V63:V67,V71:V72)</f>
        <v>7568000</v>
      </c>
      <c r="W75" s="122">
        <f>SUM(W9:W16,W19:W25,W28:W31,W34,W37:W41,W44:W54,W57:W60,W63:W67,W71:W72)</f>
        <v>7568000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52038000</v>
      </c>
      <c r="C87" s="128">
        <f t="shared" si="48"/>
        <v>5178000</v>
      </c>
      <c r="D87" s="128">
        <f t="shared" si="48"/>
        <v>0</v>
      </c>
      <c r="E87" s="128">
        <f t="shared" si="48"/>
        <v>57216000</v>
      </c>
      <c r="F87" s="128">
        <f t="shared" si="48"/>
        <v>0</v>
      </c>
      <c r="G87" s="128">
        <f t="shared" si="48"/>
        <v>0</v>
      </c>
      <c r="H87" s="128">
        <f t="shared" si="48"/>
        <v>18838000</v>
      </c>
      <c r="I87" s="128">
        <f t="shared" si="48"/>
        <v>0</v>
      </c>
      <c r="J87" s="128">
        <f t="shared" si="48"/>
        <v>967000</v>
      </c>
      <c r="K87" s="128">
        <f t="shared" si="48"/>
        <v>0</v>
      </c>
      <c r="L87" s="128">
        <f t="shared" si="48"/>
        <v>35814000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55619000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97.208822706935123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31125000</v>
      </c>
      <c r="C91" s="108">
        <v>5078000</v>
      </c>
      <c r="D91" s="108"/>
      <c r="E91" s="108">
        <f t="shared" si="49"/>
        <v>36203000</v>
      </c>
      <c r="F91" s="108">
        <v>0</v>
      </c>
      <c r="G91" s="108">
        <v>0</v>
      </c>
      <c r="H91" s="108">
        <v>18838000</v>
      </c>
      <c r="I91" s="108"/>
      <c r="J91" s="108">
        <v>967000</v>
      </c>
      <c r="K91" s="108"/>
      <c r="L91" s="108">
        <v>15014000</v>
      </c>
      <c r="M91" s="108"/>
      <c r="N91" s="108"/>
      <c r="O91" s="108"/>
      <c r="P91" s="108">
        <f t="shared" si="50"/>
        <v>34819000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96.177112394000503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20800000</v>
      </c>
      <c r="C93" s="108"/>
      <c r="D93" s="108"/>
      <c r="E93" s="108">
        <f t="shared" si="49"/>
        <v>20800000</v>
      </c>
      <c r="F93" s="108">
        <v>0</v>
      </c>
      <c r="G93" s="108">
        <v>0</v>
      </c>
      <c r="H93" s="108"/>
      <c r="I93" s="108"/>
      <c r="J93" s="108"/>
      <c r="K93" s="108"/>
      <c r="L93" s="108">
        <v>20800000</v>
      </c>
      <c r="M93" s="108"/>
      <c r="N93" s="108"/>
      <c r="O93" s="108"/>
      <c r="P93" s="108">
        <f t="shared" si="50"/>
        <v>20800000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113000</v>
      </c>
      <c r="C94" s="108"/>
      <c r="D94" s="108"/>
      <c r="E94" s="108">
        <f t="shared" si="49"/>
        <v>113000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100000</v>
      </c>
      <c r="D96" s="131"/>
      <c r="E96" s="131">
        <f t="shared" si="49"/>
        <v>100000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52038000</v>
      </c>
      <c r="C114" s="137">
        <f t="shared" si="62"/>
        <v>5178000</v>
      </c>
      <c r="D114" s="137">
        <f t="shared" si="62"/>
        <v>0</v>
      </c>
      <c r="E114" s="137">
        <f t="shared" si="62"/>
        <v>57216000</v>
      </c>
      <c r="F114" s="137">
        <f t="shared" si="62"/>
        <v>0</v>
      </c>
      <c r="G114" s="137">
        <f t="shared" si="62"/>
        <v>0</v>
      </c>
      <c r="H114" s="137">
        <f t="shared" si="62"/>
        <v>18838000</v>
      </c>
      <c r="I114" s="137">
        <f t="shared" si="62"/>
        <v>0</v>
      </c>
      <c r="J114" s="137">
        <f t="shared" si="62"/>
        <v>967000</v>
      </c>
      <c r="K114" s="137">
        <f t="shared" si="62"/>
        <v>0</v>
      </c>
      <c r="L114" s="137">
        <f t="shared" si="62"/>
        <v>35814000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55619000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0.97208822706935127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52038000</v>
      </c>
      <c r="C115" s="139">
        <f t="shared" ref="C115:Q115" si="63">C87</f>
        <v>5178000</v>
      </c>
      <c r="D115" s="139">
        <f t="shared" si="63"/>
        <v>0</v>
      </c>
      <c r="E115" s="139">
        <f t="shared" si="63"/>
        <v>57216000</v>
      </c>
      <c r="F115" s="139">
        <f t="shared" si="63"/>
        <v>0</v>
      </c>
      <c r="G115" s="139">
        <f t="shared" si="63"/>
        <v>0</v>
      </c>
      <c r="H115" s="139">
        <f t="shared" si="63"/>
        <v>18838000</v>
      </c>
      <c r="I115" s="139">
        <f t="shared" si="63"/>
        <v>0</v>
      </c>
      <c r="J115" s="139">
        <f t="shared" si="63"/>
        <v>967000</v>
      </c>
      <c r="K115" s="139">
        <f t="shared" si="63"/>
        <v>0</v>
      </c>
      <c r="L115" s="139">
        <f t="shared" si="63"/>
        <v>35814000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55619000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0.97208822706935127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Q+rur7Fu0i31s7WvSx2EUBAjQRSd2dFmNbG1qbPnd3rqXV4W4/FhSTslGzDRwIY68Hprei9zoGjv4WN9zDmaQ==" saltValue="RJmK/2K5sDuWdBRHhvos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/>
      <c r="I10" s="110"/>
      <c r="J10" s="109"/>
      <c r="K10" s="110"/>
      <c r="L10" s="109">
        <v>341000</v>
      </c>
      <c r="M10" s="110">
        <v>380508</v>
      </c>
      <c r="N10" s="109"/>
      <c r="O10" s="110">
        <v>68015</v>
      </c>
      <c r="P10" s="109">
        <f t="shared" ref="P10:P17" si="1">$H10      +$J10      +$L10      +$N10</f>
        <v>341000</v>
      </c>
      <c r="Q10" s="110">
        <f t="shared" ref="Q10:Q17" si="2">$I10      +$K10      +$M10      +$O10</f>
        <v>448523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-82.125211559283912</v>
      </c>
      <c r="T10" s="54">
        <f t="shared" ref="T10:T16" si="5">IF(($E10      =0),0,(($P10      /$E10      )*100))</f>
        <v>21.3125</v>
      </c>
      <c r="U10" s="56">
        <f t="shared" ref="U10:U16" si="6">IF(($E10      =0),0,(($Q10      /$E10      )*100))</f>
        <v>28.032687499999998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1600000</v>
      </c>
      <c r="C17" s="111">
        <f>SUM(C9:C16)</f>
        <v>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341000</v>
      </c>
      <c r="M17" s="113">
        <f t="shared" si="7"/>
        <v>380508</v>
      </c>
      <c r="N17" s="112">
        <f t="shared" si="7"/>
        <v>0</v>
      </c>
      <c r="O17" s="113">
        <f t="shared" si="7"/>
        <v>68015</v>
      </c>
      <c r="P17" s="112">
        <f t="shared" si="1"/>
        <v>341000</v>
      </c>
      <c r="Q17" s="113">
        <f t="shared" si="2"/>
        <v>448523</v>
      </c>
      <c r="R17" s="58">
        <f t="shared" si="3"/>
        <v>-100</v>
      </c>
      <c r="S17" s="59">
        <f t="shared" si="4"/>
        <v>-82.125211559283912</v>
      </c>
      <c r="T17" s="58">
        <f>IF((SUM($E9:$E14))=0,0,(P17/(SUM($E9:$E14))*100))</f>
        <v>21.3125</v>
      </c>
      <c r="U17" s="60">
        <f>IF((SUM($E9:$E14))=0,0,(Q17/(SUM($E9:$E14))*100))</f>
        <v>28.032687499999998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64495000</v>
      </c>
      <c r="C19" s="108">
        <v>-2194000</v>
      </c>
      <c r="D19" s="108"/>
      <c r="E19" s="108">
        <f t="shared" ref="E19:E26" si="8">$B19      +$C19      +$D19</f>
        <v>62301000</v>
      </c>
      <c r="F19" s="109">
        <v>62301000</v>
      </c>
      <c r="G19" s="110">
        <v>62301000</v>
      </c>
      <c r="H19" s="109">
        <v>902000</v>
      </c>
      <c r="I19" s="110">
        <v>567097</v>
      </c>
      <c r="J19" s="109">
        <v>20307000</v>
      </c>
      <c r="K19" s="110">
        <v>20307144</v>
      </c>
      <c r="L19" s="109">
        <v>15169000</v>
      </c>
      <c r="M19" s="110">
        <v>15168422</v>
      </c>
      <c r="N19" s="109">
        <v>22651000</v>
      </c>
      <c r="O19" s="110">
        <v>23877243</v>
      </c>
      <c r="P19" s="109">
        <f t="shared" ref="P19:P26" si="9">$H19      +$J19      +$L19      +$N19</f>
        <v>59029000</v>
      </c>
      <c r="Q19" s="110">
        <f t="shared" ref="Q19:Q26" si="10">$I19      +$K19      +$M19      +$O19</f>
        <v>59919906</v>
      </c>
      <c r="R19" s="54">
        <f t="shared" ref="R19:R26" si="11">IF(($L19      =0),0,((($N19      -$L19      )/$L19      )*100))</f>
        <v>49.324279781132574</v>
      </c>
      <c r="S19" s="55">
        <f t="shared" ref="S19:S26" si="12">IF(($M19      =0),0,((($O19      -$M19      )/$M19      )*100))</f>
        <v>57.414152902655267</v>
      </c>
      <c r="T19" s="54">
        <f t="shared" ref="T19:T25" si="13">IF(($E19      =0),0,(($P19      /$E19      )*100))</f>
        <v>94.748077879969827</v>
      </c>
      <c r="U19" s="56">
        <f t="shared" ref="U19:U25" si="14">IF(($E19      =0),0,(($Q19      /$E19      )*100))</f>
        <v>96.178080608657964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6000000</v>
      </c>
      <c r="D22" s="108"/>
      <c r="E22" s="108">
        <f t="shared" si="8"/>
        <v>6000000</v>
      </c>
      <c r="F22" s="109">
        <v>6000000</v>
      </c>
      <c r="G22" s="110">
        <v>6000000</v>
      </c>
      <c r="H22" s="109"/>
      <c r="I22" s="110"/>
      <c r="J22" s="109"/>
      <c r="K22" s="110"/>
      <c r="L22" s="109"/>
      <c r="M22" s="110"/>
      <c r="N22" s="109">
        <v>5994000</v>
      </c>
      <c r="O22" s="110"/>
      <c r="P22" s="109">
        <f t="shared" si="9"/>
        <v>5994000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99.9</v>
      </c>
      <c r="U22" s="56">
        <f t="shared" si="14"/>
        <v>0</v>
      </c>
      <c r="V22" s="109">
        <v>19413000</v>
      </c>
      <c r="W22" s="110">
        <v>18031000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64495000</v>
      </c>
      <c r="C26" s="111">
        <f>SUM(C19:C25)</f>
        <v>3806000</v>
      </c>
      <c r="D26" s="111"/>
      <c r="E26" s="111">
        <f t="shared" si="8"/>
        <v>68301000</v>
      </c>
      <c r="F26" s="112">
        <f t="shared" ref="F26:O26" si="15">SUM(F19:F25)</f>
        <v>68301000</v>
      </c>
      <c r="G26" s="113">
        <f t="shared" si="15"/>
        <v>68301000</v>
      </c>
      <c r="H26" s="112">
        <f t="shared" si="15"/>
        <v>902000</v>
      </c>
      <c r="I26" s="113">
        <f t="shared" si="15"/>
        <v>567097</v>
      </c>
      <c r="J26" s="112">
        <f t="shared" si="15"/>
        <v>20307000</v>
      </c>
      <c r="K26" s="113">
        <f t="shared" si="15"/>
        <v>20307144</v>
      </c>
      <c r="L26" s="112">
        <f t="shared" si="15"/>
        <v>15169000</v>
      </c>
      <c r="M26" s="113">
        <f t="shared" si="15"/>
        <v>15168422</v>
      </c>
      <c r="N26" s="112">
        <f t="shared" si="15"/>
        <v>28645000</v>
      </c>
      <c r="O26" s="113">
        <f t="shared" si="15"/>
        <v>23877243</v>
      </c>
      <c r="P26" s="112">
        <f t="shared" si="9"/>
        <v>65023000</v>
      </c>
      <c r="Q26" s="113">
        <f t="shared" si="10"/>
        <v>59919906</v>
      </c>
      <c r="R26" s="58">
        <f t="shared" si="11"/>
        <v>88.839079702023867</v>
      </c>
      <c r="S26" s="59">
        <f t="shared" si="12"/>
        <v>57.414152902655267</v>
      </c>
      <c r="T26" s="58">
        <f>IF(($E26-$E21-$E25)   =0,0,($P26   /($E26-$E21-$E25)   )*100)</f>
        <v>95.200655920118308</v>
      </c>
      <c r="U26" s="60">
        <f>IF(($E26-$E21-$E25)   =0,0,($Q26   /($E26-$E21-$E25)   )*100)</f>
        <v>87.729178196512493</v>
      </c>
      <c r="V26" s="112">
        <f>SUM(V19:V25)</f>
        <v>19413000</v>
      </c>
      <c r="W26" s="113">
        <f>SUM(W19:W25)</f>
        <v>18031000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2021000</v>
      </c>
      <c r="C34" s="108"/>
      <c r="D34" s="108"/>
      <c r="E34" s="108">
        <f>$B34      +$C34      +$D34</f>
        <v>2021000</v>
      </c>
      <c r="F34" s="109">
        <v>2021000</v>
      </c>
      <c r="G34" s="110">
        <v>2021000</v>
      </c>
      <c r="H34" s="109">
        <v>291000</v>
      </c>
      <c r="I34" s="110"/>
      <c r="J34" s="109">
        <v>435000</v>
      </c>
      <c r="K34" s="110"/>
      <c r="L34" s="109">
        <v>309000</v>
      </c>
      <c r="M34" s="110">
        <v>1283262</v>
      </c>
      <c r="N34" s="109">
        <v>836000</v>
      </c>
      <c r="O34" s="110">
        <v>422866</v>
      </c>
      <c r="P34" s="109">
        <f>$H34      +$J34      +$L34      +$N34</f>
        <v>1871000</v>
      </c>
      <c r="Q34" s="110">
        <f>$I34      +$K34      +$M34      +$O34</f>
        <v>1706128</v>
      </c>
      <c r="R34" s="54">
        <f>IF(($L34      =0),0,((($N34      -$L34      )/$L34      )*100))</f>
        <v>170.55016181229774</v>
      </c>
      <c r="S34" s="55">
        <f>IF(($M34      =0),0,((($O34      -$M34      )/$M34      )*100))</f>
        <v>-67.047570955892084</v>
      </c>
      <c r="T34" s="54">
        <f>IF(($E34      =0),0,(($P34      /$E34      )*100))</f>
        <v>92.57793171697179</v>
      </c>
      <c r="U34" s="56">
        <f>IF(($E34      =0),0,(($Q34      /$E34      )*100))</f>
        <v>84.419990103908958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2021000</v>
      </c>
      <c r="C35" s="111">
        <f>C34</f>
        <v>0</v>
      </c>
      <c r="D35" s="111"/>
      <c r="E35" s="111">
        <f>$B35      +$C35      +$D35</f>
        <v>2021000</v>
      </c>
      <c r="F35" s="112">
        <f t="shared" ref="F35:O35" si="17">F34</f>
        <v>2021000</v>
      </c>
      <c r="G35" s="113">
        <f t="shared" si="17"/>
        <v>2021000</v>
      </c>
      <c r="H35" s="112">
        <f t="shared" si="17"/>
        <v>291000</v>
      </c>
      <c r="I35" s="113">
        <f t="shared" si="17"/>
        <v>0</v>
      </c>
      <c r="J35" s="112">
        <f t="shared" si="17"/>
        <v>435000</v>
      </c>
      <c r="K35" s="113">
        <f t="shared" si="17"/>
        <v>0</v>
      </c>
      <c r="L35" s="112">
        <f t="shared" si="17"/>
        <v>309000</v>
      </c>
      <c r="M35" s="113">
        <f t="shared" si="17"/>
        <v>1283262</v>
      </c>
      <c r="N35" s="112">
        <f t="shared" si="17"/>
        <v>836000</v>
      </c>
      <c r="O35" s="113">
        <f t="shared" si="17"/>
        <v>422866</v>
      </c>
      <c r="P35" s="112">
        <f>$H35      +$J35      +$L35      +$N35</f>
        <v>1871000</v>
      </c>
      <c r="Q35" s="113">
        <f>$I35      +$K35      +$M35      +$O35</f>
        <v>1706128</v>
      </c>
      <c r="R35" s="58">
        <f>IF(($L35      =0),0,((($N35      -$L35      )/$L35      )*100))</f>
        <v>170.55016181229774</v>
      </c>
      <c r="S35" s="59">
        <f>IF(($M35      =0),0,((($O35      -$M35      )/$M35      )*100))</f>
        <v>-67.047570955892084</v>
      </c>
      <c r="T35" s="58">
        <f>IF($E35   =0,0,($P35   /$E35   )*100)</f>
        <v>92.57793171697179</v>
      </c>
      <c r="U35" s="60">
        <f>IF($E35   =0,0,($Q35   /$E35   )*100)</f>
        <v>84.419990103908958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5056000</v>
      </c>
      <c r="C37" s="108">
        <v>4500000</v>
      </c>
      <c r="D37" s="108"/>
      <c r="E37" s="108">
        <f t="shared" ref="E37:E42" si="18">$B37      +$C37      +$D37</f>
        <v>9556000</v>
      </c>
      <c r="F37" s="109">
        <v>9556000</v>
      </c>
      <c r="G37" s="110">
        <v>9556000</v>
      </c>
      <c r="H37" s="109">
        <v>1065000</v>
      </c>
      <c r="I37" s="110"/>
      <c r="J37" s="109">
        <v>2885000</v>
      </c>
      <c r="K37" s="110">
        <v>960000</v>
      </c>
      <c r="L37" s="109">
        <v>3882000</v>
      </c>
      <c r="M37" s="110">
        <v>1738106</v>
      </c>
      <c r="N37" s="109">
        <v>1724000</v>
      </c>
      <c r="O37" s="110">
        <v>2366451</v>
      </c>
      <c r="P37" s="109">
        <f t="shared" ref="P37:P42" si="19">$H37      +$J37      +$L37      +$N37</f>
        <v>9556000</v>
      </c>
      <c r="Q37" s="110">
        <f t="shared" ref="Q37:Q42" si="20">$I37      +$K37      +$M37      +$O37</f>
        <v>5064557</v>
      </c>
      <c r="R37" s="54">
        <f t="shared" ref="R37:R42" si="21">IF(($L37      =0),0,((($N37      -$L37      )/$L37      )*100))</f>
        <v>-55.58990211231324</v>
      </c>
      <c r="S37" s="55">
        <f t="shared" ref="S37:S42" si="22">IF(($M37      =0),0,((($O37      -$M37      )/$M37      )*100))</f>
        <v>36.151132324495741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52.998712850565092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>
        <v>24000</v>
      </c>
      <c r="D38" s="108"/>
      <c r="E38" s="108">
        <f t="shared" si="18"/>
        <v>24000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/>
      <c r="I40" s="110"/>
      <c r="J40" s="109"/>
      <c r="K40" s="110"/>
      <c r="L40" s="109">
        <v>1159000</v>
      </c>
      <c r="M40" s="110"/>
      <c r="N40" s="109">
        <v>953000</v>
      </c>
      <c r="O40" s="110">
        <v>2342051</v>
      </c>
      <c r="P40" s="109">
        <f t="shared" si="19"/>
        <v>2112000</v>
      </c>
      <c r="Q40" s="110">
        <f t="shared" si="20"/>
        <v>2342051</v>
      </c>
      <c r="R40" s="54">
        <f t="shared" si="21"/>
        <v>-17.773943054357204</v>
      </c>
      <c r="S40" s="55">
        <f t="shared" si="22"/>
        <v>0</v>
      </c>
      <c r="T40" s="54">
        <f t="shared" si="23"/>
        <v>42.24</v>
      </c>
      <c r="U40" s="56">
        <f t="shared" si="24"/>
        <v>46.84102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10056000</v>
      </c>
      <c r="C42" s="111">
        <f>SUM(C37:C41)</f>
        <v>4524000</v>
      </c>
      <c r="D42" s="111"/>
      <c r="E42" s="111">
        <f t="shared" si="18"/>
        <v>14580000</v>
      </c>
      <c r="F42" s="112">
        <f t="shared" ref="F42:O42" si="25">SUM(F37:F41)</f>
        <v>14556000</v>
      </c>
      <c r="G42" s="113">
        <f t="shared" si="25"/>
        <v>14556000</v>
      </c>
      <c r="H42" s="112">
        <f t="shared" si="25"/>
        <v>1065000</v>
      </c>
      <c r="I42" s="113">
        <f t="shared" si="25"/>
        <v>0</v>
      </c>
      <c r="J42" s="112">
        <f t="shared" si="25"/>
        <v>2885000</v>
      </c>
      <c r="K42" s="113">
        <f t="shared" si="25"/>
        <v>960000</v>
      </c>
      <c r="L42" s="112">
        <f t="shared" si="25"/>
        <v>5041000</v>
      </c>
      <c r="M42" s="113">
        <f t="shared" si="25"/>
        <v>1738106</v>
      </c>
      <c r="N42" s="112">
        <f t="shared" si="25"/>
        <v>2677000</v>
      </c>
      <c r="O42" s="113">
        <f t="shared" si="25"/>
        <v>4708502</v>
      </c>
      <c r="P42" s="112">
        <f t="shared" si="19"/>
        <v>11668000</v>
      </c>
      <c r="Q42" s="113">
        <f t="shared" si="20"/>
        <v>7406608</v>
      </c>
      <c r="R42" s="58">
        <f t="shared" si="21"/>
        <v>-46.895457250545526</v>
      </c>
      <c r="S42" s="59">
        <f t="shared" si="22"/>
        <v>170.89843772474177</v>
      </c>
      <c r="T42" s="58">
        <f>IF((+$E37+$E40) =0,0,(P42   /(+$E37+$E40) )*100)</f>
        <v>80.159384446276448</v>
      </c>
      <c r="U42" s="60">
        <f>IF((+$E37+$E40) =0,0,(Q42   /(+$E37+$E40) )*100)</f>
        <v>50.883539433910421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78172000</v>
      </c>
      <c r="C69" s="120">
        <f>SUM(C9:C16,C19:C25,C28:C31,C34,C37:C41,C44:C54,C57:C60,C63:C67)</f>
        <v>8330000</v>
      </c>
      <c r="D69" s="120"/>
      <c r="E69" s="120">
        <f t="shared" si="35"/>
        <v>86502000</v>
      </c>
      <c r="F69" s="121">
        <f t="shared" ref="F69:O69" si="43">SUM(F9:F16,F19:F25,F28:F31,F34,F37:F41,F44:F54,F57:F60,F63:F67)</f>
        <v>86478000</v>
      </c>
      <c r="G69" s="122">
        <f t="shared" si="43"/>
        <v>86478000</v>
      </c>
      <c r="H69" s="121">
        <f t="shared" si="43"/>
        <v>2258000</v>
      </c>
      <c r="I69" s="122">
        <f t="shared" si="43"/>
        <v>567097</v>
      </c>
      <c r="J69" s="121">
        <f t="shared" si="43"/>
        <v>23627000</v>
      </c>
      <c r="K69" s="122">
        <f t="shared" si="43"/>
        <v>21267144</v>
      </c>
      <c r="L69" s="121">
        <f t="shared" si="43"/>
        <v>20860000</v>
      </c>
      <c r="M69" s="122">
        <f t="shared" si="43"/>
        <v>18570298</v>
      </c>
      <c r="N69" s="121">
        <f t="shared" si="43"/>
        <v>32158000</v>
      </c>
      <c r="O69" s="122">
        <f t="shared" si="43"/>
        <v>29076626</v>
      </c>
      <c r="P69" s="121">
        <f t="shared" si="36"/>
        <v>78903000</v>
      </c>
      <c r="Q69" s="122">
        <f t="shared" si="37"/>
        <v>69481165</v>
      </c>
      <c r="R69" s="67">
        <f t="shared" si="38"/>
        <v>54.161073825503358</v>
      </c>
      <c r="S69" s="68">
        <f t="shared" si="39"/>
        <v>56.575979556170829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91.240546728647757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80.345480931566414</v>
      </c>
      <c r="V69" s="121">
        <f>SUM(V9:V16,V19:V25,V28:V31,V34,V37:V41,V44:V54,V57:V60,V63:V67)</f>
        <v>19413000</v>
      </c>
      <c r="W69" s="122">
        <f>SUM(W9:W16,W19:W25,W28:W31,W34,W37:W41,W44:W54,W57:W60,W63:W67)</f>
        <v>18031000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78172000</v>
      </c>
      <c r="C75" s="120">
        <f>SUM(C9:C16,C19:C25,C28:C31,C34,C37:C41,C44:C54,C57:C60,C63:C67,C71:C72)</f>
        <v>8330000</v>
      </c>
      <c r="D75" s="120"/>
      <c r="E75" s="120">
        <f>$B75      +$C75      +$D75</f>
        <v>86502000</v>
      </c>
      <c r="F75" s="121">
        <f t="shared" ref="F75:O75" si="46">SUM(F9:F16,F19:F25,F28:F31,F34,F37:F41,F44:F54,F57:F60,F63:F67,F71:F72)</f>
        <v>86478000</v>
      </c>
      <c r="G75" s="122">
        <f t="shared" si="46"/>
        <v>86478000</v>
      </c>
      <c r="H75" s="121">
        <f t="shared" si="46"/>
        <v>2258000</v>
      </c>
      <c r="I75" s="122">
        <f t="shared" si="46"/>
        <v>567097</v>
      </c>
      <c r="J75" s="121">
        <f t="shared" si="46"/>
        <v>23627000</v>
      </c>
      <c r="K75" s="122">
        <f t="shared" si="46"/>
        <v>21267144</v>
      </c>
      <c r="L75" s="121">
        <f t="shared" si="46"/>
        <v>20860000</v>
      </c>
      <c r="M75" s="122">
        <f t="shared" si="46"/>
        <v>18570298</v>
      </c>
      <c r="N75" s="121">
        <f t="shared" si="46"/>
        <v>32158000</v>
      </c>
      <c r="O75" s="122">
        <f t="shared" si="46"/>
        <v>29076626</v>
      </c>
      <c r="P75" s="121">
        <f>$H75      +$J75      +$L75      +$N75</f>
        <v>78903000</v>
      </c>
      <c r="Q75" s="122">
        <f>$I75      +$K75      +$M75      +$O75</f>
        <v>69481165</v>
      </c>
      <c r="R75" s="67">
        <f>IF(($L75      =0),0,((($N75      -$L75      )/$L75      )*100))</f>
        <v>54.161073825503358</v>
      </c>
      <c r="S75" s="68">
        <f>IF(($M75      =0),0,((($O75      -$M75      )/$M75      )*100))</f>
        <v>56.575979556170829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91.240546728647757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80.345480931566414</v>
      </c>
      <c r="V75" s="121">
        <f>SUM(V9:V16,V19:V25,V28:V31,V34,V37:V41,V44:V54,V57:V60,V63:V67,V71:V72)</f>
        <v>19413000</v>
      </c>
      <c r="W75" s="122">
        <f>SUM(W9:W16,W19:W25,W28:W31,W34,W37:W41,W44:W54,W57:W60,W63:W67,W71:W72)</f>
        <v>18031000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26487000</v>
      </c>
      <c r="C87" s="128">
        <f t="shared" si="48"/>
        <v>6649000</v>
      </c>
      <c r="D87" s="128">
        <f t="shared" si="48"/>
        <v>0</v>
      </c>
      <c r="E87" s="128">
        <f t="shared" si="48"/>
        <v>33136000</v>
      </c>
      <c r="F87" s="128">
        <f t="shared" si="48"/>
        <v>0</v>
      </c>
      <c r="G87" s="128">
        <f t="shared" si="48"/>
        <v>0</v>
      </c>
      <c r="H87" s="128">
        <f t="shared" si="48"/>
        <v>12308000</v>
      </c>
      <c r="I87" s="128">
        <f t="shared" si="48"/>
        <v>0</v>
      </c>
      <c r="J87" s="128">
        <f t="shared" si="48"/>
        <v>267000</v>
      </c>
      <c r="K87" s="128">
        <f t="shared" si="48"/>
        <v>0</v>
      </c>
      <c r="L87" s="128">
        <f t="shared" si="48"/>
        <v>19388000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31963000</v>
      </c>
      <c r="Q87" s="129">
        <f t="shared" si="48"/>
        <v>0</v>
      </c>
      <c r="R87" s="94">
        <f t="shared" si="48"/>
        <v>-500</v>
      </c>
      <c r="S87" s="94">
        <f t="shared" si="48"/>
        <v>0</v>
      </c>
      <c r="T87" s="95">
        <f>IF(SUM($E88:$E96) =0,0,(P87   /SUM($E88:$E96) )*100)</f>
        <v>96.46004345726702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12967000</v>
      </c>
      <c r="C91" s="108">
        <v>6415000</v>
      </c>
      <c r="D91" s="108"/>
      <c r="E91" s="108">
        <f t="shared" si="49"/>
        <v>19382000</v>
      </c>
      <c r="F91" s="108">
        <v>0</v>
      </c>
      <c r="G91" s="108">
        <v>0</v>
      </c>
      <c r="H91" s="108">
        <v>12284000</v>
      </c>
      <c r="I91" s="108"/>
      <c r="J91" s="108">
        <v>252000</v>
      </c>
      <c r="K91" s="108"/>
      <c r="L91" s="108">
        <v>7157000</v>
      </c>
      <c r="M91" s="108"/>
      <c r="N91" s="108"/>
      <c r="O91" s="108"/>
      <c r="P91" s="108">
        <f t="shared" si="50"/>
        <v>19693000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101.60458157052936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21000</v>
      </c>
      <c r="C92" s="108">
        <v>84000</v>
      </c>
      <c r="D92" s="108"/>
      <c r="E92" s="108">
        <f t="shared" si="49"/>
        <v>105000</v>
      </c>
      <c r="F92" s="108">
        <v>0</v>
      </c>
      <c r="G92" s="108">
        <v>0</v>
      </c>
      <c r="H92" s="108">
        <v>24000</v>
      </c>
      <c r="I92" s="108"/>
      <c r="J92" s="108">
        <v>15000</v>
      </c>
      <c r="K92" s="108"/>
      <c r="L92" s="108">
        <v>22000</v>
      </c>
      <c r="M92" s="108"/>
      <c r="N92" s="108"/>
      <c r="O92" s="108"/>
      <c r="P92" s="108">
        <f t="shared" si="50"/>
        <v>61000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58.095238095238102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11333000</v>
      </c>
      <c r="C93" s="108"/>
      <c r="D93" s="108"/>
      <c r="E93" s="108">
        <f t="shared" si="49"/>
        <v>11333000</v>
      </c>
      <c r="F93" s="108">
        <v>0</v>
      </c>
      <c r="G93" s="108">
        <v>0</v>
      </c>
      <c r="H93" s="108"/>
      <c r="I93" s="108"/>
      <c r="J93" s="108"/>
      <c r="K93" s="108"/>
      <c r="L93" s="108">
        <v>11333000</v>
      </c>
      <c r="M93" s="108"/>
      <c r="N93" s="108"/>
      <c r="O93" s="108"/>
      <c r="P93" s="108">
        <f t="shared" si="50"/>
        <v>11333000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666000</v>
      </c>
      <c r="C94" s="108"/>
      <c r="D94" s="108"/>
      <c r="E94" s="108">
        <f t="shared" si="49"/>
        <v>666000</v>
      </c>
      <c r="F94" s="108">
        <v>0</v>
      </c>
      <c r="G94" s="108">
        <v>0</v>
      </c>
      <c r="H94" s="108"/>
      <c r="I94" s="108"/>
      <c r="J94" s="108"/>
      <c r="K94" s="108"/>
      <c r="L94" s="108">
        <v>628000</v>
      </c>
      <c r="M94" s="108"/>
      <c r="N94" s="108"/>
      <c r="O94" s="108"/>
      <c r="P94" s="108">
        <f t="shared" si="50"/>
        <v>628000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94.294294294294289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1500000</v>
      </c>
      <c r="C96" s="131">
        <v>150000</v>
      </c>
      <c r="D96" s="131"/>
      <c r="E96" s="131">
        <f t="shared" si="49"/>
        <v>1650000</v>
      </c>
      <c r="F96" s="131">
        <v>0</v>
      </c>
      <c r="G96" s="131">
        <v>0</v>
      </c>
      <c r="H96" s="131"/>
      <c r="I96" s="131"/>
      <c r="J96" s="131"/>
      <c r="K96" s="131"/>
      <c r="L96" s="131">
        <v>248000</v>
      </c>
      <c r="M96" s="131"/>
      <c r="N96" s="131"/>
      <c r="O96" s="131"/>
      <c r="P96" s="131">
        <f t="shared" si="50"/>
        <v>248000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15.030303030303029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26487000</v>
      </c>
      <c r="C114" s="137">
        <f t="shared" si="62"/>
        <v>6649000</v>
      </c>
      <c r="D114" s="137">
        <f t="shared" si="62"/>
        <v>0</v>
      </c>
      <c r="E114" s="137">
        <f t="shared" si="62"/>
        <v>33136000</v>
      </c>
      <c r="F114" s="137">
        <f t="shared" si="62"/>
        <v>0</v>
      </c>
      <c r="G114" s="137">
        <f t="shared" si="62"/>
        <v>0</v>
      </c>
      <c r="H114" s="137">
        <f t="shared" si="62"/>
        <v>12308000</v>
      </c>
      <c r="I114" s="137">
        <f t="shared" si="62"/>
        <v>0</v>
      </c>
      <c r="J114" s="137">
        <f t="shared" si="62"/>
        <v>267000</v>
      </c>
      <c r="K114" s="137">
        <f t="shared" si="62"/>
        <v>0</v>
      </c>
      <c r="L114" s="137">
        <f t="shared" si="62"/>
        <v>19388000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31963000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0.9646004345726702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26487000</v>
      </c>
      <c r="C115" s="139">
        <f t="shared" ref="C115:Q115" si="63">C87</f>
        <v>6649000</v>
      </c>
      <c r="D115" s="139">
        <f t="shared" si="63"/>
        <v>0</v>
      </c>
      <c r="E115" s="139">
        <f t="shared" si="63"/>
        <v>33136000</v>
      </c>
      <c r="F115" s="139">
        <f t="shared" si="63"/>
        <v>0</v>
      </c>
      <c r="G115" s="139">
        <f t="shared" si="63"/>
        <v>0</v>
      </c>
      <c r="H115" s="139">
        <f t="shared" si="63"/>
        <v>12308000</v>
      </c>
      <c r="I115" s="139">
        <f t="shared" si="63"/>
        <v>0</v>
      </c>
      <c r="J115" s="139">
        <f t="shared" si="63"/>
        <v>267000</v>
      </c>
      <c r="K115" s="139">
        <f t="shared" si="63"/>
        <v>0</v>
      </c>
      <c r="L115" s="139">
        <f t="shared" si="63"/>
        <v>19388000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31963000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0.9646004345726702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YmXsL7rRboHAjAJyH+S4/ILB51Y7U+aFB/ONoG8VmRTGGUypyfsdzDDC17NiDnNA3qEVkPHOQi+bqQL9yU20Q==" saltValue="EGbOiBFxd5X4BpJo5yh2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112000</v>
      </c>
      <c r="I10" s="110">
        <v>112447</v>
      </c>
      <c r="J10" s="109">
        <v>722000</v>
      </c>
      <c r="K10" s="110">
        <v>64131</v>
      </c>
      <c r="L10" s="109">
        <v>176000</v>
      </c>
      <c r="M10" s="110">
        <v>832187</v>
      </c>
      <c r="N10" s="109"/>
      <c r="O10" s="110">
        <v>306017</v>
      </c>
      <c r="P10" s="109">
        <f t="shared" ref="P10:P17" si="1">$H10      +$J10      +$L10      +$N10</f>
        <v>1010000</v>
      </c>
      <c r="Q10" s="110">
        <f t="shared" ref="Q10:Q17" si="2">$I10      +$K10      +$M10      +$O10</f>
        <v>1314782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-63.227375577844882</v>
      </c>
      <c r="T10" s="54">
        <f t="shared" ref="T10:T16" si="5">IF(($E10      =0),0,(($P10      /$E10      )*100))</f>
        <v>63.125</v>
      </c>
      <c r="U10" s="56">
        <f t="shared" ref="U10:U16" si="6">IF(($E10      =0),0,(($Q10      /$E10      )*100))</f>
        <v>82.173874999999995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1600000</v>
      </c>
      <c r="C17" s="111">
        <f>SUM(C9:C16)</f>
        <v>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112000</v>
      </c>
      <c r="I17" s="113">
        <f t="shared" si="7"/>
        <v>112447</v>
      </c>
      <c r="J17" s="112">
        <f t="shared" si="7"/>
        <v>722000</v>
      </c>
      <c r="K17" s="113">
        <f t="shared" si="7"/>
        <v>64131</v>
      </c>
      <c r="L17" s="112">
        <f t="shared" si="7"/>
        <v>176000</v>
      </c>
      <c r="M17" s="113">
        <f t="shared" si="7"/>
        <v>832187</v>
      </c>
      <c r="N17" s="112">
        <f t="shared" si="7"/>
        <v>0</v>
      </c>
      <c r="O17" s="113">
        <f t="shared" si="7"/>
        <v>306017</v>
      </c>
      <c r="P17" s="112">
        <f t="shared" si="1"/>
        <v>1010000</v>
      </c>
      <c r="Q17" s="113">
        <f t="shared" si="2"/>
        <v>1314782</v>
      </c>
      <c r="R17" s="58">
        <f t="shared" si="3"/>
        <v>-100</v>
      </c>
      <c r="S17" s="59">
        <f t="shared" si="4"/>
        <v>-63.227375577844882</v>
      </c>
      <c r="T17" s="58">
        <f>IF((SUM($E9:$E14))=0,0,(P17/(SUM($E9:$E14))*100))</f>
        <v>63.125</v>
      </c>
      <c r="U17" s="60">
        <f>IF((SUM($E9:$E14))=0,0,(Q17/(SUM($E9:$E14))*100))</f>
        <v>82.173874999999995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7266000</v>
      </c>
      <c r="D22" s="108"/>
      <c r="E22" s="108">
        <f t="shared" si="8"/>
        <v>7266000</v>
      </c>
      <c r="F22" s="109">
        <v>7266000</v>
      </c>
      <c r="G22" s="110">
        <v>7266000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7266000</v>
      </c>
      <c r="D26" s="111"/>
      <c r="E26" s="111">
        <f t="shared" si="8"/>
        <v>7266000</v>
      </c>
      <c r="F26" s="112">
        <f t="shared" ref="F26:O26" si="15">SUM(F19:F25)</f>
        <v>7266000</v>
      </c>
      <c r="G26" s="113">
        <f t="shared" si="15"/>
        <v>7266000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1895000</v>
      </c>
      <c r="C34" s="108"/>
      <c r="D34" s="108"/>
      <c r="E34" s="108">
        <f>$B34      +$C34      +$D34</f>
        <v>1895000</v>
      </c>
      <c r="F34" s="109">
        <v>1895000</v>
      </c>
      <c r="G34" s="110">
        <v>1895000</v>
      </c>
      <c r="H34" s="109">
        <v>474000</v>
      </c>
      <c r="I34" s="110"/>
      <c r="J34" s="109">
        <v>853000</v>
      </c>
      <c r="K34" s="110"/>
      <c r="L34" s="109">
        <v>568000</v>
      </c>
      <c r="M34" s="110">
        <v>568000</v>
      </c>
      <c r="N34" s="109"/>
      <c r="O34" s="110">
        <v>1327000</v>
      </c>
      <c r="P34" s="109">
        <f>$H34      +$J34      +$L34      +$N34</f>
        <v>1895000</v>
      </c>
      <c r="Q34" s="110">
        <f>$I34      +$K34      +$M34      +$O34</f>
        <v>1895000</v>
      </c>
      <c r="R34" s="54">
        <f>IF(($L34      =0),0,((($N34      -$L34      )/$L34      )*100))</f>
        <v>-100</v>
      </c>
      <c r="S34" s="55">
        <f>IF(($M34      =0),0,((($O34      -$M34      )/$M34      )*100))</f>
        <v>133.62676056338029</v>
      </c>
      <c r="T34" s="54">
        <f>IF(($E34      =0),0,(($P34      /$E34      )*100))</f>
        <v>100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1895000</v>
      </c>
      <c r="C35" s="111">
        <f>C34</f>
        <v>0</v>
      </c>
      <c r="D35" s="111"/>
      <c r="E35" s="111">
        <f>$B35      +$C35      +$D35</f>
        <v>1895000</v>
      </c>
      <c r="F35" s="112">
        <f t="shared" ref="F35:O35" si="17">F34</f>
        <v>1895000</v>
      </c>
      <c r="G35" s="113">
        <f t="shared" si="17"/>
        <v>1895000</v>
      </c>
      <c r="H35" s="112">
        <f t="shared" si="17"/>
        <v>474000</v>
      </c>
      <c r="I35" s="113">
        <f t="shared" si="17"/>
        <v>0</v>
      </c>
      <c r="J35" s="112">
        <f t="shared" si="17"/>
        <v>853000</v>
      </c>
      <c r="K35" s="113">
        <f t="shared" si="17"/>
        <v>0</v>
      </c>
      <c r="L35" s="112">
        <f t="shared" si="17"/>
        <v>568000</v>
      </c>
      <c r="M35" s="113">
        <f t="shared" si="17"/>
        <v>568000</v>
      </c>
      <c r="N35" s="112">
        <f t="shared" si="17"/>
        <v>0</v>
      </c>
      <c r="O35" s="113">
        <f t="shared" si="17"/>
        <v>1327000</v>
      </c>
      <c r="P35" s="112">
        <f>$H35      +$J35      +$L35      +$N35</f>
        <v>1895000</v>
      </c>
      <c r="Q35" s="113">
        <f>$I35      +$K35      +$M35      +$O35</f>
        <v>1895000</v>
      </c>
      <c r="R35" s="58">
        <f>IF(($L35      =0),0,((($N35      -$L35      )/$L35      )*100))</f>
        <v>-100</v>
      </c>
      <c r="S35" s="59">
        <f>IF(($M35      =0),0,((($O35      -$M35      )/$M35      )*100))</f>
        <v>133.62676056338029</v>
      </c>
      <c r="T35" s="58">
        <f>IF($E35   =0,0,($P35   /$E35   )*100)</f>
        <v>100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14620000</v>
      </c>
      <c r="C37" s="108">
        <v>-12620000</v>
      </c>
      <c r="D37" s="108"/>
      <c r="E37" s="108">
        <f t="shared" ref="E37:E42" si="18">$B37      +$C37      +$D37</f>
        <v>2000000</v>
      </c>
      <c r="F37" s="109">
        <v>2000000</v>
      </c>
      <c r="G37" s="110">
        <v>2000000</v>
      </c>
      <c r="H37" s="109"/>
      <c r="I37" s="110"/>
      <c r="J37" s="109"/>
      <c r="K37" s="110"/>
      <c r="L37" s="109"/>
      <c r="M37" s="110"/>
      <c r="N37" s="109">
        <v>2000000</v>
      </c>
      <c r="O37" s="110"/>
      <c r="P37" s="109">
        <f t="shared" ref="P37:P42" si="19">$H37      +$J37      +$L37      +$N37</f>
        <v>2000000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532000</v>
      </c>
      <c r="C38" s="108">
        <v>-435000</v>
      </c>
      <c r="D38" s="108"/>
      <c r="E38" s="108">
        <f t="shared" si="18"/>
        <v>97000</v>
      </c>
      <c r="F38" s="109">
        <v>532000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15152000</v>
      </c>
      <c r="C42" s="111">
        <f>SUM(C37:C41)</f>
        <v>-13055000</v>
      </c>
      <c r="D42" s="111"/>
      <c r="E42" s="111">
        <f t="shared" si="18"/>
        <v>2097000</v>
      </c>
      <c r="F42" s="112">
        <f t="shared" ref="F42:O42" si="25">SUM(F37:F41)</f>
        <v>2532000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2000000</v>
      </c>
      <c r="O42" s="113">
        <f t="shared" si="25"/>
        <v>0</v>
      </c>
      <c r="P42" s="112">
        <f t="shared" si="19"/>
        <v>2000000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100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18647000</v>
      </c>
      <c r="C69" s="120">
        <f>SUM(C9:C16,C19:C25,C28:C31,C34,C37:C41,C44:C54,C57:C60,C63:C67)</f>
        <v>-5789000</v>
      </c>
      <c r="D69" s="120"/>
      <c r="E69" s="120">
        <f t="shared" si="35"/>
        <v>12858000</v>
      </c>
      <c r="F69" s="121">
        <f t="shared" ref="F69:O69" si="43">SUM(F9:F16,F19:F25,F28:F31,F34,F37:F41,F44:F54,F57:F60,F63:F67)</f>
        <v>13293000</v>
      </c>
      <c r="G69" s="122">
        <f t="shared" si="43"/>
        <v>12761000</v>
      </c>
      <c r="H69" s="121">
        <f t="shared" si="43"/>
        <v>586000</v>
      </c>
      <c r="I69" s="122">
        <f t="shared" si="43"/>
        <v>112447</v>
      </c>
      <c r="J69" s="121">
        <f t="shared" si="43"/>
        <v>1575000</v>
      </c>
      <c r="K69" s="122">
        <f t="shared" si="43"/>
        <v>64131</v>
      </c>
      <c r="L69" s="121">
        <f t="shared" si="43"/>
        <v>744000</v>
      </c>
      <c r="M69" s="122">
        <f t="shared" si="43"/>
        <v>1400187</v>
      </c>
      <c r="N69" s="121">
        <f t="shared" si="43"/>
        <v>2000000</v>
      </c>
      <c r="O69" s="122">
        <f t="shared" si="43"/>
        <v>1633017</v>
      </c>
      <c r="P69" s="121">
        <f t="shared" si="36"/>
        <v>4905000</v>
      </c>
      <c r="Q69" s="122">
        <f t="shared" si="37"/>
        <v>3209782</v>
      </c>
      <c r="R69" s="67">
        <f t="shared" si="38"/>
        <v>168.81720430107526</v>
      </c>
      <c r="S69" s="68">
        <f t="shared" si="39"/>
        <v>16.628493194123354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38.437426533970694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25.153060105007448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39790000</v>
      </c>
      <c r="C71" s="108">
        <v>-87000</v>
      </c>
      <c r="D71" s="108"/>
      <c r="E71" s="108">
        <f>$B71      +$C71      +$D71</f>
        <v>39703000</v>
      </c>
      <c r="F71" s="109">
        <v>39703000</v>
      </c>
      <c r="G71" s="110">
        <v>39703000</v>
      </c>
      <c r="H71" s="109">
        <v>12876000</v>
      </c>
      <c r="I71" s="110"/>
      <c r="J71" s="109">
        <v>14962000</v>
      </c>
      <c r="K71" s="110"/>
      <c r="L71" s="109">
        <v>4997000</v>
      </c>
      <c r="M71" s="110"/>
      <c r="N71" s="109">
        <v>6868000</v>
      </c>
      <c r="O71" s="110"/>
      <c r="P71" s="109">
        <f>$H71      +$J71      +$L71      +$N71</f>
        <v>39703000</v>
      </c>
      <c r="Q71" s="110">
        <f>$I71      +$K71      +$M71      +$O71</f>
        <v>0</v>
      </c>
      <c r="R71" s="54">
        <f>IF(($L71      =0),0,((($N71      -$L71      )/$L71      )*100))</f>
        <v>37.44246547928757</v>
      </c>
      <c r="S71" s="55">
        <f>IF(($M71      =0),0,((($O71      -$M71      )/$M71      )*100))</f>
        <v>0</v>
      </c>
      <c r="T71" s="54">
        <f>IF(($E71      =0),0,(($P71      /$E71      )*100))</f>
        <v>100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39790000</v>
      </c>
      <c r="C73" s="117">
        <f>SUM(C71:C72)</f>
        <v>-87000</v>
      </c>
      <c r="D73" s="117"/>
      <c r="E73" s="117">
        <f>$B73      +$C73      +$D73</f>
        <v>39703000</v>
      </c>
      <c r="F73" s="118">
        <f t="shared" ref="F73:O73" si="44">SUM(F71:F72)</f>
        <v>39703000</v>
      </c>
      <c r="G73" s="119">
        <f t="shared" si="44"/>
        <v>39703000</v>
      </c>
      <c r="H73" s="118">
        <f t="shared" si="44"/>
        <v>12876000</v>
      </c>
      <c r="I73" s="119">
        <f t="shared" si="44"/>
        <v>0</v>
      </c>
      <c r="J73" s="118">
        <f t="shared" si="44"/>
        <v>14962000</v>
      </c>
      <c r="K73" s="119">
        <f t="shared" si="44"/>
        <v>0</v>
      </c>
      <c r="L73" s="118">
        <f t="shared" si="44"/>
        <v>4997000</v>
      </c>
      <c r="M73" s="119">
        <f t="shared" si="44"/>
        <v>0</v>
      </c>
      <c r="N73" s="118">
        <f t="shared" si="44"/>
        <v>6868000</v>
      </c>
      <c r="O73" s="119">
        <f t="shared" si="44"/>
        <v>0</v>
      </c>
      <c r="P73" s="118">
        <f>$H73      +$J73      +$L73      +$N73</f>
        <v>39703000</v>
      </c>
      <c r="Q73" s="119">
        <f>$I73      +$K73      +$M73      +$O73</f>
        <v>0</v>
      </c>
      <c r="R73" s="63">
        <f>IF(($L73      =0),0,((($N73      -$L73      )/$L73      )*100))</f>
        <v>37.44246547928757</v>
      </c>
      <c r="S73" s="64">
        <f>IF(($M73      =0),0,((($O73      -$M73      )/$M73      )*100))</f>
        <v>0</v>
      </c>
      <c r="T73" s="63">
        <f>IF(($E71      =0),0,(($P71      /$E71      )*100))</f>
        <v>100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39790000</v>
      </c>
      <c r="C74" s="120">
        <f>SUM(C71:C72)</f>
        <v>-87000</v>
      </c>
      <c r="D74" s="120"/>
      <c r="E74" s="120">
        <f>$B74      +$C74      +$D74</f>
        <v>39703000</v>
      </c>
      <c r="F74" s="121">
        <f t="shared" ref="F74:O74" si="45">SUM(F71:F72)</f>
        <v>39703000</v>
      </c>
      <c r="G74" s="122">
        <f t="shared" si="45"/>
        <v>39703000</v>
      </c>
      <c r="H74" s="121">
        <f t="shared" si="45"/>
        <v>12876000</v>
      </c>
      <c r="I74" s="122">
        <f t="shared" si="45"/>
        <v>0</v>
      </c>
      <c r="J74" s="121">
        <f t="shared" si="45"/>
        <v>14962000</v>
      </c>
      <c r="K74" s="122">
        <f t="shared" si="45"/>
        <v>0</v>
      </c>
      <c r="L74" s="121">
        <f t="shared" si="45"/>
        <v>4997000</v>
      </c>
      <c r="M74" s="122">
        <f t="shared" si="45"/>
        <v>0</v>
      </c>
      <c r="N74" s="121">
        <f t="shared" si="45"/>
        <v>6868000</v>
      </c>
      <c r="O74" s="122">
        <f t="shared" si="45"/>
        <v>0</v>
      </c>
      <c r="P74" s="121">
        <f>$H74      +$J74      +$L74      +$N74</f>
        <v>39703000</v>
      </c>
      <c r="Q74" s="122">
        <f>$I74      +$K74      +$M74      +$O74</f>
        <v>0</v>
      </c>
      <c r="R74" s="67">
        <f>IF(($L74      =0),0,((($N74      -$L74      )/$L74      )*100))</f>
        <v>37.44246547928757</v>
      </c>
      <c r="S74" s="68">
        <f>IF(($M74      =0),0,((($O74      -$M74      )/$M74      )*100))</f>
        <v>0</v>
      </c>
      <c r="T74" s="67">
        <f>IF(($E71      =0),0,(($P71      /$E71      )*100))</f>
        <v>100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58437000</v>
      </c>
      <c r="C75" s="120">
        <f>SUM(C9:C16,C19:C25,C28:C31,C34,C37:C41,C44:C54,C57:C60,C63:C67,C71:C72)</f>
        <v>-5876000</v>
      </c>
      <c r="D75" s="120"/>
      <c r="E75" s="120">
        <f>$B75      +$C75      +$D75</f>
        <v>52561000</v>
      </c>
      <c r="F75" s="121">
        <f t="shared" ref="F75:O75" si="46">SUM(F9:F16,F19:F25,F28:F31,F34,F37:F41,F44:F54,F57:F60,F63:F67,F71:F72)</f>
        <v>52996000</v>
      </c>
      <c r="G75" s="122">
        <f t="shared" si="46"/>
        <v>52464000</v>
      </c>
      <c r="H75" s="121">
        <f t="shared" si="46"/>
        <v>13462000</v>
      </c>
      <c r="I75" s="122">
        <f t="shared" si="46"/>
        <v>112447</v>
      </c>
      <c r="J75" s="121">
        <f t="shared" si="46"/>
        <v>16537000</v>
      </c>
      <c r="K75" s="122">
        <f t="shared" si="46"/>
        <v>64131</v>
      </c>
      <c r="L75" s="121">
        <f t="shared" si="46"/>
        <v>5741000</v>
      </c>
      <c r="M75" s="122">
        <f t="shared" si="46"/>
        <v>1400187</v>
      </c>
      <c r="N75" s="121">
        <f t="shared" si="46"/>
        <v>8868000</v>
      </c>
      <c r="O75" s="122">
        <f t="shared" si="46"/>
        <v>1633017</v>
      </c>
      <c r="P75" s="121">
        <f>$H75      +$J75      +$L75      +$N75</f>
        <v>44608000</v>
      </c>
      <c r="Q75" s="122">
        <f>$I75      +$K75      +$M75      +$O75</f>
        <v>3209782</v>
      </c>
      <c r="R75" s="67">
        <f>IF(($L75      =0),0,((($N75      -$L75      )/$L75      )*100))</f>
        <v>54.467862741682637</v>
      </c>
      <c r="S75" s="68">
        <f>IF(($M75      =0),0,((($O75      -$M75      )/$M75      )*100))</f>
        <v>16.628493194123354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85.025922537358952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6.1180657212564808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30255000</v>
      </c>
      <c r="C87" s="128">
        <f t="shared" si="48"/>
        <v>-64000</v>
      </c>
      <c r="D87" s="128">
        <f t="shared" si="48"/>
        <v>0</v>
      </c>
      <c r="E87" s="128">
        <f t="shared" si="48"/>
        <v>30191000</v>
      </c>
      <c r="F87" s="128">
        <f t="shared" si="48"/>
        <v>0</v>
      </c>
      <c r="G87" s="128">
        <f t="shared" si="48"/>
        <v>0</v>
      </c>
      <c r="H87" s="128">
        <f t="shared" si="48"/>
        <v>15857000</v>
      </c>
      <c r="I87" s="128">
        <f t="shared" si="48"/>
        <v>0</v>
      </c>
      <c r="J87" s="128">
        <f t="shared" si="48"/>
        <v>503000</v>
      </c>
      <c r="K87" s="128">
        <f t="shared" si="48"/>
        <v>0</v>
      </c>
      <c r="L87" s="128">
        <f t="shared" si="48"/>
        <v>11715000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28075000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92.991288794673906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17161000</v>
      </c>
      <c r="C91" s="108">
        <v>-64000</v>
      </c>
      <c r="D91" s="108"/>
      <c r="E91" s="108">
        <f t="shared" si="49"/>
        <v>17097000</v>
      </c>
      <c r="F91" s="108">
        <v>0</v>
      </c>
      <c r="G91" s="108">
        <v>0</v>
      </c>
      <c r="H91" s="108">
        <v>15857000</v>
      </c>
      <c r="I91" s="108"/>
      <c r="J91" s="108">
        <v>503000</v>
      </c>
      <c r="K91" s="108"/>
      <c r="L91" s="108">
        <v>211000</v>
      </c>
      <c r="M91" s="108"/>
      <c r="N91" s="108"/>
      <c r="O91" s="108"/>
      <c r="P91" s="108">
        <f t="shared" si="50"/>
        <v>16571000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96.923436860267884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11504000</v>
      </c>
      <c r="C93" s="108"/>
      <c r="D93" s="108"/>
      <c r="E93" s="108">
        <f t="shared" si="49"/>
        <v>11504000</v>
      </c>
      <c r="F93" s="108">
        <v>0</v>
      </c>
      <c r="G93" s="108">
        <v>0</v>
      </c>
      <c r="H93" s="108"/>
      <c r="I93" s="108"/>
      <c r="J93" s="108"/>
      <c r="K93" s="108"/>
      <c r="L93" s="108">
        <v>11504000</v>
      </c>
      <c r="M93" s="108"/>
      <c r="N93" s="108"/>
      <c r="O93" s="108"/>
      <c r="P93" s="108">
        <f t="shared" si="50"/>
        <v>11504000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560000</v>
      </c>
      <c r="C94" s="108"/>
      <c r="D94" s="108"/>
      <c r="E94" s="108">
        <f t="shared" si="49"/>
        <v>560000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1030000</v>
      </c>
      <c r="C96" s="131"/>
      <c r="D96" s="131"/>
      <c r="E96" s="131">
        <f t="shared" si="49"/>
        <v>1030000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30255000</v>
      </c>
      <c r="C114" s="137">
        <f t="shared" si="62"/>
        <v>-64000</v>
      </c>
      <c r="D114" s="137">
        <f t="shared" si="62"/>
        <v>0</v>
      </c>
      <c r="E114" s="137">
        <f t="shared" si="62"/>
        <v>30191000</v>
      </c>
      <c r="F114" s="137">
        <f t="shared" si="62"/>
        <v>0</v>
      </c>
      <c r="G114" s="137">
        <f t="shared" si="62"/>
        <v>0</v>
      </c>
      <c r="H114" s="137">
        <f t="shared" si="62"/>
        <v>15857000</v>
      </c>
      <c r="I114" s="137">
        <f t="shared" si="62"/>
        <v>0</v>
      </c>
      <c r="J114" s="137">
        <f t="shared" si="62"/>
        <v>503000</v>
      </c>
      <c r="K114" s="137">
        <f t="shared" si="62"/>
        <v>0</v>
      </c>
      <c r="L114" s="137">
        <f t="shared" si="62"/>
        <v>11715000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28075000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0.9299128879467391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30255000</v>
      </c>
      <c r="C115" s="139">
        <f t="shared" ref="C115:Q115" si="63">C87</f>
        <v>-64000</v>
      </c>
      <c r="D115" s="139">
        <f t="shared" si="63"/>
        <v>0</v>
      </c>
      <c r="E115" s="139">
        <f t="shared" si="63"/>
        <v>30191000</v>
      </c>
      <c r="F115" s="139">
        <f t="shared" si="63"/>
        <v>0</v>
      </c>
      <c r="G115" s="139">
        <f t="shared" si="63"/>
        <v>0</v>
      </c>
      <c r="H115" s="139">
        <f t="shared" si="63"/>
        <v>15857000</v>
      </c>
      <c r="I115" s="139">
        <f t="shared" si="63"/>
        <v>0</v>
      </c>
      <c r="J115" s="139">
        <f t="shared" si="63"/>
        <v>503000</v>
      </c>
      <c r="K115" s="139">
        <f t="shared" si="63"/>
        <v>0</v>
      </c>
      <c r="L115" s="139">
        <f t="shared" si="63"/>
        <v>11715000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28075000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0.9299128879467391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v0fWvyO3th8gXAZWWvSweF1AA/lekiy/EJvGmsH1oH8hUMXMcGyNiZawMckRyBUkO3s+CMoyl871pQYOdcPYg==" saltValue="We8eUr0RISPrFBVrJGkVo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277000</v>
      </c>
      <c r="I10" s="110">
        <v>276466</v>
      </c>
      <c r="J10" s="109">
        <v>666000</v>
      </c>
      <c r="K10" s="110">
        <v>666534</v>
      </c>
      <c r="L10" s="109">
        <v>402000</v>
      </c>
      <c r="M10" s="110">
        <v>401030</v>
      </c>
      <c r="N10" s="109"/>
      <c r="O10" s="110">
        <v>55972</v>
      </c>
      <c r="P10" s="109">
        <f t="shared" ref="P10:P17" si="1">$H10      +$J10      +$L10      +$N10</f>
        <v>1345000</v>
      </c>
      <c r="Q10" s="110">
        <f t="shared" ref="Q10:Q17" si="2">$I10      +$K10      +$M10      +$O10</f>
        <v>1400002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-86.042939430965262</v>
      </c>
      <c r="T10" s="54">
        <f t="shared" ref="T10:T16" si="5">IF(($E10      =0),0,(($P10      /$E10      )*100))</f>
        <v>84.0625</v>
      </c>
      <c r="U10" s="56">
        <f t="shared" ref="U10:U16" si="6">IF(($E10      =0),0,(($Q10      /$E10      )*100))</f>
        <v>87.500124999999997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>
        <v>-1000000</v>
      </c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>
        <v>-1000000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3600000</v>
      </c>
      <c r="C17" s="111">
        <f>SUM(C9:C16)</f>
        <v>-2000000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277000</v>
      </c>
      <c r="I17" s="113">
        <f t="shared" si="7"/>
        <v>276466</v>
      </c>
      <c r="J17" s="112">
        <f t="shared" si="7"/>
        <v>666000</v>
      </c>
      <c r="K17" s="113">
        <f t="shared" si="7"/>
        <v>666534</v>
      </c>
      <c r="L17" s="112">
        <f t="shared" si="7"/>
        <v>402000</v>
      </c>
      <c r="M17" s="113">
        <f t="shared" si="7"/>
        <v>401030</v>
      </c>
      <c r="N17" s="112">
        <f t="shared" si="7"/>
        <v>0</v>
      </c>
      <c r="O17" s="113">
        <f t="shared" si="7"/>
        <v>55972</v>
      </c>
      <c r="P17" s="112">
        <f t="shared" si="1"/>
        <v>1345000</v>
      </c>
      <c r="Q17" s="113">
        <f t="shared" si="2"/>
        <v>1400002</v>
      </c>
      <c r="R17" s="58">
        <f t="shared" si="3"/>
        <v>-100</v>
      </c>
      <c r="S17" s="59">
        <f t="shared" si="4"/>
        <v>-86.042939430965262</v>
      </c>
      <c r="T17" s="58">
        <f>IF((SUM($E9:$E14))=0,0,(P17/(SUM($E9:$E14))*100))</f>
        <v>84.0625</v>
      </c>
      <c r="U17" s="60">
        <f>IF((SUM($E9:$E14))=0,0,(Q17/(SUM($E9:$E14))*100))</f>
        <v>87.500124999999997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2848000</v>
      </c>
      <c r="D22" s="108"/>
      <c r="E22" s="108">
        <f t="shared" si="8"/>
        <v>2848000</v>
      </c>
      <c r="F22" s="109">
        <v>2848000</v>
      </c>
      <c r="G22" s="110">
        <v>2848000</v>
      </c>
      <c r="H22" s="109"/>
      <c r="I22" s="110">
        <v>2444821</v>
      </c>
      <c r="J22" s="109"/>
      <c r="K22" s="110">
        <v>11859554</v>
      </c>
      <c r="L22" s="109"/>
      <c r="M22" s="110"/>
      <c r="N22" s="109">
        <v>271000</v>
      </c>
      <c r="O22" s="110">
        <v>1685825</v>
      </c>
      <c r="P22" s="109">
        <f t="shared" si="9"/>
        <v>271000</v>
      </c>
      <c r="Q22" s="110">
        <f t="shared" si="10"/>
        <v>15990200</v>
      </c>
      <c r="R22" s="54">
        <f t="shared" si="11"/>
        <v>0</v>
      </c>
      <c r="S22" s="55">
        <f t="shared" si="12"/>
        <v>0</v>
      </c>
      <c r="T22" s="54">
        <f t="shared" si="13"/>
        <v>9.5154494382022481</v>
      </c>
      <c r="U22" s="56">
        <f t="shared" si="14"/>
        <v>561.4536516853932</v>
      </c>
      <c r="V22" s="109">
        <v>14211000</v>
      </c>
      <c r="W22" s="110">
        <v>13273000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2848000</v>
      </c>
      <c r="D26" s="111"/>
      <c r="E26" s="111">
        <f t="shared" si="8"/>
        <v>2848000</v>
      </c>
      <c r="F26" s="112">
        <f t="shared" ref="F26:O26" si="15">SUM(F19:F25)</f>
        <v>2848000</v>
      </c>
      <c r="G26" s="113">
        <f t="shared" si="15"/>
        <v>2848000</v>
      </c>
      <c r="H26" s="112">
        <f t="shared" si="15"/>
        <v>0</v>
      </c>
      <c r="I26" s="113">
        <f t="shared" si="15"/>
        <v>2444821</v>
      </c>
      <c r="J26" s="112">
        <f t="shared" si="15"/>
        <v>0</v>
      </c>
      <c r="K26" s="113">
        <f t="shared" si="15"/>
        <v>11859554</v>
      </c>
      <c r="L26" s="112">
        <f t="shared" si="15"/>
        <v>0</v>
      </c>
      <c r="M26" s="113">
        <f t="shared" si="15"/>
        <v>0</v>
      </c>
      <c r="N26" s="112">
        <f t="shared" si="15"/>
        <v>271000</v>
      </c>
      <c r="O26" s="113">
        <f t="shared" si="15"/>
        <v>1685825</v>
      </c>
      <c r="P26" s="112">
        <f t="shared" si="9"/>
        <v>271000</v>
      </c>
      <c r="Q26" s="113">
        <f t="shared" si="10"/>
        <v>15990200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9.5154494382022481</v>
      </c>
      <c r="U26" s="60">
        <f>IF(($E26-$E21-$E25)   =0,0,($Q26   /($E26-$E21-$E25)   )*100)</f>
        <v>561.4536516853932</v>
      </c>
      <c r="V26" s="112">
        <f>SUM(V19:V25)</f>
        <v>14211000</v>
      </c>
      <c r="W26" s="113">
        <f>SUM(W19:W25)</f>
        <v>13273000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1645000</v>
      </c>
      <c r="C34" s="108"/>
      <c r="D34" s="108"/>
      <c r="E34" s="108">
        <f>$B34      +$C34      +$D34</f>
        <v>1645000</v>
      </c>
      <c r="F34" s="109">
        <v>1645000</v>
      </c>
      <c r="G34" s="110">
        <v>1645000</v>
      </c>
      <c r="H34" s="109">
        <v>237000</v>
      </c>
      <c r="I34" s="110">
        <v>186124</v>
      </c>
      <c r="J34" s="109">
        <v>331000</v>
      </c>
      <c r="K34" s="110">
        <v>382132</v>
      </c>
      <c r="L34" s="109">
        <v>265000</v>
      </c>
      <c r="M34" s="110">
        <v>196113</v>
      </c>
      <c r="N34" s="109">
        <v>812000</v>
      </c>
      <c r="O34" s="110">
        <v>880632</v>
      </c>
      <c r="P34" s="109">
        <f>$H34      +$J34      +$L34      +$N34</f>
        <v>1645000</v>
      </c>
      <c r="Q34" s="110">
        <f>$I34      +$K34      +$M34      +$O34</f>
        <v>1645001</v>
      </c>
      <c r="R34" s="54">
        <f>IF(($L34      =0),0,((($N34      -$L34      )/$L34      )*100))</f>
        <v>206.41509433962267</v>
      </c>
      <c r="S34" s="55">
        <f>IF(($M34      =0),0,((($O34      -$M34      )/$M34      )*100))</f>
        <v>349.04315369200407</v>
      </c>
      <c r="T34" s="54">
        <f>IF(($E34      =0),0,(($P34      /$E34      )*100))</f>
        <v>100</v>
      </c>
      <c r="U34" s="56">
        <f>IF(($E34      =0),0,(($Q34      /$E34      )*100))</f>
        <v>100.00006079027355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1645000</v>
      </c>
      <c r="C35" s="111">
        <f>C34</f>
        <v>0</v>
      </c>
      <c r="D35" s="111"/>
      <c r="E35" s="111">
        <f>$B35      +$C35      +$D35</f>
        <v>1645000</v>
      </c>
      <c r="F35" s="112">
        <f t="shared" ref="F35:O35" si="17">F34</f>
        <v>1645000</v>
      </c>
      <c r="G35" s="113">
        <f t="shared" si="17"/>
        <v>1645000</v>
      </c>
      <c r="H35" s="112">
        <f t="shared" si="17"/>
        <v>237000</v>
      </c>
      <c r="I35" s="113">
        <f t="shared" si="17"/>
        <v>186124</v>
      </c>
      <c r="J35" s="112">
        <f t="shared" si="17"/>
        <v>331000</v>
      </c>
      <c r="K35" s="113">
        <f t="shared" si="17"/>
        <v>382132</v>
      </c>
      <c r="L35" s="112">
        <f t="shared" si="17"/>
        <v>265000</v>
      </c>
      <c r="M35" s="113">
        <f t="shared" si="17"/>
        <v>196113</v>
      </c>
      <c r="N35" s="112">
        <f t="shared" si="17"/>
        <v>812000</v>
      </c>
      <c r="O35" s="113">
        <f t="shared" si="17"/>
        <v>880632</v>
      </c>
      <c r="P35" s="112">
        <f>$H35      +$J35      +$L35      +$N35</f>
        <v>1645000</v>
      </c>
      <c r="Q35" s="113">
        <f>$I35      +$K35      +$M35      +$O35</f>
        <v>1645001</v>
      </c>
      <c r="R35" s="58">
        <f>IF(($L35      =0),0,((($N35      -$L35      )/$L35      )*100))</f>
        <v>206.41509433962267</v>
      </c>
      <c r="S35" s="59">
        <f>IF(($M35      =0),0,((($O35      -$M35      )/$M35      )*100))</f>
        <v>349.04315369200407</v>
      </c>
      <c r="T35" s="58">
        <f>IF($E35   =0,0,($P35   /$E35   )*100)</f>
        <v>100</v>
      </c>
      <c r="U35" s="60">
        <f>IF($E35   =0,0,($Q35   /$E35   )*100)</f>
        <v>100.00006079027355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2925000</v>
      </c>
      <c r="C37" s="108"/>
      <c r="D37" s="108"/>
      <c r="E37" s="108">
        <f t="shared" ref="E37:E42" si="18">$B37      +$C37      +$D37</f>
        <v>2925000</v>
      </c>
      <c r="F37" s="109">
        <v>2925000</v>
      </c>
      <c r="G37" s="110">
        <v>2925000</v>
      </c>
      <c r="H37" s="109"/>
      <c r="I37" s="110"/>
      <c r="J37" s="109">
        <v>835000</v>
      </c>
      <c r="K37" s="110">
        <v>792538</v>
      </c>
      <c r="L37" s="109">
        <v>486000</v>
      </c>
      <c r="M37" s="110">
        <v>676791</v>
      </c>
      <c r="N37" s="109">
        <v>1604000</v>
      </c>
      <c r="O37" s="110">
        <v>1455672</v>
      </c>
      <c r="P37" s="109">
        <f t="shared" ref="P37:P42" si="19">$H37      +$J37      +$L37      +$N37</f>
        <v>2925000</v>
      </c>
      <c r="Q37" s="110">
        <f t="shared" ref="Q37:Q42" si="20">$I37      +$K37      +$M37      +$O37</f>
        <v>2925001</v>
      </c>
      <c r="R37" s="54">
        <f t="shared" ref="R37:R42" si="21">IF(($L37      =0),0,((($N37      -$L37      )/$L37      )*100))</f>
        <v>230.04115226337447</v>
      </c>
      <c r="S37" s="55">
        <f t="shared" ref="S37:S42" si="22">IF(($M37      =0),0,((($O37      -$M37      )/$M37      )*100))</f>
        <v>115.08442044885349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100.00003418803418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2925000</v>
      </c>
      <c r="C42" s="111">
        <f>SUM(C37:C41)</f>
        <v>0</v>
      </c>
      <c r="D42" s="111"/>
      <c r="E42" s="111">
        <f t="shared" si="18"/>
        <v>2925000</v>
      </c>
      <c r="F42" s="112">
        <f t="shared" ref="F42:O42" si="25">SUM(F37:F41)</f>
        <v>2925000</v>
      </c>
      <c r="G42" s="113">
        <f t="shared" si="25"/>
        <v>2925000</v>
      </c>
      <c r="H42" s="112">
        <f t="shared" si="25"/>
        <v>0</v>
      </c>
      <c r="I42" s="113">
        <f t="shared" si="25"/>
        <v>0</v>
      </c>
      <c r="J42" s="112">
        <f t="shared" si="25"/>
        <v>835000</v>
      </c>
      <c r="K42" s="113">
        <f t="shared" si="25"/>
        <v>792538</v>
      </c>
      <c r="L42" s="112">
        <f t="shared" si="25"/>
        <v>486000</v>
      </c>
      <c r="M42" s="113">
        <f t="shared" si="25"/>
        <v>676791</v>
      </c>
      <c r="N42" s="112">
        <f t="shared" si="25"/>
        <v>1604000</v>
      </c>
      <c r="O42" s="113">
        <f t="shared" si="25"/>
        <v>1455672</v>
      </c>
      <c r="P42" s="112">
        <f t="shared" si="19"/>
        <v>2925000</v>
      </c>
      <c r="Q42" s="113">
        <f t="shared" si="20"/>
        <v>2925001</v>
      </c>
      <c r="R42" s="58">
        <f t="shared" si="21"/>
        <v>230.04115226337447</v>
      </c>
      <c r="S42" s="59">
        <f t="shared" si="22"/>
        <v>115.08442044885349</v>
      </c>
      <c r="T42" s="58">
        <f>IF((+$E37+$E40) =0,0,(P42   /(+$E37+$E40) )*100)</f>
        <v>100</v>
      </c>
      <c r="U42" s="60">
        <f>IF((+$E37+$E40) =0,0,(Q42   /(+$E37+$E40) )*100)</f>
        <v>100.00003418803418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8170000</v>
      </c>
      <c r="C69" s="120">
        <f>SUM(C9:C16,C19:C25,C28:C31,C34,C37:C41,C44:C54,C57:C60,C63:C67)</f>
        <v>848000</v>
      </c>
      <c r="D69" s="120"/>
      <c r="E69" s="120">
        <f t="shared" si="35"/>
        <v>9018000</v>
      </c>
      <c r="F69" s="121">
        <f t="shared" ref="F69:O69" si="43">SUM(F9:F16,F19:F25,F28:F31,F34,F37:F41,F44:F54,F57:F60,F63:F67)</f>
        <v>9018000</v>
      </c>
      <c r="G69" s="122">
        <f t="shared" si="43"/>
        <v>9018000</v>
      </c>
      <c r="H69" s="121">
        <f t="shared" si="43"/>
        <v>514000</v>
      </c>
      <c r="I69" s="122">
        <f t="shared" si="43"/>
        <v>2907411</v>
      </c>
      <c r="J69" s="121">
        <f t="shared" si="43"/>
        <v>1832000</v>
      </c>
      <c r="K69" s="122">
        <f t="shared" si="43"/>
        <v>13700758</v>
      </c>
      <c r="L69" s="121">
        <f t="shared" si="43"/>
        <v>1153000</v>
      </c>
      <c r="M69" s="122">
        <f t="shared" si="43"/>
        <v>1273934</v>
      </c>
      <c r="N69" s="121">
        <f t="shared" si="43"/>
        <v>2687000</v>
      </c>
      <c r="O69" s="122">
        <f t="shared" si="43"/>
        <v>4078101</v>
      </c>
      <c r="P69" s="121">
        <f t="shared" si="36"/>
        <v>6186000</v>
      </c>
      <c r="Q69" s="122">
        <f t="shared" si="37"/>
        <v>21960204</v>
      </c>
      <c r="R69" s="67">
        <f t="shared" si="38"/>
        <v>133.04423243712057</v>
      </c>
      <c r="S69" s="68">
        <f t="shared" si="39"/>
        <v>220.11870316672608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68.596141051230873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243.51523619427812</v>
      </c>
      <c r="V69" s="121">
        <f>SUM(V9:V16,V19:V25,V28:V31,V34,V37:V41,V44:V54,V57:V60,V63:V67)</f>
        <v>14211000</v>
      </c>
      <c r="W69" s="122">
        <f>SUM(W9:W16,W19:W25,W28:W31,W34,W37:W41,W44:W54,W57:W60,W63:W67)</f>
        <v>13273000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25052000</v>
      </c>
      <c r="C71" s="108">
        <v>3795000</v>
      </c>
      <c r="D71" s="108"/>
      <c r="E71" s="108">
        <f>$B71      +$C71      +$D71</f>
        <v>28847000</v>
      </c>
      <c r="F71" s="109">
        <v>28847000</v>
      </c>
      <c r="G71" s="110">
        <v>28847000</v>
      </c>
      <c r="H71" s="109">
        <v>11896000</v>
      </c>
      <c r="I71" s="110">
        <v>11895957</v>
      </c>
      <c r="J71" s="109">
        <v>10200000</v>
      </c>
      <c r="K71" s="110">
        <v>10247301</v>
      </c>
      <c r="L71" s="109">
        <v>1850000</v>
      </c>
      <c r="M71" s="110">
        <v>1850451</v>
      </c>
      <c r="N71" s="109">
        <v>4854000</v>
      </c>
      <c r="O71" s="110">
        <v>4853290</v>
      </c>
      <c r="P71" s="109">
        <f>$H71      +$J71      +$L71      +$N71</f>
        <v>28800000</v>
      </c>
      <c r="Q71" s="110">
        <f>$I71      +$K71      +$M71      +$O71</f>
        <v>28846999</v>
      </c>
      <c r="R71" s="54">
        <f>IF(($L71      =0),0,((($N71      -$L71      )/$L71      )*100))</f>
        <v>162.37837837837839</v>
      </c>
      <c r="S71" s="55">
        <f>IF(($M71      =0),0,((($O71      -$M71      )/$M71      )*100))</f>
        <v>162.27606134936835</v>
      </c>
      <c r="T71" s="54">
        <f>IF(($E71      =0),0,(($P71      /$E71      )*100))</f>
        <v>99.837071445904257</v>
      </c>
      <c r="U71" s="56">
        <f>IF(($E71      =0),0,(($Q71      /$E71      )*100))</f>
        <v>99.999996533435024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25052000</v>
      </c>
      <c r="C73" s="117">
        <f>SUM(C71:C72)</f>
        <v>3795000</v>
      </c>
      <c r="D73" s="117"/>
      <c r="E73" s="117">
        <f>$B73      +$C73      +$D73</f>
        <v>28847000</v>
      </c>
      <c r="F73" s="118">
        <f t="shared" ref="F73:O73" si="44">SUM(F71:F72)</f>
        <v>28847000</v>
      </c>
      <c r="G73" s="119">
        <f t="shared" si="44"/>
        <v>28847000</v>
      </c>
      <c r="H73" s="118">
        <f t="shared" si="44"/>
        <v>11896000</v>
      </c>
      <c r="I73" s="119">
        <f t="shared" si="44"/>
        <v>11895957</v>
      </c>
      <c r="J73" s="118">
        <f t="shared" si="44"/>
        <v>10200000</v>
      </c>
      <c r="K73" s="119">
        <f t="shared" si="44"/>
        <v>10247301</v>
      </c>
      <c r="L73" s="118">
        <f t="shared" si="44"/>
        <v>1850000</v>
      </c>
      <c r="M73" s="119">
        <f t="shared" si="44"/>
        <v>1850451</v>
      </c>
      <c r="N73" s="118">
        <f t="shared" si="44"/>
        <v>4854000</v>
      </c>
      <c r="O73" s="119">
        <f t="shared" si="44"/>
        <v>4853290</v>
      </c>
      <c r="P73" s="118">
        <f>$H73      +$J73      +$L73      +$N73</f>
        <v>28800000</v>
      </c>
      <c r="Q73" s="119">
        <f>$I73      +$K73      +$M73      +$O73</f>
        <v>28846999</v>
      </c>
      <c r="R73" s="63">
        <f>IF(($L73      =0),0,((($N73      -$L73      )/$L73      )*100))</f>
        <v>162.37837837837839</v>
      </c>
      <c r="S73" s="64">
        <f>IF(($M73      =0),0,((($O73      -$M73      )/$M73      )*100))</f>
        <v>162.27606134936835</v>
      </c>
      <c r="T73" s="63">
        <f>IF(($E71      =0),0,(($P71      /$E71      )*100))</f>
        <v>99.837071445904257</v>
      </c>
      <c r="U73" s="65">
        <f>IF($E71   =0,0,($Q71   /$E71 )*100)</f>
        <v>99.999996533435024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25052000</v>
      </c>
      <c r="C74" s="120">
        <f>SUM(C71:C72)</f>
        <v>3795000</v>
      </c>
      <c r="D74" s="120"/>
      <c r="E74" s="120">
        <f>$B74      +$C74      +$D74</f>
        <v>28847000</v>
      </c>
      <c r="F74" s="121">
        <f t="shared" ref="F74:O74" si="45">SUM(F71:F72)</f>
        <v>28847000</v>
      </c>
      <c r="G74" s="122">
        <f t="shared" si="45"/>
        <v>28847000</v>
      </c>
      <c r="H74" s="121">
        <f t="shared" si="45"/>
        <v>11896000</v>
      </c>
      <c r="I74" s="122">
        <f t="shared" si="45"/>
        <v>11895957</v>
      </c>
      <c r="J74" s="121">
        <f t="shared" si="45"/>
        <v>10200000</v>
      </c>
      <c r="K74" s="122">
        <f t="shared" si="45"/>
        <v>10247301</v>
      </c>
      <c r="L74" s="121">
        <f t="shared" si="45"/>
        <v>1850000</v>
      </c>
      <c r="M74" s="122">
        <f t="shared" si="45"/>
        <v>1850451</v>
      </c>
      <c r="N74" s="121">
        <f t="shared" si="45"/>
        <v>4854000</v>
      </c>
      <c r="O74" s="122">
        <f t="shared" si="45"/>
        <v>4853290</v>
      </c>
      <c r="P74" s="121">
        <f>$H74      +$J74      +$L74      +$N74</f>
        <v>28800000</v>
      </c>
      <c r="Q74" s="122">
        <f>$I74      +$K74      +$M74      +$O74</f>
        <v>28846999</v>
      </c>
      <c r="R74" s="67">
        <f>IF(($L74      =0),0,((($N74      -$L74      )/$L74      )*100))</f>
        <v>162.37837837837839</v>
      </c>
      <c r="S74" s="68">
        <f>IF(($M74      =0),0,((($O74      -$M74      )/$M74      )*100))</f>
        <v>162.27606134936835</v>
      </c>
      <c r="T74" s="67">
        <f>IF(($E71      =0),0,(($P71      /$E71      )*100))</f>
        <v>99.837071445904257</v>
      </c>
      <c r="U74" s="71">
        <f>IF($E71   =0,0,($Q71   /$E71 )*100)</f>
        <v>99.999996533435024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33222000</v>
      </c>
      <c r="C75" s="120">
        <f>SUM(C9:C16,C19:C25,C28:C31,C34,C37:C41,C44:C54,C57:C60,C63:C67,C71:C72)</f>
        <v>4643000</v>
      </c>
      <c r="D75" s="120"/>
      <c r="E75" s="120">
        <f>$B75      +$C75      +$D75</f>
        <v>37865000</v>
      </c>
      <c r="F75" s="121">
        <f t="shared" ref="F75:O75" si="46">SUM(F9:F16,F19:F25,F28:F31,F34,F37:F41,F44:F54,F57:F60,F63:F67,F71:F72)</f>
        <v>37865000</v>
      </c>
      <c r="G75" s="122">
        <f t="shared" si="46"/>
        <v>37865000</v>
      </c>
      <c r="H75" s="121">
        <f t="shared" si="46"/>
        <v>12410000</v>
      </c>
      <c r="I75" s="122">
        <f t="shared" si="46"/>
        <v>14803368</v>
      </c>
      <c r="J75" s="121">
        <f t="shared" si="46"/>
        <v>12032000</v>
      </c>
      <c r="K75" s="122">
        <f t="shared" si="46"/>
        <v>23948059</v>
      </c>
      <c r="L75" s="121">
        <f t="shared" si="46"/>
        <v>3003000</v>
      </c>
      <c r="M75" s="122">
        <f t="shared" si="46"/>
        <v>3124385</v>
      </c>
      <c r="N75" s="121">
        <f t="shared" si="46"/>
        <v>7541000</v>
      </c>
      <c r="O75" s="122">
        <f t="shared" si="46"/>
        <v>8931391</v>
      </c>
      <c r="P75" s="121">
        <f>$H75      +$J75      +$L75      +$N75</f>
        <v>34986000</v>
      </c>
      <c r="Q75" s="122">
        <f>$I75      +$K75      +$M75      +$O75</f>
        <v>50807203</v>
      </c>
      <c r="R75" s="67">
        <f>IF(($L75      =0),0,((($N75      -$L75      )/$L75      )*100))</f>
        <v>151.11555111555111</v>
      </c>
      <c r="S75" s="68">
        <f>IF(($M75      =0),0,((($O75      -$M75      )/$M75      )*100))</f>
        <v>185.86076939941779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92.396672388749508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134.17985738808926</v>
      </c>
      <c r="V75" s="121">
        <f>SUM(V9:V16,V19:V25,V28:V31,V34,V37:V41,V44:V54,V57:V60,V63:V67,V71:V72)</f>
        <v>14211000</v>
      </c>
      <c r="W75" s="122">
        <f>SUM(W9:W16,W19:W25,W28:W31,W34,W37:W41,W44:W54,W57:W60,W63:W67,W71:W72)</f>
        <v>13273000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14894000</v>
      </c>
      <c r="C87" s="128">
        <f t="shared" si="48"/>
        <v>127000</v>
      </c>
      <c r="D87" s="128">
        <f t="shared" si="48"/>
        <v>0</v>
      </c>
      <c r="E87" s="128">
        <f t="shared" si="48"/>
        <v>15021000</v>
      </c>
      <c r="F87" s="128">
        <f t="shared" si="48"/>
        <v>0</v>
      </c>
      <c r="G87" s="128">
        <f t="shared" si="48"/>
        <v>0</v>
      </c>
      <c r="H87" s="128">
        <f t="shared" si="48"/>
        <v>3590000</v>
      </c>
      <c r="I87" s="128">
        <f t="shared" si="48"/>
        <v>0</v>
      </c>
      <c r="J87" s="128">
        <f t="shared" si="48"/>
        <v>103000</v>
      </c>
      <c r="K87" s="128">
        <f t="shared" si="48"/>
        <v>0</v>
      </c>
      <c r="L87" s="128">
        <f t="shared" si="48"/>
        <v>11001000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14694000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97.823047733173553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3999000</v>
      </c>
      <c r="C91" s="108">
        <v>27000</v>
      </c>
      <c r="D91" s="108"/>
      <c r="E91" s="108">
        <f t="shared" si="49"/>
        <v>4026000</v>
      </c>
      <c r="F91" s="108">
        <v>0</v>
      </c>
      <c r="G91" s="108">
        <v>0</v>
      </c>
      <c r="H91" s="108">
        <v>3590000</v>
      </c>
      <c r="I91" s="108"/>
      <c r="J91" s="108">
        <v>103000</v>
      </c>
      <c r="K91" s="108"/>
      <c r="L91" s="108">
        <v>144000</v>
      </c>
      <c r="M91" s="108"/>
      <c r="N91" s="108"/>
      <c r="O91" s="108"/>
      <c r="P91" s="108">
        <f t="shared" si="50"/>
        <v>3837000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95.305514157973164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10857000</v>
      </c>
      <c r="C93" s="108"/>
      <c r="D93" s="108"/>
      <c r="E93" s="108">
        <f t="shared" si="49"/>
        <v>10857000</v>
      </c>
      <c r="F93" s="108">
        <v>0</v>
      </c>
      <c r="G93" s="108">
        <v>0</v>
      </c>
      <c r="H93" s="108"/>
      <c r="I93" s="108"/>
      <c r="J93" s="108"/>
      <c r="K93" s="108"/>
      <c r="L93" s="108">
        <v>10857000</v>
      </c>
      <c r="M93" s="108"/>
      <c r="N93" s="108"/>
      <c r="O93" s="108"/>
      <c r="P93" s="108">
        <f t="shared" si="50"/>
        <v>10857000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38000</v>
      </c>
      <c r="C94" s="108"/>
      <c r="D94" s="108"/>
      <c r="E94" s="108">
        <f t="shared" si="49"/>
        <v>38000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100000</v>
      </c>
      <c r="D96" s="131"/>
      <c r="E96" s="131">
        <f t="shared" si="49"/>
        <v>100000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14894000</v>
      </c>
      <c r="C114" s="137">
        <f t="shared" si="62"/>
        <v>127000</v>
      </c>
      <c r="D114" s="137">
        <f t="shared" si="62"/>
        <v>0</v>
      </c>
      <c r="E114" s="137">
        <f t="shared" si="62"/>
        <v>15021000</v>
      </c>
      <c r="F114" s="137">
        <f t="shared" si="62"/>
        <v>0</v>
      </c>
      <c r="G114" s="137">
        <f t="shared" si="62"/>
        <v>0</v>
      </c>
      <c r="H114" s="137">
        <f t="shared" si="62"/>
        <v>3590000</v>
      </c>
      <c r="I114" s="137">
        <f t="shared" si="62"/>
        <v>0</v>
      </c>
      <c r="J114" s="137">
        <f t="shared" si="62"/>
        <v>103000</v>
      </c>
      <c r="K114" s="137">
        <f t="shared" si="62"/>
        <v>0</v>
      </c>
      <c r="L114" s="137">
        <f t="shared" si="62"/>
        <v>11001000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14694000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0.97823047733173552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14894000</v>
      </c>
      <c r="C115" s="139">
        <f t="shared" ref="C115:Q115" si="63">C87</f>
        <v>127000</v>
      </c>
      <c r="D115" s="139">
        <f t="shared" si="63"/>
        <v>0</v>
      </c>
      <c r="E115" s="139">
        <f t="shared" si="63"/>
        <v>15021000</v>
      </c>
      <c r="F115" s="139">
        <f t="shared" si="63"/>
        <v>0</v>
      </c>
      <c r="G115" s="139">
        <f t="shared" si="63"/>
        <v>0</v>
      </c>
      <c r="H115" s="139">
        <f t="shared" si="63"/>
        <v>3590000</v>
      </c>
      <c r="I115" s="139">
        <f t="shared" si="63"/>
        <v>0</v>
      </c>
      <c r="J115" s="139">
        <f t="shared" si="63"/>
        <v>103000</v>
      </c>
      <c r="K115" s="139">
        <f t="shared" si="63"/>
        <v>0</v>
      </c>
      <c r="L115" s="139">
        <f t="shared" si="63"/>
        <v>11001000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14694000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0.97823047733173552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F//4J4KDLSdM8imCnpccXIgIBL/FaEueMf2aPnScpW/6cCf17A+ysivUQWZIf8Fec/vXi3MBrPOGiF1OQWD1w==" saltValue="s7oYQK0FmQVnJEN+mE3/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417000</v>
      </c>
      <c r="I10" s="110">
        <v>144164</v>
      </c>
      <c r="J10" s="109">
        <v>287000</v>
      </c>
      <c r="K10" s="110">
        <v>560142</v>
      </c>
      <c r="L10" s="109">
        <v>98000</v>
      </c>
      <c r="M10" s="110">
        <v>90346</v>
      </c>
      <c r="N10" s="109"/>
      <c r="O10" s="110">
        <v>203408</v>
      </c>
      <c r="P10" s="109">
        <f t="shared" ref="P10:P17" si="1">$H10      +$J10      +$L10      +$N10</f>
        <v>802000</v>
      </c>
      <c r="Q10" s="110">
        <f t="shared" ref="Q10:Q17" si="2">$I10      +$K10      +$M10      +$O10</f>
        <v>998060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125.14333783454718</v>
      </c>
      <c r="T10" s="54">
        <f t="shared" ref="T10:T16" si="5">IF(($E10      =0),0,(($P10      /$E10      )*100))</f>
        <v>80.2</v>
      </c>
      <c r="U10" s="56">
        <f t="shared" ref="U10:U16" si="6">IF(($E10      =0),0,(($Q10      /$E10      )*100))</f>
        <v>99.805999999999997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417000</v>
      </c>
      <c r="I17" s="113">
        <f t="shared" si="7"/>
        <v>144164</v>
      </c>
      <c r="J17" s="112">
        <f t="shared" si="7"/>
        <v>287000</v>
      </c>
      <c r="K17" s="113">
        <f t="shared" si="7"/>
        <v>560142</v>
      </c>
      <c r="L17" s="112">
        <f t="shared" si="7"/>
        <v>98000</v>
      </c>
      <c r="M17" s="113">
        <f t="shared" si="7"/>
        <v>90346</v>
      </c>
      <c r="N17" s="112">
        <f t="shared" si="7"/>
        <v>0</v>
      </c>
      <c r="O17" s="113">
        <f t="shared" si="7"/>
        <v>203408</v>
      </c>
      <c r="P17" s="112">
        <f t="shared" si="1"/>
        <v>802000</v>
      </c>
      <c r="Q17" s="113">
        <f t="shared" si="2"/>
        <v>998060</v>
      </c>
      <c r="R17" s="58">
        <f t="shared" si="3"/>
        <v>-100</v>
      </c>
      <c r="S17" s="59">
        <f t="shared" si="4"/>
        <v>125.14333783454718</v>
      </c>
      <c r="T17" s="58">
        <f>IF((SUM($E9:$E14))=0,0,(P17/(SUM($E9:$E14))*100))</f>
        <v>80.2</v>
      </c>
      <c r="U17" s="60">
        <f>IF((SUM($E9:$E14))=0,0,(Q17/(SUM($E9:$E14))*100))</f>
        <v>99.805999999999997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2403000</v>
      </c>
      <c r="C21" s="108"/>
      <c r="D21" s="108"/>
      <c r="E21" s="108">
        <f t="shared" si="8"/>
        <v>2403000</v>
      </c>
      <c r="F21" s="109">
        <v>2403000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2403000</v>
      </c>
      <c r="C26" s="111">
        <f>SUM(C19:C25)</f>
        <v>0</v>
      </c>
      <c r="D26" s="111"/>
      <c r="E26" s="111">
        <f t="shared" si="8"/>
        <v>2403000</v>
      </c>
      <c r="F26" s="112">
        <f t="shared" ref="F26:O26" si="15">SUM(F19:F25)</f>
        <v>2403000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3018000</v>
      </c>
      <c r="C31" s="108"/>
      <c r="D31" s="108"/>
      <c r="E31" s="108">
        <f>$B31      +$C31      +$D31</f>
        <v>3018000</v>
      </c>
      <c r="F31" s="109">
        <v>3018000</v>
      </c>
      <c r="G31" s="110">
        <v>3018000</v>
      </c>
      <c r="H31" s="109">
        <v>310000</v>
      </c>
      <c r="I31" s="110">
        <v>25514</v>
      </c>
      <c r="J31" s="109">
        <v>1194000</v>
      </c>
      <c r="K31" s="110">
        <v>1168819</v>
      </c>
      <c r="L31" s="109">
        <v>26000</v>
      </c>
      <c r="M31" s="110">
        <v>266112</v>
      </c>
      <c r="N31" s="109"/>
      <c r="O31" s="110">
        <v>416537</v>
      </c>
      <c r="P31" s="109">
        <f>$H31      +$J31      +$L31      +$N31</f>
        <v>1530000</v>
      </c>
      <c r="Q31" s="110">
        <f>$I31      +$K31      +$M31      +$O31</f>
        <v>1876982</v>
      </c>
      <c r="R31" s="54">
        <f>IF(($L31      =0),0,((($N31      -$L31      )/$L31      )*100))</f>
        <v>-100</v>
      </c>
      <c r="S31" s="55">
        <f>IF(($M31      =0),0,((($O31      -$M31      )/$M31      )*100))</f>
        <v>56.526951058201057</v>
      </c>
      <c r="T31" s="54">
        <f>IF(($E31      =0),0,(($P31      /$E31      )*100))</f>
        <v>50.695825049701796</v>
      </c>
      <c r="U31" s="56">
        <f>IF(($E31      =0),0,(($Q31      /$E31      )*100))</f>
        <v>62.192909211398273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3018000</v>
      </c>
      <c r="C32" s="111">
        <f>SUM(C28:C31)</f>
        <v>0</v>
      </c>
      <c r="D32" s="111"/>
      <c r="E32" s="111">
        <f>$B32      +$C32      +$D32</f>
        <v>3018000</v>
      </c>
      <c r="F32" s="112">
        <f t="shared" ref="F32:O32" si="16">SUM(F28:F31)</f>
        <v>3018000</v>
      </c>
      <c r="G32" s="113">
        <f t="shared" si="16"/>
        <v>3018000</v>
      </c>
      <c r="H32" s="112">
        <f t="shared" si="16"/>
        <v>310000</v>
      </c>
      <c r="I32" s="113">
        <f t="shared" si="16"/>
        <v>25514</v>
      </c>
      <c r="J32" s="112">
        <f t="shared" si="16"/>
        <v>1194000</v>
      </c>
      <c r="K32" s="113">
        <f t="shared" si="16"/>
        <v>1168819</v>
      </c>
      <c r="L32" s="112">
        <f t="shared" si="16"/>
        <v>26000</v>
      </c>
      <c r="M32" s="113">
        <f t="shared" si="16"/>
        <v>266112</v>
      </c>
      <c r="N32" s="112">
        <f t="shared" si="16"/>
        <v>0</v>
      </c>
      <c r="O32" s="113">
        <f t="shared" si="16"/>
        <v>416537</v>
      </c>
      <c r="P32" s="112">
        <f>$H32      +$J32      +$L32      +$N32</f>
        <v>1530000</v>
      </c>
      <c r="Q32" s="113">
        <f>$I32      +$K32      +$M32      +$O32</f>
        <v>1876982</v>
      </c>
      <c r="R32" s="58">
        <f>IF(($L32      =0),0,((($N32      -$L32      )/$L32      )*100))</f>
        <v>-100</v>
      </c>
      <c r="S32" s="59">
        <f>IF(($M32      =0),0,((($O32      -$M32      )/$M32      )*100))</f>
        <v>56.526951058201057</v>
      </c>
      <c r="T32" s="58">
        <f>IF($E32   =0,0,($P32   /$E32   )*100)</f>
        <v>50.695825049701796</v>
      </c>
      <c r="U32" s="60">
        <f>IF($E32   =0,0,($Q32   /$E32   )*100)</f>
        <v>62.192909211398273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1249000</v>
      </c>
      <c r="C34" s="108"/>
      <c r="D34" s="108"/>
      <c r="E34" s="108">
        <f>$B34      +$C34      +$D34</f>
        <v>1249000</v>
      </c>
      <c r="F34" s="109">
        <v>1249000</v>
      </c>
      <c r="G34" s="110">
        <v>1249000</v>
      </c>
      <c r="H34" s="109">
        <v>313000</v>
      </c>
      <c r="I34" s="110">
        <v>302773</v>
      </c>
      <c r="J34" s="109">
        <v>249000</v>
      </c>
      <c r="K34" s="110">
        <v>397227</v>
      </c>
      <c r="L34" s="109">
        <v>249000</v>
      </c>
      <c r="M34" s="110">
        <v>216477</v>
      </c>
      <c r="N34" s="109">
        <v>300000</v>
      </c>
      <c r="O34" s="110">
        <v>272584</v>
      </c>
      <c r="P34" s="109">
        <f>$H34      +$J34      +$L34      +$N34</f>
        <v>1111000</v>
      </c>
      <c r="Q34" s="110">
        <f>$I34      +$K34      +$M34      +$O34</f>
        <v>1189061</v>
      </c>
      <c r="R34" s="54">
        <f>IF(($L34      =0),0,((($N34      -$L34      )/$L34      )*100))</f>
        <v>20.481927710843372</v>
      </c>
      <c r="S34" s="55">
        <f>IF(($M34      =0),0,((($O34      -$M34      )/$M34      )*100))</f>
        <v>25.918226878606042</v>
      </c>
      <c r="T34" s="54">
        <f>IF(($E34      =0),0,(($P34      /$E34      )*100))</f>
        <v>88.951160928742993</v>
      </c>
      <c r="U34" s="56">
        <f>IF(($E34      =0),0,(($Q34      /$E34      )*100))</f>
        <v>95.201040832666123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1249000</v>
      </c>
      <c r="C35" s="111">
        <f>C34</f>
        <v>0</v>
      </c>
      <c r="D35" s="111"/>
      <c r="E35" s="111">
        <f>$B35      +$C35      +$D35</f>
        <v>1249000</v>
      </c>
      <c r="F35" s="112">
        <f t="shared" ref="F35:O35" si="17">F34</f>
        <v>1249000</v>
      </c>
      <c r="G35" s="113">
        <f t="shared" si="17"/>
        <v>1249000</v>
      </c>
      <c r="H35" s="112">
        <f t="shared" si="17"/>
        <v>313000</v>
      </c>
      <c r="I35" s="113">
        <f t="shared" si="17"/>
        <v>302773</v>
      </c>
      <c r="J35" s="112">
        <f t="shared" si="17"/>
        <v>249000</v>
      </c>
      <c r="K35" s="113">
        <f t="shared" si="17"/>
        <v>397227</v>
      </c>
      <c r="L35" s="112">
        <f t="shared" si="17"/>
        <v>249000</v>
      </c>
      <c r="M35" s="113">
        <f t="shared" si="17"/>
        <v>216477</v>
      </c>
      <c r="N35" s="112">
        <f t="shared" si="17"/>
        <v>300000</v>
      </c>
      <c r="O35" s="113">
        <f t="shared" si="17"/>
        <v>272584</v>
      </c>
      <c r="P35" s="112">
        <f>$H35      +$J35      +$L35      +$N35</f>
        <v>1111000</v>
      </c>
      <c r="Q35" s="113">
        <f>$I35      +$K35      +$M35      +$O35</f>
        <v>1189061</v>
      </c>
      <c r="R35" s="58">
        <f>IF(($L35      =0),0,((($N35      -$L35      )/$L35      )*100))</f>
        <v>20.481927710843372</v>
      </c>
      <c r="S35" s="59">
        <f>IF(($M35      =0),0,((($O35      -$M35      )/$M35      )*100))</f>
        <v>25.918226878606042</v>
      </c>
      <c r="T35" s="58">
        <f>IF($E35   =0,0,($P35   /$E35   )*100)</f>
        <v>88.951160928742993</v>
      </c>
      <c r="U35" s="60">
        <f>IF($E35   =0,0,($Q35   /$E35   )*100)</f>
        <v>95.201040832666123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7670000</v>
      </c>
      <c r="C69" s="120">
        <f>SUM(C9:C16,C19:C25,C28:C31,C34,C37:C41,C44:C54,C57:C60,C63:C67)</f>
        <v>0</v>
      </c>
      <c r="D69" s="120"/>
      <c r="E69" s="120">
        <f t="shared" si="35"/>
        <v>7670000</v>
      </c>
      <c r="F69" s="121">
        <f t="shared" ref="F69:O69" si="43">SUM(F9:F16,F19:F25,F28:F31,F34,F37:F41,F44:F54,F57:F60,F63:F67)</f>
        <v>7670000</v>
      </c>
      <c r="G69" s="122">
        <f t="shared" si="43"/>
        <v>5267000</v>
      </c>
      <c r="H69" s="121">
        <f t="shared" si="43"/>
        <v>1040000</v>
      </c>
      <c r="I69" s="122">
        <f t="shared" si="43"/>
        <v>472451</v>
      </c>
      <c r="J69" s="121">
        <f t="shared" si="43"/>
        <v>1730000</v>
      </c>
      <c r="K69" s="122">
        <f t="shared" si="43"/>
        <v>2126188</v>
      </c>
      <c r="L69" s="121">
        <f t="shared" si="43"/>
        <v>373000</v>
      </c>
      <c r="M69" s="122">
        <f t="shared" si="43"/>
        <v>572935</v>
      </c>
      <c r="N69" s="121">
        <f t="shared" si="43"/>
        <v>300000</v>
      </c>
      <c r="O69" s="122">
        <f t="shared" si="43"/>
        <v>892529</v>
      </c>
      <c r="P69" s="121">
        <f t="shared" si="36"/>
        <v>3443000</v>
      </c>
      <c r="Q69" s="122">
        <f t="shared" si="37"/>
        <v>4064103</v>
      </c>
      <c r="R69" s="67">
        <f t="shared" si="38"/>
        <v>-19.571045576407506</v>
      </c>
      <c r="S69" s="68">
        <f t="shared" si="39"/>
        <v>55.781894979360658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65.369280425289531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77.161629010822097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7670000</v>
      </c>
      <c r="C75" s="120">
        <f>SUM(C9:C16,C19:C25,C28:C31,C34,C37:C41,C44:C54,C57:C60,C63:C67,C71:C72)</f>
        <v>0</v>
      </c>
      <c r="D75" s="120"/>
      <c r="E75" s="120">
        <f>$B75      +$C75      +$D75</f>
        <v>7670000</v>
      </c>
      <c r="F75" s="121">
        <f t="shared" ref="F75:O75" si="46">SUM(F9:F16,F19:F25,F28:F31,F34,F37:F41,F44:F54,F57:F60,F63:F67,F71:F72)</f>
        <v>7670000</v>
      </c>
      <c r="G75" s="122">
        <f t="shared" si="46"/>
        <v>5267000</v>
      </c>
      <c r="H75" s="121">
        <f t="shared" si="46"/>
        <v>1040000</v>
      </c>
      <c r="I75" s="122">
        <f t="shared" si="46"/>
        <v>472451</v>
      </c>
      <c r="J75" s="121">
        <f t="shared" si="46"/>
        <v>1730000</v>
      </c>
      <c r="K75" s="122">
        <f t="shared" si="46"/>
        <v>2126188</v>
      </c>
      <c r="L75" s="121">
        <f t="shared" si="46"/>
        <v>373000</v>
      </c>
      <c r="M75" s="122">
        <f t="shared" si="46"/>
        <v>572935</v>
      </c>
      <c r="N75" s="121">
        <f t="shared" si="46"/>
        <v>300000</v>
      </c>
      <c r="O75" s="122">
        <f t="shared" si="46"/>
        <v>892529</v>
      </c>
      <c r="P75" s="121">
        <f>$H75      +$J75      +$L75      +$N75</f>
        <v>3443000</v>
      </c>
      <c r="Q75" s="122">
        <f>$I75      +$K75      +$M75      +$O75</f>
        <v>4064103</v>
      </c>
      <c r="R75" s="67">
        <f>IF(($L75      =0),0,((($N75      -$L75      )/$L75      )*100))</f>
        <v>-19.571045576407506</v>
      </c>
      <c r="S75" s="68">
        <f>IF(($M75      =0),0,((($O75      -$M75      )/$M75      )*100))</f>
        <v>55.781894979360658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65.369280425289531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77.161629010822097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3715000</v>
      </c>
      <c r="C87" s="128">
        <f t="shared" si="48"/>
        <v>800000</v>
      </c>
      <c r="D87" s="128">
        <f t="shared" si="48"/>
        <v>0</v>
      </c>
      <c r="E87" s="128">
        <f t="shared" si="48"/>
        <v>4515000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1939000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1939000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42.945736434108525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2715000</v>
      </c>
      <c r="C94" s="108">
        <v>800000</v>
      </c>
      <c r="D94" s="108"/>
      <c r="E94" s="108">
        <f t="shared" si="49"/>
        <v>3515000</v>
      </c>
      <c r="F94" s="108">
        <v>0</v>
      </c>
      <c r="G94" s="108">
        <v>0</v>
      </c>
      <c r="H94" s="108"/>
      <c r="I94" s="108"/>
      <c r="J94" s="108"/>
      <c r="K94" s="108"/>
      <c r="L94" s="108">
        <v>939000</v>
      </c>
      <c r="M94" s="108"/>
      <c r="N94" s="108"/>
      <c r="O94" s="108"/>
      <c r="P94" s="108">
        <f t="shared" si="50"/>
        <v>939000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26.714082503556185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1000000</v>
      </c>
      <c r="C96" s="131"/>
      <c r="D96" s="131"/>
      <c r="E96" s="131">
        <f t="shared" si="49"/>
        <v>1000000</v>
      </c>
      <c r="F96" s="131">
        <v>0</v>
      </c>
      <c r="G96" s="131">
        <v>0</v>
      </c>
      <c r="H96" s="131"/>
      <c r="I96" s="131"/>
      <c r="J96" s="131"/>
      <c r="K96" s="131"/>
      <c r="L96" s="131">
        <v>1000000</v>
      </c>
      <c r="M96" s="131"/>
      <c r="N96" s="131"/>
      <c r="O96" s="131"/>
      <c r="P96" s="131">
        <f t="shared" si="50"/>
        <v>1000000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100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3715000</v>
      </c>
      <c r="C114" s="137">
        <f t="shared" si="62"/>
        <v>800000</v>
      </c>
      <c r="D114" s="137">
        <f t="shared" si="62"/>
        <v>0</v>
      </c>
      <c r="E114" s="137">
        <f t="shared" si="62"/>
        <v>4515000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1939000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1939000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0.42945736434108528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3715000</v>
      </c>
      <c r="C115" s="139">
        <f t="shared" ref="C115:Q115" si="63">C87</f>
        <v>800000</v>
      </c>
      <c r="D115" s="139">
        <f t="shared" si="63"/>
        <v>0</v>
      </c>
      <c r="E115" s="139">
        <f t="shared" si="63"/>
        <v>4515000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1939000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1939000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0.42945736434108528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M5a02omnCrLPE27nIuXLyw7ryp5EDJkz9vAwTiJd6DWJ+H64egyu3aF/ISpUcn4Zoiz/VqIzNbEHBlybYFBcg==" saltValue="bBPIrDnp++qp8Y3yVtUA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307000</v>
      </c>
      <c r="I10" s="110">
        <v>307302</v>
      </c>
      <c r="J10" s="109">
        <v>593000</v>
      </c>
      <c r="K10" s="110">
        <v>652714</v>
      </c>
      <c r="L10" s="109">
        <v>459000</v>
      </c>
      <c r="M10" s="110">
        <v>459019</v>
      </c>
      <c r="N10" s="109"/>
      <c r="O10" s="110">
        <v>366212</v>
      </c>
      <c r="P10" s="109">
        <f t="shared" ref="P10:P17" si="1">$H10      +$J10      +$L10      +$N10</f>
        <v>1359000</v>
      </c>
      <c r="Q10" s="110">
        <f t="shared" ref="Q10:Q17" si="2">$I10      +$K10      +$M10      +$O10</f>
        <v>1785247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-20.218553044645208</v>
      </c>
      <c r="T10" s="54">
        <f t="shared" ref="T10:T16" si="5">IF(($E10      =0),0,(($P10      /$E10      )*100))</f>
        <v>75.5</v>
      </c>
      <c r="U10" s="56">
        <f t="shared" ref="U10:U16" si="6">IF(($E10      =0),0,(($Q10      /$E10      )*100))</f>
        <v>99.180388888888899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307000</v>
      </c>
      <c r="I17" s="113">
        <f t="shared" si="7"/>
        <v>307302</v>
      </c>
      <c r="J17" s="112">
        <f t="shared" si="7"/>
        <v>593000</v>
      </c>
      <c r="K17" s="113">
        <f t="shared" si="7"/>
        <v>652714</v>
      </c>
      <c r="L17" s="112">
        <f t="shared" si="7"/>
        <v>459000</v>
      </c>
      <c r="M17" s="113">
        <f t="shared" si="7"/>
        <v>459019</v>
      </c>
      <c r="N17" s="112">
        <f t="shared" si="7"/>
        <v>0</v>
      </c>
      <c r="O17" s="113">
        <f t="shared" si="7"/>
        <v>366212</v>
      </c>
      <c r="P17" s="112">
        <f t="shared" si="1"/>
        <v>1359000</v>
      </c>
      <c r="Q17" s="113">
        <f t="shared" si="2"/>
        <v>1785247</v>
      </c>
      <c r="R17" s="58">
        <f t="shared" si="3"/>
        <v>-100</v>
      </c>
      <c r="S17" s="59">
        <f t="shared" si="4"/>
        <v>-20.218553044645208</v>
      </c>
      <c r="T17" s="58">
        <f>IF((SUM($E9:$E14))=0,0,(P17/(SUM($E9:$E14))*100))</f>
        <v>75.5</v>
      </c>
      <c r="U17" s="60">
        <f>IF((SUM($E9:$E14))=0,0,(Q17/(SUM($E9:$E14))*100))</f>
        <v>99.180388888888899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1563000</v>
      </c>
      <c r="C34" s="108"/>
      <c r="D34" s="108"/>
      <c r="E34" s="108">
        <f>$B34      +$C34      +$D34</f>
        <v>1563000</v>
      </c>
      <c r="F34" s="109">
        <v>1563000</v>
      </c>
      <c r="G34" s="110">
        <v>1563000</v>
      </c>
      <c r="H34" s="109">
        <v>190000</v>
      </c>
      <c r="I34" s="110">
        <v>189480</v>
      </c>
      <c r="J34" s="109">
        <v>431000</v>
      </c>
      <c r="K34" s="110">
        <v>625655</v>
      </c>
      <c r="L34" s="109">
        <v>359000</v>
      </c>
      <c r="M34" s="110">
        <v>244228</v>
      </c>
      <c r="N34" s="109">
        <v>375000</v>
      </c>
      <c r="O34" s="110">
        <v>488925</v>
      </c>
      <c r="P34" s="109">
        <f>$H34      +$J34      +$L34      +$N34</f>
        <v>1355000</v>
      </c>
      <c r="Q34" s="110">
        <f>$I34      +$K34      +$M34      +$O34</f>
        <v>1548288</v>
      </c>
      <c r="R34" s="54">
        <f>IF(($L34      =0),0,((($N34      -$L34      )/$L34      )*100))</f>
        <v>4.4568245125348191</v>
      </c>
      <c r="S34" s="55">
        <f>IF(($M34      =0),0,((($O34      -$M34      )/$M34      )*100))</f>
        <v>100.19203367345268</v>
      </c>
      <c r="T34" s="54">
        <f>IF(($E34      =0),0,(($P34      /$E34      )*100))</f>
        <v>86.692258477287268</v>
      </c>
      <c r="U34" s="56">
        <f>IF(($E34      =0),0,(($Q34      /$E34      )*100))</f>
        <v>99.058733205374281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1563000</v>
      </c>
      <c r="C35" s="111">
        <f>C34</f>
        <v>0</v>
      </c>
      <c r="D35" s="111"/>
      <c r="E35" s="111">
        <f>$B35      +$C35      +$D35</f>
        <v>1563000</v>
      </c>
      <c r="F35" s="112">
        <f t="shared" ref="F35:O35" si="17">F34</f>
        <v>1563000</v>
      </c>
      <c r="G35" s="113">
        <f t="shared" si="17"/>
        <v>1563000</v>
      </c>
      <c r="H35" s="112">
        <f t="shared" si="17"/>
        <v>190000</v>
      </c>
      <c r="I35" s="113">
        <f t="shared" si="17"/>
        <v>189480</v>
      </c>
      <c r="J35" s="112">
        <f t="shared" si="17"/>
        <v>431000</v>
      </c>
      <c r="K35" s="113">
        <f t="shared" si="17"/>
        <v>625655</v>
      </c>
      <c r="L35" s="112">
        <f t="shared" si="17"/>
        <v>359000</v>
      </c>
      <c r="M35" s="113">
        <f t="shared" si="17"/>
        <v>244228</v>
      </c>
      <c r="N35" s="112">
        <f t="shared" si="17"/>
        <v>375000</v>
      </c>
      <c r="O35" s="113">
        <f t="shared" si="17"/>
        <v>488925</v>
      </c>
      <c r="P35" s="112">
        <f>$H35      +$J35      +$L35      +$N35</f>
        <v>1355000</v>
      </c>
      <c r="Q35" s="113">
        <f>$I35      +$K35      +$M35      +$O35</f>
        <v>1548288</v>
      </c>
      <c r="R35" s="58">
        <f>IF(($L35      =0),0,((($N35      -$L35      )/$L35      )*100))</f>
        <v>4.4568245125348191</v>
      </c>
      <c r="S35" s="59">
        <f>IF(($M35      =0),0,((($O35      -$M35      )/$M35      )*100))</f>
        <v>100.19203367345268</v>
      </c>
      <c r="T35" s="58">
        <f>IF($E35   =0,0,($P35   /$E35   )*100)</f>
        <v>86.692258477287268</v>
      </c>
      <c r="U35" s="60">
        <f>IF($E35   =0,0,($Q35   /$E35   )*100)</f>
        <v>99.058733205374281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5913000</v>
      </c>
      <c r="C37" s="108">
        <v>-1707000</v>
      </c>
      <c r="D37" s="108"/>
      <c r="E37" s="108">
        <f t="shared" ref="E37:E42" si="18">$B37      +$C37      +$D37</f>
        <v>4206000</v>
      </c>
      <c r="F37" s="109">
        <v>4206000</v>
      </c>
      <c r="G37" s="110">
        <v>4206000</v>
      </c>
      <c r="H37" s="109">
        <v>329000</v>
      </c>
      <c r="I37" s="110"/>
      <c r="J37" s="109">
        <v>329000</v>
      </c>
      <c r="K37" s="110"/>
      <c r="L37" s="109"/>
      <c r="M37" s="110"/>
      <c r="N37" s="109">
        <v>3548000</v>
      </c>
      <c r="O37" s="110">
        <v>2178727</v>
      </c>
      <c r="P37" s="109">
        <f t="shared" ref="P37:P42" si="19">$H37      +$J37      +$L37      +$N37</f>
        <v>4206000</v>
      </c>
      <c r="Q37" s="110">
        <f t="shared" ref="Q37:Q42" si="20">$I37      +$K37      +$M37      +$O37</f>
        <v>2178727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51.800451735615781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4649000</v>
      </c>
      <c r="C38" s="108">
        <v>2079000</v>
      </c>
      <c r="D38" s="108"/>
      <c r="E38" s="108">
        <f t="shared" si="18"/>
        <v>6728000</v>
      </c>
      <c r="F38" s="109">
        <v>4649000</v>
      </c>
      <c r="G38" s="110">
        <v>0</v>
      </c>
      <c r="H38" s="109"/>
      <c r="I38" s="110"/>
      <c r="J38" s="109"/>
      <c r="K38" s="110"/>
      <c r="L38" s="109"/>
      <c r="M38" s="110"/>
      <c r="N38" s="109">
        <v>578000</v>
      </c>
      <c r="O38" s="110"/>
      <c r="P38" s="109">
        <f t="shared" si="19"/>
        <v>578000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8.5909631391200953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10562000</v>
      </c>
      <c r="C42" s="111">
        <f>SUM(C37:C41)</f>
        <v>372000</v>
      </c>
      <c r="D42" s="111"/>
      <c r="E42" s="111">
        <f t="shared" si="18"/>
        <v>10934000</v>
      </c>
      <c r="F42" s="112">
        <f t="shared" ref="F42:O42" si="25">SUM(F37:F41)</f>
        <v>8855000</v>
      </c>
      <c r="G42" s="113">
        <f t="shared" si="25"/>
        <v>4206000</v>
      </c>
      <c r="H42" s="112">
        <f t="shared" si="25"/>
        <v>329000</v>
      </c>
      <c r="I42" s="113">
        <f t="shared" si="25"/>
        <v>0</v>
      </c>
      <c r="J42" s="112">
        <f t="shared" si="25"/>
        <v>329000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4126000</v>
      </c>
      <c r="O42" s="113">
        <f t="shared" si="25"/>
        <v>2178727</v>
      </c>
      <c r="P42" s="112">
        <f t="shared" si="19"/>
        <v>4784000</v>
      </c>
      <c r="Q42" s="113">
        <f t="shared" si="20"/>
        <v>2178727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113.74227294341416</v>
      </c>
      <c r="U42" s="60">
        <f>IF((+$E37+$E40) =0,0,(Q42   /(+$E37+$E40) )*100)</f>
        <v>51.800451735615781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</v>
      </c>
      <c r="C53" s="108">
        <v>-2300000</v>
      </c>
      <c r="D53" s="108"/>
      <c r="E53" s="108">
        <f t="shared" si="26"/>
        <v>2700000</v>
      </c>
      <c r="F53" s="109">
        <v>2700000</v>
      </c>
      <c r="G53" s="110">
        <v>2700000</v>
      </c>
      <c r="H53" s="109"/>
      <c r="I53" s="110">
        <v>9430</v>
      </c>
      <c r="J53" s="109"/>
      <c r="K53" s="110"/>
      <c r="L53" s="109"/>
      <c r="M53" s="110"/>
      <c r="N53" s="109">
        <v>1069000</v>
      </c>
      <c r="O53" s="110">
        <v>1323358</v>
      </c>
      <c r="P53" s="109">
        <f t="shared" si="27"/>
        <v>1069000</v>
      </c>
      <c r="Q53" s="110">
        <f t="shared" si="28"/>
        <v>1332788</v>
      </c>
      <c r="R53" s="54">
        <f t="shared" si="29"/>
        <v>0</v>
      </c>
      <c r="S53" s="55">
        <f t="shared" si="30"/>
        <v>0</v>
      </c>
      <c r="T53" s="54">
        <f t="shared" si="31"/>
        <v>39.592592592592588</v>
      </c>
      <c r="U53" s="56">
        <f t="shared" si="32"/>
        <v>49.362518518518513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</v>
      </c>
      <c r="C55" s="111">
        <f>SUM(C44:C54)</f>
        <v>-2300000</v>
      </c>
      <c r="D55" s="111"/>
      <c r="E55" s="111">
        <f t="shared" si="26"/>
        <v>2700000</v>
      </c>
      <c r="F55" s="112">
        <f t="shared" ref="F55:O55" si="33">SUM(F44:F54)</f>
        <v>2700000</v>
      </c>
      <c r="G55" s="113">
        <f t="shared" si="33"/>
        <v>2700000</v>
      </c>
      <c r="H55" s="112">
        <f t="shared" si="33"/>
        <v>0</v>
      </c>
      <c r="I55" s="113">
        <f t="shared" si="33"/>
        <v>9430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1069000</v>
      </c>
      <c r="O55" s="113">
        <f t="shared" si="33"/>
        <v>1323358</v>
      </c>
      <c r="P55" s="112">
        <f t="shared" si="27"/>
        <v>1069000</v>
      </c>
      <c r="Q55" s="113">
        <f t="shared" si="28"/>
        <v>1332788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39.592592592592588</v>
      </c>
      <c r="U55" s="60">
        <f>IF((+$E45+$E47+$E49+$E50+$E53) =0,0,(Q55   /(+$E45+$E47+$E49+$E50+$E53) )*100)</f>
        <v>49.362518518518513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18925000</v>
      </c>
      <c r="C69" s="120">
        <f>SUM(C9:C16,C19:C25,C28:C31,C34,C37:C41,C44:C54,C57:C60,C63:C67)</f>
        <v>-1928000</v>
      </c>
      <c r="D69" s="120"/>
      <c r="E69" s="120">
        <f t="shared" si="35"/>
        <v>16997000</v>
      </c>
      <c r="F69" s="121">
        <f t="shared" ref="F69:O69" si="43">SUM(F9:F16,F19:F25,F28:F31,F34,F37:F41,F44:F54,F57:F60,F63:F67)</f>
        <v>14918000</v>
      </c>
      <c r="G69" s="122">
        <f t="shared" si="43"/>
        <v>10269000</v>
      </c>
      <c r="H69" s="121">
        <f t="shared" si="43"/>
        <v>826000</v>
      </c>
      <c r="I69" s="122">
        <f t="shared" si="43"/>
        <v>506212</v>
      </c>
      <c r="J69" s="121">
        <f t="shared" si="43"/>
        <v>1353000</v>
      </c>
      <c r="K69" s="122">
        <f t="shared" si="43"/>
        <v>1278369</v>
      </c>
      <c r="L69" s="121">
        <f t="shared" si="43"/>
        <v>818000</v>
      </c>
      <c r="M69" s="122">
        <f t="shared" si="43"/>
        <v>703247</v>
      </c>
      <c r="N69" s="121">
        <f t="shared" si="43"/>
        <v>5570000</v>
      </c>
      <c r="O69" s="122">
        <f t="shared" si="43"/>
        <v>4357222</v>
      </c>
      <c r="P69" s="121">
        <f t="shared" si="36"/>
        <v>8567000</v>
      </c>
      <c r="Q69" s="122">
        <f t="shared" si="37"/>
        <v>6845050</v>
      </c>
      <c r="R69" s="67">
        <f t="shared" si="38"/>
        <v>580.92909535452316</v>
      </c>
      <c r="S69" s="68">
        <f t="shared" si="39"/>
        <v>519.58629044987038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83.425844775538025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66.6574155224462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30320000</v>
      </c>
      <c r="C71" s="108">
        <v>-66000</v>
      </c>
      <c r="D71" s="108"/>
      <c r="E71" s="108">
        <f>$B71      +$C71      +$D71</f>
        <v>30254000</v>
      </c>
      <c r="F71" s="109">
        <v>30254000</v>
      </c>
      <c r="G71" s="110">
        <v>30254000</v>
      </c>
      <c r="H71" s="109">
        <v>2812000</v>
      </c>
      <c r="I71" s="110">
        <v>2680664</v>
      </c>
      <c r="J71" s="109">
        <v>9637000</v>
      </c>
      <c r="K71" s="110">
        <v>9831052</v>
      </c>
      <c r="L71" s="109">
        <v>151000</v>
      </c>
      <c r="M71" s="110">
        <v>79383</v>
      </c>
      <c r="N71" s="109">
        <v>12303000</v>
      </c>
      <c r="O71" s="110">
        <v>12557177</v>
      </c>
      <c r="P71" s="109">
        <f>$H71      +$J71      +$L71      +$N71</f>
        <v>24903000</v>
      </c>
      <c r="Q71" s="110">
        <f>$I71      +$K71      +$M71      +$O71</f>
        <v>25148276</v>
      </c>
      <c r="R71" s="54">
        <f>IF(($L71      =0),0,((($N71      -$L71      )/$L71      )*100))</f>
        <v>8047.6821192052985</v>
      </c>
      <c r="S71" s="55">
        <f>IF(($M71      =0),0,((($O71      -$M71      )/$M71      )*100))</f>
        <v>15718.471209200961</v>
      </c>
      <c r="T71" s="54">
        <f>IF(($E71      =0),0,(($P71      /$E71      )*100))</f>
        <v>82.313082567594364</v>
      </c>
      <c r="U71" s="56">
        <f>IF(($E71      =0),0,(($Q71      /$E71      )*100))</f>
        <v>83.123805116678781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30320000</v>
      </c>
      <c r="C73" s="117">
        <f>SUM(C71:C72)</f>
        <v>-66000</v>
      </c>
      <c r="D73" s="117"/>
      <c r="E73" s="117">
        <f>$B73      +$C73      +$D73</f>
        <v>30254000</v>
      </c>
      <c r="F73" s="118">
        <f t="shared" ref="F73:O73" si="44">SUM(F71:F72)</f>
        <v>30254000</v>
      </c>
      <c r="G73" s="119">
        <f t="shared" si="44"/>
        <v>30254000</v>
      </c>
      <c r="H73" s="118">
        <f t="shared" si="44"/>
        <v>2812000</v>
      </c>
      <c r="I73" s="119">
        <f t="shared" si="44"/>
        <v>2680664</v>
      </c>
      <c r="J73" s="118">
        <f t="shared" si="44"/>
        <v>9637000</v>
      </c>
      <c r="K73" s="119">
        <f t="shared" si="44"/>
        <v>9831052</v>
      </c>
      <c r="L73" s="118">
        <f t="shared" si="44"/>
        <v>151000</v>
      </c>
      <c r="M73" s="119">
        <f t="shared" si="44"/>
        <v>79383</v>
      </c>
      <c r="N73" s="118">
        <f t="shared" si="44"/>
        <v>12303000</v>
      </c>
      <c r="O73" s="119">
        <f t="shared" si="44"/>
        <v>12557177</v>
      </c>
      <c r="P73" s="118">
        <f>$H73      +$J73      +$L73      +$N73</f>
        <v>24903000</v>
      </c>
      <c r="Q73" s="119">
        <f>$I73      +$K73      +$M73      +$O73</f>
        <v>25148276</v>
      </c>
      <c r="R73" s="63">
        <f>IF(($L73      =0),0,((($N73      -$L73      )/$L73      )*100))</f>
        <v>8047.6821192052985</v>
      </c>
      <c r="S73" s="64">
        <f>IF(($M73      =0),0,((($O73      -$M73      )/$M73      )*100))</f>
        <v>15718.471209200961</v>
      </c>
      <c r="T73" s="63">
        <f>IF(($E71      =0),0,(($P71      /$E71      )*100))</f>
        <v>82.313082567594364</v>
      </c>
      <c r="U73" s="65">
        <f>IF($E71   =0,0,($Q71   /$E71 )*100)</f>
        <v>83.123805116678781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30320000</v>
      </c>
      <c r="C74" s="120">
        <f>SUM(C71:C72)</f>
        <v>-66000</v>
      </c>
      <c r="D74" s="120"/>
      <c r="E74" s="120">
        <f>$B74      +$C74      +$D74</f>
        <v>30254000</v>
      </c>
      <c r="F74" s="121">
        <f t="shared" ref="F74:O74" si="45">SUM(F71:F72)</f>
        <v>30254000</v>
      </c>
      <c r="G74" s="122">
        <f t="shared" si="45"/>
        <v>30254000</v>
      </c>
      <c r="H74" s="121">
        <f t="shared" si="45"/>
        <v>2812000</v>
      </c>
      <c r="I74" s="122">
        <f t="shared" si="45"/>
        <v>2680664</v>
      </c>
      <c r="J74" s="121">
        <f t="shared" si="45"/>
        <v>9637000</v>
      </c>
      <c r="K74" s="122">
        <f t="shared" si="45"/>
        <v>9831052</v>
      </c>
      <c r="L74" s="121">
        <f t="shared" si="45"/>
        <v>151000</v>
      </c>
      <c r="M74" s="122">
        <f t="shared" si="45"/>
        <v>79383</v>
      </c>
      <c r="N74" s="121">
        <f t="shared" si="45"/>
        <v>12303000</v>
      </c>
      <c r="O74" s="122">
        <f t="shared" si="45"/>
        <v>12557177</v>
      </c>
      <c r="P74" s="121">
        <f>$H74      +$J74      +$L74      +$N74</f>
        <v>24903000</v>
      </c>
      <c r="Q74" s="122">
        <f>$I74      +$K74      +$M74      +$O74</f>
        <v>25148276</v>
      </c>
      <c r="R74" s="67">
        <f>IF(($L74      =0),0,((($N74      -$L74      )/$L74      )*100))</f>
        <v>8047.6821192052985</v>
      </c>
      <c r="S74" s="68">
        <f>IF(($M74      =0),0,((($O74      -$M74      )/$M74      )*100))</f>
        <v>15718.471209200961</v>
      </c>
      <c r="T74" s="67">
        <f>IF(($E71      =0),0,(($P71      /$E71      )*100))</f>
        <v>82.313082567594364</v>
      </c>
      <c r="U74" s="71">
        <f>IF($E71   =0,0,($Q71   /$E71 )*100)</f>
        <v>83.123805116678781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49245000</v>
      </c>
      <c r="C75" s="120">
        <f>SUM(C9:C16,C19:C25,C28:C31,C34,C37:C41,C44:C54,C57:C60,C63:C67,C71:C72)</f>
        <v>-1994000</v>
      </c>
      <c r="D75" s="120"/>
      <c r="E75" s="120">
        <f>$B75      +$C75      +$D75</f>
        <v>47251000</v>
      </c>
      <c r="F75" s="121">
        <f t="shared" ref="F75:O75" si="46">SUM(F9:F16,F19:F25,F28:F31,F34,F37:F41,F44:F54,F57:F60,F63:F67,F71:F72)</f>
        <v>45172000</v>
      </c>
      <c r="G75" s="122">
        <f t="shared" si="46"/>
        <v>40523000</v>
      </c>
      <c r="H75" s="121">
        <f t="shared" si="46"/>
        <v>3638000</v>
      </c>
      <c r="I75" s="122">
        <f t="shared" si="46"/>
        <v>3186876</v>
      </c>
      <c r="J75" s="121">
        <f t="shared" si="46"/>
        <v>10990000</v>
      </c>
      <c r="K75" s="122">
        <f t="shared" si="46"/>
        <v>11109421</v>
      </c>
      <c r="L75" s="121">
        <f t="shared" si="46"/>
        <v>969000</v>
      </c>
      <c r="M75" s="122">
        <f t="shared" si="46"/>
        <v>782630</v>
      </c>
      <c r="N75" s="121">
        <f t="shared" si="46"/>
        <v>17873000</v>
      </c>
      <c r="O75" s="122">
        <f t="shared" si="46"/>
        <v>16914399</v>
      </c>
      <c r="P75" s="121">
        <f>$H75      +$J75      +$L75      +$N75</f>
        <v>33470000</v>
      </c>
      <c r="Q75" s="122">
        <f>$I75      +$K75      +$M75      +$O75</f>
        <v>31993326</v>
      </c>
      <c r="R75" s="67">
        <f>IF(($L75      =0),0,((($N75      -$L75      )/$L75      )*100))</f>
        <v>1744.4788441692467</v>
      </c>
      <c r="S75" s="68">
        <f>IF(($M75      =0),0,((($O75      -$M75      )/$M75      )*100))</f>
        <v>2061.225483306288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82.595069466722606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78.951030279100749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20358000</v>
      </c>
      <c r="C87" s="128">
        <f t="shared" si="48"/>
        <v>354000</v>
      </c>
      <c r="D87" s="128">
        <f t="shared" si="48"/>
        <v>0</v>
      </c>
      <c r="E87" s="128">
        <f t="shared" si="48"/>
        <v>20712000</v>
      </c>
      <c r="F87" s="128">
        <f t="shared" si="48"/>
        <v>0</v>
      </c>
      <c r="G87" s="128">
        <f t="shared" si="48"/>
        <v>0</v>
      </c>
      <c r="H87" s="128">
        <f t="shared" si="48"/>
        <v>6954000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10042000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16996000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82.058709926612593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8756000</v>
      </c>
      <c r="C91" s="108">
        <v>154000</v>
      </c>
      <c r="D91" s="108"/>
      <c r="E91" s="108">
        <f t="shared" si="49"/>
        <v>8910000</v>
      </c>
      <c r="F91" s="108">
        <v>0</v>
      </c>
      <c r="G91" s="108">
        <v>0</v>
      </c>
      <c r="H91" s="108">
        <v>6954000</v>
      </c>
      <c r="I91" s="108"/>
      <c r="J91" s="108"/>
      <c r="K91" s="108"/>
      <c r="L91" s="108">
        <v>104000</v>
      </c>
      <c r="M91" s="108"/>
      <c r="N91" s="108"/>
      <c r="O91" s="108"/>
      <c r="P91" s="108">
        <f t="shared" si="50"/>
        <v>7058000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79.214365881032549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5000</v>
      </c>
      <c r="C92" s="108"/>
      <c r="D92" s="108"/>
      <c r="E92" s="108">
        <f t="shared" si="49"/>
        <v>5000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9938000</v>
      </c>
      <c r="C93" s="108"/>
      <c r="D93" s="108"/>
      <c r="E93" s="108">
        <f t="shared" si="49"/>
        <v>9938000</v>
      </c>
      <c r="F93" s="108">
        <v>0</v>
      </c>
      <c r="G93" s="108">
        <v>0</v>
      </c>
      <c r="H93" s="108"/>
      <c r="I93" s="108"/>
      <c r="J93" s="108"/>
      <c r="K93" s="108"/>
      <c r="L93" s="108">
        <v>9938000</v>
      </c>
      <c r="M93" s="108"/>
      <c r="N93" s="108"/>
      <c r="O93" s="108"/>
      <c r="P93" s="108">
        <f t="shared" si="50"/>
        <v>9938000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259000</v>
      </c>
      <c r="C94" s="108"/>
      <c r="D94" s="108"/>
      <c r="E94" s="108">
        <f t="shared" si="49"/>
        <v>259000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1400000</v>
      </c>
      <c r="C96" s="131">
        <v>200000</v>
      </c>
      <c r="D96" s="131"/>
      <c r="E96" s="131">
        <f t="shared" si="49"/>
        <v>1600000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20358000</v>
      </c>
      <c r="C114" s="137">
        <f t="shared" si="62"/>
        <v>354000</v>
      </c>
      <c r="D114" s="137">
        <f t="shared" si="62"/>
        <v>0</v>
      </c>
      <c r="E114" s="137">
        <f t="shared" si="62"/>
        <v>20712000</v>
      </c>
      <c r="F114" s="137">
        <f t="shared" si="62"/>
        <v>0</v>
      </c>
      <c r="G114" s="137">
        <f t="shared" si="62"/>
        <v>0</v>
      </c>
      <c r="H114" s="137">
        <f t="shared" si="62"/>
        <v>6954000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10042000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16996000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0.82058709926612594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20358000</v>
      </c>
      <c r="C115" s="139">
        <f t="shared" ref="C115:Q115" si="63">C87</f>
        <v>354000</v>
      </c>
      <c r="D115" s="139">
        <f t="shared" si="63"/>
        <v>0</v>
      </c>
      <c r="E115" s="139">
        <f t="shared" si="63"/>
        <v>20712000</v>
      </c>
      <c r="F115" s="139">
        <f t="shared" si="63"/>
        <v>0</v>
      </c>
      <c r="G115" s="139">
        <f t="shared" si="63"/>
        <v>0</v>
      </c>
      <c r="H115" s="139">
        <f t="shared" si="63"/>
        <v>6954000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10042000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16996000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0.82058709926612594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U47ExIiCI5+A4yDuk4ikCAAmlCz6+Yds1wBuRQZXAjj8yMEobuciKTl2AxUPyMHUkbzMKehr9AeSaS2KeWvPw==" saltValue="oYtt1olQPJp58L3KFKz4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305000</v>
      </c>
      <c r="I10" s="110">
        <v>226793</v>
      </c>
      <c r="J10" s="109">
        <v>243000</v>
      </c>
      <c r="K10" s="110">
        <v>243500</v>
      </c>
      <c r="L10" s="109">
        <v>193000</v>
      </c>
      <c r="M10" s="110">
        <v>193339</v>
      </c>
      <c r="N10" s="109"/>
      <c r="O10" s="110">
        <v>450704</v>
      </c>
      <c r="P10" s="109">
        <f t="shared" ref="P10:P17" si="1">$H10      +$J10      +$L10      +$N10</f>
        <v>741000</v>
      </c>
      <c r="Q10" s="110">
        <f t="shared" ref="Q10:Q17" si="2">$I10      +$K10      +$M10      +$O10</f>
        <v>1114336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133.11592591251636</v>
      </c>
      <c r="T10" s="54">
        <f t="shared" ref="T10:T16" si="5">IF(($E10      =0),0,(($P10      /$E10      )*100))</f>
        <v>43.588235294117645</v>
      </c>
      <c r="U10" s="56">
        <f t="shared" ref="U10:U16" si="6">IF(($E10      =0),0,(($Q10      /$E10      )*100))</f>
        <v>65.549176470588236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305000</v>
      </c>
      <c r="I17" s="113">
        <f t="shared" si="7"/>
        <v>226793</v>
      </c>
      <c r="J17" s="112">
        <f t="shared" si="7"/>
        <v>243000</v>
      </c>
      <c r="K17" s="113">
        <f t="shared" si="7"/>
        <v>243500</v>
      </c>
      <c r="L17" s="112">
        <f t="shared" si="7"/>
        <v>193000</v>
      </c>
      <c r="M17" s="113">
        <f t="shared" si="7"/>
        <v>193339</v>
      </c>
      <c r="N17" s="112">
        <f t="shared" si="7"/>
        <v>0</v>
      </c>
      <c r="O17" s="113">
        <f t="shared" si="7"/>
        <v>450704</v>
      </c>
      <c r="P17" s="112">
        <f t="shared" si="1"/>
        <v>741000</v>
      </c>
      <c r="Q17" s="113">
        <f t="shared" si="2"/>
        <v>1114336</v>
      </c>
      <c r="R17" s="58">
        <f t="shared" si="3"/>
        <v>-100</v>
      </c>
      <c r="S17" s="59">
        <f t="shared" si="4"/>
        <v>133.11592591251636</v>
      </c>
      <c r="T17" s="58">
        <f>IF((SUM($E9:$E14))=0,0,(P17/(SUM($E9:$E14))*100))</f>
        <v>43.588235294117645</v>
      </c>
      <c r="U17" s="60">
        <f>IF((SUM($E9:$E14))=0,0,(Q17/(SUM($E9:$E14))*100))</f>
        <v>65.549176470588236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428000</v>
      </c>
      <c r="W22" s="110">
        <v>428000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428000</v>
      </c>
      <c r="W26" s="113">
        <f>SUM(W19:W25)</f>
        <v>428000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1898000</v>
      </c>
      <c r="C34" s="108"/>
      <c r="D34" s="108"/>
      <c r="E34" s="108">
        <f>$B34      +$C34      +$D34</f>
        <v>1898000</v>
      </c>
      <c r="F34" s="109">
        <v>1898000</v>
      </c>
      <c r="G34" s="110">
        <v>1898000</v>
      </c>
      <c r="H34" s="109">
        <v>396000</v>
      </c>
      <c r="I34" s="110">
        <v>396543</v>
      </c>
      <c r="J34" s="109">
        <v>542000</v>
      </c>
      <c r="K34" s="110">
        <v>541593</v>
      </c>
      <c r="L34" s="109">
        <v>485000</v>
      </c>
      <c r="M34" s="110">
        <v>485174</v>
      </c>
      <c r="N34" s="109">
        <v>474000</v>
      </c>
      <c r="O34" s="110">
        <v>430420</v>
      </c>
      <c r="P34" s="109">
        <f>$H34      +$J34      +$L34      +$N34</f>
        <v>1897000</v>
      </c>
      <c r="Q34" s="110">
        <f>$I34      +$K34      +$M34      +$O34</f>
        <v>1853730</v>
      </c>
      <c r="R34" s="54">
        <f>IF(($L34      =0),0,((($N34      -$L34      )/$L34      )*100))</f>
        <v>-2.268041237113402</v>
      </c>
      <c r="S34" s="55">
        <f>IF(($M34      =0),0,((($O34      -$M34      )/$M34      )*100))</f>
        <v>-11.285435740579668</v>
      </c>
      <c r="T34" s="54">
        <f>IF(($E34      =0),0,(($P34      /$E34      )*100))</f>
        <v>99.94731296101159</v>
      </c>
      <c r="U34" s="56">
        <f>IF(($E34      =0),0,(($Q34      /$E34      )*100))</f>
        <v>97.667544783983146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1898000</v>
      </c>
      <c r="C35" s="111">
        <f>C34</f>
        <v>0</v>
      </c>
      <c r="D35" s="111"/>
      <c r="E35" s="111">
        <f>$B35      +$C35      +$D35</f>
        <v>1898000</v>
      </c>
      <c r="F35" s="112">
        <f t="shared" ref="F35:O35" si="17">F34</f>
        <v>1898000</v>
      </c>
      <c r="G35" s="113">
        <f t="shared" si="17"/>
        <v>1898000</v>
      </c>
      <c r="H35" s="112">
        <f t="shared" si="17"/>
        <v>396000</v>
      </c>
      <c r="I35" s="113">
        <f t="shared" si="17"/>
        <v>396543</v>
      </c>
      <c r="J35" s="112">
        <f t="shared" si="17"/>
        <v>542000</v>
      </c>
      <c r="K35" s="113">
        <f t="shared" si="17"/>
        <v>541593</v>
      </c>
      <c r="L35" s="112">
        <f t="shared" si="17"/>
        <v>485000</v>
      </c>
      <c r="M35" s="113">
        <f t="shared" si="17"/>
        <v>485174</v>
      </c>
      <c r="N35" s="112">
        <f t="shared" si="17"/>
        <v>474000</v>
      </c>
      <c r="O35" s="113">
        <f t="shared" si="17"/>
        <v>430420</v>
      </c>
      <c r="P35" s="112">
        <f>$H35      +$J35      +$L35      +$N35</f>
        <v>1897000</v>
      </c>
      <c r="Q35" s="113">
        <f>$I35      +$K35      +$M35      +$O35</f>
        <v>1853730</v>
      </c>
      <c r="R35" s="58">
        <f>IF(($L35      =0),0,((($N35      -$L35      )/$L35      )*100))</f>
        <v>-2.268041237113402</v>
      </c>
      <c r="S35" s="59">
        <f>IF(($M35      =0),0,((($O35      -$M35      )/$M35      )*100))</f>
        <v>-11.285435740579668</v>
      </c>
      <c r="T35" s="58">
        <f>IF($E35   =0,0,($P35   /$E35   )*100)</f>
        <v>99.94731296101159</v>
      </c>
      <c r="U35" s="60">
        <f>IF($E35   =0,0,($Q35   /$E35   )*100)</f>
        <v>97.667544783983146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19334000</v>
      </c>
      <c r="C37" s="108"/>
      <c r="D37" s="108"/>
      <c r="E37" s="108">
        <f t="shared" ref="E37:E42" si="18">$B37      +$C37      +$D37</f>
        <v>19334000</v>
      </c>
      <c r="F37" s="109">
        <v>19334000</v>
      </c>
      <c r="G37" s="110">
        <v>19334000</v>
      </c>
      <c r="H37" s="109">
        <v>4170000</v>
      </c>
      <c r="I37" s="110"/>
      <c r="J37" s="109">
        <v>10830000</v>
      </c>
      <c r="K37" s="110">
        <v>8642951</v>
      </c>
      <c r="L37" s="109"/>
      <c r="M37" s="110">
        <v>1711196</v>
      </c>
      <c r="N37" s="109"/>
      <c r="O37" s="110">
        <v>4696644</v>
      </c>
      <c r="P37" s="109">
        <f t="shared" ref="P37:P42" si="19">$H37      +$J37      +$L37      +$N37</f>
        <v>15000000</v>
      </c>
      <c r="Q37" s="110">
        <f t="shared" ref="Q37:Q42" si="20">$I37      +$K37      +$M37      +$O37</f>
        <v>15050791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174.46557846091272</v>
      </c>
      <c r="T37" s="54">
        <f t="shared" ref="T37:T41" si="23">IF(($E37      =0),0,(($P37      /$E37      )*100))</f>
        <v>77.583531602358534</v>
      </c>
      <c r="U37" s="56">
        <f t="shared" ref="U37:U41" si="24">IF(($E37      =0),0,(($Q37      /$E37      )*100))</f>
        <v>77.846234612599559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19334000</v>
      </c>
      <c r="C42" s="111">
        <f>SUM(C37:C41)</f>
        <v>0</v>
      </c>
      <c r="D42" s="111"/>
      <c r="E42" s="111">
        <f t="shared" si="18"/>
        <v>19334000</v>
      </c>
      <c r="F42" s="112">
        <f t="shared" ref="F42:O42" si="25">SUM(F37:F41)</f>
        <v>19334000</v>
      </c>
      <c r="G42" s="113">
        <f t="shared" si="25"/>
        <v>19334000</v>
      </c>
      <c r="H42" s="112">
        <f t="shared" si="25"/>
        <v>4170000</v>
      </c>
      <c r="I42" s="113">
        <f t="shared" si="25"/>
        <v>0</v>
      </c>
      <c r="J42" s="112">
        <f t="shared" si="25"/>
        <v>10830000</v>
      </c>
      <c r="K42" s="113">
        <f t="shared" si="25"/>
        <v>8642951</v>
      </c>
      <c r="L42" s="112">
        <f t="shared" si="25"/>
        <v>0</v>
      </c>
      <c r="M42" s="113">
        <f t="shared" si="25"/>
        <v>1711196</v>
      </c>
      <c r="N42" s="112">
        <f t="shared" si="25"/>
        <v>0</v>
      </c>
      <c r="O42" s="113">
        <f t="shared" si="25"/>
        <v>4696644</v>
      </c>
      <c r="P42" s="112">
        <f t="shared" si="19"/>
        <v>15000000</v>
      </c>
      <c r="Q42" s="113">
        <f t="shared" si="20"/>
        <v>15050791</v>
      </c>
      <c r="R42" s="58">
        <f t="shared" si="21"/>
        <v>0</v>
      </c>
      <c r="S42" s="59">
        <f t="shared" si="22"/>
        <v>174.46557846091272</v>
      </c>
      <c r="T42" s="58">
        <f>IF((+$E37+$E40) =0,0,(P42   /(+$E37+$E40) )*100)</f>
        <v>77.583531602358534</v>
      </c>
      <c r="U42" s="60">
        <f>IF((+$E37+$E40) =0,0,(Q42   /(+$E37+$E40) )*100)</f>
        <v>77.846234612599559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8000000</v>
      </c>
      <c r="C53" s="108">
        <v>-2075000</v>
      </c>
      <c r="D53" s="108"/>
      <c r="E53" s="108">
        <f t="shared" si="26"/>
        <v>5925000</v>
      </c>
      <c r="F53" s="109">
        <v>5925000</v>
      </c>
      <c r="G53" s="110">
        <v>5925000</v>
      </c>
      <c r="H53" s="109">
        <v>147000</v>
      </c>
      <c r="I53" s="110">
        <v>57300</v>
      </c>
      <c r="J53" s="109">
        <v>250000</v>
      </c>
      <c r="K53" s="110">
        <v>216720</v>
      </c>
      <c r="L53" s="109">
        <v>1049000</v>
      </c>
      <c r="M53" s="110">
        <v>1703086</v>
      </c>
      <c r="N53" s="109">
        <v>3570000</v>
      </c>
      <c r="O53" s="110">
        <v>2052165</v>
      </c>
      <c r="P53" s="109">
        <f t="shared" si="27"/>
        <v>5016000</v>
      </c>
      <c r="Q53" s="110">
        <f t="shared" si="28"/>
        <v>4029271</v>
      </c>
      <c r="R53" s="54">
        <f t="shared" si="29"/>
        <v>240.32411820781698</v>
      </c>
      <c r="S53" s="55">
        <f t="shared" si="30"/>
        <v>20.496851010459835</v>
      </c>
      <c r="T53" s="54">
        <f t="shared" si="31"/>
        <v>84.658227848101262</v>
      </c>
      <c r="U53" s="56">
        <f t="shared" si="32"/>
        <v>68.004573839662456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8000000</v>
      </c>
      <c r="C55" s="111">
        <f>SUM(C44:C54)</f>
        <v>-2075000</v>
      </c>
      <c r="D55" s="111"/>
      <c r="E55" s="111">
        <f t="shared" si="26"/>
        <v>5925000</v>
      </c>
      <c r="F55" s="112">
        <f t="shared" ref="F55:O55" si="33">SUM(F44:F54)</f>
        <v>5925000</v>
      </c>
      <c r="G55" s="113">
        <f t="shared" si="33"/>
        <v>5925000</v>
      </c>
      <c r="H55" s="112">
        <f t="shared" si="33"/>
        <v>147000</v>
      </c>
      <c r="I55" s="113">
        <f t="shared" si="33"/>
        <v>57300</v>
      </c>
      <c r="J55" s="112">
        <f t="shared" si="33"/>
        <v>250000</v>
      </c>
      <c r="K55" s="113">
        <f t="shared" si="33"/>
        <v>216720</v>
      </c>
      <c r="L55" s="112">
        <f t="shared" si="33"/>
        <v>1049000</v>
      </c>
      <c r="M55" s="113">
        <f t="shared" si="33"/>
        <v>1703086</v>
      </c>
      <c r="N55" s="112">
        <f t="shared" si="33"/>
        <v>3570000</v>
      </c>
      <c r="O55" s="113">
        <f t="shared" si="33"/>
        <v>2052165</v>
      </c>
      <c r="P55" s="112">
        <f t="shared" si="27"/>
        <v>5016000</v>
      </c>
      <c r="Q55" s="113">
        <f t="shared" si="28"/>
        <v>4029271</v>
      </c>
      <c r="R55" s="58">
        <f t="shared" si="29"/>
        <v>240.32411820781698</v>
      </c>
      <c r="S55" s="59">
        <f t="shared" si="30"/>
        <v>20.496851010459835</v>
      </c>
      <c r="T55" s="58">
        <f>IF((+$E45+$E47+$E49+$E50+$E53) =0,0,(P55   /(+$E45+$E47+$E49+$E50+$E53) )*100)</f>
        <v>84.658227848101262</v>
      </c>
      <c r="U55" s="60">
        <f>IF((+$E45+$E47+$E49+$E50+$E53) =0,0,(Q55   /(+$E45+$E47+$E49+$E50+$E53) )*100)</f>
        <v>68.004573839662456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30932000</v>
      </c>
      <c r="C69" s="120">
        <f>SUM(C9:C16,C19:C25,C28:C31,C34,C37:C41,C44:C54,C57:C60,C63:C67)</f>
        <v>-2075000</v>
      </c>
      <c r="D69" s="120"/>
      <c r="E69" s="120">
        <f t="shared" si="35"/>
        <v>28857000</v>
      </c>
      <c r="F69" s="121">
        <f t="shared" ref="F69:O69" si="43">SUM(F9:F16,F19:F25,F28:F31,F34,F37:F41,F44:F54,F57:F60,F63:F67)</f>
        <v>28857000</v>
      </c>
      <c r="G69" s="122">
        <f t="shared" si="43"/>
        <v>28857000</v>
      </c>
      <c r="H69" s="121">
        <f t="shared" si="43"/>
        <v>5018000</v>
      </c>
      <c r="I69" s="122">
        <f t="shared" si="43"/>
        <v>680636</v>
      </c>
      <c r="J69" s="121">
        <f t="shared" si="43"/>
        <v>11865000</v>
      </c>
      <c r="K69" s="122">
        <f t="shared" si="43"/>
        <v>9644764</v>
      </c>
      <c r="L69" s="121">
        <f t="shared" si="43"/>
        <v>1727000</v>
      </c>
      <c r="M69" s="122">
        <f t="shared" si="43"/>
        <v>4092795</v>
      </c>
      <c r="N69" s="121">
        <f t="shared" si="43"/>
        <v>4044000</v>
      </c>
      <c r="O69" s="122">
        <f t="shared" si="43"/>
        <v>7629933</v>
      </c>
      <c r="P69" s="121">
        <f t="shared" si="36"/>
        <v>22654000</v>
      </c>
      <c r="Q69" s="122">
        <f t="shared" si="37"/>
        <v>22048128</v>
      </c>
      <c r="R69" s="67">
        <f t="shared" si="38"/>
        <v>134.163288940359</v>
      </c>
      <c r="S69" s="68">
        <f t="shared" si="39"/>
        <v>86.423532085042126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78.504349031430849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76.40478220189209</v>
      </c>
      <c r="V69" s="121">
        <f>SUM(V9:V16,V19:V25,V28:V31,V34,V37:V41,V44:V54,V57:V60,V63:V67)</f>
        <v>428000</v>
      </c>
      <c r="W69" s="122">
        <f>SUM(W9:W16,W19:W25,W28:W31,W34,W37:W41,W44:W54,W57:W60,W63:W67)</f>
        <v>428000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25165000</v>
      </c>
      <c r="C71" s="108">
        <v>-33000</v>
      </c>
      <c r="D71" s="108"/>
      <c r="E71" s="108">
        <f>$B71      +$C71      +$D71</f>
        <v>25132000</v>
      </c>
      <c r="F71" s="109">
        <v>25132000</v>
      </c>
      <c r="G71" s="110">
        <v>25132000</v>
      </c>
      <c r="H71" s="109">
        <v>46000</v>
      </c>
      <c r="I71" s="110">
        <v>46394</v>
      </c>
      <c r="J71" s="109">
        <v>13242000</v>
      </c>
      <c r="K71" s="110">
        <v>11521732</v>
      </c>
      <c r="L71" s="109">
        <v>6986000</v>
      </c>
      <c r="M71" s="110">
        <v>6435889</v>
      </c>
      <c r="N71" s="109">
        <v>4856000</v>
      </c>
      <c r="O71" s="110">
        <v>4184160</v>
      </c>
      <c r="P71" s="109">
        <f>$H71      +$J71      +$L71      +$N71</f>
        <v>25130000</v>
      </c>
      <c r="Q71" s="110">
        <f>$I71      +$K71      +$M71      +$O71</f>
        <v>22188175</v>
      </c>
      <c r="R71" s="54">
        <f>IF(($L71      =0),0,((($N71      -$L71      )/$L71      )*100))</f>
        <v>-30.489550529630687</v>
      </c>
      <c r="S71" s="55">
        <f>IF(($M71      =0),0,((($O71      -$M71      )/$M71      )*100))</f>
        <v>-34.987070162334994</v>
      </c>
      <c r="T71" s="54">
        <f>IF(($E71      =0),0,(($P71      /$E71      )*100))</f>
        <v>99.992042018144204</v>
      </c>
      <c r="U71" s="56">
        <f>IF(($E71      =0),0,(($Q71      /$E71      )*100))</f>
        <v>88.286547031672768</v>
      </c>
      <c r="V71" s="109">
        <v>3685000</v>
      </c>
      <c r="W71" s="110">
        <v>3685000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25165000</v>
      </c>
      <c r="C73" s="117">
        <f>SUM(C71:C72)</f>
        <v>-33000</v>
      </c>
      <c r="D73" s="117"/>
      <c r="E73" s="117">
        <f>$B73      +$C73      +$D73</f>
        <v>25132000</v>
      </c>
      <c r="F73" s="118">
        <f t="shared" ref="F73:O73" si="44">SUM(F71:F72)</f>
        <v>25132000</v>
      </c>
      <c r="G73" s="119">
        <f t="shared" si="44"/>
        <v>25132000</v>
      </c>
      <c r="H73" s="118">
        <f t="shared" si="44"/>
        <v>46000</v>
      </c>
      <c r="I73" s="119">
        <f t="shared" si="44"/>
        <v>46394</v>
      </c>
      <c r="J73" s="118">
        <f t="shared" si="44"/>
        <v>13242000</v>
      </c>
      <c r="K73" s="119">
        <f t="shared" si="44"/>
        <v>11521732</v>
      </c>
      <c r="L73" s="118">
        <f t="shared" si="44"/>
        <v>6986000</v>
      </c>
      <c r="M73" s="119">
        <f t="shared" si="44"/>
        <v>6435889</v>
      </c>
      <c r="N73" s="118">
        <f t="shared" si="44"/>
        <v>4856000</v>
      </c>
      <c r="O73" s="119">
        <f t="shared" si="44"/>
        <v>4184160</v>
      </c>
      <c r="P73" s="118">
        <f>$H73      +$J73      +$L73      +$N73</f>
        <v>25130000</v>
      </c>
      <c r="Q73" s="119">
        <f>$I73      +$K73      +$M73      +$O73</f>
        <v>22188175</v>
      </c>
      <c r="R73" s="63">
        <f>IF(($L73      =0),0,((($N73      -$L73      )/$L73      )*100))</f>
        <v>-30.489550529630687</v>
      </c>
      <c r="S73" s="64">
        <f>IF(($M73      =0),0,((($O73      -$M73      )/$M73      )*100))</f>
        <v>-34.987070162334994</v>
      </c>
      <c r="T73" s="63">
        <f>IF(($E71      =0),0,(($P71      /$E71      )*100))</f>
        <v>99.992042018144204</v>
      </c>
      <c r="U73" s="65">
        <f>IF($E71   =0,0,($Q71   /$E71 )*100)</f>
        <v>88.286547031672768</v>
      </c>
      <c r="V73" s="118">
        <f>SUM(V71:V72)</f>
        <v>3685000</v>
      </c>
      <c r="W73" s="119">
        <f>SUM(W71:W72)</f>
        <v>3685000</v>
      </c>
    </row>
    <row r="74" spans="1:23" ht="13" customHeight="1" x14ac:dyDescent="0.3">
      <c r="A74" s="66" t="s">
        <v>89</v>
      </c>
      <c r="B74" s="120">
        <f>SUM(B71:B72)</f>
        <v>25165000</v>
      </c>
      <c r="C74" s="120">
        <f>SUM(C71:C72)</f>
        <v>-33000</v>
      </c>
      <c r="D74" s="120"/>
      <c r="E74" s="120">
        <f>$B74      +$C74      +$D74</f>
        <v>25132000</v>
      </c>
      <c r="F74" s="121">
        <f t="shared" ref="F74:O74" si="45">SUM(F71:F72)</f>
        <v>25132000</v>
      </c>
      <c r="G74" s="122">
        <f t="shared" si="45"/>
        <v>25132000</v>
      </c>
      <c r="H74" s="121">
        <f t="shared" si="45"/>
        <v>46000</v>
      </c>
      <c r="I74" s="122">
        <f t="shared" si="45"/>
        <v>46394</v>
      </c>
      <c r="J74" s="121">
        <f t="shared" si="45"/>
        <v>13242000</v>
      </c>
      <c r="K74" s="122">
        <f t="shared" si="45"/>
        <v>11521732</v>
      </c>
      <c r="L74" s="121">
        <f t="shared" si="45"/>
        <v>6986000</v>
      </c>
      <c r="M74" s="122">
        <f t="shared" si="45"/>
        <v>6435889</v>
      </c>
      <c r="N74" s="121">
        <f t="shared" si="45"/>
        <v>4856000</v>
      </c>
      <c r="O74" s="122">
        <f t="shared" si="45"/>
        <v>4184160</v>
      </c>
      <c r="P74" s="121">
        <f>$H74      +$J74      +$L74      +$N74</f>
        <v>25130000</v>
      </c>
      <c r="Q74" s="122">
        <f>$I74      +$K74      +$M74      +$O74</f>
        <v>22188175</v>
      </c>
      <c r="R74" s="67">
        <f>IF(($L74      =0),0,((($N74      -$L74      )/$L74      )*100))</f>
        <v>-30.489550529630687</v>
      </c>
      <c r="S74" s="68">
        <f>IF(($M74      =0),0,((($O74      -$M74      )/$M74      )*100))</f>
        <v>-34.987070162334994</v>
      </c>
      <c r="T74" s="67">
        <f>IF(($E71      =0),0,(($P71      /$E71      )*100))</f>
        <v>99.992042018144204</v>
      </c>
      <c r="U74" s="71">
        <f>IF($E71   =0,0,($Q71   /$E71 )*100)</f>
        <v>88.286547031672768</v>
      </c>
      <c r="V74" s="121">
        <f>SUM(V71:V72)</f>
        <v>3685000</v>
      </c>
      <c r="W74" s="122">
        <f>SUM(W71:W72)</f>
        <v>3685000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56097000</v>
      </c>
      <c r="C75" s="120">
        <f>SUM(C9:C16,C19:C25,C28:C31,C34,C37:C41,C44:C54,C57:C60,C63:C67,C71:C72)</f>
        <v>-2108000</v>
      </c>
      <c r="D75" s="120"/>
      <c r="E75" s="120">
        <f>$B75      +$C75      +$D75</f>
        <v>53989000</v>
      </c>
      <c r="F75" s="121">
        <f t="shared" ref="F75:O75" si="46">SUM(F9:F16,F19:F25,F28:F31,F34,F37:F41,F44:F54,F57:F60,F63:F67,F71:F72)</f>
        <v>53989000</v>
      </c>
      <c r="G75" s="122">
        <f t="shared" si="46"/>
        <v>53989000</v>
      </c>
      <c r="H75" s="121">
        <f t="shared" si="46"/>
        <v>5064000</v>
      </c>
      <c r="I75" s="122">
        <f t="shared" si="46"/>
        <v>727030</v>
      </c>
      <c r="J75" s="121">
        <f t="shared" si="46"/>
        <v>25107000</v>
      </c>
      <c r="K75" s="122">
        <f t="shared" si="46"/>
        <v>21166496</v>
      </c>
      <c r="L75" s="121">
        <f t="shared" si="46"/>
        <v>8713000</v>
      </c>
      <c r="M75" s="122">
        <f t="shared" si="46"/>
        <v>10528684</v>
      </c>
      <c r="N75" s="121">
        <f t="shared" si="46"/>
        <v>8900000</v>
      </c>
      <c r="O75" s="122">
        <f t="shared" si="46"/>
        <v>11814093</v>
      </c>
      <c r="P75" s="121">
        <f>$H75      +$J75      +$L75      +$N75</f>
        <v>47784000</v>
      </c>
      <c r="Q75" s="122">
        <f>$I75      +$K75      +$M75      +$O75</f>
        <v>44236303</v>
      </c>
      <c r="R75" s="67">
        <f>IF(($L75      =0),0,((($N75      -$L75      )/$L75      )*100))</f>
        <v>2.1462182945024675</v>
      </c>
      <c r="S75" s="68">
        <f>IF(($M75      =0),0,((($O75      -$M75      )/$M75      )*100))</f>
        <v>12.208638800442676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88.506918075904352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81.935770249495263</v>
      </c>
      <c r="V75" s="121">
        <f>SUM(V9:V16,V19:V25,V28:V31,V34,V37:V41,V44:V54,V57:V60,V63:V67,V71:V72)</f>
        <v>4113000</v>
      </c>
      <c r="W75" s="122">
        <f>SUM(W9:W16,W19:W25,W28:W31,W34,W37:W41,W44:W54,W57:W60,W63:W67,W71:W72)</f>
        <v>4113000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23815000</v>
      </c>
      <c r="C87" s="128">
        <f t="shared" si="48"/>
        <v>3342000</v>
      </c>
      <c r="D87" s="128">
        <f t="shared" si="48"/>
        <v>0</v>
      </c>
      <c r="E87" s="128">
        <f t="shared" si="48"/>
        <v>27157000</v>
      </c>
      <c r="F87" s="128">
        <f t="shared" si="48"/>
        <v>0</v>
      </c>
      <c r="G87" s="128">
        <f t="shared" si="48"/>
        <v>0</v>
      </c>
      <c r="H87" s="128">
        <f t="shared" si="48"/>
        <v>11433000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18364000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29797000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109.72125050631514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6976000</v>
      </c>
      <c r="C91" s="108">
        <v>1742000</v>
      </c>
      <c r="D91" s="108"/>
      <c r="E91" s="108">
        <f t="shared" si="49"/>
        <v>8718000</v>
      </c>
      <c r="F91" s="108">
        <v>0</v>
      </c>
      <c r="G91" s="108">
        <v>0</v>
      </c>
      <c r="H91" s="108">
        <v>3438000</v>
      </c>
      <c r="I91" s="108"/>
      <c r="J91" s="108"/>
      <c r="K91" s="108"/>
      <c r="L91" s="108">
        <v>9356000</v>
      </c>
      <c r="M91" s="108"/>
      <c r="N91" s="108"/>
      <c r="O91" s="108"/>
      <c r="P91" s="108">
        <f t="shared" si="50"/>
        <v>12794000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146.75384262445513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8608000</v>
      </c>
      <c r="C93" s="108"/>
      <c r="D93" s="108"/>
      <c r="E93" s="108">
        <f t="shared" si="49"/>
        <v>8608000</v>
      </c>
      <c r="F93" s="108">
        <v>0</v>
      </c>
      <c r="G93" s="108">
        <v>0</v>
      </c>
      <c r="H93" s="108"/>
      <c r="I93" s="108"/>
      <c r="J93" s="108"/>
      <c r="K93" s="108"/>
      <c r="L93" s="108">
        <v>8608000</v>
      </c>
      <c r="M93" s="108"/>
      <c r="N93" s="108"/>
      <c r="O93" s="108"/>
      <c r="P93" s="108">
        <f t="shared" si="50"/>
        <v>8608000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76000</v>
      </c>
      <c r="C94" s="108">
        <v>1100000</v>
      </c>
      <c r="D94" s="108"/>
      <c r="E94" s="108">
        <f t="shared" si="49"/>
        <v>1176000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8155000</v>
      </c>
      <c r="C96" s="131">
        <v>500000</v>
      </c>
      <c r="D96" s="131"/>
      <c r="E96" s="131">
        <f t="shared" si="49"/>
        <v>8655000</v>
      </c>
      <c r="F96" s="131">
        <v>0</v>
      </c>
      <c r="G96" s="131">
        <v>0</v>
      </c>
      <c r="H96" s="131">
        <v>7995000</v>
      </c>
      <c r="I96" s="131"/>
      <c r="J96" s="131"/>
      <c r="K96" s="131"/>
      <c r="L96" s="131">
        <v>400000</v>
      </c>
      <c r="M96" s="131"/>
      <c r="N96" s="131"/>
      <c r="O96" s="131"/>
      <c r="P96" s="131">
        <f t="shared" si="50"/>
        <v>8395000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96.995956094742922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23815000</v>
      </c>
      <c r="C114" s="137">
        <f t="shared" si="62"/>
        <v>3342000</v>
      </c>
      <c r="D114" s="137">
        <f t="shared" si="62"/>
        <v>0</v>
      </c>
      <c r="E114" s="137">
        <f t="shared" si="62"/>
        <v>27157000</v>
      </c>
      <c r="F114" s="137">
        <f t="shared" si="62"/>
        <v>0</v>
      </c>
      <c r="G114" s="137">
        <f t="shared" si="62"/>
        <v>0</v>
      </c>
      <c r="H114" s="137">
        <f t="shared" si="62"/>
        <v>11433000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18364000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29797000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1.0972125050631514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23815000</v>
      </c>
      <c r="C115" s="139">
        <f t="shared" ref="C115:Q115" si="63">C87</f>
        <v>3342000</v>
      </c>
      <c r="D115" s="139">
        <f t="shared" si="63"/>
        <v>0</v>
      </c>
      <c r="E115" s="139">
        <f t="shared" si="63"/>
        <v>27157000</v>
      </c>
      <c r="F115" s="139">
        <f t="shared" si="63"/>
        <v>0</v>
      </c>
      <c r="G115" s="139">
        <f t="shared" si="63"/>
        <v>0</v>
      </c>
      <c r="H115" s="139">
        <f t="shared" si="63"/>
        <v>11433000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18364000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29797000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1.0972125050631514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yFNyTGv1FkHWjPrG80c13a11OqrRYVwlsAKF4NWu9TMluzcqduyKYr1DBtB9El/214HlR6WnJbYbUowGcpZhA==" saltValue="5WcOMYDM2tdlpX4dFjBy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373000</v>
      </c>
      <c r="I10" s="110">
        <v>62820</v>
      </c>
      <c r="J10" s="109">
        <v>375000</v>
      </c>
      <c r="K10" s="110">
        <v>588265</v>
      </c>
      <c r="L10" s="109">
        <v>404000</v>
      </c>
      <c r="M10" s="110">
        <v>681504</v>
      </c>
      <c r="N10" s="109"/>
      <c r="O10" s="110">
        <v>320530</v>
      </c>
      <c r="P10" s="109">
        <f t="shared" ref="P10:P17" si="1">$H10      +$J10      +$L10      +$N10</f>
        <v>1152000</v>
      </c>
      <c r="Q10" s="110">
        <f t="shared" ref="Q10:Q17" si="2">$I10      +$K10      +$M10      +$O10</f>
        <v>1653119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-52.967260647039495</v>
      </c>
      <c r="T10" s="54">
        <f t="shared" ref="T10:T16" si="5">IF(($E10      =0),0,(($P10      /$E10      )*100))</f>
        <v>67.764705882352942</v>
      </c>
      <c r="U10" s="56">
        <f t="shared" ref="U10:U16" si="6">IF(($E10      =0),0,(($Q10      /$E10      )*100))</f>
        <v>97.242294117647049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373000</v>
      </c>
      <c r="I17" s="113">
        <f t="shared" si="7"/>
        <v>62820</v>
      </c>
      <c r="J17" s="112">
        <f t="shared" si="7"/>
        <v>375000</v>
      </c>
      <c r="K17" s="113">
        <f t="shared" si="7"/>
        <v>588265</v>
      </c>
      <c r="L17" s="112">
        <f t="shared" si="7"/>
        <v>404000</v>
      </c>
      <c r="M17" s="113">
        <f t="shared" si="7"/>
        <v>681504</v>
      </c>
      <c r="N17" s="112">
        <f t="shared" si="7"/>
        <v>0</v>
      </c>
      <c r="O17" s="113">
        <f t="shared" si="7"/>
        <v>320530</v>
      </c>
      <c r="P17" s="112">
        <f t="shared" si="1"/>
        <v>1152000</v>
      </c>
      <c r="Q17" s="113">
        <f t="shared" si="2"/>
        <v>1653119</v>
      </c>
      <c r="R17" s="58">
        <f t="shared" si="3"/>
        <v>-100</v>
      </c>
      <c r="S17" s="59">
        <f t="shared" si="4"/>
        <v>-52.967260647039495</v>
      </c>
      <c r="T17" s="58">
        <f>IF((SUM($E9:$E14))=0,0,(P17/(SUM($E9:$E14))*100))</f>
        <v>67.764705882352942</v>
      </c>
      <c r="U17" s="60">
        <f>IF((SUM($E9:$E14))=0,0,(Q17/(SUM($E9:$E14))*100))</f>
        <v>97.242294117647049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1363000</v>
      </c>
      <c r="C34" s="108"/>
      <c r="D34" s="108"/>
      <c r="E34" s="108">
        <f>$B34      +$C34      +$D34</f>
        <v>1363000</v>
      </c>
      <c r="F34" s="109">
        <v>1363000</v>
      </c>
      <c r="G34" s="110">
        <v>1363000</v>
      </c>
      <c r="H34" s="109">
        <v>282000</v>
      </c>
      <c r="I34" s="110"/>
      <c r="J34" s="109">
        <v>509000</v>
      </c>
      <c r="K34" s="110">
        <v>778846</v>
      </c>
      <c r="L34" s="109">
        <v>208000</v>
      </c>
      <c r="M34" s="110">
        <v>398416</v>
      </c>
      <c r="N34" s="109">
        <v>122000</v>
      </c>
      <c r="O34" s="110"/>
      <c r="P34" s="109">
        <f>$H34      +$J34      +$L34      +$N34</f>
        <v>1121000</v>
      </c>
      <c r="Q34" s="110">
        <f>$I34      +$K34      +$M34      +$O34</f>
        <v>1177262</v>
      </c>
      <c r="R34" s="54">
        <f>IF(($L34      =0),0,((($N34      -$L34      )/$L34      )*100))</f>
        <v>-41.346153846153847</v>
      </c>
      <c r="S34" s="55">
        <f>IF(($M34      =0),0,((($O34      -$M34      )/$M34      )*100))</f>
        <v>-100</v>
      </c>
      <c r="T34" s="54">
        <f>IF(($E34      =0),0,(($P34      /$E34      )*100))</f>
        <v>82.245047688921503</v>
      </c>
      <c r="U34" s="56">
        <f>IF(($E34      =0),0,(($Q34      /$E34      )*100))</f>
        <v>86.372853998532648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1363000</v>
      </c>
      <c r="C35" s="111">
        <f>C34</f>
        <v>0</v>
      </c>
      <c r="D35" s="111"/>
      <c r="E35" s="111">
        <f>$B35      +$C35      +$D35</f>
        <v>1363000</v>
      </c>
      <c r="F35" s="112">
        <f t="shared" ref="F35:O35" si="17">F34</f>
        <v>1363000</v>
      </c>
      <c r="G35" s="113">
        <f t="shared" si="17"/>
        <v>1363000</v>
      </c>
      <c r="H35" s="112">
        <f t="shared" si="17"/>
        <v>282000</v>
      </c>
      <c r="I35" s="113">
        <f t="shared" si="17"/>
        <v>0</v>
      </c>
      <c r="J35" s="112">
        <f t="shared" si="17"/>
        <v>509000</v>
      </c>
      <c r="K35" s="113">
        <f t="shared" si="17"/>
        <v>778846</v>
      </c>
      <c r="L35" s="112">
        <f t="shared" si="17"/>
        <v>208000</v>
      </c>
      <c r="M35" s="113">
        <f t="shared" si="17"/>
        <v>398416</v>
      </c>
      <c r="N35" s="112">
        <f t="shared" si="17"/>
        <v>122000</v>
      </c>
      <c r="O35" s="113">
        <f t="shared" si="17"/>
        <v>0</v>
      </c>
      <c r="P35" s="112">
        <f>$H35      +$J35      +$L35      +$N35</f>
        <v>1121000</v>
      </c>
      <c r="Q35" s="113">
        <f>$I35      +$K35      +$M35      +$O35</f>
        <v>1177262</v>
      </c>
      <c r="R35" s="58">
        <f>IF(($L35      =0),0,((($N35      -$L35      )/$L35      )*100))</f>
        <v>-41.346153846153847</v>
      </c>
      <c r="S35" s="59">
        <f>IF(($M35      =0),0,((($O35      -$M35      )/$M35      )*100))</f>
        <v>-100</v>
      </c>
      <c r="T35" s="58">
        <f>IF($E35   =0,0,($P35   /$E35   )*100)</f>
        <v>82.245047688921503</v>
      </c>
      <c r="U35" s="60">
        <f>IF($E35   =0,0,($Q35   /$E35   )*100)</f>
        <v>86.372853998532648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>
        <v>-7700000</v>
      </c>
      <c r="D53" s="108"/>
      <c r="E53" s="108">
        <f t="shared" si="26"/>
        <v>2300000</v>
      </c>
      <c r="F53" s="109">
        <v>2300000</v>
      </c>
      <c r="G53" s="110">
        <v>2300000</v>
      </c>
      <c r="H53" s="109"/>
      <c r="I53" s="110"/>
      <c r="J53" s="109"/>
      <c r="K53" s="110">
        <v>1121045</v>
      </c>
      <c r="L53" s="109"/>
      <c r="M53" s="110">
        <v>724663</v>
      </c>
      <c r="N53" s="109"/>
      <c r="O53" s="110"/>
      <c r="P53" s="109">
        <f t="shared" si="27"/>
        <v>0</v>
      </c>
      <c r="Q53" s="110">
        <f t="shared" si="28"/>
        <v>1845708</v>
      </c>
      <c r="R53" s="54">
        <f t="shared" si="29"/>
        <v>0</v>
      </c>
      <c r="S53" s="55">
        <f t="shared" si="30"/>
        <v>-100</v>
      </c>
      <c r="T53" s="54">
        <f t="shared" si="31"/>
        <v>0</v>
      </c>
      <c r="U53" s="56">
        <f t="shared" si="32"/>
        <v>80.248173913043473</v>
      </c>
      <c r="V53" s="109">
        <v>1472000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-7700000</v>
      </c>
      <c r="D55" s="111"/>
      <c r="E55" s="111">
        <f t="shared" si="26"/>
        <v>2300000</v>
      </c>
      <c r="F55" s="112">
        <f t="shared" ref="F55:O55" si="33">SUM(F44:F54)</f>
        <v>2300000</v>
      </c>
      <c r="G55" s="113">
        <f t="shared" si="33"/>
        <v>2300000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1121045</v>
      </c>
      <c r="L55" s="112">
        <f t="shared" si="33"/>
        <v>0</v>
      </c>
      <c r="M55" s="113">
        <f t="shared" si="33"/>
        <v>724663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1845708</v>
      </c>
      <c r="R55" s="58">
        <f t="shared" si="29"/>
        <v>0</v>
      </c>
      <c r="S55" s="59">
        <f t="shared" si="30"/>
        <v>-100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80.248173913043473</v>
      </c>
      <c r="V55" s="112">
        <f>SUM(V44:V54)</f>
        <v>1472000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13063000</v>
      </c>
      <c r="C69" s="120">
        <f>SUM(C9:C16,C19:C25,C28:C31,C34,C37:C41,C44:C54,C57:C60,C63:C67)</f>
        <v>-7700000</v>
      </c>
      <c r="D69" s="120"/>
      <c r="E69" s="120">
        <f t="shared" si="35"/>
        <v>5363000</v>
      </c>
      <c r="F69" s="121">
        <f t="shared" ref="F69:O69" si="43">SUM(F9:F16,F19:F25,F28:F31,F34,F37:F41,F44:F54,F57:F60,F63:F67)</f>
        <v>5363000</v>
      </c>
      <c r="G69" s="122">
        <f t="shared" si="43"/>
        <v>5363000</v>
      </c>
      <c r="H69" s="121">
        <f t="shared" si="43"/>
        <v>655000</v>
      </c>
      <c r="I69" s="122">
        <f t="shared" si="43"/>
        <v>62820</v>
      </c>
      <c r="J69" s="121">
        <f t="shared" si="43"/>
        <v>884000</v>
      </c>
      <c r="K69" s="122">
        <f t="shared" si="43"/>
        <v>2488156</v>
      </c>
      <c r="L69" s="121">
        <f t="shared" si="43"/>
        <v>612000</v>
      </c>
      <c r="M69" s="122">
        <f t="shared" si="43"/>
        <v>1804583</v>
      </c>
      <c r="N69" s="121">
        <f t="shared" si="43"/>
        <v>122000</v>
      </c>
      <c r="O69" s="122">
        <f t="shared" si="43"/>
        <v>320530</v>
      </c>
      <c r="P69" s="121">
        <f t="shared" si="36"/>
        <v>2273000</v>
      </c>
      <c r="Q69" s="122">
        <f t="shared" si="37"/>
        <v>4676089</v>
      </c>
      <c r="R69" s="67">
        <f t="shared" si="38"/>
        <v>-80.06535947712419</v>
      </c>
      <c r="S69" s="68">
        <f t="shared" si="39"/>
        <v>-82.238001798753501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42.382994592578783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87.191665112809986</v>
      </c>
      <c r="V69" s="121">
        <f>SUM(V9:V16,V19:V25,V28:V31,V34,V37:V41,V44:V54,V57:V60,V63:V67)</f>
        <v>1472000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17101000</v>
      </c>
      <c r="C71" s="108">
        <v>-16000</v>
      </c>
      <c r="D71" s="108"/>
      <c r="E71" s="108">
        <f>$B71      +$C71      +$D71</f>
        <v>17085000</v>
      </c>
      <c r="F71" s="109">
        <v>17085000</v>
      </c>
      <c r="G71" s="110">
        <v>17085000</v>
      </c>
      <c r="H71" s="109"/>
      <c r="I71" s="110"/>
      <c r="J71" s="109">
        <v>887000</v>
      </c>
      <c r="K71" s="110">
        <v>312379</v>
      </c>
      <c r="L71" s="109">
        <v>7983000</v>
      </c>
      <c r="M71" s="110">
        <v>3180589</v>
      </c>
      <c r="N71" s="109">
        <v>7947000</v>
      </c>
      <c r="O71" s="110">
        <v>9453226</v>
      </c>
      <c r="P71" s="109">
        <f>$H71      +$J71      +$L71      +$N71</f>
        <v>16817000</v>
      </c>
      <c r="Q71" s="110">
        <f>$I71      +$K71      +$M71      +$O71</f>
        <v>12946194</v>
      </c>
      <c r="R71" s="54">
        <f>IF(($L71      =0),0,((($N71      -$L71      )/$L71      )*100))</f>
        <v>-0.45095828635851182</v>
      </c>
      <c r="S71" s="55">
        <f>IF(($M71      =0),0,((($O71      -$M71      )/$M71      )*100))</f>
        <v>197.2162074383078</v>
      </c>
      <c r="T71" s="54">
        <f>IF(($E71      =0),0,(($P71      /$E71      )*100))</f>
        <v>98.431372549019599</v>
      </c>
      <c r="U71" s="56">
        <f>IF(($E71      =0),0,(($Q71      /$E71      )*100))</f>
        <v>75.775206321334494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17101000</v>
      </c>
      <c r="C73" s="117">
        <f>SUM(C71:C72)</f>
        <v>-16000</v>
      </c>
      <c r="D73" s="117"/>
      <c r="E73" s="117">
        <f>$B73      +$C73      +$D73</f>
        <v>17085000</v>
      </c>
      <c r="F73" s="118">
        <f t="shared" ref="F73:O73" si="44">SUM(F71:F72)</f>
        <v>17085000</v>
      </c>
      <c r="G73" s="119">
        <f t="shared" si="44"/>
        <v>17085000</v>
      </c>
      <c r="H73" s="118">
        <f t="shared" si="44"/>
        <v>0</v>
      </c>
      <c r="I73" s="119">
        <f t="shared" si="44"/>
        <v>0</v>
      </c>
      <c r="J73" s="118">
        <f t="shared" si="44"/>
        <v>887000</v>
      </c>
      <c r="K73" s="119">
        <f t="shared" si="44"/>
        <v>312379</v>
      </c>
      <c r="L73" s="118">
        <f t="shared" si="44"/>
        <v>7983000</v>
      </c>
      <c r="M73" s="119">
        <f t="shared" si="44"/>
        <v>3180589</v>
      </c>
      <c r="N73" s="118">
        <f t="shared" si="44"/>
        <v>7947000</v>
      </c>
      <c r="O73" s="119">
        <f t="shared" si="44"/>
        <v>9453226</v>
      </c>
      <c r="P73" s="118">
        <f>$H73      +$J73      +$L73      +$N73</f>
        <v>16817000</v>
      </c>
      <c r="Q73" s="119">
        <f>$I73      +$K73      +$M73      +$O73</f>
        <v>12946194</v>
      </c>
      <c r="R73" s="63">
        <f>IF(($L73      =0),0,((($N73      -$L73      )/$L73      )*100))</f>
        <v>-0.45095828635851182</v>
      </c>
      <c r="S73" s="64">
        <f>IF(($M73      =0),0,((($O73      -$M73      )/$M73      )*100))</f>
        <v>197.2162074383078</v>
      </c>
      <c r="T73" s="63">
        <f>IF(($E71      =0),0,(($P71      /$E71      )*100))</f>
        <v>98.431372549019599</v>
      </c>
      <c r="U73" s="65">
        <f>IF($E71   =0,0,($Q71   /$E71 )*100)</f>
        <v>75.775206321334494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17101000</v>
      </c>
      <c r="C74" s="120">
        <f>SUM(C71:C72)</f>
        <v>-16000</v>
      </c>
      <c r="D74" s="120"/>
      <c r="E74" s="120">
        <f>$B74      +$C74      +$D74</f>
        <v>17085000</v>
      </c>
      <c r="F74" s="121">
        <f t="shared" ref="F74:O74" si="45">SUM(F71:F72)</f>
        <v>17085000</v>
      </c>
      <c r="G74" s="122">
        <f t="shared" si="45"/>
        <v>17085000</v>
      </c>
      <c r="H74" s="121">
        <f t="shared" si="45"/>
        <v>0</v>
      </c>
      <c r="I74" s="122">
        <f t="shared" si="45"/>
        <v>0</v>
      </c>
      <c r="J74" s="121">
        <f t="shared" si="45"/>
        <v>887000</v>
      </c>
      <c r="K74" s="122">
        <f t="shared" si="45"/>
        <v>312379</v>
      </c>
      <c r="L74" s="121">
        <f t="shared" si="45"/>
        <v>7983000</v>
      </c>
      <c r="M74" s="122">
        <f t="shared" si="45"/>
        <v>3180589</v>
      </c>
      <c r="N74" s="121">
        <f t="shared" si="45"/>
        <v>7947000</v>
      </c>
      <c r="O74" s="122">
        <f t="shared" si="45"/>
        <v>9453226</v>
      </c>
      <c r="P74" s="121">
        <f>$H74      +$J74      +$L74      +$N74</f>
        <v>16817000</v>
      </c>
      <c r="Q74" s="122">
        <f>$I74      +$K74      +$M74      +$O74</f>
        <v>12946194</v>
      </c>
      <c r="R74" s="67">
        <f>IF(($L74      =0),0,((($N74      -$L74      )/$L74      )*100))</f>
        <v>-0.45095828635851182</v>
      </c>
      <c r="S74" s="68">
        <f>IF(($M74      =0),0,((($O74      -$M74      )/$M74      )*100))</f>
        <v>197.2162074383078</v>
      </c>
      <c r="T74" s="67">
        <f>IF(($E71      =0),0,(($P71      /$E71      )*100))</f>
        <v>98.431372549019599</v>
      </c>
      <c r="U74" s="71">
        <f>IF($E71   =0,0,($Q71   /$E71 )*100)</f>
        <v>75.775206321334494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30164000</v>
      </c>
      <c r="C75" s="120">
        <f>SUM(C9:C16,C19:C25,C28:C31,C34,C37:C41,C44:C54,C57:C60,C63:C67,C71:C72)</f>
        <v>-7716000</v>
      </c>
      <c r="D75" s="120"/>
      <c r="E75" s="120">
        <f>$B75      +$C75      +$D75</f>
        <v>22448000</v>
      </c>
      <c r="F75" s="121">
        <f t="shared" ref="F75:O75" si="46">SUM(F9:F16,F19:F25,F28:F31,F34,F37:F41,F44:F54,F57:F60,F63:F67,F71:F72)</f>
        <v>22448000</v>
      </c>
      <c r="G75" s="122">
        <f t="shared" si="46"/>
        <v>22448000</v>
      </c>
      <c r="H75" s="121">
        <f t="shared" si="46"/>
        <v>655000</v>
      </c>
      <c r="I75" s="122">
        <f t="shared" si="46"/>
        <v>62820</v>
      </c>
      <c r="J75" s="121">
        <f t="shared" si="46"/>
        <v>1771000</v>
      </c>
      <c r="K75" s="122">
        <f t="shared" si="46"/>
        <v>2800535</v>
      </c>
      <c r="L75" s="121">
        <f t="shared" si="46"/>
        <v>8595000</v>
      </c>
      <c r="M75" s="122">
        <f t="shared" si="46"/>
        <v>4985172</v>
      </c>
      <c r="N75" s="121">
        <f t="shared" si="46"/>
        <v>8069000</v>
      </c>
      <c r="O75" s="122">
        <f t="shared" si="46"/>
        <v>9773756</v>
      </c>
      <c r="P75" s="121">
        <f>$H75      +$J75      +$L75      +$N75</f>
        <v>19090000</v>
      </c>
      <c r="Q75" s="122">
        <f>$I75      +$K75      +$M75      +$O75</f>
        <v>17622283</v>
      </c>
      <c r="R75" s="67">
        <f>IF(($L75      =0),0,((($N75      -$L75      )/$L75      )*100))</f>
        <v>-6.1198371146015127</v>
      </c>
      <c r="S75" s="68">
        <f>IF(($M75      =0),0,((($O75      -$M75      )/$M75      )*100))</f>
        <v>96.056545290714141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85.040983606557376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78.502686208125454</v>
      </c>
      <c r="V75" s="121">
        <f>SUM(V9:V16,V19:V25,V28:V31,V34,V37:V41,V44:V54,V57:V60,V63:V67,V71:V72)</f>
        <v>1472000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11429000</v>
      </c>
      <c r="C87" s="128">
        <f t="shared" si="48"/>
        <v>100000</v>
      </c>
      <c r="D87" s="128">
        <f t="shared" si="48"/>
        <v>0</v>
      </c>
      <c r="E87" s="128">
        <f t="shared" si="48"/>
        <v>11529000</v>
      </c>
      <c r="F87" s="128">
        <f t="shared" si="48"/>
        <v>0</v>
      </c>
      <c r="G87" s="128">
        <f t="shared" si="48"/>
        <v>0</v>
      </c>
      <c r="H87" s="128">
        <f t="shared" si="48"/>
        <v>2117000</v>
      </c>
      <c r="I87" s="128">
        <f t="shared" si="48"/>
        <v>0</v>
      </c>
      <c r="J87" s="128">
        <f t="shared" si="48"/>
        <v>249000</v>
      </c>
      <c r="K87" s="128">
        <f t="shared" si="48"/>
        <v>0</v>
      </c>
      <c r="L87" s="128">
        <f t="shared" si="48"/>
        <v>8324000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10690000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92.722699280076327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2325000</v>
      </c>
      <c r="C91" s="108"/>
      <c r="D91" s="108"/>
      <c r="E91" s="108">
        <f t="shared" si="49"/>
        <v>2325000</v>
      </c>
      <c r="F91" s="108">
        <v>0</v>
      </c>
      <c r="G91" s="108">
        <v>0</v>
      </c>
      <c r="H91" s="108">
        <v>2117000</v>
      </c>
      <c r="I91" s="108"/>
      <c r="J91" s="108">
        <v>249000</v>
      </c>
      <c r="K91" s="108"/>
      <c r="L91" s="108"/>
      <c r="M91" s="108"/>
      <c r="N91" s="108"/>
      <c r="O91" s="108"/>
      <c r="P91" s="108">
        <f t="shared" si="50"/>
        <v>2366000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101.76344086021504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8277000</v>
      </c>
      <c r="C93" s="108"/>
      <c r="D93" s="108"/>
      <c r="E93" s="108">
        <f t="shared" si="49"/>
        <v>8277000</v>
      </c>
      <c r="F93" s="108">
        <v>0</v>
      </c>
      <c r="G93" s="108">
        <v>0</v>
      </c>
      <c r="H93" s="108"/>
      <c r="I93" s="108"/>
      <c r="J93" s="108"/>
      <c r="K93" s="108"/>
      <c r="L93" s="108">
        <v>8277000</v>
      </c>
      <c r="M93" s="108"/>
      <c r="N93" s="108"/>
      <c r="O93" s="108"/>
      <c r="P93" s="108">
        <f t="shared" si="50"/>
        <v>8277000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57000</v>
      </c>
      <c r="C94" s="108"/>
      <c r="D94" s="108"/>
      <c r="E94" s="108">
        <f t="shared" si="49"/>
        <v>57000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770000</v>
      </c>
      <c r="C96" s="131">
        <v>100000</v>
      </c>
      <c r="D96" s="131"/>
      <c r="E96" s="131">
        <f t="shared" si="49"/>
        <v>870000</v>
      </c>
      <c r="F96" s="131">
        <v>0</v>
      </c>
      <c r="G96" s="131">
        <v>0</v>
      </c>
      <c r="H96" s="131"/>
      <c r="I96" s="131"/>
      <c r="J96" s="131"/>
      <c r="K96" s="131"/>
      <c r="L96" s="131">
        <v>47000</v>
      </c>
      <c r="M96" s="131"/>
      <c r="N96" s="131"/>
      <c r="O96" s="131"/>
      <c r="P96" s="131">
        <f t="shared" si="50"/>
        <v>47000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5.4022988505747129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11429000</v>
      </c>
      <c r="C114" s="137">
        <f t="shared" si="62"/>
        <v>100000</v>
      </c>
      <c r="D114" s="137">
        <f t="shared" si="62"/>
        <v>0</v>
      </c>
      <c r="E114" s="137">
        <f t="shared" si="62"/>
        <v>11529000</v>
      </c>
      <c r="F114" s="137">
        <f t="shared" si="62"/>
        <v>0</v>
      </c>
      <c r="G114" s="137">
        <f t="shared" si="62"/>
        <v>0</v>
      </c>
      <c r="H114" s="137">
        <f t="shared" si="62"/>
        <v>2117000</v>
      </c>
      <c r="I114" s="137">
        <f t="shared" si="62"/>
        <v>0</v>
      </c>
      <c r="J114" s="137">
        <f t="shared" si="62"/>
        <v>249000</v>
      </c>
      <c r="K114" s="137">
        <f t="shared" si="62"/>
        <v>0</v>
      </c>
      <c r="L114" s="137">
        <f t="shared" si="62"/>
        <v>8324000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10690000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0.92722699280076326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11429000</v>
      </c>
      <c r="C115" s="139">
        <f t="shared" ref="C115:Q115" si="63">C87</f>
        <v>100000</v>
      </c>
      <c r="D115" s="139">
        <f t="shared" si="63"/>
        <v>0</v>
      </c>
      <c r="E115" s="139">
        <f t="shared" si="63"/>
        <v>11529000</v>
      </c>
      <c r="F115" s="139">
        <f t="shared" si="63"/>
        <v>0</v>
      </c>
      <c r="G115" s="139">
        <f t="shared" si="63"/>
        <v>0</v>
      </c>
      <c r="H115" s="139">
        <f t="shared" si="63"/>
        <v>2117000</v>
      </c>
      <c r="I115" s="139">
        <f t="shared" si="63"/>
        <v>0</v>
      </c>
      <c r="J115" s="139">
        <f t="shared" si="63"/>
        <v>249000</v>
      </c>
      <c r="K115" s="139">
        <f t="shared" si="63"/>
        <v>0</v>
      </c>
      <c r="L115" s="139">
        <f t="shared" si="63"/>
        <v>8324000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10690000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0.92722699280076326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YVvbq1tqGAV6E+l2uBujBafRSZUov44D1k4hLxd6Avjzv1Z5yw16lcC3ArKPlikLG3+uSyVtMY5vMPBlzv0jng==" saltValue="nMIHwKdT45ac7DsYjpnn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550000</v>
      </c>
      <c r="I10" s="110">
        <v>550274</v>
      </c>
      <c r="J10" s="109">
        <v>24000</v>
      </c>
      <c r="K10" s="110">
        <v>24240</v>
      </c>
      <c r="L10" s="109">
        <v>16000</v>
      </c>
      <c r="M10" s="110">
        <v>16160</v>
      </c>
      <c r="N10" s="109"/>
      <c r="O10" s="110">
        <v>742003</v>
      </c>
      <c r="P10" s="109">
        <f t="shared" ref="P10:P17" si="1">$H10      +$J10      +$L10      +$N10</f>
        <v>590000</v>
      </c>
      <c r="Q10" s="110">
        <f t="shared" ref="Q10:Q17" si="2">$I10      +$K10      +$M10      +$O10</f>
        <v>1332677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4491.602722772277</v>
      </c>
      <c r="T10" s="54">
        <f t="shared" ref="T10:T16" si="5">IF(($E10      =0),0,(($P10      /$E10      )*100))</f>
        <v>32.777777777777779</v>
      </c>
      <c r="U10" s="56">
        <f t="shared" ref="U10:U16" si="6">IF(($E10      =0),0,(($Q10      /$E10      )*100))</f>
        <v>74.037611111111119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550000</v>
      </c>
      <c r="I17" s="113">
        <f t="shared" si="7"/>
        <v>550274</v>
      </c>
      <c r="J17" s="112">
        <f t="shared" si="7"/>
        <v>24000</v>
      </c>
      <c r="K17" s="113">
        <f t="shared" si="7"/>
        <v>24240</v>
      </c>
      <c r="L17" s="112">
        <f t="shared" si="7"/>
        <v>16000</v>
      </c>
      <c r="M17" s="113">
        <f t="shared" si="7"/>
        <v>16160</v>
      </c>
      <c r="N17" s="112">
        <f t="shared" si="7"/>
        <v>0</v>
      </c>
      <c r="O17" s="113">
        <f t="shared" si="7"/>
        <v>742003</v>
      </c>
      <c r="P17" s="112">
        <f t="shared" si="1"/>
        <v>590000</v>
      </c>
      <c r="Q17" s="113">
        <f t="shared" si="2"/>
        <v>1332677</v>
      </c>
      <c r="R17" s="58">
        <f t="shared" si="3"/>
        <v>-100</v>
      </c>
      <c r="S17" s="59">
        <f t="shared" si="4"/>
        <v>4491.602722772277</v>
      </c>
      <c r="T17" s="58">
        <f>IF((SUM($E9:$E14))=0,0,(P17/(SUM($E9:$E14))*100))</f>
        <v>32.777777777777779</v>
      </c>
      <c r="U17" s="60">
        <f>IF((SUM($E9:$E14))=0,0,(Q17/(SUM($E9:$E14))*100))</f>
        <v>74.037611111111119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1305000</v>
      </c>
      <c r="C34" s="108"/>
      <c r="D34" s="108"/>
      <c r="E34" s="108">
        <f>$B34      +$C34      +$D34</f>
        <v>1305000</v>
      </c>
      <c r="F34" s="109">
        <v>1305000</v>
      </c>
      <c r="G34" s="110">
        <v>1305000</v>
      </c>
      <c r="H34" s="109">
        <v>223000</v>
      </c>
      <c r="I34" s="110">
        <v>398114</v>
      </c>
      <c r="J34" s="109">
        <v>637000</v>
      </c>
      <c r="K34" s="110">
        <v>637117</v>
      </c>
      <c r="L34" s="109">
        <v>260000</v>
      </c>
      <c r="M34" s="110">
        <v>259851</v>
      </c>
      <c r="N34" s="109">
        <v>10000</v>
      </c>
      <c r="O34" s="110">
        <v>9918</v>
      </c>
      <c r="P34" s="109">
        <f>$H34      +$J34      +$L34      +$N34</f>
        <v>1130000</v>
      </c>
      <c r="Q34" s="110">
        <f>$I34      +$K34      +$M34      +$O34</f>
        <v>1305000</v>
      </c>
      <c r="R34" s="54">
        <f>IF(($L34      =0),0,((($N34      -$L34      )/$L34      )*100))</f>
        <v>-96.15384615384616</v>
      </c>
      <c r="S34" s="55">
        <f>IF(($M34      =0),0,((($O34      -$M34      )/$M34      )*100))</f>
        <v>-96.183197293833771</v>
      </c>
      <c r="T34" s="54">
        <f>IF(($E34      =0),0,(($P34      /$E34      )*100))</f>
        <v>86.59003831417624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1305000</v>
      </c>
      <c r="C35" s="111">
        <f>C34</f>
        <v>0</v>
      </c>
      <c r="D35" s="111"/>
      <c r="E35" s="111">
        <f>$B35      +$C35      +$D35</f>
        <v>1305000</v>
      </c>
      <c r="F35" s="112">
        <f t="shared" ref="F35:O35" si="17">F34</f>
        <v>1305000</v>
      </c>
      <c r="G35" s="113">
        <f t="shared" si="17"/>
        <v>1305000</v>
      </c>
      <c r="H35" s="112">
        <f t="shared" si="17"/>
        <v>223000</v>
      </c>
      <c r="I35" s="113">
        <f t="shared" si="17"/>
        <v>398114</v>
      </c>
      <c r="J35" s="112">
        <f t="shared" si="17"/>
        <v>637000</v>
      </c>
      <c r="K35" s="113">
        <f t="shared" si="17"/>
        <v>637117</v>
      </c>
      <c r="L35" s="112">
        <f t="shared" si="17"/>
        <v>260000</v>
      </c>
      <c r="M35" s="113">
        <f t="shared" si="17"/>
        <v>259851</v>
      </c>
      <c r="N35" s="112">
        <f t="shared" si="17"/>
        <v>10000</v>
      </c>
      <c r="O35" s="113">
        <f t="shared" si="17"/>
        <v>9918</v>
      </c>
      <c r="P35" s="112">
        <f>$H35      +$J35      +$L35      +$N35</f>
        <v>1130000</v>
      </c>
      <c r="Q35" s="113">
        <f>$I35      +$K35      +$M35      +$O35</f>
        <v>1305000</v>
      </c>
      <c r="R35" s="58">
        <f>IF(($L35      =0),0,((($N35      -$L35      )/$L35      )*100))</f>
        <v>-96.15384615384616</v>
      </c>
      <c r="S35" s="59">
        <f>IF(($M35      =0),0,((($O35      -$M35      )/$M35      )*100))</f>
        <v>-96.183197293833771</v>
      </c>
      <c r="T35" s="58">
        <f>IF($E35   =0,0,($P35   /$E35   )*100)</f>
        <v>86.59003831417624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4975000</v>
      </c>
      <c r="C37" s="108"/>
      <c r="D37" s="108"/>
      <c r="E37" s="108">
        <f t="shared" ref="E37:E42" si="18">$B37      +$C37      +$D37</f>
        <v>4975000</v>
      </c>
      <c r="F37" s="109">
        <v>4975000</v>
      </c>
      <c r="G37" s="110">
        <v>4975000</v>
      </c>
      <c r="H37" s="109">
        <v>4975000</v>
      </c>
      <c r="I37" s="110"/>
      <c r="J37" s="109"/>
      <c r="K37" s="110">
        <v>1336447</v>
      </c>
      <c r="L37" s="109"/>
      <c r="M37" s="110">
        <v>3638553</v>
      </c>
      <c r="N37" s="109"/>
      <c r="O37" s="110"/>
      <c r="P37" s="109">
        <f t="shared" ref="P37:P42" si="19">$H37      +$J37      +$L37      +$N37</f>
        <v>4975000</v>
      </c>
      <c r="Q37" s="110">
        <f t="shared" ref="Q37:Q42" si="20">$I37      +$K37      +$M37      +$O37</f>
        <v>4975000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-100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3000000</v>
      </c>
      <c r="H40" s="109">
        <v>930000</v>
      </c>
      <c r="I40" s="110"/>
      <c r="J40" s="109"/>
      <c r="K40" s="110">
        <v>930010</v>
      </c>
      <c r="L40" s="109">
        <v>1076000</v>
      </c>
      <c r="M40" s="110"/>
      <c r="N40" s="109"/>
      <c r="O40" s="110">
        <v>944917</v>
      </c>
      <c r="P40" s="109">
        <f t="shared" si="19"/>
        <v>2006000</v>
      </c>
      <c r="Q40" s="110">
        <f t="shared" si="20"/>
        <v>1874927</v>
      </c>
      <c r="R40" s="54">
        <f t="shared" si="21"/>
        <v>-100</v>
      </c>
      <c r="S40" s="55">
        <f t="shared" si="22"/>
        <v>0</v>
      </c>
      <c r="T40" s="54">
        <f t="shared" si="23"/>
        <v>66.86666666666666</v>
      </c>
      <c r="U40" s="56">
        <f t="shared" si="24"/>
        <v>62.497566666666671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7975000</v>
      </c>
      <c r="C42" s="111">
        <f>SUM(C37:C41)</f>
        <v>0</v>
      </c>
      <c r="D42" s="111"/>
      <c r="E42" s="111">
        <f t="shared" si="18"/>
        <v>7975000</v>
      </c>
      <c r="F42" s="112">
        <f t="shared" ref="F42:O42" si="25">SUM(F37:F41)</f>
        <v>7975000</v>
      </c>
      <c r="G42" s="113">
        <f t="shared" si="25"/>
        <v>7975000</v>
      </c>
      <c r="H42" s="112">
        <f t="shared" si="25"/>
        <v>5905000</v>
      </c>
      <c r="I42" s="113">
        <f t="shared" si="25"/>
        <v>0</v>
      </c>
      <c r="J42" s="112">
        <f t="shared" si="25"/>
        <v>0</v>
      </c>
      <c r="K42" s="113">
        <f t="shared" si="25"/>
        <v>2266457</v>
      </c>
      <c r="L42" s="112">
        <f t="shared" si="25"/>
        <v>1076000</v>
      </c>
      <c r="M42" s="113">
        <f t="shared" si="25"/>
        <v>3638553</v>
      </c>
      <c r="N42" s="112">
        <f t="shared" si="25"/>
        <v>0</v>
      </c>
      <c r="O42" s="113">
        <f t="shared" si="25"/>
        <v>944917</v>
      </c>
      <c r="P42" s="112">
        <f t="shared" si="19"/>
        <v>6981000</v>
      </c>
      <c r="Q42" s="113">
        <f t="shared" si="20"/>
        <v>6849927</v>
      </c>
      <c r="R42" s="58">
        <f t="shared" si="21"/>
        <v>-100</v>
      </c>
      <c r="S42" s="59">
        <f t="shared" si="22"/>
        <v>-74.030418136000762</v>
      </c>
      <c r="T42" s="58">
        <f>IF((+$E37+$E40) =0,0,(P42   /(+$E37+$E40) )*100)</f>
        <v>87.536050156739805</v>
      </c>
      <c r="U42" s="60">
        <f>IF((+$E37+$E40) =0,0,(Q42   /(+$E37+$E40) )*100)</f>
        <v>85.892501567398114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10000000</v>
      </c>
      <c r="H53" s="109">
        <v>575000</v>
      </c>
      <c r="I53" s="110"/>
      <c r="J53" s="109"/>
      <c r="K53" s="110">
        <v>575846</v>
      </c>
      <c r="L53" s="109"/>
      <c r="M53" s="110"/>
      <c r="N53" s="109">
        <v>245000</v>
      </c>
      <c r="O53" s="110">
        <v>244391</v>
      </c>
      <c r="P53" s="109">
        <f t="shared" si="27"/>
        <v>820000</v>
      </c>
      <c r="Q53" s="110">
        <f t="shared" si="28"/>
        <v>820237</v>
      </c>
      <c r="R53" s="54">
        <f t="shared" si="29"/>
        <v>0</v>
      </c>
      <c r="S53" s="55">
        <f t="shared" si="30"/>
        <v>0</v>
      </c>
      <c r="T53" s="54">
        <f t="shared" si="31"/>
        <v>8.2000000000000011</v>
      </c>
      <c r="U53" s="56">
        <f t="shared" si="32"/>
        <v>8.2023700000000002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10000000</v>
      </c>
      <c r="H55" s="112">
        <f t="shared" si="33"/>
        <v>575000</v>
      </c>
      <c r="I55" s="113">
        <f t="shared" si="33"/>
        <v>0</v>
      </c>
      <c r="J55" s="112">
        <f t="shared" si="33"/>
        <v>0</v>
      </c>
      <c r="K55" s="113">
        <f t="shared" si="33"/>
        <v>575846</v>
      </c>
      <c r="L55" s="112">
        <f t="shared" si="33"/>
        <v>0</v>
      </c>
      <c r="M55" s="113">
        <f t="shared" si="33"/>
        <v>0</v>
      </c>
      <c r="N55" s="112">
        <f t="shared" si="33"/>
        <v>245000</v>
      </c>
      <c r="O55" s="113">
        <f t="shared" si="33"/>
        <v>244391</v>
      </c>
      <c r="P55" s="112">
        <f t="shared" si="27"/>
        <v>820000</v>
      </c>
      <c r="Q55" s="113">
        <f t="shared" si="28"/>
        <v>820237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8.2000000000000011</v>
      </c>
      <c r="U55" s="60">
        <f>IF((+$E45+$E47+$E49+$E50+$E53) =0,0,(Q55   /(+$E45+$E47+$E49+$E50+$E53) )*100)</f>
        <v>8.2023700000000002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21080000</v>
      </c>
      <c r="C69" s="120">
        <f>SUM(C9:C16,C19:C25,C28:C31,C34,C37:C41,C44:C54,C57:C60,C63:C67)</f>
        <v>0</v>
      </c>
      <c r="D69" s="120"/>
      <c r="E69" s="120">
        <f t="shared" si="35"/>
        <v>21080000</v>
      </c>
      <c r="F69" s="121">
        <f t="shared" ref="F69:O69" si="43">SUM(F9:F16,F19:F25,F28:F31,F34,F37:F41,F44:F54,F57:F60,F63:F67)</f>
        <v>21080000</v>
      </c>
      <c r="G69" s="122">
        <f t="shared" si="43"/>
        <v>21080000</v>
      </c>
      <c r="H69" s="121">
        <f t="shared" si="43"/>
        <v>7253000</v>
      </c>
      <c r="I69" s="122">
        <f t="shared" si="43"/>
        <v>948388</v>
      </c>
      <c r="J69" s="121">
        <f t="shared" si="43"/>
        <v>661000</v>
      </c>
      <c r="K69" s="122">
        <f t="shared" si="43"/>
        <v>3503660</v>
      </c>
      <c r="L69" s="121">
        <f t="shared" si="43"/>
        <v>1352000</v>
      </c>
      <c r="M69" s="122">
        <f t="shared" si="43"/>
        <v>3914564</v>
      </c>
      <c r="N69" s="121">
        <f t="shared" si="43"/>
        <v>255000</v>
      </c>
      <c r="O69" s="122">
        <f t="shared" si="43"/>
        <v>1941229</v>
      </c>
      <c r="P69" s="121">
        <f t="shared" si="36"/>
        <v>9521000</v>
      </c>
      <c r="Q69" s="122">
        <f t="shared" si="37"/>
        <v>10307841</v>
      </c>
      <c r="R69" s="67">
        <f t="shared" si="38"/>
        <v>-81.139053254437869</v>
      </c>
      <c r="S69" s="68">
        <f t="shared" si="39"/>
        <v>-50.410083983810203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45.166034155597721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48.898676470588235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13184000</v>
      </c>
      <c r="C71" s="108">
        <v>-25000</v>
      </c>
      <c r="D71" s="108"/>
      <c r="E71" s="108">
        <f>$B71      +$C71      +$D71</f>
        <v>13159000</v>
      </c>
      <c r="F71" s="109">
        <v>13159000</v>
      </c>
      <c r="G71" s="110">
        <v>13159000</v>
      </c>
      <c r="H71" s="109">
        <v>1643000</v>
      </c>
      <c r="I71" s="110">
        <v>1642932</v>
      </c>
      <c r="J71" s="109">
        <v>4797000</v>
      </c>
      <c r="K71" s="110">
        <v>4851817</v>
      </c>
      <c r="L71" s="109">
        <v>2297000</v>
      </c>
      <c r="M71" s="110">
        <v>2223281</v>
      </c>
      <c r="N71" s="109">
        <v>4254000</v>
      </c>
      <c r="O71" s="110">
        <v>4272008</v>
      </c>
      <c r="P71" s="109">
        <f>$H71      +$J71      +$L71      +$N71</f>
        <v>12991000</v>
      </c>
      <c r="Q71" s="110">
        <f>$I71      +$K71      +$M71      +$O71</f>
        <v>12990038</v>
      </c>
      <c r="R71" s="54">
        <f>IF(($L71      =0),0,((($N71      -$L71      )/$L71      )*100))</f>
        <v>85.198084457988671</v>
      </c>
      <c r="S71" s="55">
        <f>IF(($M71      =0),0,((($O71      -$M71      )/$M71      )*100))</f>
        <v>92.148810699142388</v>
      </c>
      <c r="T71" s="54">
        <f>IF(($E71      =0),0,(($P71      /$E71      )*100))</f>
        <v>98.723307242191666</v>
      </c>
      <c r="U71" s="56">
        <f>IF(($E71      =0),0,(($Q71      /$E71      )*100))</f>
        <v>98.715996656280865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13184000</v>
      </c>
      <c r="C73" s="117">
        <f>SUM(C71:C72)</f>
        <v>-25000</v>
      </c>
      <c r="D73" s="117"/>
      <c r="E73" s="117">
        <f>$B73      +$C73      +$D73</f>
        <v>13159000</v>
      </c>
      <c r="F73" s="118">
        <f t="shared" ref="F73:O73" si="44">SUM(F71:F72)</f>
        <v>13159000</v>
      </c>
      <c r="G73" s="119">
        <f t="shared" si="44"/>
        <v>13159000</v>
      </c>
      <c r="H73" s="118">
        <f t="shared" si="44"/>
        <v>1643000</v>
      </c>
      <c r="I73" s="119">
        <f t="shared" si="44"/>
        <v>1642932</v>
      </c>
      <c r="J73" s="118">
        <f t="shared" si="44"/>
        <v>4797000</v>
      </c>
      <c r="K73" s="119">
        <f t="shared" si="44"/>
        <v>4851817</v>
      </c>
      <c r="L73" s="118">
        <f t="shared" si="44"/>
        <v>2297000</v>
      </c>
      <c r="M73" s="119">
        <f t="shared" si="44"/>
        <v>2223281</v>
      </c>
      <c r="N73" s="118">
        <f t="shared" si="44"/>
        <v>4254000</v>
      </c>
      <c r="O73" s="119">
        <f t="shared" si="44"/>
        <v>4272008</v>
      </c>
      <c r="P73" s="118">
        <f>$H73      +$J73      +$L73      +$N73</f>
        <v>12991000</v>
      </c>
      <c r="Q73" s="119">
        <f>$I73      +$K73      +$M73      +$O73</f>
        <v>12990038</v>
      </c>
      <c r="R73" s="63">
        <f>IF(($L73      =0),0,((($N73      -$L73      )/$L73      )*100))</f>
        <v>85.198084457988671</v>
      </c>
      <c r="S73" s="64">
        <f>IF(($M73      =0),0,((($O73      -$M73      )/$M73      )*100))</f>
        <v>92.148810699142388</v>
      </c>
      <c r="T73" s="63">
        <f>IF(($E71      =0),0,(($P71      /$E71      )*100))</f>
        <v>98.723307242191666</v>
      </c>
      <c r="U73" s="65">
        <f>IF($E71   =0,0,($Q71   /$E71 )*100)</f>
        <v>98.715996656280865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13184000</v>
      </c>
      <c r="C74" s="120">
        <f>SUM(C71:C72)</f>
        <v>-25000</v>
      </c>
      <c r="D74" s="120"/>
      <c r="E74" s="120">
        <f>$B74      +$C74      +$D74</f>
        <v>13159000</v>
      </c>
      <c r="F74" s="121">
        <f t="shared" ref="F74:O74" si="45">SUM(F71:F72)</f>
        <v>13159000</v>
      </c>
      <c r="G74" s="122">
        <f t="shared" si="45"/>
        <v>13159000</v>
      </c>
      <c r="H74" s="121">
        <f t="shared" si="45"/>
        <v>1643000</v>
      </c>
      <c r="I74" s="122">
        <f t="shared" si="45"/>
        <v>1642932</v>
      </c>
      <c r="J74" s="121">
        <f t="shared" si="45"/>
        <v>4797000</v>
      </c>
      <c r="K74" s="122">
        <f t="shared" si="45"/>
        <v>4851817</v>
      </c>
      <c r="L74" s="121">
        <f t="shared" si="45"/>
        <v>2297000</v>
      </c>
      <c r="M74" s="122">
        <f t="shared" si="45"/>
        <v>2223281</v>
      </c>
      <c r="N74" s="121">
        <f t="shared" si="45"/>
        <v>4254000</v>
      </c>
      <c r="O74" s="122">
        <f t="shared" si="45"/>
        <v>4272008</v>
      </c>
      <c r="P74" s="121">
        <f>$H74      +$J74      +$L74      +$N74</f>
        <v>12991000</v>
      </c>
      <c r="Q74" s="122">
        <f>$I74      +$K74      +$M74      +$O74</f>
        <v>12990038</v>
      </c>
      <c r="R74" s="67">
        <f>IF(($L74      =0),0,((($N74      -$L74      )/$L74      )*100))</f>
        <v>85.198084457988671</v>
      </c>
      <c r="S74" s="68">
        <f>IF(($M74      =0),0,((($O74      -$M74      )/$M74      )*100))</f>
        <v>92.148810699142388</v>
      </c>
      <c r="T74" s="67">
        <f>IF(($E71      =0),0,(($P71      /$E71      )*100))</f>
        <v>98.723307242191666</v>
      </c>
      <c r="U74" s="71">
        <f>IF($E71   =0,0,($Q71   /$E71 )*100)</f>
        <v>98.715996656280865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34264000</v>
      </c>
      <c r="C75" s="120">
        <f>SUM(C9:C16,C19:C25,C28:C31,C34,C37:C41,C44:C54,C57:C60,C63:C67,C71:C72)</f>
        <v>-25000</v>
      </c>
      <c r="D75" s="120"/>
      <c r="E75" s="120">
        <f>$B75      +$C75      +$D75</f>
        <v>34239000</v>
      </c>
      <c r="F75" s="121">
        <f t="shared" ref="F75:O75" si="46">SUM(F9:F16,F19:F25,F28:F31,F34,F37:F41,F44:F54,F57:F60,F63:F67,F71:F72)</f>
        <v>34239000</v>
      </c>
      <c r="G75" s="122">
        <f t="shared" si="46"/>
        <v>34239000</v>
      </c>
      <c r="H75" s="121">
        <f t="shared" si="46"/>
        <v>8896000</v>
      </c>
      <c r="I75" s="122">
        <f t="shared" si="46"/>
        <v>2591320</v>
      </c>
      <c r="J75" s="121">
        <f t="shared" si="46"/>
        <v>5458000</v>
      </c>
      <c r="K75" s="122">
        <f t="shared" si="46"/>
        <v>8355477</v>
      </c>
      <c r="L75" s="121">
        <f t="shared" si="46"/>
        <v>3649000</v>
      </c>
      <c r="M75" s="122">
        <f t="shared" si="46"/>
        <v>6137845</v>
      </c>
      <c r="N75" s="121">
        <f t="shared" si="46"/>
        <v>4509000</v>
      </c>
      <c r="O75" s="122">
        <f t="shared" si="46"/>
        <v>6213237</v>
      </c>
      <c r="P75" s="121">
        <f>$H75      +$J75      +$L75      +$N75</f>
        <v>22512000</v>
      </c>
      <c r="Q75" s="122">
        <f>$I75      +$K75      +$M75      +$O75</f>
        <v>23297879</v>
      </c>
      <c r="R75" s="67">
        <f>IF(($L75      =0),0,((($N75      -$L75      )/$L75      )*100))</f>
        <v>23.568100849547822</v>
      </c>
      <c r="S75" s="68">
        <f>IF(($M75      =0),0,((($O75      -$M75      )/$M75      )*100))</f>
        <v>1.2283138463092502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65.749583807938322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68.044858202634416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20509000</v>
      </c>
      <c r="C87" s="128">
        <f t="shared" si="48"/>
        <v>15375000</v>
      </c>
      <c r="D87" s="128">
        <f t="shared" si="48"/>
        <v>0</v>
      </c>
      <c r="E87" s="128">
        <f t="shared" si="48"/>
        <v>35884000</v>
      </c>
      <c r="F87" s="128">
        <f t="shared" si="48"/>
        <v>0</v>
      </c>
      <c r="G87" s="128">
        <f t="shared" si="48"/>
        <v>0</v>
      </c>
      <c r="H87" s="128">
        <f t="shared" si="48"/>
        <v>2007000</v>
      </c>
      <c r="I87" s="128">
        <f t="shared" si="48"/>
        <v>0</v>
      </c>
      <c r="J87" s="128">
        <f t="shared" si="48"/>
        <v>16046000</v>
      </c>
      <c r="K87" s="128">
        <f t="shared" si="48"/>
        <v>0</v>
      </c>
      <c r="L87" s="128">
        <f t="shared" si="48"/>
        <v>15040000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33093000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92.222160294281579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11969000</v>
      </c>
      <c r="C91" s="108">
        <v>14368000</v>
      </c>
      <c r="D91" s="108"/>
      <c r="E91" s="108">
        <f t="shared" si="49"/>
        <v>26337000</v>
      </c>
      <c r="F91" s="108">
        <v>0</v>
      </c>
      <c r="G91" s="108">
        <v>0</v>
      </c>
      <c r="H91" s="108">
        <v>2007000</v>
      </c>
      <c r="I91" s="108"/>
      <c r="J91" s="108">
        <v>16046000</v>
      </c>
      <c r="K91" s="108"/>
      <c r="L91" s="108">
        <v>8443000</v>
      </c>
      <c r="M91" s="108"/>
      <c r="N91" s="108"/>
      <c r="O91" s="108"/>
      <c r="P91" s="108">
        <f t="shared" si="50"/>
        <v>26496000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100.60371340699396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6340000</v>
      </c>
      <c r="C93" s="108"/>
      <c r="D93" s="108"/>
      <c r="E93" s="108">
        <f t="shared" si="49"/>
        <v>6340000</v>
      </c>
      <c r="F93" s="108">
        <v>0</v>
      </c>
      <c r="G93" s="108">
        <v>0</v>
      </c>
      <c r="H93" s="108"/>
      <c r="I93" s="108"/>
      <c r="J93" s="108"/>
      <c r="K93" s="108"/>
      <c r="L93" s="108">
        <v>6340000</v>
      </c>
      <c r="M93" s="108"/>
      <c r="N93" s="108"/>
      <c r="O93" s="108"/>
      <c r="P93" s="108">
        <f t="shared" si="50"/>
        <v>6340000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1000000</v>
      </c>
      <c r="C94" s="108">
        <v>600000</v>
      </c>
      <c r="D94" s="108"/>
      <c r="E94" s="108">
        <f t="shared" si="49"/>
        <v>1600000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1200000</v>
      </c>
      <c r="C96" s="131">
        <v>407000</v>
      </c>
      <c r="D96" s="131"/>
      <c r="E96" s="131">
        <f t="shared" si="49"/>
        <v>1607000</v>
      </c>
      <c r="F96" s="131">
        <v>0</v>
      </c>
      <c r="G96" s="131">
        <v>0</v>
      </c>
      <c r="H96" s="131"/>
      <c r="I96" s="131"/>
      <c r="J96" s="131"/>
      <c r="K96" s="131"/>
      <c r="L96" s="131">
        <v>257000</v>
      </c>
      <c r="M96" s="131"/>
      <c r="N96" s="131"/>
      <c r="O96" s="131"/>
      <c r="P96" s="131">
        <f t="shared" si="50"/>
        <v>257000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15.992532669570627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20509000</v>
      </c>
      <c r="C114" s="137">
        <f t="shared" si="62"/>
        <v>15375000</v>
      </c>
      <c r="D114" s="137">
        <f t="shared" si="62"/>
        <v>0</v>
      </c>
      <c r="E114" s="137">
        <f t="shared" si="62"/>
        <v>35884000</v>
      </c>
      <c r="F114" s="137">
        <f t="shared" si="62"/>
        <v>0</v>
      </c>
      <c r="G114" s="137">
        <f t="shared" si="62"/>
        <v>0</v>
      </c>
      <c r="H114" s="137">
        <f t="shared" si="62"/>
        <v>2007000</v>
      </c>
      <c r="I114" s="137">
        <f t="shared" si="62"/>
        <v>0</v>
      </c>
      <c r="J114" s="137">
        <f t="shared" si="62"/>
        <v>16046000</v>
      </c>
      <c r="K114" s="137">
        <f t="shared" si="62"/>
        <v>0</v>
      </c>
      <c r="L114" s="137">
        <f t="shared" si="62"/>
        <v>15040000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33093000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0.92222160294281574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20509000</v>
      </c>
      <c r="C115" s="139">
        <f t="shared" ref="C115:Q115" si="63">C87</f>
        <v>15375000</v>
      </c>
      <c r="D115" s="139">
        <f t="shared" si="63"/>
        <v>0</v>
      </c>
      <c r="E115" s="139">
        <f t="shared" si="63"/>
        <v>35884000</v>
      </c>
      <c r="F115" s="139">
        <f t="shared" si="63"/>
        <v>0</v>
      </c>
      <c r="G115" s="139">
        <f t="shared" si="63"/>
        <v>0</v>
      </c>
      <c r="H115" s="139">
        <f t="shared" si="63"/>
        <v>2007000</v>
      </c>
      <c r="I115" s="139">
        <f t="shared" si="63"/>
        <v>0</v>
      </c>
      <c r="J115" s="139">
        <f t="shared" si="63"/>
        <v>16046000</v>
      </c>
      <c r="K115" s="139">
        <f t="shared" si="63"/>
        <v>0</v>
      </c>
      <c r="L115" s="139">
        <f t="shared" si="63"/>
        <v>15040000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33093000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0.92222160294281574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pGz7fLF7SIv8syyN+farJC/BThCfc21dIJaKWlh/07Vt6RzX1QbU9kO2PDAnWlasHD88CmUHLaTRF10n/oP9Q==" saltValue="SwAYa7M5KveYDzKz+f6E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204000</v>
      </c>
      <c r="I10" s="110">
        <v>127356</v>
      </c>
      <c r="J10" s="109">
        <v>172000</v>
      </c>
      <c r="K10" s="110">
        <v>171310</v>
      </c>
      <c r="L10" s="109">
        <v>126000</v>
      </c>
      <c r="M10" s="110">
        <v>119884</v>
      </c>
      <c r="N10" s="109"/>
      <c r="O10" s="110">
        <v>574014</v>
      </c>
      <c r="P10" s="109">
        <f t="shared" ref="P10:P17" si="1">$H10      +$J10      +$L10      +$N10</f>
        <v>502000</v>
      </c>
      <c r="Q10" s="110">
        <f t="shared" ref="Q10:Q17" si="2">$I10      +$K10      +$M10      +$O10</f>
        <v>992564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378.80784758599981</v>
      </c>
      <c r="T10" s="54">
        <f t="shared" ref="T10:T16" si="5">IF(($E10      =0),0,(($P10      /$E10      )*100))</f>
        <v>50.2</v>
      </c>
      <c r="U10" s="56">
        <f t="shared" ref="U10:U16" si="6">IF(($E10      =0),0,(($Q10      /$E10      )*100))</f>
        <v>99.256399999999999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204000</v>
      </c>
      <c r="I17" s="113">
        <f t="shared" si="7"/>
        <v>127356</v>
      </c>
      <c r="J17" s="112">
        <f t="shared" si="7"/>
        <v>172000</v>
      </c>
      <c r="K17" s="113">
        <f t="shared" si="7"/>
        <v>171310</v>
      </c>
      <c r="L17" s="112">
        <f t="shared" si="7"/>
        <v>126000</v>
      </c>
      <c r="M17" s="113">
        <f t="shared" si="7"/>
        <v>119884</v>
      </c>
      <c r="N17" s="112">
        <f t="shared" si="7"/>
        <v>0</v>
      </c>
      <c r="O17" s="113">
        <f t="shared" si="7"/>
        <v>574014</v>
      </c>
      <c r="P17" s="112">
        <f t="shared" si="1"/>
        <v>502000</v>
      </c>
      <c r="Q17" s="113">
        <f t="shared" si="2"/>
        <v>992564</v>
      </c>
      <c r="R17" s="58">
        <f t="shared" si="3"/>
        <v>-100</v>
      </c>
      <c r="S17" s="59">
        <f t="shared" si="4"/>
        <v>378.80784758599981</v>
      </c>
      <c r="T17" s="58">
        <f>IF((SUM($E9:$E14))=0,0,(P17/(SUM($E9:$E14))*100))</f>
        <v>50.2</v>
      </c>
      <c r="U17" s="60">
        <f>IF((SUM($E9:$E14))=0,0,(Q17/(SUM($E9:$E14))*100))</f>
        <v>99.256399999999999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1106000</v>
      </c>
      <c r="C21" s="108"/>
      <c r="D21" s="108"/>
      <c r="E21" s="108">
        <f t="shared" si="8"/>
        <v>1106000</v>
      </c>
      <c r="F21" s="109">
        <v>1106000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1106000</v>
      </c>
      <c r="C26" s="111">
        <f>SUM(C19:C25)</f>
        <v>0</v>
      </c>
      <c r="D26" s="111"/>
      <c r="E26" s="111">
        <f t="shared" si="8"/>
        <v>1106000</v>
      </c>
      <c r="F26" s="112">
        <f t="shared" ref="F26:O26" si="15">SUM(F19:F25)</f>
        <v>1106000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2974000</v>
      </c>
      <c r="C31" s="108">
        <v>-892000</v>
      </c>
      <c r="D31" s="108"/>
      <c r="E31" s="108">
        <f>$B31      +$C31      +$D31</f>
        <v>2082000</v>
      </c>
      <c r="F31" s="109">
        <v>2082000</v>
      </c>
      <c r="G31" s="110">
        <v>2082000</v>
      </c>
      <c r="H31" s="109"/>
      <c r="I31" s="110"/>
      <c r="J31" s="109"/>
      <c r="K31" s="110"/>
      <c r="L31" s="109"/>
      <c r="M31" s="110"/>
      <c r="N31" s="109">
        <v>273000</v>
      </c>
      <c r="O31" s="110"/>
      <c r="P31" s="109">
        <f>$H31      +$J31      +$L31      +$N31</f>
        <v>273000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13.112391930835734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2974000</v>
      </c>
      <c r="C32" s="111">
        <f>SUM(C28:C31)</f>
        <v>-892000</v>
      </c>
      <c r="D32" s="111"/>
      <c r="E32" s="111">
        <f>$B32      +$C32      +$D32</f>
        <v>2082000</v>
      </c>
      <c r="F32" s="112">
        <f t="shared" ref="F32:O32" si="16">SUM(F28:F31)</f>
        <v>2082000</v>
      </c>
      <c r="G32" s="113">
        <f t="shared" si="16"/>
        <v>2082000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273000</v>
      </c>
      <c r="O32" s="113">
        <f t="shared" si="16"/>
        <v>0</v>
      </c>
      <c r="P32" s="112">
        <f>$H32      +$J32      +$L32      +$N32</f>
        <v>273000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13.112391930835734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1265000</v>
      </c>
      <c r="C34" s="108"/>
      <c r="D34" s="108"/>
      <c r="E34" s="108">
        <f>$B34      +$C34      +$D34</f>
        <v>1265000</v>
      </c>
      <c r="F34" s="109">
        <v>1265000</v>
      </c>
      <c r="G34" s="110">
        <v>1265000</v>
      </c>
      <c r="H34" s="109">
        <v>38000</v>
      </c>
      <c r="I34" s="110">
        <v>127450</v>
      </c>
      <c r="J34" s="109">
        <v>339000</v>
      </c>
      <c r="K34" s="110">
        <v>339128</v>
      </c>
      <c r="L34" s="109">
        <v>344000</v>
      </c>
      <c r="M34" s="110">
        <v>343942</v>
      </c>
      <c r="N34" s="109">
        <v>454000</v>
      </c>
      <c r="O34" s="110">
        <v>454480</v>
      </c>
      <c r="P34" s="109">
        <f>$H34      +$J34      +$L34      +$N34</f>
        <v>1175000</v>
      </c>
      <c r="Q34" s="110">
        <f>$I34      +$K34      +$M34      +$O34</f>
        <v>1265000</v>
      </c>
      <c r="R34" s="54">
        <f>IF(($L34      =0),0,((($N34      -$L34      )/$L34      )*100))</f>
        <v>31.976744186046513</v>
      </c>
      <c r="S34" s="55">
        <f>IF(($M34      =0),0,((($O34      -$M34      )/$M34      )*100))</f>
        <v>32.138558245285545</v>
      </c>
      <c r="T34" s="54">
        <f>IF(($E34      =0),0,(($P34      /$E34      )*100))</f>
        <v>92.885375494071141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1265000</v>
      </c>
      <c r="C35" s="111">
        <f>C34</f>
        <v>0</v>
      </c>
      <c r="D35" s="111"/>
      <c r="E35" s="111">
        <f>$B35      +$C35      +$D35</f>
        <v>1265000</v>
      </c>
      <c r="F35" s="112">
        <f t="shared" ref="F35:O35" si="17">F34</f>
        <v>1265000</v>
      </c>
      <c r="G35" s="113">
        <f t="shared" si="17"/>
        <v>1265000</v>
      </c>
      <c r="H35" s="112">
        <f t="shared" si="17"/>
        <v>38000</v>
      </c>
      <c r="I35" s="113">
        <f t="shared" si="17"/>
        <v>127450</v>
      </c>
      <c r="J35" s="112">
        <f t="shared" si="17"/>
        <v>339000</v>
      </c>
      <c r="K35" s="113">
        <f t="shared" si="17"/>
        <v>339128</v>
      </c>
      <c r="L35" s="112">
        <f t="shared" si="17"/>
        <v>344000</v>
      </c>
      <c r="M35" s="113">
        <f t="shared" si="17"/>
        <v>343942</v>
      </c>
      <c r="N35" s="112">
        <f t="shared" si="17"/>
        <v>454000</v>
      </c>
      <c r="O35" s="113">
        <f t="shared" si="17"/>
        <v>454480</v>
      </c>
      <c r="P35" s="112">
        <f>$H35      +$J35      +$L35      +$N35</f>
        <v>1175000</v>
      </c>
      <c r="Q35" s="113">
        <f>$I35      +$K35      +$M35      +$O35</f>
        <v>1265000</v>
      </c>
      <c r="R35" s="58">
        <f>IF(($L35      =0),0,((($N35      -$L35      )/$L35      )*100))</f>
        <v>31.976744186046513</v>
      </c>
      <c r="S35" s="59">
        <f>IF(($M35      =0),0,((($O35      -$M35      )/$M35      )*100))</f>
        <v>32.138558245285545</v>
      </c>
      <c r="T35" s="58">
        <f>IF($E35   =0,0,($P35   /$E35   )*100)</f>
        <v>92.885375494071141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6345000</v>
      </c>
      <c r="C69" s="120">
        <f>SUM(C9:C16,C19:C25,C28:C31,C34,C37:C41,C44:C54,C57:C60,C63:C67)</f>
        <v>-892000</v>
      </c>
      <c r="D69" s="120"/>
      <c r="E69" s="120">
        <f t="shared" si="35"/>
        <v>5453000</v>
      </c>
      <c r="F69" s="121">
        <f t="shared" ref="F69:O69" si="43">SUM(F9:F16,F19:F25,F28:F31,F34,F37:F41,F44:F54,F57:F60,F63:F67)</f>
        <v>5453000</v>
      </c>
      <c r="G69" s="122">
        <f t="shared" si="43"/>
        <v>4347000</v>
      </c>
      <c r="H69" s="121">
        <f t="shared" si="43"/>
        <v>242000</v>
      </c>
      <c r="I69" s="122">
        <f t="shared" si="43"/>
        <v>254806</v>
      </c>
      <c r="J69" s="121">
        <f t="shared" si="43"/>
        <v>511000</v>
      </c>
      <c r="K69" s="122">
        <f t="shared" si="43"/>
        <v>510438</v>
      </c>
      <c r="L69" s="121">
        <f t="shared" si="43"/>
        <v>470000</v>
      </c>
      <c r="M69" s="122">
        <f t="shared" si="43"/>
        <v>463826</v>
      </c>
      <c r="N69" s="121">
        <f t="shared" si="43"/>
        <v>727000</v>
      </c>
      <c r="O69" s="122">
        <f t="shared" si="43"/>
        <v>1028494</v>
      </c>
      <c r="P69" s="121">
        <f t="shared" si="36"/>
        <v>1950000</v>
      </c>
      <c r="Q69" s="122">
        <f t="shared" si="37"/>
        <v>2257564</v>
      </c>
      <c r="R69" s="67">
        <f t="shared" si="38"/>
        <v>54.680851063829785</v>
      </c>
      <c r="S69" s="68">
        <f t="shared" si="39"/>
        <v>121.74134265866941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44.858523119392686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51.933839429491599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6345000</v>
      </c>
      <c r="C75" s="120">
        <f>SUM(C9:C16,C19:C25,C28:C31,C34,C37:C41,C44:C54,C57:C60,C63:C67,C71:C72)</f>
        <v>-892000</v>
      </c>
      <c r="D75" s="120"/>
      <c r="E75" s="120">
        <f>$B75      +$C75      +$D75</f>
        <v>5453000</v>
      </c>
      <c r="F75" s="121">
        <f t="shared" ref="F75:O75" si="46">SUM(F9:F16,F19:F25,F28:F31,F34,F37:F41,F44:F54,F57:F60,F63:F67,F71:F72)</f>
        <v>5453000</v>
      </c>
      <c r="G75" s="122">
        <f t="shared" si="46"/>
        <v>4347000</v>
      </c>
      <c r="H75" s="121">
        <f t="shared" si="46"/>
        <v>242000</v>
      </c>
      <c r="I75" s="122">
        <f t="shared" si="46"/>
        <v>254806</v>
      </c>
      <c r="J75" s="121">
        <f t="shared" si="46"/>
        <v>511000</v>
      </c>
      <c r="K75" s="122">
        <f t="shared" si="46"/>
        <v>510438</v>
      </c>
      <c r="L75" s="121">
        <f t="shared" si="46"/>
        <v>470000</v>
      </c>
      <c r="M75" s="122">
        <f t="shared" si="46"/>
        <v>463826</v>
      </c>
      <c r="N75" s="121">
        <f t="shared" si="46"/>
        <v>727000</v>
      </c>
      <c r="O75" s="122">
        <f t="shared" si="46"/>
        <v>1028494</v>
      </c>
      <c r="P75" s="121">
        <f>$H75      +$J75      +$L75      +$N75</f>
        <v>1950000</v>
      </c>
      <c r="Q75" s="122">
        <f>$I75      +$K75      +$M75      +$O75</f>
        <v>2257564</v>
      </c>
      <c r="R75" s="67">
        <f>IF(($L75      =0),0,((($N75      -$L75      )/$L75      )*100))</f>
        <v>54.680851063829785</v>
      </c>
      <c r="S75" s="68">
        <f>IF(($M75      =0),0,((($O75      -$M75      )/$M75      )*100))</f>
        <v>121.74134265866941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44.858523119392686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51.933839429491599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11507000</v>
      </c>
      <c r="C87" s="128">
        <f t="shared" si="48"/>
        <v>-3500000</v>
      </c>
      <c r="D87" s="128">
        <f t="shared" si="48"/>
        <v>0</v>
      </c>
      <c r="E87" s="128">
        <f t="shared" si="48"/>
        <v>8007000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1500000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18.733608092918697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5000000</v>
      </c>
      <c r="C91" s="108">
        <v>-5000000</v>
      </c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2757000</v>
      </c>
      <c r="C94" s="108">
        <v>1300000</v>
      </c>
      <c r="D94" s="108"/>
      <c r="E94" s="108">
        <f t="shared" si="49"/>
        <v>4057000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3750000</v>
      </c>
      <c r="C96" s="131">
        <v>200000</v>
      </c>
      <c r="D96" s="131"/>
      <c r="E96" s="131">
        <f t="shared" si="49"/>
        <v>3950000</v>
      </c>
      <c r="F96" s="131">
        <v>0</v>
      </c>
      <c r="G96" s="131">
        <v>0</v>
      </c>
      <c r="H96" s="131"/>
      <c r="I96" s="131"/>
      <c r="J96" s="131"/>
      <c r="K96" s="131"/>
      <c r="L96" s="131">
        <v>1500000</v>
      </c>
      <c r="M96" s="131"/>
      <c r="N96" s="131"/>
      <c r="O96" s="131"/>
      <c r="P96" s="131">
        <f t="shared" si="50"/>
        <v>1500000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37.974683544303801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11507000</v>
      </c>
      <c r="C114" s="137">
        <f t="shared" si="62"/>
        <v>-3500000</v>
      </c>
      <c r="D114" s="137">
        <f t="shared" si="62"/>
        <v>0</v>
      </c>
      <c r="E114" s="137">
        <f t="shared" si="62"/>
        <v>8007000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1500000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0.18733608092918697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11507000</v>
      </c>
      <c r="C115" s="139">
        <f t="shared" ref="C115:Q115" si="63">C87</f>
        <v>-3500000</v>
      </c>
      <c r="D115" s="139">
        <f t="shared" si="63"/>
        <v>0</v>
      </c>
      <c r="E115" s="139">
        <f t="shared" si="63"/>
        <v>8007000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1500000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0.18733608092918697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87AUImHbeifc7wTKkAyMEPNNC598oxKR1MBdsi4/Zxr0Nbo2PeOowUnMca8WQGKaJmp1oZ2Xp4IOw7QLetB3Q==" saltValue="e/9XJvOeiHkV2pzoLnip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>
        <v>70000000</v>
      </c>
      <c r="C9" s="108">
        <v>10000000</v>
      </c>
      <c r="D9" s="108"/>
      <c r="E9" s="108">
        <f>$B9       +$C9       +$D9</f>
        <v>80000000</v>
      </c>
      <c r="F9" s="109">
        <v>80000000</v>
      </c>
      <c r="G9" s="110">
        <v>80000000</v>
      </c>
      <c r="H9" s="109">
        <v>6943000</v>
      </c>
      <c r="I9" s="110">
        <v>6943381</v>
      </c>
      <c r="J9" s="109">
        <v>19633000</v>
      </c>
      <c r="K9" s="110">
        <v>19630090</v>
      </c>
      <c r="L9" s="109">
        <v>13275000</v>
      </c>
      <c r="M9" s="110">
        <v>13274945</v>
      </c>
      <c r="N9" s="109">
        <v>34904000</v>
      </c>
      <c r="O9" s="110">
        <v>16905251</v>
      </c>
      <c r="P9" s="109">
        <f>$H9       +$J9       +$L9       +$N9</f>
        <v>74755000</v>
      </c>
      <c r="Q9" s="110">
        <f>$I9       +$K9       +$M9       +$O9</f>
        <v>56753667</v>
      </c>
      <c r="R9" s="54">
        <f>IF(($L9       =0),0,((($N9       -$L9       )/$L9       )*100))</f>
        <v>162.93032015065913</v>
      </c>
      <c r="S9" s="55">
        <f>IF(($M9       =0),0,((($O9       -$M9       )/$M9       )*100))</f>
        <v>27.347051155390851</v>
      </c>
      <c r="T9" s="54">
        <f>IF(($E9       =0),0,(($P9       /$E9       )*100))</f>
        <v>93.443750000000009</v>
      </c>
      <c r="U9" s="56">
        <f>IF(($E9       =0),0,(($Q9       /$E9       )*100))</f>
        <v>70.942083749999995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231000</v>
      </c>
      <c r="I10" s="110">
        <v>367066</v>
      </c>
      <c r="J10" s="109">
        <v>546000</v>
      </c>
      <c r="K10" s="110">
        <v>546711</v>
      </c>
      <c r="L10" s="109">
        <v>44000</v>
      </c>
      <c r="M10" s="110">
        <v>-77767</v>
      </c>
      <c r="N10" s="109"/>
      <c r="O10" s="110">
        <v>159517</v>
      </c>
      <c r="P10" s="109">
        <f t="shared" ref="P10:P17" si="1">$H10      +$J10      +$L10      +$N10</f>
        <v>821000</v>
      </c>
      <c r="Q10" s="110">
        <f t="shared" ref="Q10:Q17" si="2">$I10      +$K10      +$M10      +$O10</f>
        <v>995527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-305.121709722633</v>
      </c>
      <c r="T10" s="54">
        <f t="shared" ref="T10:T16" si="5">IF(($E10      =0),0,(($P10      /$E10      )*100))</f>
        <v>82.1</v>
      </c>
      <c r="U10" s="56">
        <f t="shared" ref="U10:U16" si="6">IF(($E10      =0),0,(($Q10      /$E10      )*100))</f>
        <v>99.552700000000002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12000000</v>
      </c>
      <c r="C11" s="108">
        <v>2000000</v>
      </c>
      <c r="D11" s="108"/>
      <c r="E11" s="108">
        <f t="shared" si="0"/>
        <v>14000000</v>
      </c>
      <c r="F11" s="109">
        <v>14000000</v>
      </c>
      <c r="G11" s="110">
        <v>14000000</v>
      </c>
      <c r="H11" s="109">
        <v>2670000</v>
      </c>
      <c r="I11" s="110">
        <v>3676324</v>
      </c>
      <c r="J11" s="109">
        <v>4162000</v>
      </c>
      <c r="K11" s="110">
        <v>4618480</v>
      </c>
      <c r="L11" s="109">
        <v>1608000</v>
      </c>
      <c r="M11" s="110">
        <v>2479915</v>
      </c>
      <c r="N11" s="109">
        <v>2908000</v>
      </c>
      <c r="O11" s="110">
        <v>853910</v>
      </c>
      <c r="P11" s="109">
        <f t="shared" si="1"/>
        <v>11348000</v>
      </c>
      <c r="Q11" s="110">
        <f t="shared" si="2"/>
        <v>11628629</v>
      </c>
      <c r="R11" s="54">
        <f t="shared" si="3"/>
        <v>80.845771144278615</v>
      </c>
      <c r="S11" s="55">
        <f t="shared" si="4"/>
        <v>-65.566964996784165</v>
      </c>
      <c r="T11" s="54">
        <f t="shared" si="5"/>
        <v>81.057142857142864</v>
      </c>
      <c r="U11" s="56">
        <f t="shared" si="6"/>
        <v>83.061635714285714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160237000</v>
      </c>
      <c r="C14" s="108"/>
      <c r="D14" s="108"/>
      <c r="E14" s="108">
        <f t="shared" si="0"/>
        <v>160237000</v>
      </c>
      <c r="F14" s="109">
        <v>160237000</v>
      </c>
      <c r="G14" s="110">
        <v>160237000</v>
      </c>
      <c r="H14" s="109">
        <v>18960000</v>
      </c>
      <c r="I14" s="110">
        <v>24538059</v>
      </c>
      <c r="J14" s="109">
        <v>43223000</v>
      </c>
      <c r="K14" s="110">
        <v>52470155</v>
      </c>
      <c r="L14" s="109">
        <v>29868000</v>
      </c>
      <c r="M14" s="110">
        <v>32081501</v>
      </c>
      <c r="N14" s="109">
        <v>64885000</v>
      </c>
      <c r="O14" s="110">
        <v>26584726</v>
      </c>
      <c r="P14" s="109">
        <f t="shared" si="1"/>
        <v>156936000</v>
      </c>
      <c r="Q14" s="110">
        <f t="shared" si="2"/>
        <v>135674441</v>
      </c>
      <c r="R14" s="54">
        <f t="shared" si="3"/>
        <v>117.23918575063612</v>
      </c>
      <c r="S14" s="55">
        <f t="shared" si="4"/>
        <v>-17.133783734121419</v>
      </c>
      <c r="T14" s="54">
        <f t="shared" si="5"/>
        <v>97.939926483895732</v>
      </c>
      <c r="U14" s="56">
        <f t="shared" si="6"/>
        <v>84.671106548425144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246237000</v>
      </c>
      <c r="C17" s="111">
        <f>SUM(C9:C16)</f>
        <v>12000000</v>
      </c>
      <c r="D17" s="111"/>
      <c r="E17" s="111">
        <f t="shared" si="0"/>
        <v>258237000</v>
      </c>
      <c r="F17" s="112">
        <f t="shared" ref="F17:O17" si="7">SUM(F9:F16)</f>
        <v>258237000</v>
      </c>
      <c r="G17" s="113">
        <f t="shared" si="7"/>
        <v>255237000</v>
      </c>
      <c r="H17" s="112">
        <f t="shared" si="7"/>
        <v>28804000</v>
      </c>
      <c r="I17" s="113">
        <f t="shared" si="7"/>
        <v>35524830</v>
      </c>
      <c r="J17" s="112">
        <f t="shared" si="7"/>
        <v>67564000</v>
      </c>
      <c r="K17" s="113">
        <f t="shared" si="7"/>
        <v>77265436</v>
      </c>
      <c r="L17" s="112">
        <f t="shared" si="7"/>
        <v>44795000</v>
      </c>
      <c r="M17" s="113">
        <f t="shared" si="7"/>
        <v>47758594</v>
      </c>
      <c r="N17" s="112">
        <f t="shared" si="7"/>
        <v>102697000</v>
      </c>
      <c r="O17" s="113">
        <f t="shared" si="7"/>
        <v>44503404</v>
      </c>
      <c r="P17" s="112">
        <f t="shared" si="1"/>
        <v>243860000</v>
      </c>
      <c r="Q17" s="113">
        <f t="shared" si="2"/>
        <v>205052264</v>
      </c>
      <c r="R17" s="58">
        <f t="shared" si="3"/>
        <v>129.25996204933585</v>
      </c>
      <c r="S17" s="59">
        <f t="shared" si="4"/>
        <v>-6.8159251086830572</v>
      </c>
      <c r="T17" s="58">
        <f>IF((SUM($E9:$E14))=0,0,(P17/(SUM($E9:$E14))*100))</f>
        <v>95.542574156568207</v>
      </c>
      <c r="U17" s="60">
        <f>IF((SUM($E9:$E14))=0,0,(Q17/(SUM($E9:$E14))*100))</f>
        <v>80.337985480161578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1106000</v>
      </c>
      <c r="C21" s="108"/>
      <c r="D21" s="108"/>
      <c r="E21" s="108">
        <f t="shared" si="8"/>
        <v>1106000</v>
      </c>
      <c r="F21" s="109">
        <v>1106000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17544000</v>
      </c>
      <c r="D22" s="108"/>
      <c r="E22" s="108">
        <f t="shared" si="8"/>
        <v>17544000</v>
      </c>
      <c r="F22" s="109">
        <v>17544000</v>
      </c>
      <c r="G22" s="110">
        <v>17544000</v>
      </c>
      <c r="H22" s="109"/>
      <c r="I22" s="110">
        <v>1065</v>
      </c>
      <c r="J22" s="109"/>
      <c r="K22" s="110">
        <v>357078</v>
      </c>
      <c r="L22" s="109"/>
      <c r="M22" s="110">
        <v>-1065</v>
      </c>
      <c r="N22" s="109">
        <v>305000</v>
      </c>
      <c r="O22" s="110">
        <v>175393</v>
      </c>
      <c r="P22" s="109">
        <f t="shared" si="9"/>
        <v>305000</v>
      </c>
      <c r="Q22" s="110">
        <f t="shared" si="10"/>
        <v>532471</v>
      </c>
      <c r="R22" s="54">
        <f t="shared" si="11"/>
        <v>0</v>
      </c>
      <c r="S22" s="55">
        <f t="shared" si="12"/>
        <v>-16568.826291079815</v>
      </c>
      <c r="T22" s="54">
        <f t="shared" si="13"/>
        <v>1.7384860921112633</v>
      </c>
      <c r="U22" s="56">
        <f t="shared" si="14"/>
        <v>3.0350604195166437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1106000</v>
      </c>
      <c r="C26" s="111">
        <f>SUM(C19:C25)</f>
        <v>17544000</v>
      </c>
      <c r="D26" s="111"/>
      <c r="E26" s="111">
        <f t="shared" si="8"/>
        <v>18650000</v>
      </c>
      <c r="F26" s="112">
        <f t="shared" ref="F26:O26" si="15">SUM(F19:F25)</f>
        <v>18650000</v>
      </c>
      <c r="G26" s="113">
        <f t="shared" si="15"/>
        <v>17544000</v>
      </c>
      <c r="H26" s="112">
        <f t="shared" si="15"/>
        <v>0</v>
      </c>
      <c r="I26" s="113">
        <f t="shared" si="15"/>
        <v>1065</v>
      </c>
      <c r="J26" s="112">
        <f t="shared" si="15"/>
        <v>0</v>
      </c>
      <c r="K26" s="113">
        <f t="shared" si="15"/>
        <v>357078</v>
      </c>
      <c r="L26" s="112">
        <f t="shared" si="15"/>
        <v>0</v>
      </c>
      <c r="M26" s="113">
        <f t="shared" si="15"/>
        <v>-1065</v>
      </c>
      <c r="N26" s="112">
        <f t="shared" si="15"/>
        <v>305000</v>
      </c>
      <c r="O26" s="113">
        <f t="shared" si="15"/>
        <v>175393</v>
      </c>
      <c r="P26" s="112">
        <f t="shared" si="9"/>
        <v>305000</v>
      </c>
      <c r="Q26" s="113">
        <f t="shared" si="10"/>
        <v>532471</v>
      </c>
      <c r="R26" s="58">
        <f t="shared" si="11"/>
        <v>0</v>
      </c>
      <c r="S26" s="59">
        <f t="shared" si="12"/>
        <v>-16568.826291079815</v>
      </c>
      <c r="T26" s="58">
        <f>IF(($E26-$E21-$E25)   =0,0,($P26   /($E26-$E21-$E25)   )*100)</f>
        <v>1.7384860921112633</v>
      </c>
      <c r="U26" s="60">
        <f>IF(($E26-$E21-$E25)   =0,0,($Q26   /($E26-$E21-$E25)   )*100)</f>
        <v>3.0350604195166437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2499316000</v>
      </c>
      <c r="C30" s="108">
        <v>-474871000</v>
      </c>
      <c r="D30" s="108"/>
      <c r="E30" s="108">
        <f>$B30      +$C30      +$D30</f>
        <v>2024445000</v>
      </c>
      <c r="F30" s="109">
        <v>2024445000</v>
      </c>
      <c r="G30" s="110">
        <v>2024445000</v>
      </c>
      <c r="H30" s="109">
        <v>242369000</v>
      </c>
      <c r="I30" s="110">
        <v>250117758</v>
      </c>
      <c r="J30" s="109">
        <v>373498000</v>
      </c>
      <c r="K30" s="110">
        <v>361736639</v>
      </c>
      <c r="L30" s="109">
        <v>346760000</v>
      </c>
      <c r="M30" s="110">
        <v>374731758</v>
      </c>
      <c r="N30" s="109">
        <v>596753000</v>
      </c>
      <c r="O30" s="110">
        <v>287811636</v>
      </c>
      <c r="P30" s="109">
        <f>$H30      +$J30      +$L30      +$N30</f>
        <v>1559380000</v>
      </c>
      <c r="Q30" s="110">
        <f>$I30      +$K30      +$M30      +$O30</f>
        <v>1274397791</v>
      </c>
      <c r="R30" s="54">
        <f>IF(($L30      =0),0,((($N30      -$L30      )/$L30      )*100))</f>
        <v>72.093955473526364</v>
      </c>
      <c r="S30" s="55">
        <f>IF(($M30      =0),0,((($O30      -$M30      )/$M30      )*100))</f>
        <v>-23.195291070045894</v>
      </c>
      <c r="T30" s="54">
        <f>IF(($E30      =0),0,(($P30      /$E30      )*100))</f>
        <v>77.027531002324096</v>
      </c>
      <c r="U30" s="56">
        <f>IF(($E30      =0),0,(($Q30      /$E30      )*100))</f>
        <v>62.950477340703259</v>
      </c>
      <c r="V30" s="109">
        <v>118271000</v>
      </c>
      <c r="W30" s="110">
        <v>114660000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2499316000</v>
      </c>
      <c r="C32" s="111">
        <f>SUM(C28:C31)</f>
        <v>-474871000</v>
      </c>
      <c r="D32" s="111"/>
      <c r="E32" s="111">
        <f>$B32      +$C32      +$D32</f>
        <v>2024445000</v>
      </c>
      <c r="F32" s="112">
        <f t="shared" ref="F32:O32" si="16">SUM(F28:F31)</f>
        <v>2024445000</v>
      </c>
      <c r="G32" s="113">
        <f t="shared" si="16"/>
        <v>2024445000</v>
      </c>
      <c r="H32" s="112">
        <f t="shared" si="16"/>
        <v>242369000</v>
      </c>
      <c r="I32" s="113">
        <f t="shared" si="16"/>
        <v>250117758</v>
      </c>
      <c r="J32" s="112">
        <f t="shared" si="16"/>
        <v>373498000</v>
      </c>
      <c r="K32" s="113">
        <f t="shared" si="16"/>
        <v>361736639</v>
      </c>
      <c r="L32" s="112">
        <f t="shared" si="16"/>
        <v>346760000</v>
      </c>
      <c r="M32" s="113">
        <f t="shared" si="16"/>
        <v>374731758</v>
      </c>
      <c r="N32" s="112">
        <f t="shared" si="16"/>
        <v>596753000</v>
      </c>
      <c r="O32" s="113">
        <f t="shared" si="16"/>
        <v>287811636</v>
      </c>
      <c r="P32" s="112">
        <f>$H32      +$J32      +$L32      +$N32</f>
        <v>1559380000</v>
      </c>
      <c r="Q32" s="113">
        <f>$I32      +$K32      +$M32      +$O32</f>
        <v>1274397791</v>
      </c>
      <c r="R32" s="58">
        <f>IF(($L32      =0),0,((($N32      -$L32      )/$L32      )*100))</f>
        <v>72.093955473526364</v>
      </c>
      <c r="S32" s="59">
        <f>IF(($M32      =0),0,((($O32      -$M32      )/$M32      )*100))</f>
        <v>-23.195291070045894</v>
      </c>
      <c r="T32" s="58">
        <f>IF($E32   =0,0,($P32   /$E32   )*100)</f>
        <v>77.027531002324096</v>
      </c>
      <c r="U32" s="60">
        <f>IF($E32   =0,0,($Q32   /$E32   )*100)</f>
        <v>62.950477340703259</v>
      </c>
      <c r="V32" s="112">
        <f>SUM(V28:V31)</f>
        <v>118271000</v>
      </c>
      <c r="W32" s="113">
        <f>SUM(W28:W31)</f>
        <v>114660000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26664000</v>
      </c>
      <c r="C34" s="108"/>
      <c r="D34" s="108"/>
      <c r="E34" s="108">
        <f>$B34      +$C34      +$D34</f>
        <v>26664000</v>
      </c>
      <c r="F34" s="109">
        <v>26664000</v>
      </c>
      <c r="G34" s="110">
        <v>26664000</v>
      </c>
      <c r="H34" s="109">
        <v>6665000</v>
      </c>
      <c r="I34" s="110">
        <v>9877974</v>
      </c>
      <c r="J34" s="109">
        <v>13005000</v>
      </c>
      <c r="K34" s="110">
        <v>13005511</v>
      </c>
      <c r="L34" s="109">
        <v>2555000</v>
      </c>
      <c r="M34" s="110">
        <v>2554448</v>
      </c>
      <c r="N34" s="109">
        <v>825000</v>
      </c>
      <c r="O34" s="110">
        <v>459515</v>
      </c>
      <c r="P34" s="109">
        <f>$H34      +$J34      +$L34      +$N34</f>
        <v>23050000</v>
      </c>
      <c r="Q34" s="110">
        <f>$I34      +$K34      +$M34      +$O34</f>
        <v>25897448</v>
      </c>
      <c r="R34" s="54">
        <f>IF(($L34      =0),0,((($N34      -$L34      )/$L34      )*100))</f>
        <v>-67.710371819960855</v>
      </c>
      <c r="S34" s="55">
        <f>IF(($M34      =0),0,((($O34      -$M34      )/$M34      )*100))</f>
        <v>-82.01118206360043</v>
      </c>
      <c r="T34" s="54">
        <f>IF(($E34      =0),0,(($P34      /$E34      )*100))</f>
        <v>86.446144614461446</v>
      </c>
      <c r="U34" s="56">
        <f>IF(($E34      =0),0,(($Q34      /$E34      )*100))</f>
        <v>97.125142514251422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26664000</v>
      </c>
      <c r="C35" s="111">
        <f>C34</f>
        <v>0</v>
      </c>
      <c r="D35" s="111"/>
      <c r="E35" s="111">
        <f>$B35      +$C35      +$D35</f>
        <v>26664000</v>
      </c>
      <c r="F35" s="112">
        <f t="shared" ref="F35:O35" si="17">F34</f>
        <v>26664000</v>
      </c>
      <c r="G35" s="113">
        <f t="shared" si="17"/>
        <v>26664000</v>
      </c>
      <c r="H35" s="112">
        <f t="shared" si="17"/>
        <v>6665000</v>
      </c>
      <c r="I35" s="113">
        <f t="shared" si="17"/>
        <v>9877974</v>
      </c>
      <c r="J35" s="112">
        <f t="shared" si="17"/>
        <v>13005000</v>
      </c>
      <c r="K35" s="113">
        <f t="shared" si="17"/>
        <v>13005511</v>
      </c>
      <c r="L35" s="112">
        <f t="shared" si="17"/>
        <v>2555000</v>
      </c>
      <c r="M35" s="113">
        <f t="shared" si="17"/>
        <v>2554448</v>
      </c>
      <c r="N35" s="112">
        <f t="shared" si="17"/>
        <v>825000</v>
      </c>
      <c r="O35" s="113">
        <f t="shared" si="17"/>
        <v>459515</v>
      </c>
      <c r="P35" s="112">
        <f>$H35      +$J35      +$L35      +$N35</f>
        <v>23050000</v>
      </c>
      <c r="Q35" s="113">
        <f>$I35      +$K35      +$M35      +$O35</f>
        <v>25897448</v>
      </c>
      <c r="R35" s="58">
        <f>IF(($L35      =0),0,((($N35      -$L35      )/$L35      )*100))</f>
        <v>-67.710371819960855</v>
      </c>
      <c r="S35" s="59">
        <f>IF(($M35      =0),0,((($O35      -$M35      )/$M35      )*100))</f>
        <v>-82.01118206360043</v>
      </c>
      <c r="T35" s="58">
        <f>IF($E35   =0,0,($P35   /$E35   )*100)</f>
        <v>86.446144614461446</v>
      </c>
      <c r="U35" s="60">
        <f>IF($E35   =0,0,($Q35   /$E35   )*100)</f>
        <v>97.125142514251422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81325000</v>
      </c>
      <c r="C38" s="108">
        <v>2514000</v>
      </c>
      <c r="D38" s="108"/>
      <c r="E38" s="108">
        <f t="shared" si="18"/>
        <v>83839000</v>
      </c>
      <c r="F38" s="109">
        <v>81325000</v>
      </c>
      <c r="G38" s="110">
        <v>0</v>
      </c>
      <c r="H38" s="109"/>
      <c r="I38" s="110"/>
      <c r="J38" s="109"/>
      <c r="K38" s="110"/>
      <c r="L38" s="109"/>
      <c r="M38" s="110"/>
      <c r="N38" s="109">
        <v>6752000</v>
      </c>
      <c r="O38" s="110"/>
      <c r="P38" s="109">
        <f t="shared" si="19"/>
        <v>6752000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8.0535311728431864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7000000</v>
      </c>
      <c r="H40" s="109">
        <v>2200000</v>
      </c>
      <c r="I40" s="110">
        <v>5493931</v>
      </c>
      <c r="J40" s="109">
        <v>546000</v>
      </c>
      <c r="K40" s="110">
        <v>528161</v>
      </c>
      <c r="L40" s="109">
        <v>699000</v>
      </c>
      <c r="M40" s="110">
        <v>438178</v>
      </c>
      <c r="N40" s="109">
        <v>261000</v>
      </c>
      <c r="O40" s="110">
        <v>90189</v>
      </c>
      <c r="P40" s="109">
        <f t="shared" si="19"/>
        <v>3706000</v>
      </c>
      <c r="Q40" s="110">
        <f t="shared" si="20"/>
        <v>6550459</v>
      </c>
      <c r="R40" s="54">
        <f t="shared" si="21"/>
        <v>-62.660944206008587</v>
      </c>
      <c r="S40" s="55">
        <f t="shared" si="22"/>
        <v>-79.417268781180255</v>
      </c>
      <c r="T40" s="54">
        <f t="shared" si="23"/>
        <v>52.94285714285715</v>
      </c>
      <c r="U40" s="56">
        <f t="shared" si="24"/>
        <v>93.577985714285717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88325000</v>
      </c>
      <c r="C42" s="111">
        <f>SUM(C37:C41)</f>
        <v>2514000</v>
      </c>
      <c r="D42" s="111"/>
      <c r="E42" s="111">
        <f t="shared" si="18"/>
        <v>90839000</v>
      </c>
      <c r="F42" s="112">
        <f t="shared" ref="F42:O42" si="25">SUM(F37:F41)</f>
        <v>88325000</v>
      </c>
      <c r="G42" s="113">
        <f t="shared" si="25"/>
        <v>7000000</v>
      </c>
      <c r="H42" s="112">
        <f t="shared" si="25"/>
        <v>2200000</v>
      </c>
      <c r="I42" s="113">
        <f t="shared" si="25"/>
        <v>5493931</v>
      </c>
      <c r="J42" s="112">
        <f t="shared" si="25"/>
        <v>546000</v>
      </c>
      <c r="K42" s="113">
        <f t="shared" si="25"/>
        <v>528161</v>
      </c>
      <c r="L42" s="112">
        <f t="shared" si="25"/>
        <v>699000</v>
      </c>
      <c r="M42" s="113">
        <f t="shared" si="25"/>
        <v>438178</v>
      </c>
      <c r="N42" s="112">
        <f t="shared" si="25"/>
        <v>7013000</v>
      </c>
      <c r="O42" s="113">
        <f t="shared" si="25"/>
        <v>90189</v>
      </c>
      <c r="P42" s="112">
        <f t="shared" si="19"/>
        <v>10458000</v>
      </c>
      <c r="Q42" s="113">
        <f t="shared" si="20"/>
        <v>6550459</v>
      </c>
      <c r="R42" s="58">
        <f t="shared" si="21"/>
        <v>903.29041487839777</v>
      </c>
      <c r="S42" s="59">
        <f t="shared" si="22"/>
        <v>-79.417268781180255</v>
      </c>
      <c r="T42" s="58">
        <f>IF((+$E37+$E40) =0,0,(P42   /(+$E37+$E40) )*100)</f>
        <v>149.4</v>
      </c>
      <c r="U42" s="60">
        <f>IF((+$E37+$E40) =0,0,(Q42   /(+$E37+$E40) )*100)</f>
        <v>93.577985714285717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592962000</v>
      </c>
      <c r="C67" s="108">
        <v>-30594000</v>
      </c>
      <c r="D67" s="108"/>
      <c r="E67" s="108">
        <f t="shared" si="35"/>
        <v>562368000</v>
      </c>
      <c r="F67" s="109">
        <v>562368000</v>
      </c>
      <c r="G67" s="110">
        <v>562368000</v>
      </c>
      <c r="H67" s="109">
        <v>72894000</v>
      </c>
      <c r="I67" s="110">
        <v>72894369</v>
      </c>
      <c r="J67" s="109">
        <v>57344000</v>
      </c>
      <c r="K67" s="110">
        <v>46266771</v>
      </c>
      <c r="L67" s="109">
        <v>62497000</v>
      </c>
      <c r="M67" s="110">
        <v>59265023</v>
      </c>
      <c r="N67" s="109">
        <v>306390000</v>
      </c>
      <c r="O67" s="110">
        <v>174141479</v>
      </c>
      <c r="P67" s="109">
        <f t="shared" si="36"/>
        <v>499125000</v>
      </c>
      <c r="Q67" s="110">
        <f t="shared" si="37"/>
        <v>352567642</v>
      </c>
      <c r="R67" s="54">
        <f t="shared" si="38"/>
        <v>390.24753188153028</v>
      </c>
      <c r="S67" s="55">
        <f t="shared" si="39"/>
        <v>193.83516648597268</v>
      </c>
      <c r="T67" s="54">
        <f t="shared" si="40"/>
        <v>88.754160976442478</v>
      </c>
      <c r="U67" s="56">
        <f t="shared" si="41"/>
        <v>62.69340396324116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592962000</v>
      </c>
      <c r="C68" s="111">
        <f>SUM(C63:C67)</f>
        <v>-30594000</v>
      </c>
      <c r="D68" s="111"/>
      <c r="E68" s="111">
        <f t="shared" si="35"/>
        <v>562368000</v>
      </c>
      <c r="F68" s="112">
        <f t="shared" ref="F68:O68" si="42">SUM(F63:F67)</f>
        <v>562368000</v>
      </c>
      <c r="G68" s="113">
        <f t="shared" si="42"/>
        <v>562368000</v>
      </c>
      <c r="H68" s="112">
        <f t="shared" si="42"/>
        <v>72894000</v>
      </c>
      <c r="I68" s="113">
        <f t="shared" si="42"/>
        <v>72894369</v>
      </c>
      <c r="J68" s="112">
        <f t="shared" si="42"/>
        <v>57344000</v>
      </c>
      <c r="K68" s="113">
        <f t="shared" si="42"/>
        <v>46266771</v>
      </c>
      <c r="L68" s="112">
        <f t="shared" si="42"/>
        <v>62497000</v>
      </c>
      <c r="M68" s="113">
        <f t="shared" si="42"/>
        <v>59265023</v>
      </c>
      <c r="N68" s="112">
        <f t="shared" si="42"/>
        <v>306390000</v>
      </c>
      <c r="O68" s="113">
        <f t="shared" si="42"/>
        <v>174141479</v>
      </c>
      <c r="P68" s="112">
        <f t="shared" si="36"/>
        <v>499125000</v>
      </c>
      <c r="Q68" s="113">
        <f t="shared" si="37"/>
        <v>352567642</v>
      </c>
      <c r="R68" s="58">
        <f t="shared" si="38"/>
        <v>390.24753188153028</v>
      </c>
      <c r="S68" s="59">
        <f t="shared" si="39"/>
        <v>193.83516648597268</v>
      </c>
      <c r="T68" s="58">
        <f>IF((+$E63+$E65+$E66++$E67) =0,0,(P68   /(+$E63+$E65+$E66+$E67) )*100)</f>
        <v>88.754160976442478</v>
      </c>
      <c r="U68" s="60">
        <f>IF((+$E63+$E65+$E67) =0,0,(Q68  /(+$E63+$E65+$E67) )*100)</f>
        <v>62.69340396324116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3454610000</v>
      </c>
      <c r="C69" s="120">
        <f>SUM(C9:C16,C19:C25,C28:C31,C34,C37:C41,C44:C54,C57:C60,C63:C67)</f>
        <v>-473407000</v>
      </c>
      <c r="D69" s="120"/>
      <c r="E69" s="120">
        <f t="shared" si="35"/>
        <v>2981203000</v>
      </c>
      <c r="F69" s="121">
        <f t="shared" ref="F69:O69" si="43">SUM(F9:F16,F19:F25,F28:F31,F34,F37:F41,F44:F54,F57:F60,F63:F67)</f>
        <v>2978689000</v>
      </c>
      <c r="G69" s="122">
        <f t="shared" si="43"/>
        <v>2893258000</v>
      </c>
      <c r="H69" s="121">
        <f t="shared" si="43"/>
        <v>352932000</v>
      </c>
      <c r="I69" s="122">
        <f t="shared" si="43"/>
        <v>373909927</v>
      </c>
      <c r="J69" s="121">
        <f t="shared" si="43"/>
        <v>511957000</v>
      </c>
      <c r="K69" s="122">
        <f t="shared" si="43"/>
        <v>499159596</v>
      </c>
      <c r="L69" s="121">
        <f t="shared" si="43"/>
        <v>457306000</v>
      </c>
      <c r="M69" s="122">
        <f t="shared" si="43"/>
        <v>484746936</v>
      </c>
      <c r="N69" s="121">
        <f t="shared" si="43"/>
        <v>1013983000</v>
      </c>
      <c r="O69" s="122">
        <f t="shared" si="43"/>
        <v>507181616</v>
      </c>
      <c r="P69" s="121">
        <f t="shared" si="36"/>
        <v>2336178000</v>
      </c>
      <c r="Q69" s="122">
        <f t="shared" si="37"/>
        <v>1864998075</v>
      </c>
      <c r="R69" s="67">
        <f t="shared" si="38"/>
        <v>121.72965148062784</v>
      </c>
      <c r="S69" s="68">
        <f t="shared" si="39"/>
        <v>4.6281220847159723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80.745581624590685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64.460137153340625</v>
      </c>
      <c r="V69" s="121">
        <f>SUM(V9:V16,V19:V25,V28:V31,V34,V37:V41,V44:V54,V57:V60,V63:V67)</f>
        <v>118271000</v>
      </c>
      <c r="W69" s="122">
        <f>SUM(W9:W16,W19:W25,W28:W31,W34,W37:W41,W44:W54,W57:W60,W63:W67)</f>
        <v>114660000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3454610000</v>
      </c>
      <c r="C75" s="120">
        <f>SUM(C9:C16,C19:C25,C28:C31,C34,C37:C41,C44:C54,C57:C60,C63:C67,C71:C72)</f>
        <v>-473407000</v>
      </c>
      <c r="D75" s="120"/>
      <c r="E75" s="120">
        <f>$B75      +$C75      +$D75</f>
        <v>2981203000</v>
      </c>
      <c r="F75" s="121">
        <f t="shared" ref="F75:O75" si="46">SUM(F9:F16,F19:F25,F28:F31,F34,F37:F41,F44:F54,F57:F60,F63:F67,F71:F72)</f>
        <v>2978689000</v>
      </c>
      <c r="G75" s="122">
        <f t="shared" si="46"/>
        <v>2893258000</v>
      </c>
      <c r="H75" s="121">
        <f t="shared" si="46"/>
        <v>352932000</v>
      </c>
      <c r="I75" s="122">
        <f t="shared" si="46"/>
        <v>373909927</v>
      </c>
      <c r="J75" s="121">
        <f t="shared" si="46"/>
        <v>511957000</v>
      </c>
      <c r="K75" s="122">
        <f t="shared" si="46"/>
        <v>499159596</v>
      </c>
      <c r="L75" s="121">
        <f t="shared" si="46"/>
        <v>457306000</v>
      </c>
      <c r="M75" s="122">
        <f t="shared" si="46"/>
        <v>484746936</v>
      </c>
      <c r="N75" s="121">
        <f t="shared" si="46"/>
        <v>1013983000</v>
      </c>
      <c r="O75" s="122">
        <f t="shared" si="46"/>
        <v>507181616</v>
      </c>
      <c r="P75" s="121">
        <f>$H75      +$J75      +$L75      +$N75</f>
        <v>2336178000</v>
      </c>
      <c r="Q75" s="122">
        <f>$I75      +$K75      +$M75      +$O75</f>
        <v>1864998075</v>
      </c>
      <c r="R75" s="67">
        <f>IF(($L75      =0),0,((($N75      -$L75      )/$L75      )*100))</f>
        <v>121.72965148062784</v>
      </c>
      <c r="S75" s="68">
        <f>IF(($M75      =0),0,((($O75      -$M75      )/$M75      )*100))</f>
        <v>4.6281220847159723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80.745581624590685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64.460137153340625</v>
      </c>
      <c r="V75" s="121">
        <f>SUM(V9:V16,V19:V25,V28:V31,V34,V37:V41,V44:V54,V57:V60,V63:V67,V71:V72)</f>
        <v>118271000</v>
      </c>
      <c r="W75" s="122">
        <f>SUM(W9:W16,W19:W25,W28:W31,W34,W37:W41,W44:W54,W57:W60,W63:W67,W71:W72)</f>
        <v>114660000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1671071000</v>
      </c>
      <c r="C87" s="128">
        <f t="shared" si="48"/>
        <v>-30915000</v>
      </c>
      <c r="D87" s="128">
        <f t="shared" si="48"/>
        <v>0</v>
      </c>
      <c r="E87" s="128">
        <f t="shared" si="48"/>
        <v>1640156000</v>
      </c>
      <c r="F87" s="128">
        <f t="shared" si="48"/>
        <v>0</v>
      </c>
      <c r="G87" s="128">
        <f t="shared" si="48"/>
        <v>0</v>
      </c>
      <c r="H87" s="128">
        <f t="shared" si="48"/>
        <v>844116000</v>
      </c>
      <c r="I87" s="128">
        <f t="shared" si="48"/>
        <v>0</v>
      </c>
      <c r="J87" s="128">
        <f t="shared" si="48"/>
        <v>485632000</v>
      </c>
      <c r="K87" s="128">
        <f t="shared" si="48"/>
        <v>0</v>
      </c>
      <c r="L87" s="128">
        <f t="shared" si="48"/>
        <v>303458000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1633206000</v>
      </c>
      <c r="Q87" s="129">
        <f t="shared" si="48"/>
        <v>0</v>
      </c>
      <c r="R87" s="94">
        <f t="shared" si="48"/>
        <v>-600</v>
      </c>
      <c r="S87" s="94">
        <f t="shared" si="48"/>
        <v>0</v>
      </c>
      <c r="T87" s="95">
        <f>IF(SUM($E88:$E96) =0,0,(P87   /SUM($E88:$E96) )*100)</f>
        <v>99.576259819187925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23600000</v>
      </c>
      <c r="C88" s="130"/>
      <c r="D88" s="130"/>
      <c r="E88" s="130">
        <f t="shared" ref="E88:E96" si="49">$B88      +$C88      +$D88</f>
        <v>23600000</v>
      </c>
      <c r="F88" s="130">
        <v>0</v>
      </c>
      <c r="G88" s="130">
        <v>0</v>
      </c>
      <c r="H88" s="130">
        <v>23600000</v>
      </c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23600000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100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>
        <v>645454000</v>
      </c>
      <c r="C89" s="108">
        <v>-47000000</v>
      </c>
      <c r="D89" s="108"/>
      <c r="E89" s="108">
        <f t="shared" si="49"/>
        <v>598454000</v>
      </c>
      <c r="F89" s="108">
        <v>0</v>
      </c>
      <c r="G89" s="108">
        <v>0</v>
      </c>
      <c r="H89" s="108">
        <v>295830000</v>
      </c>
      <c r="I89" s="108"/>
      <c r="J89" s="108">
        <v>143841000</v>
      </c>
      <c r="K89" s="108"/>
      <c r="L89" s="108">
        <v>157580000</v>
      </c>
      <c r="M89" s="108"/>
      <c r="N89" s="108"/>
      <c r="O89" s="108"/>
      <c r="P89" s="108">
        <f t="shared" si="50"/>
        <v>597251000</v>
      </c>
      <c r="Q89" s="108">
        <f t="shared" si="51"/>
        <v>0</v>
      </c>
      <c r="R89" s="98">
        <f t="shared" si="52"/>
        <v>-100</v>
      </c>
      <c r="S89" s="98">
        <f t="shared" si="53"/>
        <v>0</v>
      </c>
      <c r="T89" s="98">
        <f t="shared" si="54"/>
        <v>99.798982043732693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>
        <v>6500000</v>
      </c>
      <c r="C90" s="108"/>
      <c r="D90" s="108"/>
      <c r="E90" s="108">
        <f t="shared" si="49"/>
        <v>6500000</v>
      </c>
      <c r="F90" s="108">
        <v>0</v>
      </c>
      <c r="G90" s="108">
        <v>0</v>
      </c>
      <c r="H90" s="108"/>
      <c r="I90" s="108"/>
      <c r="J90" s="108">
        <v>5000000</v>
      </c>
      <c r="K90" s="108"/>
      <c r="L90" s="108">
        <v>1500000</v>
      </c>
      <c r="M90" s="108"/>
      <c r="N90" s="108"/>
      <c r="O90" s="108"/>
      <c r="P90" s="108">
        <f t="shared" si="50"/>
        <v>6500000</v>
      </c>
      <c r="Q90" s="108">
        <f t="shared" si="51"/>
        <v>0</v>
      </c>
      <c r="R90" s="98">
        <f t="shared" si="52"/>
        <v>-100</v>
      </c>
      <c r="S90" s="98">
        <f t="shared" si="53"/>
        <v>0</v>
      </c>
      <c r="T90" s="98">
        <f t="shared" si="54"/>
        <v>100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558247000</v>
      </c>
      <c r="C91" s="108">
        <v>11676000</v>
      </c>
      <c r="D91" s="108"/>
      <c r="E91" s="108">
        <f t="shared" si="49"/>
        <v>569923000</v>
      </c>
      <c r="F91" s="108">
        <v>0</v>
      </c>
      <c r="G91" s="108">
        <v>0</v>
      </c>
      <c r="H91" s="108">
        <v>514677000</v>
      </c>
      <c r="I91" s="108"/>
      <c r="J91" s="108">
        <v>33976000</v>
      </c>
      <c r="K91" s="108"/>
      <c r="L91" s="108">
        <v>16234000</v>
      </c>
      <c r="M91" s="108"/>
      <c r="N91" s="108"/>
      <c r="O91" s="108"/>
      <c r="P91" s="108">
        <f t="shared" si="50"/>
        <v>564887000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99.11637186076014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62444000</v>
      </c>
      <c r="C93" s="108"/>
      <c r="D93" s="108"/>
      <c r="E93" s="108">
        <f t="shared" si="49"/>
        <v>62444000</v>
      </c>
      <c r="F93" s="108">
        <v>0</v>
      </c>
      <c r="G93" s="108">
        <v>0</v>
      </c>
      <c r="H93" s="108"/>
      <c r="I93" s="108"/>
      <c r="J93" s="108"/>
      <c r="K93" s="108"/>
      <c r="L93" s="108">
        <v>62444000</v>
      </c>
      <c r="M93" s="108"/>
      <c r="N93" s="108"/>
      <c r="O93" s="108"/>
      <c r="P93" s="108">
        <f t="shared" si="50"/>
        <v>62444000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11026000</v>
      </c>
      <c r="C94" s="108">
        <v>650000</v>
      </c>
      <c r="D94" s="108"/>
      <c r="E94" s="108">
        <f t="shared" si="49"/>
        <v>11676000</v>
      </c>
      <c r="F94" s="108">
        <v>0</v>
      </c>
      <c r="G94" s="108">
        <v>0</v>
      </c>
      <c r="H94" s="108">
        <v>10000000</v>
      </c>
      <c r="I94" s="108"/>
      <c r="J94" s="108">
        <v>6000</v>
      </c>
      <c r="K94" s="108"/>
      <c r="L94" s="108">
        <v>1100000</v>
      </c>
      <c r="M94" s="108"/>
      <c r="N94" s="108"/>
      <c r="O94" s="108"/>
      <c r="P94" s="108">
        <f t="shared" si="50"/>
        <v>11106000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95.11819116135662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363800000</v>
      </c>
      <c r="C96" s="131">
        <v>3759000</v>
      </c>
      <c r="D96" s="131"/>
      <c r="E96" s="131">
        <f t="shared" si="49"/>
        <v>367559000</v>
      </c>
      <c r="F96" s="131">
        <v>0</v>
      </c>
      <c r="G96" s="131">
        <v>0</v>
      </c>
      <c r="H96" s="131">
        <v>9000</v>
      </c>
      <c r="I96" s="131"/>
      <c r="J96" s="131">
        <v>302809000</v>
      </c>
      <c r="K96" s="131"/>
      <c r="L96" s="131">
        <v>64600000</v>
      </c>
      <c r="M96" s="131"/>
      <c r="N96" s="131"/>
      <c r="O96" s="131"/>
      <c r="P96" s="131">
        <f t="shared" si="50"/>
        <v>367418000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99.961638811728179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1671071000</v>
      </c>
      <c r="C114" s="137">
        <f t="shared" si="62"/>
        <v>-30915000</v>
      </c>
      <c r="D114" s="137">
        <f t="shared" si="62"/>
        <v>0</v>
      </c>
      <c r="E114" s="137">
        <f t="shared" si="62"/>
        <v>1640156000</v>
      </c>
      <c r="F114" s="137">
        <f t="shared" si="62"/>
        <v>0</v>
      </c>
      <c r="G114" s="137">
        <f t="shared" si="62"/>
        <v>0</v>
      </c>
      <c r="H114" s="137">
        <f t="shared" si="62"/>
        <v>844116000</v>
      </c>
      <c r="I114" s="137">
        <f t="shared" si="62"/>
        <v>0</v>
      </c>
      <c r="J114" s="137">
        <f t="shared" si="62"/>
        <v>485632000</v>
      </c>
      <c r="K114" s="137">
        <f t="shared" si="62"/>
        <v>0</v>
      </c>
      <c r="L114" s="137">
        <f t="shared" si="62"/>
        <v>303458000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1633206000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0.99576259819187929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1671071000</v>
      </c>
      <c r="C115" s="139">
        <f t="shared" ref="C115:Q115" si="63">C87</f>
        <v>-30915000</v>
      </c>
      <c r="D115" s="139">
        <f t="shared" si="63"/>
        <v>0</v>
      </c>
      <c r="E115" s="139">
        <f t="shared" si="63"/>
        <v>1640156000</v>
      </c>
      <c r="F115" s="139">
        <f t="shared" si="63"/>
        <v>0</v>
      </c>
      <c r="G115" s="139">
        <f t="shared" si="63"/>
        <v>0</v>
      </c>
      <c r="H115" s="139">
        <f t="shared" si="63"/>
        <v>844116000</v>
      </c>
      <c r="I115" s="139">
        <f t="shared" si="63"/>
        <v>0</v>
      </c>
      <c r="J115" s="139">
        <f t="shared" si="63"/>
        <v>485632000</v>
      </c>
      <c r="K115" s="139">
        <f t="shared" si="63"/>
        <v>0</v>
      </c>
      <c r="L115" s="139">
        <f t="shared" si="63"/>
        <v>303458000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1633206000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0.99576259819187929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IdrI49UoNWlD18VYQruhD1HvQu15HE8xIGrt1aoJxM4wIX4vJEFviUq2hsmTRPCxdZ6SdXTBG+F1kxWEosNcw==" saltValue="0cM1N7fFS/ppBLmRBtlH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1295000</v>
      </c>
      <c r="I10" s="110">
        <v>1262650</v>
      </c>
      <c r="J10" s="109">
        <v>168000</v>
      </c>
      <c r="K10" s="110">
        <v>96000</v>
      </c>
      <c r="L10" s="109">
        <v>162000</v>
      </c>
      <c r="M10" s="110">
        <v>162010</v>
      </c>
      <c r="N10" s="109"/>
      <c r="O10" s="110">
        <v>366380</v>
      </c>
      <c r="P10" s="109">
        <f t="shared" ref="P10:P17" si="1">$H10      +$J10      +$L10      +$N10</f>
        <v>1625000</v>
      </c>
      <c r="Q10" s="110">
        <f t="shared" ref="Q10:Q17" si="2">$I10      +$K10      +$M10      +$O10</f>
        <v>1887040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126.14653416455775</v>
      </c>
      <c r="T10" s="54">
        <f t="shared" ref="T10:T16" si="5">IF(($E10      =0),0,(($P10      /$E10      )*100))</f>
        <v>56.034482758620683</v>
      </c>
      <c r="U10" s="56">
        <f t="shared" ref="U10:U16" si="6">IF(($E10      =0),0,(($Q10      /$E10      )*100))</f>
        <v>65.070344827586197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1295000</v>
      </c>
      <c r="I17" s="113">
        <f t="shared" si="7"/>
        <v>1262650</v>
      </c>
      <c r="J17" s="112">
        <f t="shared" si="7"/>
        <v>168000</v>
      </c>
      <c r="K17" s="113">
        <f t="shared" si="7"/>
        <v>96000</v>
      </c>
      <c r="L17" s="112">
        <f t="shared" si="7"/>
        <v>162000</v>
      </c>
      <c r="M17" s="113">
        <f t="shared" si="7"/>
        <v>162010</v>
      </c>
      <c r="N17" s="112">
        <f t="shared" si="7"/>
        <v>0</v>
      </c>
      <c r="O17" s="113">
        <f t="shared" si="7"/>
        <v>366380</v>
      </c>
      <c r="P17" s="112">
        <f t="shared" si="1"/>
        <v>1625000</v>
      </c>
      <c r="Q17" s="113">
        <f t="shared" si="2"/>
        <v>1887040</v>
      </c>
      <c r="R17" s="58">
        <f t="shared" si="3"/>
        <v>-100</v>
      </c>
      <c r="S17" s="59">
        <f t="shared" si="4"/>
        <v>126.14653416455775</v>
      </c>
      <c r="T17" s="58">
        <f>IF((SUM($E9:$E14))=0,0,(P17/(SUM($E9:$E14))*100))</f>
        <v>56.034482758620683</v>
      </c>
      <c r="U17" s="60">
        <f>IF((SUM($E9:$E14))=0,0,(Q17/(SUM($E9:$E14))*100))</f>
        <v>65.070344827586197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1255000</v>
      </c>
      <c r="C34" s="108"/>
      <c r="D34" s="108"/>
      <c r="E34" s="108">
        <f>$B34      +$C34      +$D34</f>
        <v>1255000</v>
      </c>
      <c r="F34" s="109">
        <v>1255000</v>
      </c>
      <c r="G34" s="110">
        <v>1255000</v>
      </c>
      <c r="H34" s="109">
        <v>306000</v>
      </c>
      <c r="I34" s="110">
        <v>321052</v>
      </c>
      <c r="J34" s="109">
        <v>396000</v>
      </c>
      <c r="K34" s="110">
        <v>395929</v>
      </c>
      <c r="L34" s="109">
        <v>312000</v>
      </c>
      <c r="M34" s="110">
        <v>311655</v>
      </c>
      <c r="N34" s="109">
        <v>8000</v>
      </c>
      <c r="O34" s="110">
        <v>87874</v>
      </c>
      <c r="P34" s="109">
        <f>$H34      +$J34      +$L34      +$N34</f>
        <v>1022000</v>
      </c>
      <c r="Q34" s="110">
        <f>$I34      +$K34      +$M34      +$O34</f>
        <v>1116510</v>
      </c>
      <c r="R34" s="54">
        <f>IF(($L34      =0),0,((($N34      -$L34      )/$L34      )*100))</f>
        <v>-97.435897435897431</v>
      </c>
      <c r="S34" s="55">
        <f>IF(($M34      =0),0,((($O34      -$M34      )/$M34      )*100))</f>
        <v>-71.804078227527242</v>
      </c>
      <c r="T34" s="54">
        <f>IF(($E34      =0),0,(($P34      /$E34      )*100))</f>
        <v>81.434262948207163</v>
      </c>
      <c r="U34" s="56">
        <f>IF(($E34      =0),0,(($Q34      /$E34      )*100))</f>
        <v>88.964940239043827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1255000</v>
      </c>
      <c r="C35" s="111">
        <f>C34</f>
        <v>0</v>
      </c>
      <c r="D35" s="111"/>
      <c r="E35" s="111">
        <f>$B35      +$C35      +$D35</f>
        <v>1255000</v>
      </c>
      <c r="F35" s="112">
        <f t="shared" ref="F35:O35" si="17">F34</f>
        <v>1255000</v>
      </c>
      <c r="G35" s="113">
        <f t="shared" si="17"/>
        <v>1255000</v>
      </c>
      <c r="H35" s="112">
        <f t="shared" si="17"/>
        <v>306000</v>
      </c>
      <c r="I35" s="113">
        <f t="shared" si="17"/>
        <v>321052</v>
      </c>
      <c r="J35" s="112">
        <f t="shared" si="17"/>
        <v>396000</v>
      </c>
      <c r="K35" s="113">
        <f t="shared" si="17"/>
        <v>395929</v>
      </c>
      <c r="L35" s="112">
        <f t="shared" si="17"/>
        <v>312000</v>
      </c>
      <c r="M35" s="113">
        <f t="shared" si="17"/>
        <v>311655</v>
      </c>
      <c r="N35" s="112">
        <f t="shared" si="17"/>
        <v>8000</v>
      </c>
      <c r="O35" s="113">
        <f t="shared" si="17"/>
        <v>87874</v>
      </c>
      <c r="P35" s="112">
        <f>$H35      +$J35      +$L35      +$N35</f>
        <v>1022000</v>
      </c>
      <c r="Q35" s="113">
        <f>$I35      +$K35      +$M35      +$O35</f>
        <v>1116510</v>
      </c>
      <c r="R35" s="58">
        <f>IF(($L35      =0),0,((($N35      -$L35      )/$L35      )*100))</f>
        <v>-97.435897435897431</v>
      </c>
      <c r="S35" s="59">
        <f>IF(($M35      =0),0,((($O35      -$M35      )/$M35      )*100))</f>
        <v>-71.804078227527242</v>
      </c>
      <c r="T35" s="58">
        <f>IF($E35   =0,0,($P35   /$E35   )*100)</f>
        <v>81.434262948207163</v>
      </c>
      <c r="U35" s="60">
        <f>IF($E35   =0,0,($Q35   /$E35   )*100)</f>
        <v>88.964940239043827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104000</v>
      </c>
      <c r="C38" s="108">
        <v>-44000</v>
      </c>
      <c r="D38" s="108"/>
      <c r="E38" s="108">
        <f t="shared" si="18"/>
        <v>60000</v>
      </c>
      <c r="F38" s="109">
        <v>104000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104000</v>
      </c>
      <c r="C42" s="111">
        <f>SUM(C37:C41)</f>
        <v>-44000</v>
      </c>
      <c r="D42" s="111"/>
      <c r="E42" s="111">
        <f t="shared" si="18"/>
        <v>60000</v>
      </c>
      <c r="F42" s="112">
        <f t="shared" ref="F42:O42" si="25">SUM(F37:F41)</f>
        <v>104000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9000000</v>
      </c>
      <c r="C53" s="108"/>
      <c r="D53" s="108"/>
      <c r="E53" s="108">
        <f t="shared" si="26"/>
        <v>9000000</v>
      </c>
      <c r="F53" s="109">
        <v>9000000</v>
      </c>
      <c r="G53" s="110">
        <v>9000000</v>
      </c>
      <c r="H53" s="109">
        <v>426000</v>
      </c>
      <c r="I53" s="110">
        <v>923704</v>
      </c>
      <c r="J53" s="109">
        <v>2754000</v>
      </c>
      <c r="K53" s="110">
        <v>2256850</v>
      </c>
      <c r="L53" s="109">
        <v>1184000</v>
      </c>
      <c r="M53" s="110">
        <v>3039921</v>
      </c>
      <c r="N53" s="109">
        <v>498000</v>
      </c>
      <c r="O53" s="110">
        <v>498272</v>
      </c>
      <c r="P53" s="109">
        <f t="shared" si="27"/>
        <v>4862000</v>
      </c>
      <c r="Q53" s="110">
        <f t="shared" si="28"/>
        <v>6718747</v>
      </c>
      <c r="R53" s="54">
        <f t="shared" si="29"/>
        <v>-57.939189189189186</v>
      </c>
      <c r="S53" s="55">
        <f t="shared" si="30"/>
        <v>-83.609047735122061</v>
      </c>
      <c r="T53" s="54">
        <f t="shared" si="31"/>
        <v>54.022222222222226</v>
      </c>
      <c r="U53" s="56">
        <f t="shared" si="32"/>
        <v>74.652744444444437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9000000</v>
      </c>
      <c r="C55" s="111">
        <f>SUM(C44:C54)</f>
        <v>0</v>
      </c>
      <c r="D55" s="111"/>
      <c r="E55" s="111">
        <f t="shared" si="26"/>
        <v>9000000</v>
      </c>
      <c r="F55" s="112">
        <f t="shared" ref="F55:O55" si="33">SUM(F44:F54)</f>
        <v>9000000</v>
      </c>
      <c r="G55" s="113">
        <f t="shared" si="33"/>
        <v>9000000</v>
      </c>
      <c r="H55" s="112">
        <f t="shared" si="33"/>
        <v>426000</v>
      </c>
      <c r="I55" s="113">
        <f t="shared" si="33"/>
        <v>923704</v>
      </c>
      <c r="J55" s="112">
        <f t="shared" si="33"/>
        <v>2754000</v>
      </c>
      <c r="K55" s="113">
        <f t="shared" si="33"/>
        <v>2256850</v>
      </c>
      <c r="L55" s="112">
        <f t="shared" si="33"/>
        <v>1184000</v>
      </c>
      <c r="M55" s="113">
        <f t="shared" si="33"/>
        <v>3039921</v>
      </c>
      <c r="N55" s="112">
        <f t="shared" si="33"/>
        <v>498000</v>
      </c>
      <c r="O55" s="113">
        <f t="shared" si="33"/>
        <v>498272</v>
      </c>
      <c r="P55" s="112">
        <f t="shared" si="27"/>
        <v>4862000</v>
      </c>
      <c r="Q55" s="113">
        <f t="shared" si="28"/>
        <v>6718747</v>
      </c>
      <c r="R55" s="58">
        <f t="shared" si="29"/>
        <v>-57.939189189189186</v>
      </c>
      <c r="S55" s="59">
        <f t="shared" si="30"/>
        <v>-83.609047735122061</v>
      </c>
      <c r="T55" s="58">
        <f>IF((+$E45+$E47+$E49+$E50+$E53) =0,0,(P55   /(+$E45+$E47+$E49+$E50+$E53) )*100)</f>
        <v>54.022222222222226</v>
      </c>
      <c r="U55" s="60">
        <f>IF((+$E45+$E47+$E49+$E50+$E53) =0,0,(Q55   /(+$E45+$E47+$E49+$E50+$E53) )*100)</f>
        <v>74.652744444444437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13259000</v>
      </c>
      <c r="C69" s="120">
        <f>SUM(C9:C16,C19:C25,C28:C31,C34,C37:C41,C44:C54,C57:C60,C63:C67)</f>
        <v>-44000</v>
      </c>
      <c r="D69" s="120"/>
      <c r="E69" s="120">
        <f t="shared" si="35"/>
        <v>13215000</v>
      </c>
      <c r="F69" s="121">
        <f t="shared" ref="F69:O69" si="43">SUM(F9:F16,F19:F25,F28:F31,F34,F37:F41,F44:F54,F57:F60,F63:F67)</f>
        <v>13259000</v>
      </c>
      <c r="G69" s="122">
        <f t="shared" si="43"/>
        <v>13155000</v>
      </c>
      <c r="H69" s="121">
        <f t="shared" si="43"/>
        <v>2027000</v>
      </c>
      <c r="I69" s="122">
        <f t="shared" si="43"/>
        <v>2507406</v>
      </c>
      <c r="J69" s="121">
        <f t="shared" si="43"/>
        <v>3318000</v>
      </c>
      <c r="K69" s="122">
        <f t="shared" si="43"/>
        <v>2748779</v>
      </c>
      <c r="L69" s="121">
        <f t="shared" si="43"/>
        <v>1658000</v>
      </c>
      <c r="M69" s="122">
        <f t="shared" si="43"/>
        <v>3513586</v>
      </c>
      <c r="N69" s="121">
        <f t="shared" si="43"/>
        <v>506000</v>
      </c>
      <c r="O69" s="122">
        <f t="shared" si="43"/>
        <v>952526</v>
      </c>
      <c r="P69" s="121">
        <f t="shared" si="36"/>
        <v>7509000</v>
      </c>
      <c r="Q69" s="122">
        <f t="shared" si="37"/>
        <v>9722297</v>
      </c>
      <c r="R69" s="67">
        <f t="shared" si="38"/>
        <v>-69.481302774427022</v>
      </c>
      <c r="S69" s="68">
        <f t="shared" si="39"/>
        <v>-72.890203911331625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57.08095781071836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73.90571645762067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11217000</v>
      </c>
      <c r="C71" s="108">
        <v>-18000</v>
      </c>
      <c r="D71" s="108"/>
      <c r="E71" s="108">
        <f>$B71      +$C71      +$D71</f>
        <v>11199000</v>
      </c>
      <c r="F71" s="109">
        <v>11199000</v>
      </c>
      <c r="G71" s="110">
        <v>11199000</v>
      </c>
      <c r="H71" s="109">
        <v>33000</v>
      </c>
      <c r="I71" s="110">
        <v>1770848</v>
      </c>
      <c r="J71" s="109">
        <v>4496000</v>
      </c>
      <c r="K71" s="110">
        <v>2754443</v>
      </c>
      <c r="L71" s="109">
        <v>1346000</v>
      </c>
      <c r="M71" s="110">
        <v>1520304</v>
      </c>
      <c r="N71" s="109">
        <v>5324000</v>
      </c>
      <c r="O71" s="110">
        <v>4972115</v>
      </c>
      <c r="P71" s="109">
        <f>$H71      +$J71      +$L71      +$N71</f>
        <v>11199000</v>
      </c>
      <c r="Q71" s="110">
        <f>$I71      +$K71      +$M71      +$O71</f>
        <v>11017710</v>
      </c>
      <c r="R71" s="54">
        <f>IF(($L71      =0),0,((($N71      -$L71      )/$L71      )*100))</f>
        <v>295.54234769687969</v>
      </c>
      <c r="S71" s="55">
        <f>IF(($M71      =0),0,((($O71      -$M71      )/$M71      )*100))</f>
        <v>227.04741946347573</v>
      </c>
      <c r="T71" s="54">
        <f>IF(($E71      =0),0,(($P71      /$E71      )*100))</f>
        <v>100</v>
      </c>
      <c r="U71" s="56">
        <f>IF(($E71      =0),0,(($Q71      /$E71      )*100))</f>
        <v>98.381194749531204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11217000</v>
      </c>
      <c r="C73" s="117">
        <f>SUM(C71:C72)</f>
        <v>-18000</v>
      </c>
      <c r="D73" s="117"/>
      <c r="E73" s="117">
        <f>$B73      +$C73      +$D73</f>
        <v>11199000</v>
      </c>
      <c r="F73" s="118">
        <f t="shared" ref="F73:O73" si="44">SUM(F71:F72)</f>
        <v>11199000</v>
      </c>
      <c r="G73" s="119">
        <f t="shared" si="44"/>
        <v>11199000</v>
      </c>
      <c r="H73" s="118">
        <f t="shared" si="44"/>
        <v>33000</v>
      </c>
      <c r="I73" s="119">
        <f t="shared" si="44"/>
        <v>1770848</v>
      </c>
      <c r="J73" s="118">
        <f t="shared" si="44"/>
        <v>4496000</v>
      </c>
      <c r="K73" s="119">
        <f t="shared" si="44"/>
        <v>2754443</v>
      </c>
      <c r="L73" s="118">
        <f t="shared" si="44"/>
        <v>1346000</v>
      </c>
      <c r="M73" s="119">
        <f t="shared" si="44"/>
        <v>1520304</v>
      </c>
      <c r="N73" s="118">
        <f t="shared" si="44"/>
        <v>5324000</v>
      </c>
      <c r="O73" s="119">
        <f t="shared" si="44"/>
        <v>4972115</v>
      </c>
      <c r="P73" s="118">
        <f>$H73      +$J73      +$L73      +$N73</f>
        <v>11199000</v>
      </c>
      <c r="Q73" s="119">
        <f>$I73      +$K73      +$M73      +$O73</f>
        <v>11017710</v>
      </c>
      <c r="R73" s="63">
        <f>IF(($L73      =0),0,((($N73      -$L73      )/$L73      )*100))</f>
        <v>295.54234769687969</v>
      </c>
      <c r="S73" s="64">
        <f>IF(($M73      =0),0,((($O73      -$M73      )/$M73      )*100))</f>
        <v>227.04741946347573</v>
      </c>
      <c r="T73" s="63">
        <f>IF(($E71      =0),0,(($P71      /$E71      )*100))</f>
        <v>100</v>
      </c>
      <c r="U73" s="65">
        <f>IF($E71   =0,0,($Q71   /$E71 )*100)</f>
        <v>98.381194749531204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11217000</v>
      </c>
      <c r="C74" s="120">
        <f>SUM(C71:C72)</f>
        <v>-18000</v>
      </c>
      <c r="D74" s="120"/>
      <c r="E74" s="120">
        <f>$B74      +$C74      +$D74</f>
        <v>11199000</v>
      </c>
      <c r="F74" s="121">
        <f t="shared" ref="F74:O74" si="45">SUM(F71:F72)</f>
        <v>11199000</v>
      </c>
      <c r="G74" s="122">
        <f t="shared" si="45"/>
        <v>11199000</v>
      </c>
      <c r="H74" s="121">
        <f t="shared" si="45"/>
        <v>33000</v>
      </c>
      <c r="I74" s="122">
        <f t="shared" si="45"/>
        <v>1770848</v>
      </c>
      <c r="J74" s="121">
        <f t="shared" si="45"/>
        <v>4496000</v>
      </c>
      <c r="K74" s="122">
        <f t="shared" si="45"/>
        <v>2754443</v>
      </c>
      <c r="L74" s="121">
        <f t="shared" si="45"/>
        <v>1346000</v>
      </c>
      <c r="M74" s="122">
        <f t="shared" si="45"/>
        <v>1520304</v>
      </c>
      <c r="N74" s="121">
        <f t="shared" si="45"/>
        <v>5324000</v>
      </c>
      <c r="O74" s="122">
        <f t="shared" si="45"/>
        <v>4972115</v>
      </c>
      <c r="P74" s="121">
        <f>$H74      +$J74      +$L74      +$N74</f>
        <v>11199000</v>
      </c>
      <c r="Q74" s="122">
        <f>$I74      +$K74      +$M74      +$O74</f>
        <v>11017710</v>
      </c>
      <c r="R74" s="67">
        <f>IF(($L74      =0),0,((($N74      -$L74      )/$L74      )*100))</f>
        <v>295.54234769687969</v>
      </c>
      <c r="S74" s="68">
        <f>IF(($M74      =0),0,((($O74      -$M74      )/$M74      )*100))</f>
        <v>227.04741946347573</v>
      </c>
      <c r="T74" s="67">
        <f>IF(($E71      =0),0,(($P71      /$E71      )*100))</f>
        <v>100</v>
      </c>
      <c r="U74" s="71">
        <f>IF($E71   =0,0,($Q71   /$E71 )*100)</f>
        <v>98.381194749531204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24476000</v>
      </c>
      <c r="C75" s="120">
        <f>SUM(C9:C16,C19:C25,C28:C31,C34,C37:C41,C44:C54,C57:C60,C63:C67,C71:C72)</f>
        <v>-62000</v>
      </c>
      <c r="D75" s="120"/>
      <c r="E75" s="120">
        <f>$B75      +$C75      +$D75</f>
        <v>24414000</v>
      </c>
      <c r="F75" s="121">
        <f t="shared" ref="F75:O75" si="46">SUM(F9:F16,F19:F25,F28:F31,F34,F37:F41,F44:F54,F57:F60,F63:F67,F71:F72)</f>
        <v>24458000</v>
      </c>
      <c r="G75" s="122">
        <f t="shared" si="46"/>
        <v>24354000</v>
      </c>
      <c r="H75" s="121">
        <f t="shared" si="46"/>
        <v>2060000</v>
      </c>
      <c r="I75" s="122">
        <f t="shared" si="46"/>
        <v>4278254</v>
      </c>
      <c r="J75" s="121">
        <f t="shared" si="46"/>
        <v>7814000</v>
      </c>
      <c r="K75" s="122">
        <f t="shared" si="46"/>
        <v>5503222</v>
      </c>
      <c r="L75" s="121">
        <f t="shared" si="46"/>
        <v>3004000</v>
      </c>
      <c r="M75" s="122">
        <f t="shared" si="46"/>
        <v>5033890</v>
      </c>
      <c r="N75" s="121">
        <f t="shared" si="46"/>
        <v>5830000</v>
      </c>
      <c r="O75" s="122">
        <f t="shared" si="46"/>
        <v>5924641</v>
      </c>
      <c r="P75" s="121">
        <f>$H75      +$J75      +$L75      +$N75</f>
        <v>18708000</v>
      </c>
      <c r="Q75" s="122">
        <f>$I75      +$K75      +$M75      +$O75</f>
        <v>20740007</v>
      </c>
      <c r="R75" s="67">
        <f>IF(($L75      =0),0,((($N75      -$L75      )/$L75      )*100))</f>
        <v>94.074567243675105</v>
      </c>
      <c r="S75" s="68">
        <f>IF(($M75      =0),0,((($O75      -$M75      )/$M75      )*100))</f>
        <v>17.69508272926107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76.816949987681696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85.160577317894393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15896000</v>
      </c>
      <c r="C87" s="128">
        <f t="shared" si="48"/>
        <v>4727000</v>
      </c>
      <c r="D87" s="128">
        <f t="shared" si="48"/>
        <v>0</v>
      </c>
      <c r="E87" s="128">
        <f t="shared" si="48"/>
        <v>20623000</v>
      </c>
      <c r="F87" s="128">
        <f t="shared" si="48"/>
        <v>0</v>
      </c>
      <c r="G87" s="128">
        <f t="shared" si="48"/>
        <v>0</v>
      </c>
      <c r="H87" s="128">
        <f t="shared" si="48"/>
        <v>4800000</v>
      </c>
      <c r="I87" s="128">
        <f t="shared" si="48"/>
        <v>0</v>
      </c>
      <c r="J87" s="128">
        <f t="shared" si="48"/>
        <v>4470000</v>
      </c>
      <c r="K87" s="128">
        <f t="shared" si="48"/>
        <v>0</v>
      </c>
      <c r="L87" s="128">
        <f t="shared" si="48"/>
        <v>3559000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12829000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62.20724433884498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9702000</v>
      </c>
      <c r="C91" s="108">
        <v>1177000</v>
      </c>
      <c r="D91" s="108"/>
      <c r="E91" s="108">
        <f t="shared" si="49"/>
        <v>10879000</v>
      </c>
      <c r="F91" s="108">
        <v>0</v>
      </c>
      <c r="G91" s="108">
        <v>0</v>
      </c>
      <c r="H91" s="108">
        <v>4800000</v>
      </c>
      <c r="I91" s="108"/>
      <c r="J91" s="108">
        <v>4470000</v>
      </c>
      <c r="K91" s="108"/>
      <c r="L91" s="108"/>
      <c r="M91" s="108"/>
      <c r="N91" s="108"/>
      <c r="O91" s="108"/>
      <c r="P91" s="108">
        <f t="shared" si="50"/>
        <v>9270000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85.210037687287439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3559000</v>
      </c>
      <c r="C93" s="108"/>
      <c r="D93" s="108"/>
      <c r="E93" s="108">
        <f t="shared" si="49"/>
        <v>3559000</v>
      </c>
      <c r="F93" s="108">
        <v>0</v>
      </c>
      <c r="G93" s="108">
        <v>0</v>
      </c>
      <c r="H93" s="108"/>
      <c r="I93" s="108"/>
      <c r="J93" s="108"/>
      <c r="K93" s="108"/>
      <c r="L93" s="108">
        <v>3559000</v>
      </c>
      <c r="M93" s="108"/>
      <c r="N93" s="108"/>
      <c r="O93" s="108"/>
      <c r="P93" s="108">
        <f t="shared" si="50"/>
        <v>3559000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2635000</v>
      </c>
      <c r="C94" s="108">
        <v>2000000</v>
      </c>
      <c r="D94" s="108"/>
      <c r="E94" s="108">
        <f t="shared" si="49"/>
        <v>4635000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1550000</v>
      </c>
      <c r="D96" s="131"/>
      <c r="E96" s="131">
        <f t="shared" si="49"/>
        <v>1550000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15896000</v>
      </c>
      <c r="C114" s="137">
        <f t="shared" si="62"/>
        <v>4727000</v>
      </c>
      <c r="D114" s="137">
        <f t="shared" si="62"/>
        <v>0</v>
      </c>
      <c r="E114" s="137">
        <f t="shared" si="62"/>
        <v>20623000</v>
      </c>
      <c r="F114" s="137">
        <f t="shared" si="62"/>
        <v>0</v>
      </c>
      <c r="G114" s="137">
        <f t="shared" si="62"/>
        <v>0</v>
      </c>
      <c r="H114" s="137">
        <f t="shared" si="62"/>
        <v>4800000</v>
      </c>
      <c r="I114" s="137">
        <f t="shared" si="62"/>
        <v>0</v>
      </c>
      <c r="J114" s="137">
        <f t="shared" si="62"/>
        <v>4470000</v>
      </c>
      <c r="K114" s="137">
        <f t="shared" si="62"/>
        <v>0</v>
      </c>
      <c r="L114" s="137">
        <f t="shared" si="62"/>
        <v>3559000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12829000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0.6220724433884498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15896000</v>
      </c>
      <c r="C115" s="139">
        <f t="shared" ref="C115:Q115" si="63">C87</f>
        <v>4727000</v>
      </c>
      <c r="D115" s="139">
        <f t="shared" si="63"/>
        <v>0</v>
      </c>
      <c r="E115" s="139">
        <f t="shared" si="63"/>
        <v>20623000</v>
      </c>
      <c r="F115" s="139">
        <f t="shared" si="63"/>
        <v>0</v>
      </c>
      <c r="G115" s="139">
        <f t="shared" si="63"/>
        <v>0</v>
      </c>
      <c r="H115" s="139">
        <f t="shared" si="63"/>
        <v>4800000</v>
      </c>
      <c r="I115" s="139">
        <f t="shared" si="63"/>
        <v>0</v>
      </c>
      <c r="J115" s="139">
        <f t="shared" si="63"/>
        <v>4470000</v>
      </c>
      <c r="K115" s="139">
        <f t="shared" si="63"/>
        <v>0</v>
      </c>
      <c r="L115" s="139">
        <f t="shared" si="63"/>
        <v>3559000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12829000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0.6220724433884498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obI0FzZxjH1XxM0co9kLHcdjxkNHiTffhYHT2+6nC7gbUoXtLLMQX/br9wVRtNvezVVTmYhalQ3p2omvHb2qA==" saltValue="jm8agscmWDM991rj38j/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663000</v>
      </c>
      <c r="I10" s="110">
        <v>40848</v>
      </c>
      <c r="J10" s="109">
        <v>547000</v>
      </c>
      <c r="K10" s="110">
        <v>794127</v>
      </c>
      <c r="L10" s="109"/>
      <c r="M10" s="110">
        <v>267768</v>
      </c>
      <c r="N10" s="109"/>
      <c r="O10" s="110">
        <v>387908</v>
      </c>
      <c r="P10" s="109">
        <f t="shared" ref="P10:P17" si="1">$H10      +$J10      +$L10      +$N10</f>
        <v>1210000</v>
      </c>
      <c r="Q10" s="110">
        <f t="shared" ref="Q10:Q17" si="2">$I10      +$K10      +$M10      +$O10</f>
        <v>1490651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44.867198470317589</v>
      </c>
      <c r="T10" s="54">
        <f t="shared" ref="T10:T16" si="5">IF(($E10      =0),0,(($P10      /$E10      )*100))</f>
        <v>71.17647058823529</v>
      </c>
      <c r="U10" s="56">
        <f t="shared" ref="U10:U16" si="6">IF(($E10      =0),0,(($Q10      /$E10      )*100))</f>
        <v>87.685352941176475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663000</v>
      </c>
      <c r="I17" s="113">
        <f t="shared" si="7"/>
        <v>40848</v>
      </c>
      <c r="J17" s="112">
        <f t="shared" si="7"/>
        <v>547000</v>
      </c>
      <c r="K17" s="113">
        <f t="shared" si="7"/>
        <v>794127</v>
      </c>
      <c r="L17" s="112">
        <f t="shared" si="7"/>
        <v>0</v>
      </c>
      <c r="M17" s="113">
        <f t="shared" si="7"/>
        <v>267768</v>
      </c>
      <c r="N17" s="112">
        <f t="shared" si="7"/>
        <v>0</v>
      </c>
      <c r="O17" s="113">
        <f t="shared" si="7"/>
        <v>387908</v>
      </c>
      <c r="P17" s="112">
        <f t="shared" si="1"/>
        <v>1210000</v>
      </c>
      <c r="Q17" s="113">
        <f t="shared" si="2"/>
        <v>1490651</v>
      </c>
      <c r="R17" s="58">
        <f t="shared" si="3"/>
        <v>0</v>
      </c>
      <c r="S17" s="59">
        <f t="shared" si="4"/>
        <v>44.867198470317589</v>
      </c>
      <c r="T17" s="58">
        <f>IF((SUM($E9:$E14))=0,0,(P17/(SUM($E9:$E14))*100))</f>
        <v>71.17647058823529</v>
      </c>
      <c r="U17" s="60">
        <f>IF((SUM($E9:$E14))=0,0,(Q17/(SUM($E9:$E14))*100))</f>
        <v>87.685352941176475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564000</v>
      </c>
      <c r="W22" s="110">
        <v>564000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564000</v>
      </c>
      <c r="W26" s="113">
        <f>SUM(W19:W25)</f>
        <v>564000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1236000</v>
      </c>
      <c r="C34" s="108"/>
      <c r="D34" s="108"/>
      <c r="E34" s="108">
        <f>$B34      +$C34      +$D34</f>
        <v>1236000</v>
      </c>
      <c r="F34" s="109">
        <v>1236000</v>
      </c>
      <c r="G34" s="110">
        <v>1236000</v>
      </c>
      <c r="H34" s="109">
        <v>165000</v>
      </c>
      <c r="I34" s="110">
        <v>75843</v>
      </c>
      <c r="J34" s="109">
        <v>495000</v>
      </c>
      <c r="K34" s="110">
        <v>426732</v>
      </c>
      <c r="L34" s="109">
        <v>348000</v>
      </c>
      <c r="M34" s="110">
        <v>465002</v>
      </c>
      <c r="N34" s="109">
        <v>228000</v>
      </c>
      <c r="O34" s="110">
        <v>128285</v>
      </c>
      <c r="P34" s="109">
        <f>$H34      +$J34      +$L34      +$N34</f>
        <v>1236000</v>
      </c>
      <c r="Q34" s="110">
        <f>$I34      +$K34      +$M34      +$O34</f>
        <v>1095862</v>
      </c>
      <c r="R34" s="54">
        <f>IF(($L34      =0),0,((($N34      -$L34      )/$L34      )*100))</f>
        <v>-34.482758620689658</v>
      </c>
      <c r="S34" s="55">
        <f>IF(($M34      =0),0,((($O34      -$M34      )/$M34      )*100))</f>
        <v>-72.41194661528337</v>
      </c>
      <c r="T34" s="54">
        <f>IF(($E34      =0),0,(($P34      /$E34      )*100))</f>
        <v>100</v>
      </c>
      <c r="U34" s="56">
        <f>IF(($E34      =0),0,(($Q34      /$E34      )*100))</f>
        <v>88.661974110032361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1236000</v>
      </c>
      <c r="C35" s="111">
        <f>C34</f>
        <v>0</v>
      </c>
      <c r="D35" s="111"/>
      <c r="E35" s="111">
        <f>$B35      +$C35      +$D35</f>
        <v>1236000</v>
      </c>
      <c r="F35" s="112">
        <f t="shared" ref="F35:O35" si="17">F34</f>
        <v>1236000</v>
      </c>
      <c r="G35" s="113">
        <f t="shared" si="17"/>
        <v>1236000</v>
      </c>
      <c r="H35" s="112">
        <f t="shared" si="17"/>
        <v>165000</v>
      </c>
      <c r="I35" s="113">
        <f t="shared" si="17"/>
        <v>75843</v>
      </c>
      <c r="J35" s="112">
        <f t="shared" si="17"/>
        <v>495000</v>
      </c>
      <c r="K35" s="113">
        <f t="shared" si="17"/>
        <v>426732</v>
      </c>
      <c r="L35" s="112">
        <f t="shared" si="17"/>
        <v>348000</v>
      </c>
      <c r="M35" s="113">
        <f t="shared" si="17"/>
        <v>465002</v>
      </c>
      <c r="N35" s="112">
        <f t="shared" si="17"/>
        <v>228000</v>
      </c>
      <c r="O35" s="113">
        <f t="shared" si="17"/>
        <v>128285</v>
      </c>
      <c r="P35" s="112">
        <f>$H35      +$J35      +$L35      +$N35</f>
        <v>1236000</v>
      </c>
      <c r="Q35" s="113">
        <f>$I35      +$K35      +$M35      +$O35</f>
        <v>1095862</v>
      </c>
      <c r="R35" s="58">
        <f>IF(($L35      =0),0,((($N35      -$L35      )/$L35      )*100))</f>
        <v>-34.482758620689658</v>
      </c>
      <c r="S35" s="59">
        <f>IF(($M35      =0),0,((($O35      -$M35      )/$M35      )*100))</f>
        <v>-72.41194661528337</v>
      </c>
      <c r="T35" s="58">
        <f>IF($E35   =0,0,($P35   /$E35   )*100)</f>
        <v>100</v>
      </c>
      <c r="U35" s="60">
        <f>IF($E35   =0,0,($Q35   /$E35   )*100)</f>
        <v>88.661974110032361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4162000</v>
      </c>
      <c r="C37" s="108"/>
      <c r="D37" s="108"/>
      <c r="E37" s="108">
        <f t="shared" ref="E37:E42" si="18">$B37      +$C37      +$D37</f>
        <v>4162000</v>
      </c>
      <c r="F37" s="109">
        <v>4162000</v>
      </c>
      <c r="G37" s="110">
        <v>4162000</v>
      </c>
      <c r="H37" s="109"/>
      <c r="I37" s="110"/>
      <c r="J37" s="109">
        <v>2081000</v>
      </c>
      <c r="K37" s="110">
        <v>2277498</v>
      </c>
      <c r="L37" s="109">
        <v>486000</v>
      </c>
      <c r="M37" s="110">
        <v>419256</v>
      </c>
      <c r="N37" s="109">
        <v>1595000</v>
      </c>
      <c r="O37" s="110">
        <v>527876</v>
      </c>
      <c r="P37" s="109">
        <f t="shared" ref="P37:P42" si="19">$H37      +$J37      +$L37      +$N37</f>
        <v>4162000</v>
      </c>
      <c r="Q37" s="110">
        <f t="shared" ref="Q37:Q42" si="20">$I37      +$K37      +$M37      +$O37</f>
        <v>3224630</v>
      </c>
      <c r="R37" s="54">
        <f t="shared" ref="R37:R42" si="21">IF(($L37      =0),0,((($N37      -$L37      )/$L37      )*100))</f>
        <v>228.18930041152265</v>
      </c>
      <c r="S37" s="55">
        <f t="shared" ref="S37:S42" si="22">IF(($M37      =0),0,((($O37      -$M37      )/$M37      )*100))</f>
        <v>25.907798576526037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77.477895242671792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68000</v>
      </c>
      <c r="C38" s="108">
        <v>3722000</v>
      </c>
      <c r="D38" s="108"/>
      <c r="E38" s="108">
        <f t="shared" si="18"/>
        <v>3790000</v>
      </c>
      <c r="F38" s="109">
        <v>68000</v>
      </c>
      <c r="G38" s="110">
        <v>0</v>
      </c>
      <c r="H38" s="109"/>
      <c r="I38" s="110"/>
      <c r="J38" s="109"/>
      <c r="K38" s="110"/>
      <c r="L38" s="109"/>
      <c r="M38" s="110"/>
      <c r="N38" s="109">
        <v>394000</v>
      </c>
      <c r="O38" s="110"/>
      <c r="P38" s="109">
        <f t="shared" si="19"/>
        <v>394000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10.395778364116095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4230000</v>
      </c>
      <c r="C42" s="111">
        <f>SUM(C37:C41)</f>
        <v>3722000</v>
      </c>
      <c r="D42" s="111"/>
      <c r="E42" s="111">
        <f t="shared" si="18"/>
        <v>7952000</v>
      </c>
      <c r="F42" s="112">
        <f t="shared" ref="F42:O42" si="25">SUM(F37:F41)</f>
        <v>4230000</v>
      </c>
      <c r="G42" s="113">
        <f t="shared" si="25"/>
        <v>4162000</v>
      </c>
      <c r="H42" s="112">
        <f t="shared" si="25"/>
        <v>0</v>
      </c>
      <c r="I42" s="113">
        <f t="shared" si="25"/>
        <v>0</v>
      </c>
      <c r="J42" s="112">
        <f t="shared" si="25"/>
        <v>2081000</v>
      </c>
      <c r="K42" s="113">
        <f t="shared" si="25"/>
        <v>2277498</v>
      </c>
      <c r="L42" s="112">
        <f t="shared" si="25"/>
        <v>486000</v>
      </c>
      <c r="M42" s="113">
        <f t="shared" si="25"/>
        <v>419256</v>
      </c>
      <c r="N42" s="112">
        <f t="shared" si="25"/>
        <v>1989000</v>
      </c>
      <c r="O42" s="113">
        <f t="shared" si="25"/>
        <v>527876</v>
      </c>
      <c r="P42" s="112">
        <f t="shared" si="19"/>
        <v>4556000</v>
      </c>
      <c r="Q42" s="113">
        <f t="shared" si="20"/>
        <v>3224630</v>
      </c>
      <c r="R42" s="58">
        <f t="shared" si="21"/>
        <v>309.25925925925924</v>
      </c>
      <c r="S42" s="59">
        <f t="shared" si="22"/>
        <v>25.907798576526037</v>
      </c>
      <c r="T42" s="58">
        <f>IF((+$E37+$E40) =0,0,(P42   /(+$E37+$E40) )*100)</f>
        <v>109.46660259490631</v>
      </c>
      <c r="U42" s="60">
        <f>IF((+$E37+$E40) =0,0,(Q42   /(+$E37+$E40) )*100)</f>
        <v>77.477895242671792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7166000</v>
      </c>
      <c r="C69" s="120">
        <f>SUM(C9:C16,C19:C25,C28:C31,C34,C37:C41,C44:C54,C57:C60,C63:C67)</f>
        <v>3722000</v>
      </c>
      <c r="D69" s="120"/>
      <c r="E69" s="120">
        <f t="shared" si="35"/>
        <v>10888000</v>
      </c>
      <c r="F69" s="121">
        <f t="shared" ref="F69:O69" si="43">SUM(F9:F16,F19:F25,F28:F31,F34,F37:F41,F44:F54,F57:F60,F63:F67)</f>
        <v>7166000</v>
      </c>
      <c r="G69" s="122">
        <f t="shared" si="43"/>
        <v>7098000</v>
      </c>
      <c r="H69" s="121">
        <f t="shared" si="43"/>
        <v>828000</v>
      </c>
      <c r="I69" s="122">
        <f t="shared" si="43"/>
        <v>116691</v>
      </c>
      <c r="J69" s="121">
        <f t="shared" si="43"/>
        <v>3123000</v>
      </c>
      <c r="K69" s="122">
        <f t="shared" si="43"/>
        <v>3498357</v>
      </c>
      <c r="L69" s="121">
        <f t="shared" si="43"/>
        <v>834000</v>
      </c>
      <c r="M69" s="122">
        <f t="shared" si="43"/>
        <v>1152026</v>
      </c>
      <c r="N69" s="121">
        <f t="shared" si="43"/>
        <v>2217000</v>
      </c>
      <c r="O69" s="122">
        <f t="shared" si="43"/>
        <v>1044069</v>
      </c>
      <c r="P69" s="121">
        <f t="shared" si="36"/>
        <v>7002000</v>
      </c>
      <c r="Q69" s="122">
        <f t="shared" si="37"/>
        <v>5811143</v>
      </c>
      <c r="R69" s="67">
        <f t="shared" si="38"/>
        <v>165.82733812949638</v>
      </c>
      <c r="S69" s="68">
        <f t="shared" si="39"/>
        <v>-9.3710558615864574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98.647506339814029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81.87014652014652</v>
      </c>
      <c r="V69" s="121">
        <f>SUM(V9:V16,V19:V25,V28:V31,V34,V37:V41,V44:V54,V57:V60,V63:V67)</f>
        <v>564000</v>
      </c>
      <c r="W69" s="122">
        <f>SUM(W9:W16,W19:W25,W28:W31,W34,W37:W41,W44:W54,W57:W60,W63:W67)</f>
        <v>564000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15246000</v>
      </c>
      <c r="C71" s="108">
        <v>-18000</v>
      </c>
      <c r="D71" s="108"/>
      <c r="E71" s="108">
        <f>$B71      +$C71      +$D71</f>
        <v>15228000</v>
      </c>
      <c r="F71" s="109">
        <v>15228000</v>
      </c>
      <c r="G71" s="110">
        <v>15228000</v>
      </c>
      <c r="H71" s="109">
        <v>4585000</v>
      </c>
      <c r="I71" s="110">
        <v>122374</v>
      </c>
      <c r="J71" s="109">
        <v>3848000</v>
      </c>
      <c r="K71" s="110">
        <v>6741437</v>
      </c>
      <c r="L71" s="109">
        <v>5021000</v>
      </c>
      <c r="M71" s="110">
        <v>5194444</v>
      </c>
      <c r="N71" s="109">
        <v>1774000</v>
      </c>
      <c r="O71" s="110">
        <v>3108556</v>
      </c>
      <c r="P71" s="109">
        <f>$H71      +$J71      +$L71      +$N71</f>
        <v>15228000</v>
      </c>
      <c r="Q71" s="110">
        <f>$I71      +$K71      +$M71      +$O71</f>
        <v>15166811</v>
      </c>
      <c r="R71" s="54">
        <f>IF(($L71      =0),0,((($N71      -$L71      )/$L71      )*100))</f>
        <v>-64.66839275044812</v>
      </c>
      <c r="S71" s="55">
        <f>IF(($M71      =0),0,((($O71      -$M71      )/$M71      )*100))</f>
        <v>-40.156136056139985</v>
      </c>
      <c r="T71" s="54">
        <f>IF(($E71      =0),0,(($P71      /$E71      )*100))</f>
        <v>100</v>
      </c>
      <c r="U71" s="56">
        <f>IF(($E71      =0),0,(($Q71      /$E71      )*100))</f>
        <v>99.598180982400848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15246000</v>
      </c>
      <c r="C73" s="117">
        <f>SUM(C71:C72)</f>
        <v>-18000</v>
      </c>
      <c r="D73" s="117"/>
      <c r="E73" s="117">
        <f>$B73      +$C73      +$D73</f>
        <v>15228000</v>
      </c>
      <c r="F73" s="118">
        <f t="shared" ref="F73:O73" si="44">SUM(F71:F72)</f>
        <v>15228000</v>
      </c>
      <c r="G73" s="119">
        <f t="shared" si="44"/>
        <v>15228000</v>
      </c>
      <c r="H73" s="118">
        <f t="shared" si="44"/>
        <v>4585000</v>
      </c>
      <c r="I73" s="119">
        <f t="shared" si="44"/>
        <v>122374</v>
      </c>
      <c r="J73" s="118">
        <f t="shared" si="44"/>
        <v>3848000</v>
      </c>
      <c r="K73" s="119">
        <f t="shared" si="44"/>
        <v>6741437</v>
      </c>
      <c r="L73" s="118">
        <f t="shared" si="44"/>
        <v>5021000</v>
      </c>
      <c r="M73" s="119">
        <f t="shared" si="44"/>
        <v>5194444</v>
      </c>
      <c r="N73" s="118">
        <f t="shared" si="44"/>
        <v>1774000</v>
      </c>
      <c r="O73" s="119">
        <f t="shared" si="44"/>
        <v>3108556</v>
      </c>
      <c r="P73" s="118">
        <f>$H73      +$J73      +$L73      +$N73</f>
        <v>15228000</v>
      </c>
      <c r="Q73" s="119">
        <f>$I73      +$K73      +$M73      +$O73</f>
        <v>15166811</v>
      </c>
      <c r="R73" s="63">
        <f>IF(($L73      =0),0,((($N73      -$L73      )/$L73      )*100))</f>
        <v>-64.66839275044812</v>
      </c>
      <c r="S73" s="64">
        <f>IF(($M73      =0),0,((($O73      -$M73      )/$M73      )*100))</f>
        <v>-40.156136056139985</v>
      </c>
      <c r="T73" s="63">
        <f>IF(($E71      =0),0,(($P71      /$E71      )*100))</f>
        <v>100</v>
      </c>
      <c r="U73" s="65">
        <f>IF($E71   =0,0,($Q71   /$E71 )*100)</f>
        <v>99.598180982400848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15246000</v>
      </c>
      <c r="C74" s="120">
        <f>SUM(C71:C72)</f>
        <v>-18000</v>
      </c>
      <c r="D74" s="120"/>
      <c r="E74" s="120">
        <f>$B74      +$C74      +$D74</f>
        <v>15228000</v>
      </c>
      <c r="F74" s="121">
        <f t="shared" ref="F74:O74" si="45">SUM(F71:F72)</f>
        <v>15228000</v>
      </c>
      <c r="G74" s="122">
        <f t="shared" si="45"/>
        <v>15228000</v>
      </c>
      <c r="H74" s="121">
        <f t="shared" si="45"/>
        <v>4585000</v>
      </c>
      <c r="I74" s="122">
        <f t="shared" si="45"/>
        <v>122374</v>
      </c>
      <c r="J74" s="121">
        <f t="shared" si="45"/>
        <v>3848000</v>
      </c>
      <c r="K74" s="122">
        <f t="shared" si="45"/>
        <v>6741437</v>
      </c>
      <c r="L74" s="121">
        <f t="shared" si="45"/>
        <v>5021000</v>
      </c>
      <c r="M74" s="122">
        <f t="shared" si="45"/>
        <v>5194444</v>
      </c>
      <c r="N74" s="121">
        <f t="shared" si="45"/>
        <v>1774000</v>
      </c>
      <c r="O74" s="122">
        <f t="shared" si="45"/>
        <v>3108556</v>
      </c>
      <c r="P74" s="121">
        <f>$H74      +$J74      +$L74      +$N74</f>
        <v>15228000</v>
      </c>
      <c r="Q74" s="122">
        <f>$I74      +$K74      +$M74      +$O74</f>
        <v>15166811</v>
      </c>
      <c r="R74" s="67">
        <f>IF(($L74      =0),0,((($N74      -$L74      )/$L74      )*100))</f>
        <v>-64.66839275044812</v>
      </c>
      <c r="S74" s="68">
        <f>IF(($M74      =0),0,((($O74      -$M74      )/$M74      )*100))</f>
        <v>-40.156136056139985</v>
      </c>
      <c r="T74" s="67">
        <f>IF(($E71      =0),0,(($P71      /$E71      )*100))</f>
        <v>100</v>
      </c>
      <c r="U74" s="71">
        <f>IF($E71   =0,0,($Q71   /$E71 )*100)</f>
        <v>99.598180982400848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22412000</v>
      </c>
      <c r="C75" s="120">
        <f>SUM(C9:C16,C19:C25,C28:C31,C34,C37:C41,C44:C54,C57:C60,C63:C67,C71:C72)</f>
        <v>3704000</v>
      </c>
      <c r="D75" s="120"/>
      <c r="E75" s="120">
        <f>$B75      +$C75      +$D75</f>
        <v>26116000</v>
      </c>
      <c r="F75" s="121">
        <f t="shared" ref="F75:O75" si="46">SUM(F9:F16,F19:F25,F28:F31,F34,F37:F41,F44:F54,F57:F60,F63:F67,F71:F72)</f>
        <v>22394000</v>
      </c>
      <c r="G75" s="122">
        <f t="shared" si="46"/>
        <v>22326000</v>
      </c>
      <c r="H75" s="121">
        <f t="shared" si="46"/>
        <v>5413000</v>
      </c>
      <c r="I75" s="122">
        <f t="shared" si="46"/>
        <v>239065</v>
      </c>
      <c r="J75" s="121">
        <f t="shared" si="46"/>
        <v>6971000</v>
      </c>
      <c r="K75" s="122">
        <f t="shared" si="46"/>
        <v>10239794</v>
      </c>
      <c r="L75" s="121">
        <f t="shared" si="46"/>
        <v>5855000</v>
      </c>
      <c r="M75" s="122">
        <f t="shared" si="46"/>
        <v>6346470</v>
      </c>
      <c r="N75" s="121">
        <f t="shared" si="46"/>
        <v>3991000</v>
      </c>
      <c r="O75" s="122">
        <f t="shared" si="46"/>
        <v>4152625</v>
      </c>
      <c r="P75" s="121">
        <f>$H75      +$J75      +$L75      +$N75</f>
        <v>22230000</v>
      </c>
      <c r="Q75" s="122">
        <f>$I75      +$K75      +$M75      +$O75</f>
        <v>20977954</v>
      </c>
      <c r="R75" s="67">
        <f>IF(($L75      =0),0,((($N75      -$L75      )/$L75      )*100))</f>
        <v>-31.836037574722457</v>
      </c>
      <c r="S75" s="68">
        <f>IF(($M75      =0),0,((($O75      -$M75      )/$M75      )*100))</f>
        <v>-34.567956675128066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99.570008062348833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93.961990504344712</v>
      </c>
      <c r="V75" s="121">
        <f>SUM(V9:V16,V19:V25,V28:V31,V34,V37:V41,V44:V54,V57:V60,V63:V67,V71:V72)</f>
        <v>564000</v>
      </c>
      <c r="W75" s="122">
        <f>SUM(W9:W16,W19:W25,W28:W31,W34,W37:W41,W44:W54,W57:W60,W63:W67,W71:W72)</f>
        <v>564000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88317000</v>
      </c>
      <c r="C87" s="128">
        <f t="shared" si="48"/>
        <v>10926000</v>
      </c>
      <c r="D87" s="128">
        <f t="shared" si="48"/>
        <v>0</v>
      </c>
      <c r="E87" s="128">
        <f t="shared" si="48"/>
        <v>99243000</v>
      </c>
      <c r="F87" s="128">
        <f t="shared" si="48"/>
        <v>0</v>
      </c>
      <c r="G87" s="128">
        <f t="shared" si="48"/>
        <v>0</v>
      </c>
      <c r="H87" s="128">
        <f t="shared" si="48"/>
        <v>6476000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23102000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29578000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29.803613353082838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7499000</v>
      </c>
      <c r="C91" s="108">
        <v>10069000</v>
      </c>
      <c r="D91" s="108"/>
      <c r="E91" s="108">
        <f t="shared" si="49"/>
        <v>17568000</v>
      </c>
      <c r="F91" s="108">
        <v>0</v>
      </c>
      <c r="G91" s="108">
        <v>0</v>
      </c>
      <c r="H91" s="108">
        <v>6476000</v>
      </c>
      <c r="I91" s="108"/>
      <c r="J91" s="108"/>
      <c r="K91" s="108"/>
      <c r="L91" s="108">
        <v>10262000</v>
      </c>
      <c r="M91" s="108"/>
      <c r="N91" s="108"/>
      <c r="O91" s="108"/>
      <c r="P91" s="108">
        <f t="shared" si="50"/>
        <v>16738000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95.275500910746814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11409000</v>
      </c>
      <c r="C93" s="108"/>
      <c r="D93" s="108"/>
      <c r="E93" s="108">
        <f t="shared" si="49"/>
        <v>11409000</v>
      </c>
      <c r="F93" s="108">
        <v>0</v>
      </c>
      <c r="G93" s="108">
        <v>0</v>
      </c>
      <c r="H93" s="108"/>
      <c r="I93" s="108"/>
      <c r="J93" s="108"/>
      <c r="K93" s="108"/>
      <c r="L93" s="108">
        <v>11409000</v>
      </c>
      <c r="M93" s="108"/>
      <c r="N93" s="108"/>
      <c r="O93" s="108"/>
      <c r="P93" s="108">
        <f t="shared" si="50"/>
        <v>11409000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68446000</v>
      </c>
      <c r="C94" s="108"/>
      <c r="D94" s="108"/>
      <c r="E94" s="108">
        <f t="shared" si="49"/>
        <v>68446000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963000</v>
      </c>
      <c r="C96" s="131">
        <v>857000</v>
      </c>
      <c r="D96" s="131"/>
      <c r="E96" s="131">
        <f t="shared" si="49"/>
        <v>1820000</v>
      </c>
      <c r="F96" s="131">
        <v>0</v>
      </c>
      <c r="G96" s="131">
        <v>0</v>
      </c>
      <c r="H96" s="131"/>
      <c r="I96" s="131"/>
      <c r="J96" s="131"/>
      <c r="K96" s="131"/>
      <c r="L96" s="131">
        <v>1431000</v>
      </c>
      <c r="M96" s="131"/>
      <c r="N96" s="131"/>
      <c r="O96" s="131"/>
      <c r="P96" s="131">
        <f t="shared" si="50"/>
        <v>1431000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78.626373626373621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88317000</v>
      </c>
      <c r="C114" s="137">
        <f t="shared" si="62"/>
        <v>10926000</v>
      </c>
      <c r="D114" s="137">
        <f t="shared" si="62"/>
        <v>0</v>
      </c>
      <c r="E114" s="137">
        <f t="shared" si="62"/>
        <v>99243000</v>
      </c>
      <c r="F114" s="137">
        <f t="shared" si="62"/>
        <v>0</v>
      </c>
      <c r="G114" s="137">
        <f t="shared" si="62"/>
        <v>0</v>
      </c>
      <c r="H114" s="137">
        <f t="shared" si="62"/>
        <v>6476000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23102000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29578000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0.29803613353082836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88317000</v>
      </c>
      <c r="C115" s="139">
        <f t="shared" ref="C115:Q115" si="63">C87</f>
        <v>10926000</v>
      </c>
      <c r="D115" s="139">
        <f t="shared" si="63"/>
        <v>0</v>
      </c>
      <c r="E115" s="139">
        <f t="shared" si="63"/>
        <v>99243000</v>
      </c>
      <c r="F115" s="139">
        <f t="shared" si="63"/>
        <v>0</v>
      </c>
      <c r="G115" s="139">
        <f t="shared" si="63"/>
        <v>0</v>
      </c>
      <c r="H115" s="139">
        <f t="shared" si="63"/>
        <v>6476000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23102000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29578000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0.29803613353082836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uLfLVUWFHs+gNqE5YNzYzVuOlCvx418gklYCFEtPFrKBwXPma1Dx4AKO2wAhkZG3lz0gvePwajA/HDLmDOWcw==" saltValue="ZFadg4Jh+Vu5mtp52g/j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347000</v>
      </c>
      <c r="I10" s="110">
        <v>834445</v>
      </c>
      <c r="J10" s="109">
        <v>370000</v>
      </c>
      <c r="K10" s="110">
        <v>370029</v>
      </c>
      <c r="L10" s="109">
        <v>112000</v>
      </c>
      <c r="M10" s="110">
        <v>111871</v>
      </c>
      <c r="N10" s="109"/>
      <c r="O10" s="110">
        <v>47909</v>
      </c>
      <c r="P10" s="109">
        <f t="shared" ref="P10:P17" si="1">$H10      +$J10      +$L10      +$N10</f>
        <v>829000</v>
      </c>
      <c r="Q10" s="110">
        <f t="shared" ref="Q10:Q17" si="2">$I10      +$K10      +$M10      +$O10</f>
        <v>1364254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-57.17478166817137</v>
      </c>
      <c r="T10" s="54">
        <f t="shared" ref="T10:T16" si="5">IF(($E10      =0),0,(($P10      /$E10      )*100))</f>
        <v>48.764705882352942</v>
      </c>
      <c r="U10" s="56">
        <f t="shared" ref="U10:U16" si="6">IF(($E10      =0),0,(($Q10      /$E10      )*100))</f>
        <v>80.250235294117644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347000</v>
      </c>
      <c r="I17" s="113">
        <f t="shared" si="7"/>
        <v>834445</v>
      </c>
      <c r="J17" s="112">
        <f t="shared" si="7"/>
        <v>370000</v>
      </c>
      <c r="K17" s="113">
        <f t="shared" si="7"/>
        <v>370029</v>
      </c>
      <c r="L17" s="112">
        <f t="shared" si="7"/>
        <v>112000</v>
      </c>
      <c r="M17" s="113">
        <f t="shared" si="7"/>
        <v>111871</v>
      </c>
      <c r="N17" s="112">
        <f t="shared" si="7"/>
        <v>0</v>
      </c>
      <c r="O17" s="113">
        <f t="shared" si="7"/>
        <v>47909</v>
      </c>
      <c r="P17" s="112">
        <f t="shared" si="1"/>
        <v>829000</v>
      </c>
      <c r="Q17" s="113">
        <f t="shared" si="2"/>
        <v>1364254</v>
      </c>
      <c r="R17" s="58">
        <f t="shared" si="3"/>
        <v>-100</v>
      </c>
      <c r="S17" s="59">
        <f t="shared" si="4"/>
        <v>-57.17478166817137</v>
      </c>
      <c r="T17" s="58">
        <f>IF((SUM($E9:$E14))=0,0,(P17/(SUM($E9:$E14))*100))</f>
        <v>48.764705882352942</v>
      </c>
      <c r="U17" s="60">
        <f>IF((SUM($E9:$E14))=0,0,(Q17/(SUM($E9:$E14))*100))</f>
        <v>80.250235294117644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1967000</v>
      </c>
      <c r="C34" s="108"/>
      <c r="D34" s="108"/>
      <c r="E34" s="108">
        <f>$B34      +$C34      +$D34</f>
        <v>1967000</v>
      </c>
      <c r="F34" s="109">
        <v>1967000</v>
      </c>
      <c r="G34" s="110">
        <v>1967000</v>
      </c>
      <c r="H34" s="109">
        <v>491000</v>
      </c>
      <c r="I34" s="110">
        <v>1470447</v>
      </c>
      <c r="J34" s="109">
        <v>325000</v>
      </c>
      <c r="K34" s="110">
        <v>325279</v>
      </c>
      <c r="L34" s="109">
        <v>197000</v>
      </c>
      <c r="M34" s="110">
        <v>89860</v>
      </c>
      <c r="N34" s="109"/>
      <c r="O34" s="110">
        <v>36529</v>
      </c>
      <c r="P34" s="109">
        <f>$H34      +$J34      +$L34      +$N34</f>
        <v>1013000</v>
      </c>
      <c r="Q34" s="110">
        <f>$I34      +$K34      +$M34      +$O34</f>
        <v>1922115</v>
      </c>
      <c r="R34" s="54">
        <f>IF(($L34      =0),0,((($N34      -$L34      )/$L34      )*100))</f>
        <v>-100</v>
      </c>
      <c r="S34" s="55">
        <f>IF(($M34      =0),0,((($O34      -$M34      )/$M34      )*100))</f>
        <v>-59.348987313598933</v>
      </c>
      <c r="T34" s="54">
        <f>IF(($E34      =0),0,(($P34      /$E34      )*100))</f>
        <v>51.499745805795627</v>
      </c>
      <c r="U34" s="56">
        <f>IF(($E34      =0),0,(($Q34      /$E34      )*100))</f>
        <v>97.718098627351296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1967000</v>
      </c>
      <c r="C35" s="111">
        <f>C34</f>
        <v>0</v>
      </c>
      <c r="D35" s="111"/>
      <c r="E35" s="111">
        <f>$B35      +$C35      +$D35</f>
        <v>1967000</v>
      </c>
      <c r="F35" s="112">
        <f t="shared" ref="F35:O35" si="17">F34</f>
        <v>1967000</v>
      </c>
      <c r="G35" s="113">
        <f t="shared" si="17"/>
        <v>1967000</v>
      </c>
      <c r="H35" s="112">
        <f t="shared" si="17"/>
        <v>491000</v>
      </c>
      <c r="I35" s="113">
        <f t="shared" si="17"/>
        <v>1470447</v>
      </c>
      <c r="J35" s="112">
        <f t="shared" si="17"/>
        <v>325000</v>
      </c>
      <c r="K35" s="113">
        <f t="shared" si="17"/>
        <v>325279</v>
      </c>
      <c r="L35" s="112">
        <f t="shared" si="17"/>
        <v>197000</v>
      </c>
      <c r="M35" s="113">
        <f t="shared" si="17"/>
        <v>89860</v>
      </c>
      <c r="N35" s="112">
        <f t="shared" si="17"/>
        <v>0</v>
      </c>
      <c r="O35" s="113">
        <f t="shared" si="17"/>
        <v>36529</v>
      </c>
      <c r="P35" s="112">
        <f>$H35      +$J35      +$L35      +$N35</f>
        <v>1013000</v>
      </c>
      <c r="Q35" s="113">
        <f>$I35      +$K35      +$M35      +$O35</f>
        <v>1922115</v>
      </c>
      <c r="R35" s="58">
        <f>IF(($L35      =0),0,((($N35      -$L35      )/$L35      )*100))</f>
        <v>-100</v>
      </c>
      <c r="S35" s="59">
        <f>IF(($M35      =0),0,((($O35      -$M35      )/$M35      )*100))</f>
        <v>-59.348987313598933</v>
      </c>
      <c r="T35" s="58">
        <f>IF($E35   =0,0,($P35   /$E35   )*100)</f>
        <v>51.499745805795627</v>
      </c>
      <c r="U35" s="60">
        <f>IF($E35   =0,0,($Q35   /$E35   )*100)</f>
        <v>97.718098627351296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3667000</v>
      </c>
      <c r="C69" s="120">
        <f>SUM(C9:C16,C19:C25,C28:C31,C34,C37:C41,C44:C54,C57:C60,C63:C67)</f>
        <v>0</v>
      </c>
      <c r="D69" s="120"/>
      <c r="E69" s="120">
        <f t="shared" si="35"/>
        <v>3667000</v>
      </c>
      <c r="F69" s="121">
        <f t="shared" ref="F69:O69" si="43">SUM(F9:F16,F19:F25,F28:F31,F34,F37:F41,F44:F54,F57:F60,F63:F67)</f>
        <v>3667000</v>
      </c>
      <c r="G69" s="122">
        <f t="shared" si="43"/>
        <v>3667000</v>
      </c>
      <c r="H69" s="121">
        <f t="shared" si="43"/>
        <v>838000</v>
      </c>
      <c r="I69" s="122">
        <f t="shared" si="43"/>
        <v>2304892</v>
      </c>
      <c r="J69" s="121">
        <f t="shared" si="43"/>
        <v>695000</v>
      </c>
      <c r="K69" s="122">
        <f t="shared" si="43"/>
        <v>695308</v>
      </c>
      <c r="L69" s="121">
        <f t="shared" si="43"/>
        <v>309000</v>
      </c>
      <c r="M69" s="122">
        <f t="shared" si="43"/>
        <v>201731</v>
      </c>
      <c r="N69" s="121">
        <f t="shared" si="43"/>
        <v>0</v>
      </c>
      <c r="O69" s="122">
        <f t="shared" si="43"/>
        <v>84438</v>
      </c>
      <c r="P69" s="121">
        <f t="shared" si="36"/>
        <v>1842000</v>
      </c>
      <c r="Q69" s="122">
        <f t="shared" si="37"/>
        <v>3286369</v>
      </c>
      <c r="R69" s="67">
        <f t="shared" si="38"/>
        <v>-100</v>
      </c>
      <c r="S69" s="68">
        <f t="shared" si="39"/>
        <v>-58.14326999816587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50.231797109353693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89.620098172893364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27563000</v>
      </c>
      <c r="C71" s="108">
        <v>-56000</v>
      </c>
      <c r="D71" s="108"/>
      <c r="E71" s="108">
        <f>$B71      +$C71      +$D71</f>
        <v>27507000</v>
      </c>
      <c r="F71" s="109">
        <v>27507000</v>
      </c>
      <c r="G71" s="110">
        <v>27507000</v>
      </c>
      <c r="H71" s="109">
        <v>11297000</v>
      </c>
      <c r="I71" s="110">
        <v>11299665</v>
      </c>
      <c r="J71" s="109">
        <v>7867000</v>
      </c>
      <c r="K71" s="110">
        <v>7410804</v>
      </c>
      <c r="L71" s="109">
        <v>1467000</v>
      </c>
      <c r="M71" s="110">
        <v>5880224</v>
      </c>
      <c r="N71" s="109">
        <v>6874000</v>
      </c>
      <c r="O71" s="110">
        <v>12031151</v>
      </c>
      <c r="P71" s="109">
        <f>$H71      +$J71      +$L71      +$N71</f>
        <v>27505000</v>
      </c>
      <c r="Q71" s="110">
        <f>$I71      +$K71      +$M71      +$O71</f>
        <v>36621844</v>
      </c>
      <c r="R71" s="54">
        <f>IF(($L71      =0),0,((($N71      -$L71      )/$L71      )*100))</f>
        <v>368.57532379004772</v>
      </c>
      <c r="S71" s="55">
        <f>IF(($M71      =0),0,((($O71      -$M71      )/$M71      )*100))</f>
        <v>104.60361714111572</v>
      </c>
      <c r="T71" s="54">
        <f>IF(($E71      =0),0,(($P71      /$E71      )*100))</f>
        <v>99.992729123495835</v>
      </c>
      <c r="U71" s="56">
        <f>IF(($E71      =0),0,(($Q71      /$E71      )*100))</f>
        <v>133.13645253935363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27563000</v>
      </c>
      <c r="C73" s="117">
        <f>SUM(C71:C72)</f>
        <v>-56000</v>
      </c>
      <c r="D73" s="117"/>
      <c r="E73" s="117">
        <f>$B73      +$C73      +$D73</f>
        <v>27507000</v>
      </c>
      <c r="F73" s="118">
        <f t="shared" ref="F73:O73" si="44">SUM(F71:F72)</f>
        <v>27507000</v>
      </c>
      <c r="G73" s="119">
        <f t="shared" si="44"/>
        <v>27507000</v>
      </c>
      <c r="H73" s="118">
        <f t="shared" si="44"/>
        <v>11297000</v>
      </c>
      <c r="I73" s="119">
        <f t="shared" si="44"/>
        <v>11299665</v>
      </c>
      <c r="J73" s="118">
        <f t="shared" si="44"/>
        <v>7867000</v>
      </c>
      <c r="K73" s="119">
        <f t="shared" si="44"/>
        <v>7410804</v>
      </c>
      <c r="L73" s="118">
        <f t="shared" si="44"/>
        <v>1467000</v>
      </c>
      <c r="M73" s="119">
        <f t="shared" si="44"/>
        <v>5880224</v>
      </c>
      <c r="N73" s="118">
        <f t="shared" si="44"/>
        <v>6874000</v>
      </c>
      <c r="O73" s="119">
        <f t="shared" si="44"/>
        <v>12031151</v>
      </c>
      <c r="P73" s="118">
        <f>$H73      +$J73      +$L73      +$N73</f>
        <v>27505000</v>
      </c>
      <c r="Q73" s="119">
        <f>$I73      +$K73      +$M73      +$O73</f>
        <v>36621844</v>
      </c>
      <c r="R73" s="63">
        <f>IF(($L73      =0),0,((($N73      -$L73      )/$L73      )*100))</f>
        <v>368.57532379004772</v>
      </c>
      <c r="S73" s="64">
        <f>IF(($M73      =0),0,((($O73      -$M73      )/$M73      )*100))</f>
        <v>104.60361714111572</v>
      </c>
      <c r="T73" s="63">
        <f>IF(($E71      =0),0,(($P71      /$E71      )*100))</f>
        <v>99.992729123495835</v>
      </c>
      <c r="U73" s="65">
        <f>IF($E71   =0,0,($Q71   /$E71 )*100)</f>
        <v>133.13645253935363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27563000</v>
      </c>
      <c r="C74" s="120">
        <f>SUM(C71:C72)</f>
        <v>-56000</v>
      </c>
      <c r="D74" s="120"/>
      <c r="E74" s="120">
        <f>$B74      +$C74      +$D74</f>
        <v>27507000</v>
      </c>
      <c r="F74" s="121">
        <f t="shared" ref="F74:O74" si="45">SUM(F71:F72)</f>
        <v>27507000</v>
      </c>
      <c r="G74" s="122">
        <f t="shared" si="45"/>
        <v>27507000</v>
      </c>
      <c r="H74" s="121">
        <f t="shared" si="45"/>
        <v>11297000</v>
      </c>
      <c r="I74" s="122">
        <f t="shared" si="45"/>
        <v>11299665</v>
      </c>
      <c r="J74" s="121">
        <f t="shared" si="45"/>
        <v>7867000</v>
      </c>
      <c r="K74" s="122">
        <f t="shared" si="45"/>
        <v>7410804</v>
      </c>
      <c r="L74" s="121">
        <f t="shared" si="45"/>
        <v>1467000</v>
      </c>
      <c r="M74" s="122">
        <f t="shared" si="45"/>
        <v>5880224</v>
      </c>
      <c r="N74" s="121">
        <f t="shared" si="45"/>
        <v>6874000</v>
      </c>
      <c r="O74" s="122">
        <f t="shared" si="45"/>
        <v>12031151</v>
      </c>
      <c r="P74" s="121">
        <f>$H74      +$J74      +$L74      +$N74</f>
        <v>27505000</v>
      </c>
      <c r="Q74" s="122">
        <f>$I74      +$K74      +$M74      +$O74</f>
        <v>36621844</v>
      </c>
      <c r="R74" s="67">
        <f>IF(($L74      =0),0,((($N74      -$L74      )/$L74      )*100))</f>
        <v>368.57532379004772</v>
      </c>
      <c r="S74" s="68">
        <f>IF(($M74      =0),0,((($O74      -$M74      )/$M74      )*100))</f>
        <v>104.60361714111572</v>
      </c>
      <c r="T74" s="67">
        <f>IF(($E71      =0),0,(($P71      /$E71      )*100))</f>
        <v>99.992729123495835</v>
      </c>
      <c r="U74" s="71">
        <f>IF($E71   =0,0,($Q71   /$E71 )*100)</f>
        <v>133.13645253935363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31230000</v>
      </c>
      <c r="C75" s="120">
        <f>SUM(C9:C16,C19:C25,C28:C31,C34,C37:C41,C44:C54,C57:C60,C63:C67,C71:C72)</f>
        <v>-56000</v>
      </c>
      <c r="D75" s="120"/>
      <c r="E75" s="120">
        <f>$B75      +$C75      +$D75</f>
        <v>31174000</v>
      </c>
      <c r="F75" s="121">
        <f t="shared" ref="F75:O75" si="46">SUM(F9:F16,F19:F25,F28:F31,F34,F37:F41,F44:F54,F57:F60,F63:F67,F71:F72)</f>
        <v>31174000</v>
      </c>
      <c r="G75" s="122">
        <f t="shared" si="46"/>
        <v>31174000</v>
      </c>
      <c r="H75" s="121">
        <f t="shared" si="46"/>
        <v>12135000</v>
      </c>
      <c r="I75" s="122">
        <f t="shared" si="46"/>
        <v>13604557</v>
      </c>
      <c r="J75" s="121">
        <f t="shared" si="46"/>
        <v>8562000</v>
      </c>
      <c r="K75" s="122">
        <f t="shared" si="46"/>
        <v>8106112</v>
      </c>
      <c r="L75" s="121">
        <f t="shared" si="46"/>
        <v>1776000</v>
      </c>
      <c r="M75" s="122">
        <f t="shared" si="46"/>
        <v>6081955</v>
      </c>
      <c r="N75" s="121">
        <f t="shared" si="46"/>
        <v>6874000</v>
      </c>
      <c r="O75" s="122">
        <f t="shared" si="46"/>
        <v>12115589</v>
      </c>
      <c r="P75" s="121">
        <f>$H75      +$J75      +$L75      +$N75</f>
        <v>29347000</v>
      </c>
      <c r="Q75" s="122">
        <f>$I75      +$K75      +$M75      +$O75</f>
        <v>39908213</v>
      </c>
      <c r="R75" s="67">
        <f>IF(($L75      =0),0,((($N75      -$L75      )/$L75      )*100))</f>
        <v>287.04954954954951</v>
      </c>
      <c r="S75" s="68">
        <f>IF(($M75      =0),0,((($O75      -$M75      )/$M75      )*100))</f>
        <v>99.20550217816475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94.139346891640471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128.01762045294157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18833000</v>
      </c>
      <c r="C87" s="128">
        <f t="shared" si="48"/>
        <v>71000</v>
      </c>
      <c r="D87" s="128">
        <f t="shared" si="48"/>
        <v>0</v>
      </c>
      <c r="E87" s="128">
        <f t="shared" si="48"/>
        <v>18904000</v>
      </c>
      <c r="F87" s="128">
        <f t="shared" si="48"/>
        <v>0</v>
      </c>
      <c r="G87" s="128">
        <f t="shared" si="48"/>
        <v>0</v>
      </c>
      <c r="H87" s="128">
        <f t="shared" si="48"/>
        <v>4943000</v>
      </c>
      <c r="I87" s="128">
        <f t="shared" si="48"/>
        <v>0</v>
      </c>
      <c r="J87" s="128">
        <f t="shared" si="48"/>
        <v>249000</v>
      </c>
      <c r="K87" s="128">
        <f t="shared" si="48"/>
        <v>0</v>
      </c>
      <c r="L87" s="128">
        <f t="shared" si="48"/>
        <v>12804000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17996000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95.19678374947101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3835000</v>
      </c>
      <c r="C91" s="108">
        <v>-229000</v>
      </c>
      <c r="D91" s="108"/>
      <c r="E91" s="108">
        <f t="shared" si="49"/>
        <v>3606000</v>
      </c>
      <c r="F91" s="108">
        <v>0</v>
      </c>
      <c r="G91" s="108">
        <v>0</v>
      </c>
      <c r="H91" s="108">
        <v>1171000</v>
      </c>
      <c r="I91" s="108"/>
      <c r="J91" s="108">
        <v>249000</v>
      </c>
      <c r="K91" s="108"/>
      <c r="L91" s="108">
        <v>2060000</v>
      </c>
      <c r="M91" s="108"/>
      <c r="N91" s="108"/>
      <c r="O91" s="108"/>
      <c r="P91" s="108">
        <f t="shared" si="50"/>
        <v>3480000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96.505823627287853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10469000</v>
      </c>
      <c r="C93" s="108"/>
      <c r="D93" s="108"/>
      <c r="E93" s="108">
        <f t="shared" si="49"/>
        <v>10469000</v>
      </c>
      <c r="F93" s="108">
        <v>0</v>
      </c>
      <c r="G93" s="108">
        <v>0</v>
      </c>
      <c r="H93" s="108"/>
      <c r="I93" s="108"/>
      <c r="J93" s="108"/>
      <c r="K93" s="108"/>
      <c r="L93" s="108">
        <v>10469000</v>
      </c>
      <c r="M93" s="108"/>
      <c r="N93" s="108"/>
      <c r="O93" s="108"/>
      <c r="P93" s="108">
        <f t="shared" si="50"/>
        <v>10469000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57000</v>
      </c>
      <c r="C94" s="108"/>
      <c r="D94" s="108"/>
      <c r="E94" s="108">
        <f t="shared" si="49"/>
        <v>57000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4472000</v>
      </c>
      <c r="C96" s="131">
        <v>300000</v>
      </c>
      <c r="D96" s="131"/>
      <c r="E96" s="131">
        <f t="shared" si="49"/>
        <v>4772000</v>
      </c>
      <c r="F96" s="131">
        <v>0</v>
      </c>
      <c r="G96" s="131">
        <v>0</v>
      </c>
      <c r="H96" s="131">
        <v>3772000</v>
      </c>
      <c r="I96" s="131"/>
      <c r="J96" s="131"/>
      <c r="K96" s="131"/>
      <c r="L96" s="131">
        <v>275000</v>
      </c>
      <c r="M96" s="131"/>
      <c r="N96" s="131"/>
      <c r="O96" s="131"/>
      <c r="P96" s="131">
        <f t="shared" si="50"/>
        <v>4047000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84.807208717518861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18833000</v>
      </c>
      <c r="C114" s="137">
        <f t="shared" si="62"/>
        <v>71000</v>
      </c>
      <c r="D114" s="137">
        <f t="shared" si="62"/>
        <v>0</v>
      </c>
      <c r="E114" s="137">
        <f t="shared" si="62"/>
        <v>18904000</v>
      </c>
      <c r="F114" s="137">
        <f t="shared" si="62"/>
        <v>0</v>
      </c>
      <c r="G114" s="137">
        <f t="shared" si="62"/>
        <v>0</v>
      </c>
      <c r="H114" s="137">
        <f t="shared" si="62"/>
        <v>4943000</v>
      </c>
      <c r="I114" s="137">
        <f t="shared" si="62"/>
        <v>0</v>
      </c>
      <c r="J114" s="137">
        <f t="shared" si="62"/>
        <v>249000</v>
      </c>
      <c r="K114" s="137">
        <f t="shared" si="62"/>
        <v>0</v>
      </c>
      <c r="L114" s="137">
        <f t="shared" si="62"/>
        <v>12804000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17996000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0.95196783749471015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18833000</v>
      </c>
      <c r="C115" s="139">
        <f t="shared" ref="C115:Q115" si="63">C87</f>
        <v>71000</v>
      </c>
      <c r="D115" s="139">
        <f t="shared" si="63"/>
        <v>0</v>
      </c>
      <c r="E115" s="139">
        <f t="shared" si="63"/>
        <v>18904000</v>
      </c>
      <c r="F115" s="139">
        <f t="shared" si="63"/>
        <v>0</v>
      </c>
      <c r="G115" s="139">
        <f t="shared" si="63"/>
        <v>0</v>
      </c>
      <c r="H115" s="139">
        <f t="shared" si="63"/>
        <v>4943000</v>
      </c>
      <c r="I115" s="139">
        <f t="shared" si="63"/>
        <v>0</v>
      </c>
      <c r="J115" s="139">
        <f t="shared" si="63"/>
        <v>249000</v>
      </c>
      <c r="K115" s="139">
        <f t="shared" si="63"/>
        <v>0</v>
      </c>
      <c r="L115" s="139">
        <f t="shared" si="63"/>
        <v>12804000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17996000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0.95196783749471015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KRq5OPW/BrihOIkDKHdQ2EWkgFGS8SZxtuvNwtR0Dq12Ke+nikXSTJet+oP8/8jRp/mHUR32po221g0UAVPnQ==" saltValue="2i5+wc/GOkDCeGVznTGp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247000</v>
      </c>
      <c r="I10" s="110">
        <v>119000</v>
      </c>
      <c r="J10" s="109">
        <v>344000</v>
      </c>
      <c r="K10" s="110">
        <v>505029</v>
      </c>
      <c r="L10" s="109">
        <v>196000</v>
      </c>
      <c r="M10" s="110">
        <v>195059</v>
      </c>
      <c r="N10" s="109"/>
      <c r="O10" s="110">
        <v>629712</v>
      </c>
      <c r="P10" s="109">
        <f t="shared" ref="P10:P17" si="1">$H10      +$J10      +$L10      +$N10</f>
        <v>787000</v>
      </c>
      <c r="Q10" s="110">
        <f t="shared" ref="Q10:Q17" si="2">$I10      +$K10      +$M10      +$O10</f>
        <v>1448800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222.8315535299576</v>
      </c>
      <c r="T10" s="54">
        <f t="shared" ref="T10:T16" si="5">IF(($E10      =0),0,(($P10      /$E10      )*100))</f>
        <v>43.722222222222221</v>
      </c>
      <c r="U10" s="56">
        <f t="shared" ref="U10:U16" si="6">IF(($E10      =0),0,(($Q10      /$E10      )*100))</f>
        <v>80.488888888888894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/>
      <c r="D11" s="108"/>
      <c r="E11" s="108">
        <f t="shared" si="0"/>
        <v>6000000</v>
      </c>
      <c r="F11" s="109">
        <v>6000000</v>
      </c>
      <c r="G11" s="110">
        <v>6000000</v>
      </c>
      <c r="H11" s="109">
        <v>1644000</v>
      </c>
      <c r="I11" s="110">
        <v>1323474</v>
      </c>
      <c r="J11" s="109">
        <v>672000</v>
      </c>
      <c r="K11" s="110">
        <v>673308</v>
      </c>
      <c r="L11" s="109">
        <v>1035000</v>
      </c>
      <c r="M11" s="110">
        <v>1036203</v>
      </c>
      <c r="N11" s="109">
        <v>1305000</v>
      </c>
      <c r="O11" s="110">
        <v>1485280</v>
      </c>
      <c r="P11" s="109">
        <f t="shared" si="1"/>
        <v>4656000</v>
      </c>
      <c r="Q11" s="110">
        <f t="shared" si="2"/>
        <v>4518265</v>
      </c>
      <c r="R11" s="54">
        <f t="shared" si="3"/>
        <v>26.086956521739129</v>
      </c>
      <c r="S11" s="55">
        <f t="shared" si="4"/>
        <v>43.338708727923006</v>
      </c>
      <c r="T11" s="54">
        <f t="shared" si="5"/>
        <v>77.600000000000009</v>
      </c>
      <c r="U11" s="56">
        <f t="shared" si="6"/>
        <v>75.304416666666668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5000000</v>
      </c>
      <c r="C14" s="108"/>
      <c r="D14" s="108"/>
      <c r="E14" s="108">
        <f t="shared" si="0"/>
        <v>5000000</v>
      </c>
      <c r="F14" s="109">
        <v>5000000</v>
      </c>
      <c r="G14" s="110">
        <v>5000000</v>
      </c>
      <c r="H14" s="109">
        <v>114000</v>
      </c>
      <c r="I14" s="110">
        <v>114252</v>
      </c>
      <c r="J14" s="109">
        <v>346000</v>
      </c>
      <c r="K14" s="110">
        <v>283510</v>
      </c>
      <c r="L14" s="109">
        <v>1186000</v>
      </c>
      <c r="M14" s="110">
        <v>400682</v>
      </c>
      <c r="N14" s="109">
        <v>2758000</v>
      </c>
      <c r="O14" s="110">
        <v>3715278</v>
      </c>
      <c r="P14" s="109">
        <f t="shared" si="1"/>
        <v>4404000</v>
      </c>
      <c r="Q14" s="110">
        <f t="shared" si="2"/>
        <v>4513722</v>
      </c>
      <c r="R14" s="54">
        <f t="shared" si="3"/>
        <v>132.54637436762226</v>
      </c>
      <c r="S14" s="55">
        <f t="shared" si="4"/>
        <v>827.23855825816986</v>
      </c>
      <c r="T14" s="54">
        <f t="shared" si="5"/>
        <v>88.08</v>
      </c>
      <c r="U14" s="56">
        <f t="shared" si="6"/>
        <v>90.274439999999998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500000</v>
      </c>
      <c r="C15" s="108">
        <v>-50000</v>
      </c>
      <c r="D15" s="108"/>
      <c r="E15" s="108">
        <f t="shared" si="0"/>
        <v>450000</v>
      </c>
      <c r="F15" s="109">
        <v>450000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13300000</v>
      </c>
      <c r="C17" s="111">
        <f>SUM(C9:C16)</f>
        <v>-50000</v>
      </c>
      <c r="D17" s="111"/>
      <c r="E17" s="111">
        <f t="shared" si="0"/>
        <v>13250000</v>
      </c>
      <c r="F17" s="112">
        <f t="shared" ref="F17:O17" si="7">SUM(F9:F16)</f>
        <v>13250000</v>
      </c>
      <c r="G17" s="113">
        <f t="shared" si="7"/>
        <v>12800000</v>
      </c>
      <c r="H17" s="112">
        <f t="shared" si="7"/>
        <v>2005000</v>
      </c>
      <c r="I17" s="113">
        <f t="shared" si="7"/>
        <v>1556726</v>
      </c>
      <c r="J17" s="112">
        <f t="shared" si="7"/>
        <v>1362000</v>
      </c>
      <c r="K17" s="113">
        <f t="shared" si="7"/>
        <v>1461847</v>
      </c>
      <c r="L17" s="112">
        <f t="shared" si="7"/>
        <v>2417000</v>
      </c>
      <c r="M17" s="113">
        <f t="shared" si="7"/>
        <v>1631944</v>
      </c>
      <c r="N17" s="112">
        <f t="shared" si="7"/>
        <v>4063000</v>
      </c>
      <c r="O17" s="113">
        <f t="shared" si="7"/>
        <v>5830270</v>
      </c>
      <c r="P17" s="112">
        <f t="shared" si="1"/>
        <v>9847000</v>
      </c>
      <c r="Q17" s="113">
        <f t="shared" si="2"/>
        <v>10480787</v>
      </c>
      <c r="R17" s="58">
        <f t="shared" si="3"/>
        <v>68.100951592883746</v>
      </c>
      <c r="S17" s="59">
        <f t="shared" si="4"/>
        <v>257.25919516846164</v>
      </c>
      <c r="T17" s="58">
        <f>IF((SUM($E9:$E14))=0,0,(P17/(SUM($E9:$E14))*100))</f>
        <v>76.9296875</v>
      </c>
      <c r="U17" s="60">
        <f>IF((SUM($E9:$E14))=0,0,(Q17/(SUM($E9:$E14))*100))</f>
        <v>81.881148437500002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67419000</v>
      </c>
      <c r="C19" s="108">
        <v>7000000</v>
      </c>
      <c r="D19" s="108"/>
      <c r="E19" s="108">
        <f t="shared" ref="E19:E26" si="8">$B19      +$C19      +$D19</f>
        <v>74419000</v>
      </c>
      <c r="F19" s="109">
        <v>74419000</v>
      </c>
      <c r="G19" s="110">
        <v>74419000</v>
      </c>
      <c r="H19" s="109">
        <v>15163000</v>
      </c>
      <c r="I19" s="110">
        <v>14049954</v>
      </c>
      <c r="J19" s="109">
        <v>27423000</v>
      </c>
      <c r="K19" s="110">
        <v>31929511</v>
      </c>
      <c r="L19" s="109">
        <v>4005000</v>
      </c>
      <c r="M19" s="110">
        <v>6083412</v>
      </c>
      <c r="N19" s="109">
        <v>21062000</v>
      </c>
      <c r="O19" s="110">
        <v>19014765</v>
      </c>
      <c r="P19" s="109">
        <f t="shared" ref="P19:P26" si="9">$H19      +$J19      +$L19      +$N19</f>
        <v>67653000</v>
      </c>
      <c r="Q19" s="110">
        <f t="shared" ref="Q19:Q26" si="10">$I19      +$K19      +$M19      +$O19</f>
        <v>71077642</v>
      </c>
      <c r="R19" s="54">
        <f t="shared" ref="R19:R26" si="11">IF(($L19      =0),0,((($N19      -$L19      )/$L19      )*100))</f>
        <v>425.89263420724092</v>
      </c>
      <c r="S19" s="55">
        <f t="shared" ref="S19:S26" si="12">IF(($M19      =0),0,((($O19      -$M19      )/$M19      )*100))</f>
        <v>212.5674374840961</v>
      </c>
      <c r="T19" s="54">
        <f t="shared" ref="T19:T25" si="13">IF(($E19      =0),0,(($P19      /$E19      )*100))</f>
        <v>90.908235799997314</v>
      </c>
      <c r="U19" s="56">
        <f t="shared" ref="U19:U25" si="14">IF(($E19      =0),0,(($Q19      /$E19      )*100))</f>
        <v>95.510074040231657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130521000</v>
      </c>
      <c r="W23" s="110">
        <v>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67419000</v>
      </c>
      <c r="C26" s="111">
        <f>SUM(C19:C25)</f>
        <v>7000000</v>
      </c>
      <c r="D26" s="111"/>
      <c r="E26" s="111">
        <f t="shared" si="8"/>
        <v>74419000</v>
      </c>
      <c r="F26" s="112">
        <f t="shared" ref="F26:O26" si="15">SUM(F19:F25)</f>
        <v>74419000</v>
      </c>
      <c r="G26" s="113">
        <f t="shared" si="15"/>
        <v>74419000</v>
      </c>
      <c r="H26" s="112">
        <f t="shared" si="15"/>
        <v>15163000</v>
      </c>
      <c r="I26" s="113">
        <f t="shared" si="15"/>
        <v>14049954</v>
      </c>
      <c r="J26" s="112">
        <f t="shared" si="15"/>
        <v>27423000</v>
      </c>
      <c r="K26" s="113">
        <f t="shared" si="15"/>
        <v>31929511</v>
      </c>
      <c r="L26" s="112">
        <f t="shared" si="15"/>
        <v>4005000</v>
      </c>
      <c r="M26" s="113">
        <f t="shared" si="15"/>
        <v>6083412</v>
      </c>
      <c r="N26" s="112">
        <f t="shared" si="15"/>
        <v>21062000</v>
      </c>
      <c r="O26" s="113">
        <f t="shared" si="15"/>
        <v>19014765</v>
      </c>
      <c r="P26" s="112">
        <f t="shared" si="9"/>
        <v>67653000</v>
      </c>
      <c r="Q26" s="113">
        <f t="shared" si="10"/>
        <v>71077642</v>
      </c>
      <c r="R26" s="58">
        <f t="shared" si="11"/>
        <v>425.89263420724092</v>
      </c>
      <c r="S26" s="59">
        <f t="shared" si="12"/>
        <v>212.5674374840961</v>
      </c>
      <c r="T26" s="58">
        <f>IF(($E26-$E21-$E25)   =0,0,($P26   /($E26-$E21-$E25)   )*100)</f>
        <v>90.908235799997314</v>
      </c>
      <c r="U26" s="60">
        <f>IF(($E26-$E21-$E25)   =0,0,($Q26   /($E26-$E21-$E25)   )*100)</f>
        <v>95.510074040231657</v>
      </c>
      <c r="V26" s="112">
        <f>SUM(V19:V25)</f>
        <v>130521000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184733000</v>
      </c>
      <c r="C30" s="108">
        <v>250000000</v>
      </c>
      <c r="D30" s="108"/>
      <c r="E30" s="108">
        <f>$B30      +$C30      +$D30</f>
        <v>434733000</v>
      </c>
      <c r="F30" s="109">
        <v>434733000</v>
      </c>
      <c r="G30" s="110">
        <v>434733000</v>
      </c>
      <c r="H30" s="109">
        <v>11304000</v>
      </c>
      <c r="I30" s="110">
        <v>11646654</v>
      </c>
      <c r="J30" s="109">
        <v>88452000</v>
      </c>
      <c r="K30" s="110">
        <v>106592496</v>
      </c>
      <c r="L30" s="109">
        <v>42647000</v>
      </c>
      <c r="M30" s="110">
        <v>91878932</v>
      </c>
      <c r="N30" s="109">
        <v>90976000</v>
      </c>
      <c r="O30" s="110">
        <v>206001283</v>
      </c>
      <c r="P30" s="109">
        <f>$H30      +$J30      +$L30      +$N30</f>
        <v>233379000</v>
      </c>
      <c r="Q30" s="110">
        <f>$I30      +$K30      +$M30      +$O30</f>
        <v>416119365</v>
      </c>
      <c r="R30" s="54">
        <f>IF(($L30      =0),0,((($N30      -$L30      )/$L30      )*100))</f>
        <v>113.32332872183272</v>
      </c>
      <c r="S30" s="55">
        <f>IF(($M30      =0),0,((($O30      -$M30      )/$M30      )*100))</f>
        <v>124.20948798142322</v>
      </c>
      <c r="T30" s="54">
        <f>IF(($E30      =0),0,(($P30      /$E30      )*100))</f>
        <v>53.683295263989613</v>
      </c>
      <c r="U30" s="56">
        <f>IF(($E30      =0),0,(($Q30      /$E30      )*100))</f>
        <v>95.718375416635041</v>
      </c>
      <c r="V30" s="109">
        <v>449969000</v>
      </c>
      <c r="W30" s="110">
        <v>53209000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184733000</v>
      </c>
      <c r="C32" s="111">
        <f>SUM(C28:C31)</f>
        <v>250000000</v>
      </c>
      <c r="D32" s="111"/>
      <c r="E32" s="111">
        <f>$B32      +$C32      +$D32</f>
        <v>434733000</v>
      </c>
      <c r="F32" s="112">
        <f t="shared" ref="F32:O32" si="16">SUM(F28:F31)</f>
        <v>434733000</v>
      </c>
      <c r="G32" s="113">
        <f t="shared" si="16"/>
        <v>434733000</v>
      </c>
      <c r="H32" s="112">
        <f t="shared" si="16"/>
        <v>11304000</v>
      </c>
      <c r="I32" s="113">
        <f t="shared" si="16"/>
        <v>11646654</v>
      </c>
      <c r="J32" s="112">
        <f t="shared" si="16"/>
        <v>88452000</v>
      </c>
      <c r="K32" s="113">
        <f t="shared" si="16"/>
        <v>106592496</v>
      </c>
      <c r="L32" s="112">
        <f t="shared" si="16"/>
        <v>42647000</v>
      </c>
      <c r="M32" s="113">
        <f t="shared" si="16"/>
        <v>91878932</v>
      </c>
      <c r="N32" s="112">
        <f t="shared" si="16"/>
        <v>90976000</v>
      </c>
      <c r="O32" s="113">
        <f t="shared" si="16"/>
        <v>206001283</v>
      </c>
      <c r="P32" s="112">
        <f>$H32      +$J32      +$L32      +$N32</f>
        <v>233379000</v>
      </c>
      <c r="Q32" s="113">
        <f>$I32      +$K32      +$M32      +$O32</f>
        <v>416119365</v>
      </c>
      <c r="R32" s="58">
        <f>IF(($L32      =0),0,((($N32      -$L32      )/$L32      )*100))</f>
        <v>113.32332872183272</v>
      </c>
      <c r="S32" s="59">
        <f>IF(($M32      =0),0,((($O32      -$M32      )/$M32      )*100))</f>
        <v>124.20948798142322</v>
      </c>
      <c r="T32" s="58">
        <f>IF($E32   =0,0,($P32   /$E32   )*100)</f>
        <v>53.683295263989613</v>
      </c>
      <c r="U32" s="60">
        <f>IF($E32   =0,0,($Q32   /$E32   )*100)</f>
        <v>95.718375416635041</v>
      </c>
      <c r="V32" s="112">
        <f>SUM(V28:V31)</f>
        <v>449969000</v>
      </c>
      <c r="W32" s="113">
        <f>SUM(W28:W31)</f>
        <v>53209000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1966000</v>
      </c>
      <c r="C34" s="108"/>
      <c r="D34" s="108"/>
      <c r="E34" s="108">
        <f>$B34      +$C34      +$D34</f>
        <v>1966000</v>
      </c>
      <c r="F34" s="109">
        <v>1966000</v>
      </c>
      <c r="G34" s="110">
        <v>1966000</v>
      </c>
      <c r="H34" s="109">
        <v>197000</v>
      </c>
      <c r="I34" s="110">
        <v>355216</v>
      </c>
      <c r="J34" s="109">
        <v>419000</v>
      </c>
      <c r="K34" s="110">
        <v>1253079</v>
      </c>
      <c r="L34" s="109">
        <v>242000</v>
      </c>
      <c r="M34" s="110">
        <v>-433606</v>
      </c>
      <c r="N34" s="109">
        <v>444000</v>
      </c>
      <c r="O34" s="110">
        <v>395061</v>
      </c>
      <c r="P34" s="109">
        <f>$H34      +$J34      +$L34      +$N34</f>
        <v>1302000</v>
      </c>
      <c r="Q34" s="110">
        <f>$I34      +$K34      +$M34      +$O34</f>
        <v>1569750</v>
      </c>
      <c r="R34" s="54">
        <f>IF(($L34      =0),0,((($N34      -$L34      )/$L34      )*100))</f>
        <v>83.471074380165291</v>
      </c>
      <c r="S34" s="55">
        <f>IF(($M34      =0),0,((($O34      -$M34      )/$M34      )*100))</f>
        <v>-191.11059348809749</v>
      </c>
      <c r="T34" s="54">
        <f>IF(($E34      =0),0,(($P34      /$E34      )*100))</f>
        <v>66.225839267548324</v>
      </c>
      <c r="U34" s="56">
        <f>IF(($E34      =0),0,(($Q34      /$E34      )*100))</f>
        <v>79.844862665310274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1966000</v>
      </c>
      <c r="C35" s="111">
        <f>C34</f>
        <v>0</v>
      </c>
      <c r="D35" s="111"/>
      <c r="E35" s="111">
        <f>$B35      +$C35      +$D35</f>
        <v>1966000</v>
      </c>
      <c r="F35" s="112">
        <f t="shared" ref="F35:O35" si="17">F34</f>
        <v>1966000</v>
      </c>
      <c r="G35" s="113">
        <f t="shared" si="17"/>
        <v>1966000</v>
      </c>
      <c r="H35" s="112">
        <f t="shared" si="17"/>
        <v>197000</v>
      </c>
      <c r="I35" s="113">
        <f t="shared" si="17"/>
        <v>355216</v>
      </c>
      <c r="J35" s="112">
        <f t="shared" si="17"/>
        <v>419000</v>
      </c>
      <c r="K35" s="113">
        <f t="shared" si="17"/>
        <v>1253079</v>
      </c>
      <c r="L35" s="112">
        <f t="shared" si="17"/>
        <v>242000</v>
      </c>
      <c r="M35" s="113">
        <f t="shared" si="17"/>
        <v>-433606</v>
      </c>
      <c r="N35" s="112">
        <f t="shared" si="17"/>
        <v>444000</v>
      </c>
      <c r="O35" s="113">
        <f t="shared" si="17"/>
        <v>395061</v>
      </c>
      <c r="P35" s="112">
        <f>$H35      +$J35      +$L35      +$N35</f>
        <v>1302000</v>
      </c>
      <c r="Q35" s="113">
        <f>$I35      +$K35      +$M35      +$O35</f>
        <v>1569750</v>
      </c>
      <c r="R35" s="58">
        <f>IF(($L35      =0),0,((($N35      -$L35      )/$L35      )*100))</f>
        <v>83.471074380165291</v>
      </c>
      <c r="S35" s="59">
        <f>IF(($M35      =0),0,((($O35      -$M35      )/$M35      )*100))</f>
        <v>-191.11059348809749</v>
      </c>
      <c r="T35" s="58">
        <f>IF($E35   =0,0,($P35   /$E35   )*100)</f>
        <v>66.225839267548324</v>
      </c>
      <c r="U35" s="60">
        <f>IF($E35   =0,0,($Q35   /$E35   )*100)</f>
        <v>79.844862665310274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294000000</v>
      </c>
      <c r="C45" s="108"/>
      <c r="D45" s="108"/>
      <c r="E45" s="108">
        <f t="shared" si="26"/>
        <v>294000000</v>
      </c>
      <c r="F45" s="109">
        <v>294000000</v>
      </c>
      <c r="G45" s="110">
        <v>270000000</v>
      </c>
      <c r="H45" s="109">
        <v>113041000</v>
      </c>
      <c r="I45" s="110">
        <v>113528543</v>
      </c>
      <c r="J45" s="109">
        <v>101407000</v>
      </c>
      <c r="K45" s="110">
        <v>102332400</v>
      </c>
      <c r="L45" s="109">
        <v>51781000</v>
      </c>
      <c r="M45" s="110">
        <v>99994287</v>
      </c>
      <c r="N45" s="109"/>
      <c r="O45" s="110">
        <v>130135204</v>
      </c>
      <c r="P45" s="109">
        <f t="shared" si="27"/>
        <v>266229000</v>
      </c>
      <c r="Q45" s="110">
        <f t="shared" si="28"/>
        <v>445990434</v>
      </c>
      <c r="R45" s="54">
        <f t="shared" si="29"/>
        <v>-100</v>
      </c>
      <c r="S45" s="55">
        <f t="shared" si="30"/>
        <v>30.142639048968867</v>
      </c>
      <c r="T45" s="54">
        <f t="shared" si="31"/>
        <v>90.554081632653066</v>
      </c>
      <c r="U45" s="56">
        <f t="shared" si="32"/>
        <v>151.69742653061223</v>
      </c>
      <c r="V45" s="109">
        <v>151991000</v>
      </c>
      <c r="W45" s="110">
        <v>0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4000000</v>
      </c>
      <c r="C53" s="108">
        <v>-2200000</v>
      </c>
      <c r="D53" s="108"/>
      <c r="E53" s="108">
        <f t="shared" si="26"/>
        <v>1800000</v>
      </c>
      <c r="F53" s="109">
        <v>1800000</v>
      </c>
      <c r="G53" s="110">
        <v>1800000</v>
      </c>
      <c r="H53" s="109">
        <v>250000</v>
      </c>
      <c r="I53" s="110">
        <v>443087</v>
      </c>
      <c r="J53" s="109">
        <v>995000</v>
      </c>
      <c r="K53" s="110">
        <v>802554</v>
      </c>
      <c r="L53" s="109">
        <v>69000</v>
      </c>
      <c r="M53" s="110">
        <v>138376</v>
      </c>
      <c r="N53" s="109">
        <v>416000</v>
      </c>
      <c r="O53" s="110">
        <v>417903</v>
      </c>
      <c r="P53" s="109">
        <f t="shared" si="27"/>
        <v>1730000</v>
      </c>
      <c r="Q53" s="110">
        <f t="shared" si="28"/>
        <v>1801920</v>
      </c>
      <c r="R53" s="54">
        <f t="shared" si="29"/>
        <v>502.89855072463769</v>
      </c>
      <c r="S53" s="55">
        <f t="shared" si="30"/>
        <v>202.00540556165808</v>
      </c>
      <c r="T53" s="54">
        <f t="shared" si="31"/>
        <v>96.111111111111114</v>
      </c>
      <c r="U53" s="56">
        <f t="shared" si="32"/>
        <v>100.10666666666668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298000000</v>
      </c>
      <c r="C55" s="111">
        <f>SUM(C44:C54)</f>
        <v>-2200000</v>
      </c>
      <c r="D55" s="111"/>
      <c r="E55" s="111">
        <f t="shared" si="26"/>
        <v>295800000</v>
      </c>
      <c r="F55" s="112">
        <f t="shared" ref="F55:O55" si="33">SUM(F44:F54)</f>
        <v>295800000</v>
      </c>
      <c r="G55" s="113">
        <f t="shared" si="33"/>
        <v>271800000</v>
      </c>
      <c r="H55" s="112">
        <f t="shared" si="33"/>
        <v>113291000</v>
      </c>
      <c r="I55" s="113">
        <f t="shared" si="33"/>
        <v>113971630</v>
      </c>
      <c r="J55" s="112">
        <f t="shared" si="33"/>
        <v>102402000</v>
      </c>
      <c r="K55" s="113">
        <f t="shared" si="33"/>
        <v>103134954</v>
      </c>
      <c r="L55" s="112">
        <f t="shared" si="33"/>
        <v>51850000</v>
      </c>
      <c r="M55" s="113">
        <f t="shared" si="33"/>
        <v>100132663</v>
      </c>
      <c r="N55" s="112">
        <f t="shared" si="33"/>
        <v>416000</v>
      </c>
      <c r="O55" s="113">
        <f t="shared" si="33"/>
        <v>130553107</v>
      </c>
      <c r="P55" s="112">
        <f t="shared" si="27"/>
        <v>267959000</v>
      </c>
      <c r="Q55" s="113">
        <f t="shared" si="28"/>
        <v>447792354</v>
      </c>
      <c r="R55" s="58">
        <f t="shared" si="29"/>
        <v>-99.19768563162971</v>
      </c>
      <c r="S55" s="59">
        <f t="shared" si="30"/>
        <v>30.380140793818693</v>
      </c>
      <c r="T55" s="58">
        <f>IF((+$E45+$E47+$E49+$E50+$E53) =0,0,(P55   /(+$E45+$E47+$E49+$E50+$E53) )*100)</f>
        <v>90.587897227856658</v>
      </c>
      <c r="U55" s="60">
        <f>IF((+$E45+$E47+$E49+$E50+$E53) =0,0,(Q55   /(+$E45+$E47+$E49+$E50+$E53) )*100)</f>
        <v>151.38348681541584</v>
      </c>
      <c r="V55" s="112">
        <f>SUM(V44:V54)</f>
        <v>151991000</v>
      </c>
      <c r="W55" s="113">
        <f>SUM(W44:W54)</f>
        <v>0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565418000</v>
      </c>
      <c r="C69" s="120">
        <f>SUM(C9:C16,C19:C25,C28:C31,C34,C37:C41,C44:C54,C57:C60,C63:C67)</f>
        <v>254750000</v>
      </c>
      <c r="D69" s="120"/>
      <c r="E69" s="120">
        <f t="shared" si="35"/>
        <v>820168000</v>
      </c>
      <c r="F69" s="121">
        <f t="shared" ref="F69:O69" si="43">SUM(F9:F16,F19:F25,F28:F31,F34,F37:F41,F44:F54,F57:F60,F63:F67)</f>
        <v>820168000</v>
      </c>
      <c r="G69" s="122">
        <f t="shared" si="43"/>
        <v>795718000</v>
      </c>
      <c r="H69" s="121">
        <f t="shared" si="43"/>
        <v>141960000</v>
      </c>
      <c r="I69" s="122">
        <f t="shared" si="43"/>
        <v>141580180</v>
      </c>
      <c r="J69" s="121">
        <f t="shared" si="43"/>
        <v>220058000</v>
      </c>
      <c r="K69" s="122">
        <f t="shared" si="43"/>
        <v>244371887</v>
      </c>
      <c r="L69" s="121">
        <f t="shared" si="43"/>
        <v>101161000</v>
      </c>
      <c r="M69" s="122">
        <f t="shared" si="43"/>
        <v>199293345</v>
      </c>
      <c r="N69" s="121">
        <f t="shared" si="43"/>
        <v>116961000</v>
      </c>
      <c r="O69" s="122">
        <f t="shared" si="43"/>
        <v>361794486</v>
      </c>
      <c r="P69" s="121">
        <f t="shared" si="36"/>
        <v>580140000</v>
      </c>
      <c r="Q69" s="122">
        <f t="shared" si="37"/>
        <v>947039898</v>
      </c>
      <c r="R69" s="67">
        <f t="shared" si="38"/>
        <v>15.618667272960923</v>
      </c>
      <c r="S69" s="68">
        <f t="shared" si="39"/>
        <v>81.538669040855325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70.773119536230752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115.53240236276379</v>
      </c>
      <c r="V69" s="121">
        <f>SUM(V9:V16,V19:V25,V28:V31,V34,V37:V41,V44:V54,V57:V60,V63:V67)</f>
        <v>732481000</v>
      </c>
      <c r="W69" s="122">
        <f>SUM(W9:W16,W19:W25,W28:W31,W34,W37:W41,W44:W54,W57:W60,W63:W67)</f>
        <v>53209000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565418000</v>
      </c>
      <c r="C75" s="120">
        <f>SUM(C9:C16,C19:C25,C28:C31,C34,C37:C41,C44:C54,C57:C60,C63:C67,C71:C72)</f>
        <v>254750000</v>
      </c>
      <c r="D75" s="120"/>
      <c r="E75" s="120">
        <f>$B75      +$C75      +$D75</f>
        <v>820168000</v>
      </c>
      <c r="F75" s="121">
        <f t="shared" ref="F75:O75" si="46">SUM(F9:F16,F19:F25,F28:F31,F34,F37:F41,F44:F54,F57:F60,F63:F67,F71:F72)</f>
        <v>820168000</v>
      </c>
      <c r="G75" s="122">
        <f t="shared" si="46"/>
        <v>795718000</v>
      </c>
      <c r="H75" s="121">
        <f t="shared" si="46"/>
        <v>141960000</v>
      </c>
      <c r="I75" s="122">
        <f t="shared" si="46"/>
        <v>141580180</v>
      </c>
      <c r="J75" s="121">
        <f t="shared" si="46"/>
        <v>220058000</v>
      </c>
      <c r="K75" s="122">
        <f t="shared" si="46"/>
        <v>244371887</v>
      </c>
      <c r="L75" s="121">
        <f t="shared" si="46"/>
        <v>101161000</v>
      </c>
      <c r="M75" s="122">
        <f t="shared" si="46"/>
        <v>199293345</v>
      </c>
      <c r="N75" s="121">
        <f t="shared" si="46"/>
        <v>116961000</v>
      </c>
      <c r="O75" s="122">
        <f t="shared" si="46"/>
        <v>361794486</v>
      </c>
      <c r="P75" s="121">
        <f>$H75      +$J75      +$L75      +$N75</f>
        <v>580140000</v>
      </c>
      <c r="Q75" s="122">
        <f>$I75      +$K75      +$M75      +$O75</f>
        <v>947039898</v>
      </c>
      <c r="R75" s="67">
        <f>IF(($L75      =0),0,((($N75      -$L75      )/$L75      )*100))</f>
        <v>15.618667272960923</v>
      </c>
      <c r="S75" s="68">
        <f>IF(($M75      =0),0,((($O75      -$M75      )/$M75      )*100))</f>
        <v>81.538669040855325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70.773119536230752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115.53240236276379</v>
      </c>
      <c r="V75" s="121">
        <f>SUM(V9:V16,V19:V25,V28:V31,V34,V37:V41,V44:V54,V57:V60,V63:V67,V71:V72)</f>
        <v>732481000</v>
      </c>
      <c r="W75" s="122">
        <f>SUM(W9:W16,W19:W25,W28:W31,W34,W37:W41,W44:W54,W57:W60,W63:W67,W71:W72)</f>
        <v>53209000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289945000</v>
      </c>
      <c r="C87" s="128">
        <f t="shared" si="48"/>
        <v>44801000</v>
      </c>
      <c r="D87" s="128">
        <f t="shared" si="48"/>
        <v>0</v>
      </c>
      <c r="E87" s="128">
        <f t="shared" si="48"/>
        <v>334746000</v>
      </c>
      <c r="F87" s="128">
        <f t="shared" si="48"/>
        <v>0</v>
      </c>
      <c r="G87" s="128">
        <f t="shared" si="48"/>
        <v>0</v>
      </c>
      <c r="H87" s="128">
        <f t="shared" si="48"/>
        <v>18012000</v>
      </c>
      <c r="I87" s="128">
        <f t="shared" si="48"/>
        <v>0</v>
      </c>
      <c r="J87" s="128">
        <f t="shared" si="48"/>
        <v>1393000</v>
      </c>
      <c r="K87" s="128">
        <f t="shared" si="48"/>
        <v>0</v>
      </c>
      <c r="L87" s="128">
        <f t="shared" si="48"/>
        <v>310279000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329684000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98.487808666869796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17046000</v>
      </c>
      <c r="C91" s="108">
        <v>2201000</v>
      </c>
      <c r="D91" s="108"/>
      <c r="E91" s="108">
        <f t="shared" si="49"/>
        <v>19247000</v>
      </c>
      <c r="F91" s="108">
        <v>0</v>
      </c>
      <c r="G91" s="108">
        <v>0</v>
      </c>
      <c r="H91" s="108">
        <v>18012000</v>
      </c>
      <c r="I91" s="108"/>
      <c r="J91" s="108">
        <v>1393000</v>
      </c>
      <c r="K91" s="108"/>
      <c r="L91" s="108">
        <v>-373000</v>
      </c>
      <c r="M91" s="108"/>
      <c r="N91" s="108"/>
      <c r="O91" s="108"/>
      <c r="P91" s="108">
        <f t="shared" si="50"/>
        <v>19032000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98.882942796279934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3000</v>
      </c>
      <c r="C92" s="108"/>
      <c r="D92" s="108"/>
      <c r="E92" s="108">
        <f t="shared" si="49"/>
        <v>3000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12030000</v>
      </c>
      <c r="C93" s="108"/>
      <c r="D93" s="108"/>
      <c r="E93" s="108">
        <f t="shared" si="49"/>
        <v>12030000</v>
      </c>
      <c r="F93" s="108">
        <v>0</v>
      </c>
      <c r="G93" s="108">
        <v>0</v>
      </c>
      <c r="H93" s="108"/>
      <c r="I93" s="108"/>
      <c r="J93" s="108"/>
      <c r="K93" s="108"/>
      <c r="L93" s="108">
        <v>12030000</v>
      </c>
      <c r="M93" s="108"/>
      <c r="N93" s="108"/>
      <c r="O93" s="108"/>
      <c r="P93" s="108">
        <f t="shared" si="50"/>
        <v>12030000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258866000</v>
      </c>
      <c r="C94" s="108">
        <v>42500000</v>
      </c>
      <c r="D94" s="108"/>
      <c r="E94" s="108">
        <f t="shared" si="49"/>
        <v>301366000</v>
      </c>
      <c r="F94" s="108">
        <v>0</v>
      </c>
      <c r="G94" s="108">
        <v>0</v>
      </c>
      <c r="H94" s="108"/>
      <c r="I94" s="108"/>
      <c r="J94" s="108"/>
      <c r="K94" s="108"/>
      <c r="L94" s="108">
        <v>298622000</v>
      </c>
      <c r="M94" s="108"/>
      <c r="N94" s="108"/>
      <c r="O94" s="108"/>
      <c r="P94" s="108">
        <f t="shared" si="50"/>
        <v>298622000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99.089479237870222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2000000</v>
      </c>
      <c r="C96" s="131">
        <v>100000</v>
      </c>
      <c r="D96" s="131"/>
      <c r="E96" s="131">
        <f t="shared" si="49"/>
        <v>2100000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289945000</v>
      </c>
      <c r="C114" s="137">
        <f t="shared" si="62"/>
        <v>44801000</v>
      </c>
      <c r="D114" s="137">
        <f t="shared" si="62"/>
        <v>0</v>
      </c>
      <c r="E114" s="137">
        <f t="shared" si="62"/>
        <v>334746000</v>
      </c>
      <c r="F114" s="137">
        <f t="shared" si="62"/>
        <v>0</v>
      </c>
      <c r="G114" s="137">
        <f t="shared" si="62"/>
        <v>0</v>
      </c>
      <c r="H114" s="137">
        <f t="shared" si="62"/>
        <v>18012000</v>
      </c>
      <c r="I114" s="137">
        <f t="shared" si="62"/>
        <v>0</v>
      </c>
      <c r="J114" s="137">
        <f t="shared" si="62"/>
        <v>1393000</v>
      </c>
      <c r="K114" s="137">
        <f t="shared" si="62"/>
        <v>0</v>
      </c>
      <c r="L114" s="137">
        <f t="shared" si="62"/>
        <v>310279000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329684000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0.98487808666869803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289945000</v>
      </c>
      <c r="C115" s="139">
        <f t="shared" ref="C115:Q115" si="63">C87</f>
        <v>44801000</v>
      </c>
      <c r="D115" s="139">
        <f t="shared" si="63"/>
        <v>0</v>
      </c>
      <c r="E115" s="139">
        <f t="shared" si="63"/>
        <v>334746000</v>
      </c>
      <c r="F115" s="139">
        <f t="shared" si="63"/>
        <v>0</v>
      </c>
      <c r="G115" s="139">
        <f t="shared" si="63"/>
        <v>0</v>
      </c>
      <c r="H115" s="139">
        <f t="shared" si="63"/>
        <v>18012000</v>
      </c>
      <c r="I115" s="139">
        <f t="shared" si="63"/>
        <v>0</v>
      </c>
      <c r="J115" s="139">
        <f t="shared" si="63"/>
        <v>1393000</v>
      </c>
      <c r="K115" s="139">
        <f t="shared" si="63"/>
        <v>0</v>
      </c>
      <c r="L115" s="139">
        <f t="shared" si="63"/>
        <v>310279000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329684000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0.98487808666869803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eU9BBfY/kksmp1OqX7qbNENezFulFWX9SYsSKsYbQsbIeCkDHl99QN+TRvPoEoOh2WdjL35UA9v04yvdUdiFw==" saltValue="k34cu0OrREqJMwr9VNOY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511000</v>
      </c>
      <c r="I10" s="110">
        <v>511583</v>
      </c>
      <c r="J10" s="109">
        <v>402000</v>
      </c>
      <c r="K10" s="110">
        <v>402419</v>
      </c>
      <c r="L10" s="109">
        <v>540000</v>
      </c>
      <c r="M10" s="110">
        <v>861784</v>
      </c>
      <c r="N10" s="109"/>
      <c r="O10" s="110">
        <v>1024211</v>
      </c>
      <c r="P10" s="109">
        <f t="shared" ref="P10:P17" si="1">$H10      +$J10      +$L10      +$N10</f>
        <v>1453000</v>
      </c>
      <c r="Q10" s="110">
        <f t="shared" ref="Q10:Q17" si="2">$I10      +$K10      +$M10      +$O10</f>
        <v>2799997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18.847762316311282</v>
      </c>
      <c r="T10" s="54">
        <f t="shared" ref="T10:T16" si="5">IF(($E10      =0),0,(($P10      /$E10      )*100))</f>
        <v>51.892857142857139</v>
      </c>
      <c r="U10" s="56">
        <f t="shared" ref="U10:U16" si="6">IF(($E10      =0),0,(($Q10      /$E10      )*100))</f>
        <v>99.999892857142854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511000</v>
      </c>
      <c r="I17" s="113">
        <f t="shared" si="7"/>
        <v>511583</v>
      </c>
      <c r="J17" s="112">
        <f t="shared" si="7"/>
        <v>402000</v>
      </c>
      <c r="K17" s="113">
        <f t="shared" si="7"/>
        <v>402419</v>
      </c>
      <c r="L17" s="112">
        <f t="shared" si="7"/>
        <v>540000</v>
      </c>
      <c r="M17" s="113">
        <f t="shared" si="7"/>
        <v>861784</v>
      </c>
      <c r="N17" s="112">
        <f t="shared" si="7"/>
        <v>0</v>
      </c>
      <c r="O17" s="113">
        <f t="shared" si="7"/>
        <v>1024211</v>
      </c>
      <c r="P17" s="112">
        <f t="shared" si="1"/>
        <v>1453000</v>
      </c>
      <c r="Q17" s="113">
        <f t="shared" si="2"/>
        <v>2799997</v>
      </c>
      <c r="R17" s="58">
        <f t="shared" si="3"/>
        <v>-100</v>
      </c>
      <c r="S17" s="59">
        <f t="shared" si="4"/>
        <v>18.847762316311282</v>
      </c>
      <c r="T17" s="58">
        <f>IF((SUM($E9:$E14))=0,0,(P17/(SUM($E9:$E14))*100))</f>
        <v>51.892857142857139</v>
      </c>
      <c r="U17" s="60">
        <f>IF((SUM($E9:$E14))=0,0,(Q17/(SUM($E9:$E14))*100))</f>
        <v>99.999892857142854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1492000</v>
      </c>
      <c r="C34" s="108"/>
      <c r="D34" s="108"/>
      <c r="E34" s="108">
        <f>$B34      +$C34      +$D34</f>
        <v>1492000</v>
      </c>
      <c r="F34" s="109">
        <v>1492000</v>
      </c>
      <c r="G34" s="110">
        <v>1492000</v>
      </c>
      <c r="H34" s="109">
        <v>373000</v>
      </c>
      <c r="I34" s="110">
        <v>426298</v>
      </c>
      <c r="J34" s="109">
        <v>573000</v>
      </c>
      <c r="K34" s="110">
        <v>573295</v>
      </c>
      <c r="L34" s="109">
        <v>492000</v>
      </c>
      <c r="M34" s="110">
        <v>546339</v>
      </c>
      <c r="N34" s="109"/>
      <c r="O34" s="110">
        <v>-53931</v>
      </c>
      <c r="P34" s="109">
        <f>$H34      +$J34      +$L34      +$N34</f>
        <v>1438000</v>
      </c>
      <c r="Q34" s="110">
        <f>$I34      +$K34      +$M34      +$O34</f>
        <v>1492001</v>
      </c>
      <c r="R34" s="54">
        <f>IF(($L34      =0),0,((($N34      -$L34      )/$L34      )*100))</f>
        <v>-100</v>
      </c>
      <c r="S34" s="55">
        <f>IF(($M34      =0),0,((($O34      -$M34      )/$M34      )*100))</f>
        <v>-109.87134361632613</v>
      </c>
      <c r="T34" s="54">
        <f>IF(($E34      =0),0,(($P34      /$E34      )*100))</f>
        <v>96.380697050938338</v>
      </c>
      <c r="U34" s="56">
        <f>IF(($E34      =0),0,(($Q34      /$E34      )*100))</f>
        <v>100.0000670241287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1492000</v>
      </c>
      <c r="C35" s="111">
        <f>C34</f>
        <v>0</v>
      </c>
      <c r="D35" s="111"/>
      <c r="E35" s="111">
        <f>$B35      +$C35      +$D35</f>
        <v>1492000</v>
      </c>
      <c r="F35" s="112">
        <f t="shared" ref="F35:O35" si="17">F34</f>
        <v>1492000</v>
      </c>
      <c r="G35" s="113">
        <f t="shared" si="17"/>
        <v>1492000</v>
      </c>
      <c r="H35" s="112">
        <f t="shared" si="17"/>
        <v>373000</v>
      </c>
      <c r="I35" s="113">
        <f t="shared" si="17"/>
        <v>426298</v>
      </c>
      <c r="J35" s="112">
        <f t="shared" si="17"/>
        <v>573000</v>
      </c>
      <c r="K35" s="113">
        <f t="shared" si="17"/>
        <v>573295</v>
      </c>
      <c r="L35" s="112">
        <f t="shared" si="17"/>
        <v>492000</v>
      </c>
      <c r="M35" s="113">
        <f t="shared" si="17"/>
        <v>546339</v>
      </c>
      <c r="N35" s="112">
        <f t="shared" si="17"/>
        <v>0</v>
      </c>
      <c r="O35" s="113">
        <f t="shared" si="17"/>
        <v>-53931</v>
      </c>
      <c r="P35" s="112">
        <f>$H35      +$J35      +$L35      +$N35</f>
        <v>1438000</v>
      </c>
      <c r="Q35" s="113">
        <f>$I35      +$K35      +$M35      +$O35</f>
        <v>1492001</v>
      </c>
      <c r="R35" s="58">
        <f>IF(($L35      =0),0,((($N35      -$L35      )/$L35      )*100))</f>
        <v>-100</v>
      </c>
      <c r="S35" s="59">
        <f>IF(($M35      =0),0,((($O35      -$M35      )/$M35      )*100))</f>
        <v>-109.87134361632613</v>
      </c>
      <c r="T35" s="58">
        <f>IF($E35   =0,0,($P35   /$E35   )*100)</f>
        <v>96.380697050938338</v>
      </c>
      <c r="U35" s="60">
        <f>IF($E35   =0,0,($Q35   /$E35   )*100)</f>
        <v>100.0000670241287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12000000</v>
      </c>
      <c r="C53" s="108">
        <v>-2480000</v>
      </c>
      <c r="D53" s="108"/>
      <c r="E53" s="108">
        <f t="shared" si="26"/>
        <v>9520000</v>
      </c>
      <c r="F53" s="109">
        <v>9520000</v>
      </c>
      <c r="G53" s="110">
        <v>9520000</v>
      </c>
      <c r="H53" s="109">
        <v>878000</v>
      </c>
      <c r="I53" s="110">
        <v>661009</v>
      </c>
      <c r="J53" s="109">
        <v>3157000</v>
      </c>
      <c r="K53" s="110">
        <v>1386249</v>
      </c>
      <c r="L53" s="109">
        <v>1034000</v>
      </c>
      <c r="M53" s="110">
        <v>2185972</v>
      </c>
      <c r="N53" s="109">
        <v>3546000</v>
      </c>
      <c r="O53" s="110">
        <v>5286770</v>
      </c>
      <c r="P53" s="109">
        <f t="shared" si="27"/>
        <v>8615000</v>
      </c>
      <c r="Q53" s="110">
        <f t="shared" si="28"/>
        <v>9520000</v>
      </c>
      <c r="R53" s="54">
        <f t="shared" si="29"/>
        <v>242.94003868471953</v>
      </c>
      <c r="S53" s="55">
        <f t="shared" si="30"/>
        <v>141.84984986083992</v>
      </c>
      <c r="T53" s="54">
        <f t="shared" si="31"/>
        <v>90.493697478991592</v>
      </c>
      <c r="U53" s="56">
        <f t="shared" si="32"/>
        <v>100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12000000</v>
      </c>
      <c r="C55" s="111">
        <f>SUM(C44:C54)</f>
        <v>-2480000</v>
      </c>
      <c r="D55" s="111"/>
      <c r="E55" s="111">
        <f t="shared" si="26"/>
        <v>9520000</v>
      </c>
      <c r="F55" s="112">
        <f t="shared" ref="F55:O55" si="33">SUM(F44:F54)</f>
        <v>9520000</v>
      </c>
      <c r="G55" s="113">
        <f t="shared" si="33"/>
        <v>9520000</v>
      </c>
      <c r="H55" s="112">
        <f t="shared" si="33"/>
        <v>878000</v>
      </c>
      <c r="I55" s="113">
        <f t="shared" si="33"/>
        <v>661009</v>
      </c>
      <c r="J55" s="112">
        <f t="shared" si="33"/>
        <v>3157000</v>
      </c>
      <c r="K55" s="113">
        <f t="shared" si="33"/>
        <v>1386249</v>
      </c>
      <c r="L55" s="112">
        <f t="shared" si="33"/>
        <v>1034000</v>
      </c>
      <c r="M55" s="113">
        <f t="shared" si="33"/>
        <v>2185972</v>
      </c>
      <c r="N55" s="112">
        <f t="shared" si="33"/>
        <v>3546000</v>
      </c>
      <c r="O55" s="113">
        <f t="shared" si="33"/>
        <v>5286770</v>
      </c>
      <c r="P55" s="112">
        <f t="shared" si="27"/>
        <v>8615000</v>
      </c>
      <c r="Q55" s="113">
        <f t="shared" si="28"/>
        <v>9520000</v>
      </c>
      <c r="R55" s="58">
        <f t="shared" si="29"/>
        <v>242.94003868471953</v>
      </c>
      <c r="S55" s="59">
        <f t="shared" si="30"/>
        <v>141.84984986083992</v>
      </c>
      <c r="T55" s="58">
        <f>IF((+$E45+$E47+$E49+$E50+$E53) =0,0,(P55   /(+$E45+$E47+$E49+$E50+$E53) )*100)</f>
        <v>90.493697478991592</v>
      </c>
      <c r="U55" s="60">
        <f>IF((+$E45+$E47+$E49+$E50+$E53) =0,0,(Q55   /(+$E45+$E47+$E49+$E50+$E53) )*100)</f>
        <v>100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16292000</v>
      </c>
      <c r="C69" s="120">
        <f>SUM(C9:C16,C19:C25,C28:C31,C34,C37:C41,C44:C54,C57:C60,C63:C67)</f>
        <v>-2480000</v>
      </c>
      <c r="D69" s="120"/>
      <c r="E69" s="120">
        <f t="shared" si="35"/>
        <v>13812000</v>
      </c>
      <c r="F69" s="121">
        <f t="shared" ref="F69:O69" si="43">SUM(F9:F16,F19:F25,F28:F31,F34,F37:F41,F44:F54,F57:F60,F63:F67)</f>
        <v>13812000</v>
      </c>
      <c r="G69" s="122">
        <f t="shared" si="43"/>
        <v>13812000</v>
      </c>
      <c r="H69" s="121">
        <f t="shared" si="43"/>
        <v>1762000</v>
      </c>
      <c r="I69" s="122">
        <f t="shared" si="43"/>
        <v>1598890</v>
      </c>
      <c r="J69" s="121">
        <f t="shared" si="43"/>
        <v>4132000</v>
      </c>
      <c r="K69" s="122">
        <f t="shared" si="43"/>
        <v>2361963</v>
      </c>
      <c r="L69" s="121">
        <f t="shared" si="43"/>
        <v>2066000</v>
      </c>
      <c r="M69" s="122">
        <f t="shared" si="43"/>
        <v>3594095</v>
      </c>
      <c r="N69" s="121">
        <f t="shared" si="43"/>
        <v>3546000</v>
      </c>
      <c r="O69" s="122">
        <f t="shared" si="43"/>
        <v>6257050</v>
      </c>
      <c r="P69" s="121">
        <f t="shared" si="36"/>
        <v>11506000</v>
      </c>
      <c r="Q69" s="122">
        <f t="shared" si="37"/>
        <v>13811998</v>
      </c>
      <c r="R69" s="67">
        <f t="shared" si="38"/>
        <v>71.636011616650535</v>
      </c>
      <c r="S69" s="68">
        <f t="shared" si="39"/>
        <v>74.092504510871308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83.304373008977706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99.999985519837821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24733000</v>
      </c>
      <c r="C71" s="108">
        <v>-64000</v>
      </c>
      <c r="D71" s="108"/>
      <c r="E71" s="108">
        <f>$B71      +$C71      +$D71</f>
        <v>24669000</v>
      </c>
      <c r="F71" s="109">
        <v>24669000</v>
      </c>
      <c r="G71" s="110">
        <v>24669000</v>
      </c>
      <c r="H71" s="109">
        <v>1615000</v>
      </c>
      <c r="I71" s="110">
        <v>1615491</v>
      </c>
      <c r="J71" s="109">
        <v>7639000</v>
      </c>
      <c r="K71" s="110">
        <v>8390969</v>
      </c>
      <c r="L71" s="109">
        <v>2288000</v>
      </c>
      <c r="M71" s="110">
        <v>2204312</v>
      </c>
      <c r="N71" s="109">
        <v>8699000</v>
      </c>
      <c r="O71" s="110">
        <v>9180386</v>
      </c>
      <c r="P71" s="109">
        <f>$H71      +$J71      +$L71      +$N71</f>
        <v>20241000</v>
      </c>
      <c r="Q71" s="110">
        <f>$I71      +$K71      +$M71      +$O71</f>
        <v>21391158</v>
      </c>
      <c r="R71" s="54">
        <f>IF(($L71      =0),0,((($N71      -$L71      )/$L71      )*100))</f>
        <v>280.20104895104896</v>
      </c>
      <c r="S71" s="55">
        <f>IF(($M71      =0),0,((($O71      -$M71      )/$M71      )*100))</f>
        <v>316.47398371918314</v>
      </c>
      <c r="T71" s="54">
        <f>IF(($E71      =0),0,(($P71      /$E71      )*100))</f>
        <v>82.050346588836192</v>
      </c>
      <c r="U71" s="56">
        <f>IF(($E71      =0),0,(($Q71      /$E71      )*100))</f>
        <v>86.712708257327009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24733000</v>
      </c>
      <c r="C73" s="117">
        <f>SUM(C71:C72)</f>
        <v>-64000</v>
      </c>
      <c r="D73" s="117"/>
      <c r="E73" s="117">
        <f>$B73      +$C73      +$D73</f>
        <v>24669000</v>
      </c>
      <c r="F73" s="118">
        <f t="shared" ref="F73:O73" si="44">SUM(F71:F72)</f>
        <v>24669000</v>
      </c>
      <c r="G73" s="119">
        <f t="shared" si="44"/>
        <v>24669000</v>
      </c>
      <c r="H73" s="118">
        <f t="shared" si="44"/>
        <v>1615000</v>
      </c>
      <c r="I73" s="119">
        <f t="shared" si="44"/>
        <v>1615491</v>
      </c>
      <c r="J73" s="118">
        <f t="shared" si="44"/>
        <v>7639000</v>
      </c>
      <c r="K73" s="119">
        <f t="shared" si="44"/>
        <v>8390969</v>
      </c>
      <c r="L73" s="118">
        <f t="shared" si="44"/>
        <v>2288000</v>
      </c>
      <c r="M73" s="119">
        <f t="shared" si="44"/>
        <v>2204312</v>
      </c>
      <c r="N73" s="118">
        <f t="shared" si="44"/>
        <v>8699000</v>
      </c>
      <c r="O73" s="119">
        <f t="shared" si="44"/>
        <v>9180386</v>
      </c>
      <c r="P73" s="118">
        <f>$H73      +$J73      +$L73      +$N73</f>
        <v>20241000</v>
      </c>
      <c r="Q73" s="119">
        <f>$I73      +$K73      +$M73      +$O73</f>
        <v>21391158</v>
      </c>
      <c r="R73" s="63">
        <f>IF(($L73      =0),0,((($N73      -$L73      )/$L73      )*100))</f>
        <v>280.20104895104896</v>
      </c>
      <c r="S73" s="64">
        <f>IF(($M73      =0),0,((($O73      -$M73      )/$M73      )*100))</f>
        <v>316.47398371918314</v>
      </c>
      <c r="T73" s="63">
        <f>IF(($E71      =0),0,(($P71      /$E71      )*100))</f>
        <v>82.050346588836192</v>
      </c>
      <c r="U73" s="65">
        <f>IF($E71   =0,0,($Q71   /$E71 )*100)</f>
        <v>86.712708257327009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24733000</v>
      </c>
      <c r="C74" s="120">
        <f>SUM(C71:C72)</f>
        <v>-64000</v>
      </c>
      <c r="D74" s="120"/>
      <c r="E74" s="120">
        <f>$B74      +$C74      +$D74</f>
        <v>24669000</v>
      </c>
      <c r="F74" s="121">
        <f t="shared" ref="F74:O74" si="45">SUM(F71:F72)</f>
        <v>24669000</v>
      </c>
      <c r="G74" s="122">
        <f t="shared" si="45"/>
        <v>24669000</v>
      </c>
      <c r="H74" s="121">
        <f t="shared" si="45"/>
        <v>1615000</v>
      </c>
      <c r="I74" s="122">
        <f t="shared" si="45"/>
        <v>1615491</v>
      </c>
      <c r="J74" s="121">
        <f t="shared" si="45"/>
        <v>7639000</v>
      </c>
      <c r="K74" s="122">
        <f t="shared" si="45"/>
        <v>8390969</v>
      </c>
      <c r="L74" s="121">
        <f t="shared" si="45"/>
        <v>2288000</v>
      </c>
      <c r="M74" s="122">
        <f t="shared" si="45"/>
        <v>2204312</v>
      </c>
      <c r="N74" s="121">
        <f t="shared" si="45"/>
        <v>8699000</v>
      </c>
      <c r="O74" s="122">
        <f t="shared" si="45"/>
        <v>9180386</v>
      </c>
      <c r="P74" s="121">
        <f>$H74      +$J74      +$L74      +$N74</f>
        <v>20241000</v>
      </c>
      <c r="Q74" s="122">
        <f>$I74      +$K74      +$M74      +$O74</f>
        <v>21391158</v>
      </c>
      <c r="R74" s="67">
        <f>IF(($L74      =0),0,((($N74      -$L74      )/$L74      )*100))</f>
        <v>280.20104895104896</v>
      </c>
      <c r="S74" s="68">
        <f>IF(($M74      =0),0,((($O74      -$M74      )/$M74      )*100))</f>
        <v>316.47398371918314</v>
      </c>
      <c r="T74" s="67">
        <f>IF(($E71      =0),0,(($P71      /$E71      )*100))</f>
        <v>82.050346588836192</v>
      </c>
      <c r="U74" s="71">
        <f>IF($E71   =0,0,($Q71   /$E71 )*100)</f>
        <v>86.712708257327009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41025000</v>
      </c>
      <c r="C75" s="120">
        <f>SUM(C9:C16,C19:C25,C28:C31,C34,C37:C41,C44:C54,C57:C60,C63:C67,C71:C72)</f>
        <v>-2544000</v>
      </c>
      <c r="D75" s="120"/>
      <c r="E75" s="120">
        <f>$B75      +$C75      +$D75</f>
        <v>38481000</v>
      </c>
      <c r="F75" s="121">
        <f t="shared" ref="F75:O75" si="46">SUM(F9:F16,F19:F25,F28:F31,F34,F37:F41,F44:F54,F57:F60,F63:F67,F71:F72)</f>
        <v>38481000</v>
      </c>
      <c r="G75" s="122">
        <f t="shared" si="46"/>
        <v>38481000</v>
      </c>
      <c r="H75" s="121">
        <f t="shared" si="46"/>
        <v>3377000</v>
      </c>
      <c r="I75" s="122">
        <f t="shared" si="46"/>
        <v>3214381</v>
      </c>
      <c r="J75" s="121">
        <f t="shared" si="46"/>
        <v>11771000</v>
      </c>
      <c r="K75" s="122">
        <f t="shared" si="46"/>
        <v>10752932</v>
      </c>
      <c r="L75" s="121">
        <f t="shared" si="46"/>
        <v>4354000</v>
      </c>
      <c r="M75" s="122">
        <f t="shared" si="46"/>
        <v>5798407</v>
      </c>
      <c r="N75" s="121">
        <f t="shared" si="46"/>
        <v>12245000</v>
      </c>
      <c r="O75" s="122">
        <f t="shared" si="46"/>
        <v>15437436</v>
      </c>
      <c r="P75" s="121">
        <f>$H75      +$J75      +$L75      +$N75</f>
        <v>31747000</v>
      </c>
      <c r="Q75" s="122">
        <f>$I75      +$K75      +$M75      +$O75</f>
        <v>35203156</v>
      </c>
      <c r="R75" s="67">
        <f>IF(($L75      =0),0,((($N75      -$L75      )/$L75      )*100))</f>
        <v>181.23564538355535</v>
      </c>
      <c r="S75" s="68">
        <f>IF(($M75      =0),0,((($O75      -$M75      )/$M75      )*100))</f>
        <v>166.23581269821176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82.500454769886431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91.481915750630179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21122000</v>
      </c>
      <c r="C87" s="128">
        <f t="shared" si="48"/>
        <v>1832000</v>
      </c>
      <c r="D87" s="128">
        <f t="shared" si="48"/>
        <v>0</v>
      </c>
      <c r="E87" s="128">
        <f t="shared" si="48"/>
        <v>22954000</v>
      </c>
      <c r="F87" s="128">
        <f t="shared" si="48"/>
        <v>0</v>
      </c>
      <c r="G87" s="128">
        <f t="shared" si="48"/>
        <v>0</v>
      </c>
      <c r="H87" s="128">
        <f t="shared" si="48"/>
        <v>10693000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9751000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20444000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89.065086695129395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10341000</v>
      </c>
      <c r="C91" s="108"/>
      <c r="D91" s="108"/>
      <c r="E91" s="108">
        <f t="shared" si="49"/>
        <v>10341000</v>
      </c>
      <c r="F91" s="108">
        <v>0</v>
      </c>
      <c r="G91" s="108">
        <v>0</v>
      </c>
      <c r="H91" s="108">
        <v>10693000</v>
      </c>
      <c r="I91" s="108"/>
      <c r="J91" s="108"/>
      <c r="K91" s="108"/>
      <c r="L91" s="108">
        <v>1375000</v>
      </c>
      <c r="M91" s="108"/>
      <c r="N91" s="108"/>
      <c r="O91" s="108"/>
      <c r="P91" s="108">
        <f t="shared" si="50"/>
        <v>12068000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116.70051252296683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5000</v>
      </c>
      <c r="C92" s="108"/>
      <c r="D92" s="108"/>
      <c r="E92" s="108">
        <f t="shared" si="49"/>
        <v>5000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8019000</v>
      </c>
      <c r="C93" s="108"/>
      <c r="D93" s="108"/>
      <c r="E93" s="108">
        <f t="shared" si="49"/>
        <v>8019000</v>
      </c>
      <c r="F93" s="108">
        <v>0</v>
      </c>
      <c r="G93" s="108">
        <v>0</v>
      </c>
      <c r="H93" s="108"/>
      <c r="I93" s="108"/>
      <c r="J93" s="108"/>
      <c r="K93" s="108"/>
      <c r="L93" s="108">
        <v>8019000</v>
      </c>
      <c r="M93" s="108"/>
      <c r="N93" s="108"/>
      <c r="O93" s="108"/>
      <c r="P93" s="108">
        <f t="shared" si="50"/>
        <v>8019000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2657000</v>
      </c>
      <c r="C94" s="108">
        <v>1000000</v>
      </c>
      <c r="D94" s="108"/>
      <c r="E94" s="108">
        <f t="shared" si="49"/>
        <v>3657000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</v>
      </c>
      <c r="C96" s="131">
        <v>832000</v>
      </c>
      <c r="D96" s="131"/>
      <c r="E96" s="131">
        <f t="shared" si="49"/>
        <v>932000</v>
      </c>
      <c r="F96" s="131">
        <v>0</v>
      </c>
      <c r="G96" s="131">
        <v>0</v>
      </c>
      <c r="H96" s="131"/>
      <c r="I96" s="131"/>
      <c r="J96" s="131"/>
      <c r="K96" s="131"/>
      <c r="L96" s="131">
        <v>357000</v>
      </c>
      <c r="M96" s="131"/>
      <c r="N96" s="131"/>
      <c r="O96" s="131"/>
      <c r="P96" s="131">
        <f t="shared" si="50"/>
        <v>357000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38.30472103004292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21122000</v>
      </c>
      <c r="C114" s="137">
        <f t="shared" si="62"/>
        <v>1832000</v>
      </c>
      <c r="D114" s="137">
        <f t="shared" si="62"/>
        <v>0</v>
      </c>
      <c r="E114" s="137">
        <f t="shared" si="62"/>
        <v>22954000</v>
      </c>
      <c r="F114" s="137">
        <f t="shared" si="62"/>
        <v>0</v>
      </c>
      <c r="G114" s="137">
        <f t="shared" si="62"/>
        <v>0</v>
      </c>
      <c r="H114" s="137">
        <f t="shared" si="62"/>
        <v>10693000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9751000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20444000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0.89065086695129392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21122000</v>
      </c>
      <c r="C115" s="139">
        <f t="shared" ref="C115:Q115" si="63">C87</f>
        <v>1832000</v>
      </c>
      <c r="D115" s="139">
        <f t="shared" si="63"/>
        <v>0</v>
      </c>
      <c r="E115" s="139">
        <f t="shared" si="63"/>
        <v>22954000</v>
      </c>
      <c r="F115" s="139">
        <f t="shared" si="63"/>
        <v>0</v>
      </c>
      <c r="G115" s="139">
        <f t="shared" si="63"/>
        <v>0</v>
      </c>
      <c r="H115" s="139">
        <f t="shared" si="63"/>
        <v>10693000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9751000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20444000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0.89065086695129392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8rwrm+uqCYROJzuvc5OG8gFRANyickfW00mdnfbCJxbS/h6A5LHrGAfSqtr4Rx9383qOwKKJ+h67NPIZl+B3w==" saltValue="NTvqza98woYvexfrBa71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52000</v>
      </c>
      <c r="I10" s="110">
        <v>52542</v>
      </c>
      <c r="J10" s="109"/>
      <c r="K10" s="110">
        <v>168099</v>
      </c>
      <c r="L10" s="109">
        <v>161000</v>
      </c>
      <c r="M10" s="110">
        <v>374382</v>
      </c>
      <c r="N10" s="109"/>
      <c r="O10" s="110">
        <v>1012482</v>
      </c>
      <c r="P10" s="109">
        <f t="shared" ref="P10:P17" si="1">$H10      +$J10      +$L10      +$N10</f>
        <v>213000</v>
      </c>
      <c r="Q10" s="110">
        <f t="shared" ref="Q10:Q17" si="2">$I10      +$K10      +$M10      +$O10</f>
        <v>1607505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170.44088658108564</v>
      </c>
      <c r="T10" s="54">
        <f t="shared" ref="T10:T16" si="5">IF(($E10      =0),0,(($P10      /$E10      )*100))</f>
        <v>11.833333333333334</v>
      </c>
      <c r="U10" s="56">
        <f t="shared" ref="U10:U16" si="6">IF(($E10      =0),0,(($Q10      /$E10      )*100))</f>
        <v>89.305833333333325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52000</v>
      </c>
      <c r="I17" s="113">
        <f t="shared" si="7"/>
        <v>52542</v>
      </c>
      <c r="J17" s="112">
        <f t="shared" si="7"/>
        <v>0</v>
      </c>
      <c r="K17" s="113">
        <f t="shared" si="7"/>
        <v>168099</v>
      </c>
      <c r="L17" s="112">
        <f t="shared" si="7"/>
        <v>161000</v>
      </c>
      <c r="M17" s="113">
        <f t="shared" si="7"/>
        <v>374382</v>
      </c>
      <c r="N17" s="112">
        <f t="shared" si="7"/>
        <v>0</v>
      </c>
      <c r="O17" s="113">
        <f t="shared" si="7"/>
        <v>1012482</v>
      </c>
      <c r="P17" s="112">
        <f t="shared" si="1"/>
        <v>213000</v>
      </c>
      <c r="Q17" s="113">
        <f t="shared" si="2"/>
        <v>1607505</v>
      </c>
      <c r="R17" s="58">
        <f t="shared" si="3"/>
        <v>-100</v>
      </c>
      <c r="S17" s="59">
        <f t="shared" si="4"/>
        <v>170.44088658108564</v>
      </c>
      <c r="T17" s="58">
        <f>IF((SUM($E9:$E14))=0,0,(P17/(SUM($E9:$E14))*100))</f>
        <v>11.833333333333334</v>
      </c>
      <c r="U17" s="60">
        <f>IF((SUM($E9:$E14))=0,0,(Q17/(SUM($E9:$E14))*100))</f>
        <v>89.305833333333325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1474000</v>
      </c>
      <c r="C34" s="108"/>
      <c r="D34" s="108"/>
      <c r="E34" s="108">
        <f>$B34      +$C34      +$D34</f>
        <v>1474000</v>
      </c>
      <c r="F34" s="109">
        <v>1474000</v>
      </c>
      <c r="G34" s="110">
        <v>1474000</v>
      </c>
      <c r="H34" s="109">
        <v>369000</v>
      </c>
      <c r="I34" s="110">
        <v>580073</v>
      </c>
      <c r="J34" s="109">
        <v>317000</v>
      </c>
      <c r="K34" s="110"/>
      <c r="L34" s="109">
        <v>577000</v>
      </c>
      <c r="M34" s="110">
        <v>893927</v>
      </c>
      <c r="N34" s="109"/>
      <c r="O34" s="110"/>
      <c r="P34" s="109">
        <f>$H34      +$J34      +$L34      +$N34</f>
        <v>1263000</v>
      </c>
      <c r="Q34" s="110">
        <f>$I34      +$K34      +$M34      +$O34</f>
        <v>1474000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85.685210312075981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1474000</v>
      </c>
      <c r="C35" s="111">
        <f>C34</f>
        <v>0</v>
      </c>
      <c r="D35" s="111"/>
      <c r="E35" s="111">
        <f>$B35      +$C35      +$D35</f>
        <v>1474000</v>
      </c>
      <c r="F35" s="112">
        <f t="shared" ref="F35:O35" si="17">F34</f>
        <v>1474000</v>
      </c>
      <c r="G35" s="113">
        <f t="shared" si="17"/>
        <v>1474000</v>
      </c>
      <c r="H35" s="112">
        <f t="shared" si="17"/>
        <v>369000</v>
      </c>
      <c r="I35" s="113">
        <f t="shared" si="17"/>
        <v>580073</v>
      </c>
      <c r="J35" s="112">
        <f t="shared" si="17"/>
        <v>317000</v>
      </c>
      <c r="K35" s="113">
        <f t="shared" si="17"/>
        <v>0</v>
      </c>
      <c r="L35" s="112">
        <f t="shared" si="17"/>
        <v>577000</v>
      </c>
      <c r="M35" s="113">
        <f t="shared" si="17"/>
        <v>893927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1263000</v>
      </c>
      <c r="Q35" s="113">
        <f>$I35      +$K35      +$M35      +$O35</f>
        <v>1474000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85.685210312075981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5798000</v>
      </c>
      <c r="C38" s="108">
        <v>-5368000</v>
      </c>
      <c r="D38" s="108"/>
      <c r="E38" s="108">
        <f t="shared" si="18"/>
        <v>430000</v>
      </c>
      <c r="F38" s="109">
        <v>5798000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5798000</v>
      </c>
      <c r="C42" s="111">
        <f>SUM(C37:C41)</f>
        <v>-5368000</v>
      </c>
      <c r="D42" s="111"/>
      <c r="E42" s="111">
        <f t="shared" si="18"/>
        <v>430000</v>
      </c>
      <c r="F42" s="112">
        <f t="shared" ref="F42:O42" si="25">SUM(F37:F41)</f>
        <v>5798000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12000000</v>
      </c>
      <c r="C53" s="108">
        <v>-2920000</v>
      </c>
      <c r="D53" s="108"/>
      <c r="E53" s="108">
        <f t="shared" si="26"/>
        <v>9080000</v>
      </c>
      <c r="F53" s="109">
        <v>9080000</v>
      </c>
      <c r="G53" s="110">
        <v>9080000</v>
      </c>
      <c r="H53" s="109"/>
      <c r="I53" s="110"/>
      <c r="J53" s="109">
        <v>2001000</v>
      </c>
      <c r="K53" s="110"/>
      <c r="L53" s="109">
        <v>367000</v>
      </c>
      <c r="M53" s="110">
        <v>2342444</v>
      </c>
      <c r="N53" s="109">
        <v>5793000</v>
      </c>
      <c r="O53" s="110">
        <v>4144638</v>
      </c>
      <c r="P53" s="109">
        <f t="shared" si="27"/>
        <v>8161000</v>
      </c>
      <c r="Q53" s="110">
        <f t="shared" si="28"/>
        <v>6487082</v>
      </c>
      <c r="R53" s="54">
        <f t="shared" si="29"/>
        <v>1478.4741144414168</v>
      </c>
      <c r="S53" s="55">
        <f t="shared" si="30"/>
        <v>76.936481725923869</v>
      </c>
      <c r="T53" s="54">
        <f t="shared" si="31"/>
        <v>89.878854625550659</v>
      </c>
      <c r="U53" s="56">
        <f t="shared" si="32"/>
        <v>71.443634361233478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12000000</v>
      </c>
      <c r="C55" s="111">
        <f>SUM(C44:C54)</f>
        <v>-2920000</v>
      </c>
      <c r="D55" s="111"/>
      <c r="E55" s="111">
        <f t="shared" si="26"/>
        <v>9080000</v>
      </c>
      <c r="F55" s="112">
        <f t="shared" ref="F55:O55" si="33">SUM(F44:F54)</f>
        <v>9080000</v>
      </c>
      <c r="G55" s="113">
        <f t="shared" si="33"/>
        <v>9080000</v>
      </c>
      <c r="H55" s="112">
        <f t="shared" si="33"/>
        <v>0</v>
      </c>
      <c r="I55" s="113">
        <f t="shared" si="33"/>
        <v>0</v>
      </c>
      <c r="J55" s="112">
        <f t="shared" si="33"/>
        <v>2001000</v>
      </c>
      <c r="K55" s="113">
        <f t="shared" si="33"/>
        <v>0</v>
      </c>
      <c r="L55" s="112">
        <f t="shared" si="33"/>
        <v>367000</v>
      </c>
      <c r="M55" s="113">
        <f t="shared" si="33"/>
        <v>2342444</v>
      </c>
      <c r="N55" s="112">
        <f t="shared" si="33"/>
        <v>5793000</v>
      </c>
      <c r="O55" s="113">
        <f t="shared" si="33"/>
        <v>4144638</v>
      </c>
      <c r="P55" s="112">
        <f t="shared" si="27"/>
        <v>8161000</v>
      </c>
      <c r="Q55" s="113">
        <f t="shared" si="28"/>
        <v>6487082</v>
      </c>
      <c r="R55" s="58">
        <f t="shared" si="29"/>
        <v>1478.4741144414168</v>
      </c>
      <c r="S55" s="59">
        <f t="shared" si="30"/>
        <v>76.936481725923869</v>
      </c>
      <c r="T55" s="58">
        <f>IF((+$E45+$E47+$E49+$E50+$E53) =0,0,(P55   /(+$E45+$E47+$E49+$E50+$E53) )*100)</f>
        <v>89.878854625550659</v>
      </c>
      <c r="U55" s="60">
        <f>IF((+$E45+$E47+$E49+$E50+$E53) =0,0,(Q55   /(+$E45+$E47+$E49+$E50+$E53) )*100)</f>
        <v>71.443634361233478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21072000</v>
      </c>
      <c r="C69" s="120">
        <f>SUM(C9:C16,C19:C25,C28:C31,C34,C37:C41,C44:C54,C57:C60,C63:C67)</f>
        <v>-8288000</v>
      </c>
      <c r="D69" s="120"/>
      <c r="E69" s="120">
        <f t="shared" si="35"/>
        <v>12784000</v>
      </c>
      <c r="F69" s="121">
        <f t="shared" ref="F69:O69" si="43">SUM(F9:F16,F19:F25,F28:F31,F34,F37:F41,F44:F54,F57:F60,F63:F67)</f>
        <v>18152000</v>
      </c>
      <c r="G69" s="122">
        <f t="shared" si="43"/>
        <v>12354000</v>
      </c>
      <c r="H69" s="121">
        <f t="shared" si="43"/>
        <v>421000</v>
      </c>
      <c r="I69" s="122">
        <f t="shared" si="43"/>
        <v>632615</v>
      </c>
      <c r="J69" s="121">
        <f t="shared" si="43"/>
        <v>2318000</v>
      </c>
      <c r="K69" s="122">
        <f t="shared" si="43"/>
        <v>168099</v>
      </c>
      <c r="L69" s="121">
        <f t="shared" si="43"/>
        <v>1105000</v>
      </c>
      <c r="M69" s="122">
        <f t="shared" si="43"/>
        <v>3610753</v>
      </c>
      <c r="N69" s="121">
        <f t="shared" si="43"/>
        <v>5793000</v>
      </c>
      <c r="O69" s="122">
        <f t="shared" si="43"/>
        <v>5157120</v>
      </c>
      <c r="P69" s="121">
        <f t="shared" si="36"/>
        <v>9637000</v>
      </c>
      <c r="Q69" s="122">
        <f t="shared" si="37"/>
        <v>9568587</v>
      </c>
      <c r="R69" s="67">
        <f t="shared" si="38"/>
        <v>424.2533936651584</v>
      </c>
      <c r="S69" s="68">
        <f t="shared" si="39"/>
        <v>42.826717861897507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78.007123198963896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77.453351141330742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22874000</v>
      </c>
      <c r="C71" s="108">
        <v>-56000</v>
      </c>
      <c r="D71" s="108"/>
      <c r="E71" s="108">
        <f>$B71      +$C71      +$D71</f>
        <v>22818000</v>
      </c>
      <c r="F71" s="109">
        <v>22818000</v>
      </c>
      <c r="G71" s="110">
        <v>22818000</v>
      </c>
      <c r="H71" s="109">
        <v>4800000</v>
      </c>
      <c r="I71" s="110">
        <v>1432085</v>
      </c>
      <c r="J71" s="109">
        <v>5640000</v>
      </c>
      <c r="K71" s="110">
        <v>2690903</v>
      </c>
      <c r="L71" s="109">
        <v>6797000</v>
      </c>
      <c r="M71" s="110">
        <v>9568213</v>
      </c>
      <c r="N71" s="109">
        <v>5576000</v>
      </c>
      <c r="O71" s="110">
        <v>8888153</v>
      </c>
      <c r="P71" s="109">
        <f>$H71      +$J71      +$L71      +$N71</f>
        <v>22813000</v>
      </c>
      <c r="Q71" s="110">
        <f>$I71      +$K71      +$M71      +$O71</f>
        <v>22579354</v>
      </c>
      <c r="R71" s="54">
        <f>IF(($L71      =0),0,((($N71      -$L71      )/$L71      )*100))</f>
        <v>-17.963807562159776</v>
      </c>
      <c r="S71" s="55">
        <f>IF(($M71      =0),0,((($O71      -$M71      )/$M71      )*100))</f>
        <v>-7.1074922767710129</v>
      </c>
      <c r="T71" s="54">
        <f>IF(($E71      =0),0,(($P71      /$E71      )*100))</f>
        <v>99.978087474800589</v>
      </c>
      <c r="U71" s="56">
        <f>IF(($E71      =0),0,(($Q71      /$E71      )*100))</f>
        <v>98.954132702252608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22874000</v>
      </c>
      <c r="C73" s="117">
        <f>SUM(C71:C72)</f>
        <v>-56000</v>
      </c>
      <c r="D73" s="117"/>
      <c r="E73" s="117">
        <f>$B73      +$C73      +$D73</f>
        <v>22818000</v>
      </c>
      <c r="F73" s="118">
        <f t="shared" ref="F73:O73" si="44">SUM(F71:F72)</f>
        <v>22818000</v>
      </c>
      <c r="G73" s="119">
        <f t="shared" si="44"/>
        <v>22818000</v>
      </c>
      <c r="H73" s="118">
        <f t="shared" si="44"/>
        <v>4800000</v>
      </c>
      <c r="I73" s="119">
        <f t="shared" si="44"/>
        <v>1432085</v>
      </c>
      <c r="J73" s="118">
        <f t="shared" si="44"/>
        <v>5640000</v>
      </c>
      <c r="K73" s="119">
        <f t="shared" si="44"/>
        <v>2690903</v>
      </c>
      <c r="L73" s="118">
        <f t="shared" si="44"/>
        <v>6797000</v>
      </c>
      <c r="M73" s="119">
        <f t="shared" si="44"/>
        <v>9568213</v>
      </c>
      <c r="N73" s="118">
        <f t="shared" si="44"/>
        <v>5576000</v>
      </c>
      <c r="O73" s="119">
        <f t="shared" si="44"/>
        <v>8888153</v>
      </c>
      <c r="P73" s="118">
        <f>$H73      +$J73      +$L73      +$N73</f>
        <v>22813000</v>
      </c>
      <c r="Q73" s="119">
        <f>$I73      +$K73      +$M73      +$O73</f>
        <v>22579354</v>
      </c>
      <c r="R73" s="63">
        <f>IF(($L73      =0),0,((($N73      -$L73      )/$L73      )*100))</f>
        <v>-17.963807562159776</v>
      </c>
      <c r="S73" s="64">
        <f>IF(($M73      =0),0,((($O73      -$M73      )/$M73      )*100))</f>
        <v>-7.1074922767710129</v>
      </c>
      <c r="T73" s="63">
        <f>IF(($E71      =0),0,(($P71      /$E71      )*100))</f>
        <v>99.978087474800589</v>
      </c>
      <c r="U73" s="65">
        <f>IF($E71   =0,0,($Q71   /$E71 )*100)</f>
        <v>98.954132702252608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22874000</v>
      </c>
      <c r="C74" s="120">
        <f>SUM(C71:C72)</f>
        <v>-56000</v>
      </c>
      <c r="D74" s="120"/>
      <c r="E74" s="120">
        <f>$B74      +$C74      +$D74</f>
        <v>22818000</v>
      </c>
      <c r="F74" s="121">
        <f t="shared" ref="F74:O74" si="45">SUM(F71:F72)</f>
        <v>22818000</v>
      </c>
      <c r="G74" s="122">
        <f t="shared" si="45"/>
        <v>22818000</v>
      </c>
      <c r="H74" s="121">
        <f t="shared" si="45"/>
        <v>4800000</v>
      </c>
      <c r="I74" s="122">
        <f t="shared" si="45"/>
        <v>1432085</v>
      </c>
      <c r="J74" s="121">
        <f t="shared" si="45"/>
        <v>5640000</v>
      </c>
      <c r="K74" s="122">
        <f t="shared" si="45"/>
        <v>2690903</v>
      </c>
      <c r="L74" s="121">
        <f t="shared" si="45"/>
        <v>6797000</v>
      </c>
      <c r="M74" s="122">
        <f t="shared" si="45"/>
        <v>9568213</v>
      </c>
      <c r="N74" s="121">
        <f t="shared" si="45"/>
        <v>5576000</v>
      </c>
      <c r="O74" s="122">
        <f t="shared" si="45"/>
        <v>8888153</v>
      </c>
      <c r="P74" s="121">
        <f>$H74      +$J74      +$L74      +$N74</f>
        <v>22813000</v>
      </c>
      <c r="Q74" s="122">
        <f>$I74      +$K74      +$M74      +$O74</f>
        <v>22579354</v>
      </c>
      <c r="R74" s="67">
        <f>IF(($L74      =0),0,((($N74      -$L74      )/$L74      )*100))</f>
        <v>-17.963807562159776</v>
      </c>
      <c r="S74" s="68">
        <f>IF(($M74      =0),0,((($O74      -$M74      )/$M74      )*100))</f>
        <v>-7.1074922767710129</v>
      </c>
      <c r="T74" s="67">
        <f>IF(($E71      =0),0,(($P71      /$E71      )*100))</f>
        <v>99.978087474800589</v>
      </c>
      <c r="U74" s="71">
        <f>IF($E71   =0,0,($Q71   /$E71 )*100)</f>
        <v>98.954132702252608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43946000</v>
      </c>
      <c r="C75" s="120">
        <f>SUM(C9:C16,C19:C25,C28:C31,C34,C37:C41,C44:C54,C57:C60,C63:C67,C71:C72)</f>
        <v>-8344000</v>
      </c>
      <c r="D75" s="120"/>
      <c r="E75" s="120">
        <f>$B75      +$C75      +$D75</f>
        <v>35602000</v>
      </c>
      <c r="F75" s="121">
        <f t="shared" ref="F75:O75" si="46">SUM(F9:F16,F19:F25,F28:F31,F34,F37:F41,F44:F54,F57:F60,F63:F67,F71:F72)</f>
        <v>40970000</v>
      </c>
      <c r="G75" s="122">
        <f t="shared" si="46"/>
        <v>35172000</v>
      </c>
      <c r="H75" s="121">
        <f t="shared" si="46"/>
        <v>5221000</v>
      </c>
      <c r="I75" s="122">
        <f t="shared" si="46"/>
        <v>2064700</v>
      </c>
      <c r="J75" s="121">
        <f t="shared" si="46"/>
        <v>7958000</v>
      </c>
      <c r="K75" s="122">
        <f t="shared" si="46"/>
        <v>2859002</v>
      </c>
      <c r="L75" s="121">
        <f t="shared" si="46"/>
        <v>7902000</v>
      </c>
      <c r="M75" s="122">
        <f t="shared" si="46"/>
        <v>13178966</v>
      </c>
      <c r="N75" s="121">
        <f t="shared" si="46"/>
        <v>11369000</v>
      </c>
      <c r="O75" s="122">
        <f t="shared" si="46"/>
        <v>14045273</v>
      </c>
      <c r="P75" s="121">
        <f>$H75      +$J75      +$L75      +$N75</f>
        <v>32450000</v>
      </c>
      <c r="Q75" s="122">
        <f>$I75      +$K75      +$M75      +$O75</f>
        <v>32147941</v>
      </c>
      <c r="R75" s="67">
        <f>IF(($L75      =0),0,((($N75      -$L75      )/$L75      )*100))</f>
        <v>43.874968362439887</v>
      </c>
      <c r="S75" s="68">
        <f>IF(($M75      =0),0,((($O75      -$M75      )/$M75      )*100))</f>
        <v>6.5734064417496798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92.260889343796208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91.402084044126013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16691000</v>
      </c>
      <c r="C87" s="128">
        <f t="shared" si="48"/>
        <v>-476000</v>
      </c>
      <c r="D87" s="128">
        <f t="shared" si="48"/>
        <v>0</v>
      </c>
      <c r="E87" s="128">
        <f t="shared" si="48"/>
        <v>16215000</v>
      </c>
      <c r="F87" s="128">
        <f t="shared" si="48"/>
        <v>0</v>
      </c>
      <c r="G87" s="128">
        <f t="shared" si="48"/>
        <v>0</v>
      </c>
      <c r="H87" s="128">
        <f t="shared" si="48"/>
        <v>2659000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12738000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15397000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94.955288313290168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2969000</v>
      </c>
      <c r="C91" s="108">
        <v>-1176000</v>
      </c>
      <c r="D91" s="108"/>
      <c r="E91" s="108">
        <f t="shared" si="49"/>
        <v>1793000</v>
      </c>
      <c r="F91" s="108">
        <v>0</v>
      </c>
      <c r="G91" s="108">
        <v>0</v>
      </c>
      <c r="H91" s="108">
        <v>2659000</v>
      </c>
      <c r="I91" s="108"/>
      <c r="J91" s="108"/>
      <c r="K91" s="108"/>
      <c r="L91" s="108">
        <v>15000</v>
      </c>
      <c r="M91" s="108"/>
      <c r="N91" s="108"/>
      <c r="O91" s="108"/>
      <c r="P91" s="108">
        <f t="shared" si="50"/>
        <v>2674000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149.13552704963749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12723000</v>
      </c>
      <c r="C93" s="108"/>
      <c r="D93" s="108"/>
      <c r="E93" s="108">
        <f t="shared" si="49"/>
        <v>12723000</v>
      </c>
      <c r="F93" s="108">
        <v>0</v>
      </c>
      <c r="G93" s="108">
        <v>0</v>
      </c>
      <c r="H93" s="108"/>
      <c r="I93" s="108"/>
      <c r="J93" s="108"/>
      <c r="K93" s="108"/>
      <c r="L93" s="108">
        <v>12723000</v>
      </c>
      <c r="M93" s="108"/>
      <c r="N93" s="108"/>
      <c r="O93" s="108"/>
      <c r="P93" s="108">
        <f t="shared" si="50"/>
        <v>12723000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999000</v>
      </c>
      <c r="C94" s="108">
        <v>500000</v>
      </c>
      <c r="D94" s="108"/>
      <c r="E94" s="108">
        <f t="shared" si="49"/>
        <v>1499000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200000</v>
      </c>
      <c r="D96" s="131"/>
      <c r="E96" s="131">
        <f t="shared" si="49"/>
        <v>200000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16691000</v>
      </c>
      <c r="C114" s="137">
        <f t="shared" si="62"/>
        <v>-476000</v>
      </c>
      <c r="D114" s="137">
        <f t="shared" si="62"/>
        <v>0</v>
      </c>
      <c r="E114" s="137">
        <f t="shared" si="62"/>
        <v>16215000</v>
      </c>
      <c r="F114" s="137">
        <f t="shared" si="62"/>
        <v>0</v>
      </c>
      <c r="G114" s="137">
        <f t="shared" si="62"/>
        <v>0</v>
      </c>
      <c r="H114" s="137">
        <f t="shared" si="62"/>
        <v>2659000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12738000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15397000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0.94955288313290165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16691000</v>
      </c>
      <c r="C115" s="139">
        <f t="shared" ref="C115:Q115" si="63">C87</f>
        <v>-476000</v>
      </c>
      <c r="D115" s="139">
        <f t="shared" si="63"/>
        <v>0</v>
      </c>
      <c r="E115" s="139">
        <f t="shared" si="63"/>
        <v>16215000</v>
      </c>
      <c r="F115" s="139">
        <f t="shared" si="63"/>
        <v>0</v>
      </c>
      <c r="G115" s="139">
        <f t="shared" si="63"/>
        <v>0</v>
      </c>
      <c r="H115" s="139">
        <f t="shared" si="63"/>
        <v>2659000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12738000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15397000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0.94955288313290165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ScZ7UGBWryxChr7iYmrpTqLKFMZfplvpEAruN78zEYS0+ViXGNc8X6N97YG2ymvOq+iP6Nu8HL2ZkDP0geW8Q==" saltValue="CPFShov/hKKRKow7irsR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97000</v>
      </c>
      <c r="I10" s="110">
        <v>96674</v>
      </c>
      <c r="J10" s="109">
        <v>557000</v>
      </c>
      <c r="K10" s="110">
        <v>686039</v>
      </c>
      <c r="L10" s="109">
        <v>272000</v>
      </c>
      <c r="M10" s="110">
        <v>272771</v>
      </c>
      <c r="N10" s="109"/>
      <c r="O10" s="110">
        <v>313542</v>
      </c>
      <c r="P10" s="109">
        <f t="shared" ref="P10:P17" si="1">$H10      +$J10      +$L10      +$N10</f>
        <v>926000</v>
      </c>
      <c r="Q10" s="110">
        <f t="shared" ref="Q10:Q17" si="2">$I10      +$K10      +$M10      +$O10</f>
        <v>1369026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14.94697016911622</v>
      </c>
      <c r="T10" s="54">
        <f t="shared" ref="T10:T16" si="5">IF(($E10      =0),0,(($P10      /$E10      )*100))</f>
        <v>51.44444444444445</v>
      </c>
      <c r="U10" s="56">
        <f t="shared" ref="U10:U16" si="6">IF(($E10      =0),0,(($Q10      /$E10      )*100))</f>
        <v>76.057000000000002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10477000</v>
      </c>
      <c r="C14" s="108">
        <v>10000000</v>
      </c>
      <c r="D14" s="108"/>
      <c r="E14" s="108">
        <f t="shared" si="0"/>
        <v>20477000</v>
      </c>
      <c r="F14" s="109">
        <v>20477000</v>
      </c>
      <c r="G14" s="110">
        <v>20477000</v>
      </c>
      <c r="H14" s="109">
        <v>2500000</v>
      </c>
      <c r="I14" s="110">
        <v>5541875</v>
      </c>
      <c r="J14" s="109">
        <v>2121000</v>
      </c>
      <c r="K14" s="110">
        <v>4032087</v>
      </c>
      <c r="L14" s="109"/>
      <c r="M14" s="110">
        <v>468440</v>
      </c>
      <c r="N14" s="109">
        <v>4544000</v>
      </c>
      <c r="O14" s="110">
        <v>4566373</v>
      </c>
      <c r="P14" s="109">
        <f t="shared" si="1"/>
        <v>9165000</v>
      </c>
      <c r="Q14" s="110">
        <f t="shared" si="2"/>
        <v>14608775</v>
      </c>
      <c r="R14" s="54">
        <f t="shared" si="3"/>
        <v>0</v>
      </c>
      <c r="S14" s="55">
        <f t="shared" si="4"/>
        <v>874.80424387328151</v>
      </c>
      <c r="T14" s="54">
        <f t="shared" si="5"/>
        <v>44.75753284172486</v>
      </c>
      <c r="U14" s="56">
        <f t="shared" si="6"/>
        <v>71.342359720662202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>
        <v>-100000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12377000</v>
      </c>
      <c r="C17" s="111">
        <f>SUM(C9:C16)</f>
        <v>9900000</v>
      </c>
      <c r="D17" s="111"/>
      <c r="E17" s="111">
        <f t="shared" si="0"/>
        <v>22277000</v>
      </c>
      <c r="F17" s="112">
        <f t="shared" ref="F17:O17" si="7">SUM(F9:F16)</f>
        <v>22277000</v>
      </c>
      <c r="G17" s="113">
        <f t="shared" si="7"/>
        <v>22277000</v>
      </c>
      <c r="H17" s="112">
        <f t="shared" si="7"/>
        <v>2597000</v>
      </c>
      <c r="I17" s="113">
        <f t="shared" si="7"/>
        <v>5638549</v>
      </c>
      <c r="J17" s="112">
        <f t="shared" si="7"/>
        <v>2678000</v>
      </c>
      <c r="K17" s="113">
        <f t="shared" si="7"/>
        <v>4718126</v>
      </c>
      <c r="L17" s="112">
        <f t="shared" si="7"/>
        <v>272000</v>
      </c>
      <c r="M17" s="113">
        <f t="shared" si="7"/>
        <v>741211</v>
      </c>
      <c r="N17" s="112">
        <f t="shared" si="7"/>
        <v>4544000</v>
      </c>
      <c r="O17" s="113">
        <f t="shared" si="7"/>
        <v>4879915</v>
      </c>
      <c r="P17" s="112">
        <f t="shared" si="1"/>
        <v>10091000</v>
      </c>
      <c r="Q17" s="113">
        <f t="shared" si="2"/>
        <v>15977801</v>
      </c>
      <c r="R17" s="58">
        <f t="shared" si="3"/>
        <v>1570.5882352941176</v>
      </c>
      <c r="S17" s="59">
        <f t="shared" si="4"/>
        <v>558.37055845096734</v>
      </c>
      <c r="T17" s="58">
        <f>IF((SUM($E9:$E14))=0,0,(P17/(SUM($E9:$E14))*100))</f>
        <v>45.297840822372855</v>
      </c>
      <c r="U17" s="60">
        <f>IF((SUM($E9:$E14))=0,0,(Q17/(SUM($E9:$E14))*100))</f>
        <v>71.72330654935584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114000</v>
      </c>
      <c r="D22" s="108"/>
      <c r="E22" s="108">
        <f t="shared" si="8"/>
        <v>114000</v>
      </c>
      <c r="F22" s="109">
        <v>114000</v>
      </c>
      <c r="G22" s="110">
        <v>114000</v>
      </c>
      <c r="H22" s="109"/>
      <c r="I22" s="110"/>
      <c r="J22" s="109"/>
      <c r="K22" s="110"/>
      <c r="L22" s="109"/>
      <c r="M22" s="110">
        <v>117027</v>
      </c>
      <c r="N22" s="109">
        <v>114000</v>
      </c>
      <c r="O22" s="110">
        <v>2265242</v>
      </c>
      <c r="P22" s="109">
        <f t="shared" si="9"/>
        <v>114000</v>
      </c>
      <c r="Q22" s="110">
        <f t="shared" si="10"/>
        <v>2382269</v>
      </c>
      <c r="R22" s="54">
        <f t="shared" si="11"/>
        <v>0</v>
      </c>
      <c r="S22" s="55">
        <f t="shared" si="12"/>
        <v>1835.6575832927444</v>
      </c>
      <c r="T22" s="54">
        <f t="shared" si="13"/>
        <v>100</v>
      </c>
      <c r="U22" s="56">
        <f t="shared" si="14"/>
        <v>2089.7096491228067</v>
      </c>
      <c r="V22" s="109">
        <v>2600000</v>
      </c>
      <c r="W22" s="110">
        <v>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114000</v>
      </c>
      <c r="D26" s="111"/>
      <c r="E26" s="111">
        <f t="shared" si="8"/>
        <v>114000</v>
      </c>
      <c r="F26" s="112">
        <f t="shared" ref="F26:O26" si="15">SUM(F19:F25)</f>
        <v>114000</v>
      </c>
      <c r="G26" s="113">
        <f t="shared" si="15"/>
        <v>114000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117027</v>
      </c>
      <c r="N26" s="112">
        <f t="shared" si="15"/>
        <v>114000</v>
      </c>
      <c r="O26" s="113">
        <f t="shared" si="15"/>
        <v>2265242</v>
      </c>
      <c r="P26" s="112">
        <f t="shared" si="9"/>
        <v>114000</v>
      </c>
      <c r="Q26" s="113">
        <f t="shared" si="10"/>
        <v>2382269</v>
      </c>
      <c r="R26" s="58">
        <f t="shared" si="11"/>
        <v>0</v>
      </c>
      <c r="S26" s="59">
        <f t="shared" si="12"/>
        <v>1835.6575832927444</v>
      </c>
      <c r="T26" s="58">
        <f>IF(($E26-$E21-$E25)   =0,0,($P26   /($E26-$E21-$E25)   )*100)</f>
        <v>100</v>
      </c>
      <c r="U26" s="60">
        <f>IF(($E26-$E21-$E25)   =0,0,($Q26   /($E26-$E21-$E25)   )*100)</f>
        <v>2089.7096491228067</v>
      </c>
      <c r="V26" s="112">
        <f>SUM(V19:V25)</f>
        <v>2600000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1279000</v>
      </c>
      <c r="C34" s="108"/>
      <c r="D34" s="108"/>
      <c r="E34" s="108">
        <f>$B34      +$C34      +$D34</f>
        <v>1279000</v>
      </c>
      <c r="F34" s="109">
        <v>1279000</v>
      </c>
      <c r="G34" s="110">
        <v>1279000</v>
      </c>
      <c r="H34" s="109">
        <v>320000</v>
      </c>
      <c r="I34" s="110">
        <v>644521</v>
      </c>
      <c r="J34" s="109">
        <v>635000</v>
      </c>
      <c r="K34" s="110">
        <v>848995</v>
      </c>
      <c r="L34" s="109"/>
      <c r="M34" s="110">
        <v>200281</v>
      </c>
      <c r="N34" s="109"/>
      <c r="O34" s="110">
        <v>-414797</v>
      </c>
      <c r="P34" s="109">
        <f>$H34      +$J34      +$L34      +$N34</f>
        <v>955000</v>
      </c>
      <c r="Q34" s="110">
        <f>$I34      +$K34      +$M34      +$O34</f>
        <v>1279000</v>
      </c>
      <c r="R34" s="54">
        <f>IF(($L34      =0),0,((($N34      -$L34      )/$L34      )*100))</f>
        <v>0</v>
      </c>
      <c r="S34" s="55">
        <f>IF(($M34      =0),0,((($O34      -$M34      )/$M34      )*100))</f>
        <v>-307.1075139429102</v>
      </c>
      <c r="T34" s="54">
        <f>IF(($E34      =0),0,(($P34      /$E34      )*100))</f>
        <v>74.667709147771703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1279000</v>
      </c>
      <c r="C35" s="111">
        <f>C34</f>
        <v>0</v>
      </c>
      <c r="D35" s="111"/>
      <c r="E35" s="111">
        <f>$B35      +$C35      +$D35</f>
        <v>1279000</v>
      </c>
      <c r="F35" s="112">
        <f t="shared" ref="F35:O35" si="17">F34</f>
        <v>1279000</v>
      </c>
      <c r="G35" s="113">
        <f t="shared" si="17"/>
        <v>1279000</v>
      </c>
      <c r="H35" s="112">
        <f t="shared" si="17"/>
        <v>320000</v>
      </c>
      <c r="I35" s="113">
        <f t="shared" si="17"/>
        <v>644521</v>
      </c>
      <c r="J35" s="112">
        <f t="shared" si="17"/>
        <v>635000</v>
      </c>
      <c r="K35" s="113">
        <f t="shared" si="17"/>
        <v>848995</v>
      </c>
      <c r="L35" s="112">
        <f t="shared" si="17"/>
        <v>0</v>
      </c>
      <c r="M35" s="113">
        <f t="shared" si="17"/>
        <v>200281</v>
      </c>
      <c r="N35" s="112">
        <f t="shared" si="17"/>
        <v>0</v>
      </c>
      <c r="O35" s="113">
        <f t="shared" si="17"/>
        <v>-414797</v>
      </c>
      <c r="P35" s="112">
        <f>$H35      +$J35      +$L35      +$N35</f>
        <v>955000</v>
      </c>
      <c r="Q35" s="113">
        <f>$I35      +$K35      +$M35      +$O35</f>
        <v>1279000</v>
      </c>
      <c r="R35" s="58">
        <f>IF(($L35      =0),0,((($N35      -$L35      )/$L35      )*100))</f>
        <v>0</v>
      </c>
      <c r="S35" s="59">
        <f>IF(($M35      =0),0,((($O35      -$M35      )/$M35      )*100))</f>
        <v>-307.1075139429102</v>
      </c>
      <c r="T35" s="58">
        <f>IF($E35   =0,0,($P35   /$E35   )*100)</f>
        <v>74.667709147771703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15760000</v>
      </c>
      <c r="C37" s="108">
        <v>-5860000</v>
      </c>
      <c r="D37" s="108"/>
      <c r="E37" s="108">
        <f t="shared" ref="E37:E42" si="18">$B37      +$C37      +$D37</f>
        <v>9900000</v>
      </c>
      <c r="F37" s="109">
        <v>9900000</v>
      </c>
      <c r="G37" s="110">
        <v>9900000</v>
      </c>
      <c r="H37" s="109">
        <v>288000</v>
      </c>
      <c r="I37" s="110"/>
      <c r="J37" s="109">
        <v>156000</v>
      </c>
      <c r="K37" s="110">
        <v>291616</v>
      </c>
      <c r="L37" s="109">
        <v>308000</v>
      </c>
      <c r="M37" s="110">
        <v>574106</v>
      </c>
      <c r="N37" s="109">
        <v>428000</v>
      </c>
      <c r="O37" s="110">
        <v>46000</v>
      </c>
      <c r="P37" s="109">
        <f t="shared" ref="P37:P42" si="19">$H37      +$J37      +$L37      +$N37</f>
        <v>1180000</v>
      </c>
      <c r="Q37" s="110">
        <f t="shared" ref="Q37:Q42" si="20">$I37      +$K37      +$M37      +$O37</f>
        <v>911722</v>
      </c>
      <c r="R37" s="54">
        <f t="shared" ref="R37:R42" si="21">IF(($L37      =0),0,((($N37      -$L37      )/$L37      )*100))</f>
        <v>38.961038961038966</v>
      </c>
      <c r="S37" s="55">
        <f t="shared" ref="S37:S42" si="22">IF(($M37      =0),0,((($O37      -$M37      )/$M37      )*100))</f>
        <v>-91.987542370224318</v>
      </c>
      <c r="T37" s="54">
        <f t="shared" ref="T37:T41" si="23">IF(($E37      =0),0,(($P37      /$E37      )*100))</f>
        <v>11.91919191919192</v>
      </c>
      <c r="U37" s="56">
        <f t="shared" ref="U37:U41" si="24">IF(($E37      =0),0,(($Q37      /$E37      )*100))</f>
        <v>9.2093131313131309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15760000</v>
      </c>
      <c r="C42" s="111">
        <f>SUM(C37:C41)</f>
        <v>-5860000</v>
      </c>
      <c r="D42" s="111"/>
      <c r="E42" s="111">
        <f t="shared" si="18"/>
        <v>9900000</v>
      </c>
      <c r="F42" s="112">
        <f t="shared" ref="F42:O42" si="25">SUM(F37:F41)</f>
        <v>9900000</v>
      </c>
      <c r="G42" s="113">
        <f t="shared" si="25"/>
        <v>9900000</v>
      </c>
      <c r="H42" s="112">
        <f t="shared" si="25"/>
        <v>288000</v>
      </c>
      <c r="I42" s="113">
        <f t="shared" si="25"/>
        <v>0</v>
      </c>
      <c r="J42" s="112">
        <f t="shared" si="25"/>
        <v>156000</v>
      </c>
      <c r="K42" s="113">
        <f t="shared" si="25"/>
        <v>291616</v>
      </c>
      <c r="L42" s="112">
        <f t="shared" si="25"/>
        <v>308000</v>
      </c>
      <c r="M42" s="113">
        <f t="shared" si="25"/>
        <v>574106</v>
      </c>
      <c r="N42" s="112">
        <f t="shared" si="25"/>
        <v>428000</v>
      </c>
      <c r="O42" s="113">
        <f t="shared" si="25"/>
        <v>46000</v>
      </c>
      <c r="P42" s="112">
        <f t="shared" si="19"/>
        <v>1180000</v>
      </c>
      <c r="Q42" s="113">
        <f t="shared" si="20"/>
        <v>911722</v>
      </c>
      <c r="R42" s="58">
        <f t="shared" si="21"/>
        <v>38.961038961038966</v>
      </c>
      <c r="S42" s="59">
        <f t="shared" si="22"/>
        <v>-91.987542370224318</v>
      </c>
      <c r="T42" s="58">
        <f>IF((+$E37+$E40) =0,0,(P42   /(+$E37+$E40) )*100)</f>
        <v>11.91919191919192</v>
      </c>
      <c r="U42" s="60">
        <f>IF((+$E37+$E40) =0,0,(Q42   /(+$E37+$E40) )*100)</f>
        <v>9.2093131313131309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>
        <v>-994000</v>
      </c>
      <c r="D53" s="108"/>
      <c r="E53" s="108">
        <f t="shared" si="26"/>
        <v>9006000</v>
      </c>
      <c r="F53" s="109">
        <v>9006000</v>
      </c>
      <c r="G53" s="110">
        <v>9006000</v>
      </c>
      <c r="H53" s="109">
        <v>242000</v>
      </c>
      <c r="I53" s="110">
        <v>269214</v>
      </c>
      <c r="J53" s="109">
        <v>2732000</v>
      </c>
      <c r="K53" s="110">
        <v>2938974</v>
      </c>
      <c r="L53" s="109">
        <v>1230000</v>
      </c>
      <c r="M53" s="110">
        <v>3550384</v>
      </c>
      <c r="N53" s="109">
        <v>811000</v>
      </c>
      <c r="O53" s="110">
        <v>1200513</v>
      </c>
      <c r="P53" s="109">
        <f t="shared" si="27"/>
        <v>5015000</v>
      </c>
      <c r="Q53" s="110">
        <f t="shared" si="28"/>
        <v>7959085</v>
      </c>
      <c r="R53" s="54">
        <f t="shared" si="29"/>
        <v>-34.065040650406502</v>
      </c>
      <c r="S53" s="55">
        <f t="shared" si="30"/>
        <v>-66.186389979224785</v>
      </c>
      <c r="T53" s="54">
        <f t="shared" si="31"/>
        <v>55.685098823006882</v>
      </c>
      <c r="U53" s="56">
        <f t="shared" si="32"/>
        <v>88.375360870530756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-994000</v>
      </c>
      <c r="D55" s="111"/>
      <c r="E55" s="111">
        <f t="shared" si="26"/>
        <v>9006000</v>
      </c>
      <c r="F55" s="112">
        <f t="shared" ref="F55:O55" si="33">SUM(F44:F54)</f>
        <v>9006000</v>
      </c>
      <c r="G55" s="113">
        <f t="shared" si="33"/>
        <v>9006000</v>
      </c>
      <c r="H55" s="112">
        <f t="shared" si="33"/>
        <v>242000</v>
      </c>
      <c r="I55" s="113">
        <f t="shared" si="33"/>
        <v>269214</v>
      </c>
      <c r="J55" s="112">
        <f t="shared" si="33"/>
        <v>2732000</v>
      </c>
      <c r="K55" s="113">
        <f t="shared" si="33"/>
        <v>2938974</v>
      </c>
      <c r="L55" s="112">
        <f t="shared" si="33"/>
        <v>1230000</v>
      </c>
      <c r="M55" s="113">
        <f t="shared" si="33"/>
        <v>3550384</v>
      </c>
      <c r="N55" s="112">
        <f t="shared" si="33"/>
        <v>811000</v>
      </c>
      <c r="O55" s="113">
        <f t="shared" si="33"/>
        <v>1200513</v>
      </c>
      <c r="P55" s="112">
        <f t="shared" si="27"/>
        <v>5015000</v>
      </c>
      <c r="Q55" s="113">
        <f t="shared" si="28"/>
        <v>7959085</v>
      </c>
      <c r="R55" s="58">
        <f t="shared" si="29"/>
        <v>-34.065040650406502</v>
      </c>
      <c r="S55" s="59">
        <f t="shared" si="30"/>
        <v>-66.186389979224785</v>
      </c>
      <c r="T55" s="58">
        <f>IF((+$E45+$E47+$E49+$E50+$E53) =0,0,(P55   /(+$E45+$E47+$E49+$E50+$E53) )*100)</f>
        <v>55.685098823006882</v>
      </c>
      <c r="U55" s="60">
        <f>IF((+$E45+$E47+$E49+$E50+$E53) =0,0,(Q55   /(+$E45+$E47+$E49+$E50+$E53) )*100)</f>
        <v>88.375360870530756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39416000</v>
      </c>
      <c r="C69" s="120">
        <f>SUM(C9:C16,C19:C25,C28:C31,C34,C37:C41,C44:C54,C57:C60,C63:C67)</f>
        <v>3160000</v>
      </c>
      <c r="D69" s="120"/>
      <c r="E69" s="120">
        <f t="shared" si="35"/>
        <v>42576000</v>
      </c>
      <c r="F69" s="121">
        <f t="shared" ref="F69:O69" si="43">SUM(F9:F16,F19:F25,F28:F31,F34,F37:F41,F44:F54,F57:F60,F63:F67)</f>
        <v>42576000</v>
      </c>
      <c r="G69" s="122">
        <f t="shared" si="43"/>
        <v>42576000</v>
      </c>
      <c r="H69" s="121">
        <f t="shared" si="43"/>
        <v>3447000</v>
      </c>
      <c r="I69" s="122">
        <f t="shared" si="43"/>
        <v>6552284</v>
      </c>
      <c r="J69" s="121">
        <f t="shared" si="43"/>
        <v>6201000</v>
      </c>
      <c r="K69" s="122">
        <f t="shared" si="43"/>
        <v>8797711</v>
      </c>
      <c r="L69" s="121">
        <f t="shared" si="43"/>
        <v>1810000</v>
      </c>
      <c r="M69" s="122">
        <f t="shared" si="43"/>
        <v>5183009</v>
      </c>
      <c r="N69" s="121">
        <f t="shared" si="43"/>
        <v>5897000</v>
      </c>
      <c r="O69" s="122">
        <f t="shared" si="43"/>
        <v>7976873</v>
      </c>
      <c r="P69" s="121">
        <f t="shared" si="36"/>
        <v>17355000</v>
      </c>
      <c r="Q69" s="122">
        <f t="shared" si="37"/>
        <v>28509877</v>
      </c>
      <c r="R69" s="67">
        <f t="shared" si="38"/>
        <v>225.8011049723757</v>
      </c>
      <c r="S69" s="68">
        <f t="shared" si="39"/>
        <v>53.904286100988827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40.762401352874861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66.962319146937247</v>
      </c>
      <c r="V69" s="121">
        <f>SUM(V9:V16,V19:V25,V28:V31,V34,V37:V41,V44:V54,V57:V60,V63:V67)</f>
        <v>2600000</v>
      </c>
      <c r="W69" s="122">
        <f>SUM(W9:W16,W19:W25,W28:W31,W34,W37:W41,W44:W54,W57:W60,W63:W67)</f>
        <v>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28582000</v>
      </c>
      <c r="C71" s="108">
        <v>-95000</v>
      </c>
      <c r="D71" s="108"/>
      <c r="E71" s="108">
        <f>$B71      +$C71      +$D71</f>
        <v>28487000</v>
      </c>
      <c r="F71" s="109">
        <v>28487000</v>
      </c>
      <c r="G71" s="110">
        <v>28487000</v>
      </c>
      <c r="H71" s="109">
        <v>3313000</v>
      </c>
      <c r="I71" s="110">
        <v>3312062</v>
      </c>
      <c r="J71" s="109">
        <v>8431000</v>
      </c>
      <c r="K71" s="110">
        <v>8429843</v>
      </c>
      <c r="L71" s="109">
        <v>2343000</v>
      </c>
      <c r="M71" s="110">
        <v>2312220</v>
      </c>
      <c r="N71" s="109">
        <v>5559000</v>
      </c>
      <c r="O71" s="110">
        <v>4985159</v>
      </c>
      <c r="P71" s="109">
        <f>$H71      +$J71      +$L71      +$N71</f>
        <v>19646000</v>
      </c>
      <c r="Q71" s="110">
        <f>$I71      +$K71      +$M71      +$O71</f>
        <v>19039284</v>
      </c>
      <c r="R71" s="54">
        <f>IF(($L71      =0),0,((($N71      -$L71      )/$L71      )*100))</f>
        <v>137.25992317541613</v>
      </c>
      <c r="S71" s="55">
        <f>IF(($M71      =0),0,((($O71      -$M71      )/$M71      )*100))</f>
        <v>115.60054839072407</v>
      </c>
      <c r="T71" s="54">
        <f>IF(($E71      =0),0,(($P71      /$E71      )*100))</f>
        <v>68.964790957278751</v>
      </c>
      <c r="U71" s="56">
        <f>IF(($E71      =0),0,(($Q71      /$E71      )*100))</f>
        <v>66.834991399585775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28582000</v>
      </c>
      <c r="C73" s="117">
        <f>SUM(C71:C72)</f>
        <v>-95000</v>
      </c>
      <c r="D73" s="117"/>
      <c r="E73" s="117">
        <f>$B73      +$C73      +$D73</f>
        <v>28487000</v>
      </c>
      <c r="F73" s="118">
        <f t="shared" ref="F73:O73" si="44">SUM(F71:F72)</f>
        <v>28487000</v>
      </c>
      <c r="G73" s="119">
        <f t="shared" si="44"/>
        <v>28487000</v>
      </c>
      <c r="H73" s="118">
        <f t="shared" si="44"/>
        <v>3313000</v>
      </c>
      <c r="I73" s="119">
        <f t="shared" si="44"/>
        <v>3312062</v>
      </c>
      <c r="J73" s="118">
        <f t="shared" si="44"/>
        <v>8431000</v>
      </c>
      <c r="K73" s="119">
        <f t="shared" si="44"/>
        <v>8429843</v>
      </c>
      <c r="L73" s="118">
        <f t="shared" si="44"/>
        <v>2343000</v>
      </c>
      <c r="M73" s="119">
        <f t="shared" si="44"/>
        <v>2312220</v>
      </c>
      <c r="N73" s="118">
        <f t="shared" si="44"/>
        <v>5559000</v>
      </c>
      <c r="O73" s="119">
        <f t="shared" si="44"/>
        <v>4985159</v>
      </c>
      <c r="P73" s="118">
        <f>$H73      +$J73      +$L73      +$N73</f>
        <v>19646000</v>
      </c>
      <c r="Q73" s="119">
        <f>$I73      +$K73      +$M73      +$O73</f>
        <v>19039284</v>
      </c>
      <c r="R73" s="63">
        <f>IF(($L73      =0),0,((($N73      -$L73      )/$L73      )*100))</f>
        <v>137.25992317541613</v>
      </c>
      <c r="S73" s="64">
        <f>IF(($M73      =0),0,((($O73      -$M73      )/$M73      )*100))</f>
        <v>115.60054839072407</v>
      </c>
      <c r="T73" s="63">
        <f>IF(($E71      =0),0,(($P71      /$E71      )*100))</f>
        <v>68.964790957278751</v>
      </c>
      <c r="U73" s="65">
        <f>IF($E71   =0,0,($Q71   /$E71 )*100)</f>
        <v>66.834991399585775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28582000</v>
      </c>
      <c r="C74" s="120">
        <f>SUM(C71:C72)</f>
        <v>-95000</v>
      </c>
      <c r="D74" s="120"/>
      <c r="E74" s="120">
        <f>$B74      +$C74      +$D74</f>
        <v>28487000</v>
      </c>
      <c r="F74" s="121">
        <f t="shared" ref="F74:O74" si="45">SUM(F71:F72)</f>
        <v>28487000</v>
      </c>
      <c r="G74" s="122">
        <f t="shared" si="45"/>
        <v>28487000</v>
      </c>
      <c r="H74" s="121">
        <f t="shared" si="45"/>
        <v>3313000</v>
      </c>
      <c r="I74" s="122">
        <f t="shared" si="45"/>
        <v>3312062</v>
      </c>
      <c r="J74" s="121">
        <f t="shared" si="45"/>
        <v>8431000</v>
      </c>
      <c r="K74" s="122">
        <f t="shared" si="45"/>
        <v>8429843</v>
      </c>
      <c r="L74" s="121">
        <f t="shared" si="45"/>
        <v>2343000</v>
      </c>
      <c r="M74" s="122">
        <f t="shared" si="45"/>
        <v>2312220</v>
      </c>
      <c r="N74" s="121">
        <f t="shared" si="45"/>
        <v>5559000</v>
      </c>
      <c r="O74" s="122">
        <f t="shared" si="45"/>
        <v>4985159</v>
      </c>
      <c r="P74" s="121">
        <f>$H74      +$J74      +$L74      +$N74</f>
        <v>19646000</v>
      </c>
      <c r="Q74" s="122">
        <f>$I74      +$K74      +$M74      +$O74</f>
        <v>19039284</v>
      </c>
      <c r="R74" s="67">
        <f>IF(($L74      =0),0,((($N74      -$L74      )/$L74      )*100))</f>
        <v>137.25992317541613</v>
      </c>
      <c r="S74" s="68">
        <f>IF(($M74      =0),0,((($O74      -$M74      )/$M74      )*100))</f>
        <v>115.60054839072407</v>
      </c>
      <c r="T74" s="67">
        <f>IF(($E71      =0),0,(($P71      /$E71      )*100))</f>
        <v>68.964790957278751</v>
      </c>
      <c r="U74" s="71">
        <f>IF($E71   =0,0,($Q71   /$E71 )*100)</f>
        <v>66.834991399585775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67998000</v>
      </c>
      <c r="C75" s="120">
        <f>SUM(C9:C16,C19:C25,C28:C31,C34,C37:C41,C44:C54,C57:C60,C63:C67,C71:C72)</f>
        <v>3065000</v>
      </c>
      <c r="D75" s="120"/>
      <c r="E75" s="120">
        <f>$B75      +$C75      +$D75</f>
        <v>71063000</v>
      </c>
      <c r="F75" s="121">
        <f t="shared" ref="F75:O75" si="46">SUM(F9:F16,F19:F25,F28:F31,F34,F37:F41,F44:F54,F57:F60,F63:F67,F71:F72)</f>
        <v>71063000</v>
      </c>
      <c r="G75" s="122">
        <f t="shared" si="46"/>
        <v>71063000</v>
      </c>
      <c r="H75" s="121">
        <f t="shared" si="46"/>
        <v>6760000</v>
      </c>
      <c r="I75" s="122">
        <f t="shared" si="46"/>
        <v>9864346</v>
      </c>
      <c r="J75" s="121">
        <f t="shared" si="46"/>
        <v>14632000</v>
      </c>
      <c r="K75" s="122">
        <f t="shared" si="46"/>
        <v>17227554</v>
      </c>
      <c r="L75" s="121">
        <f t="shared" si="46"/>
        <v>4153000</v>
      </c>
      <c r="M75" s="122">
        <f t="shared" si="46"/>
        <v>7495229</v>
      </c>
      <c r="N75" s="121">
        <f t="shared" si="46"/>
        <v>11456000</v>
      </c>
      <c r="O75" s="122">
        <f t="shared" si="46"/>
        <v>12962032</v>
      </c>
      <c r="P75" s="121">
        <f>$H75      +$J75      +$L75      +$N75</f>
        <v>37001000</v>
      </c>
      <c r="Q75" s="122">
        <f>$I75      +$K75      +$M75      +$O75</f>
        <v>47549161</v>
      </c>
      <c r="R75" s="67">
        <f>IF(($L75      =0),0,((($N75      -$L75      )/$L75      )*100))</f>
        <v>175.84878401155791</v>
      </c>
      <c r="S75" s="68">
        <f>IF(($M75      =0),0,((($O75      -$M75      )/$M75      )*100))</f>
        <v>72.937104390005956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52.067883427381332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66.911277317309995</v>
      </c>
      <c r="V75" s="121">
        <f>SUM(V9:V16,V19:V25,V28:V31,V34,V37:V41,V44:V54,V57:V60,V63:V67,V71:V72)</f>
        <v>2600000</v>
      </c>
      <c r="W75" s="122">
        <f>SUM(W9:W16,W19:W25,W28:W31,W34,W37:W41,W44:W54,W57:W60,W63:W67,W71:W72)</f>
        <v>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25786000</v>
      </c>
      <c r="C87" s="128">
        <f t="shared" si="48"/>
        <v>747000</v>
      </c>
      <c r="D87" s="128">
        <f t="shared" si="48"/>
        <v>0</v>
      </c>
      <c r="E87" s="128">
        <f t="shared" si="48"/>
        <v>26533000</v>
      </c>
      <c r="F87" s="128">
        <f t="shared" si="48"/>
        <v>0</v>
      </c>
      <c r="G87" s="128">
        <f t="shared" si="48"/>
        <v>0</v>
      </c>
      <c r="H87" s="128">
        <f t="shared" si="48"/>
        <v>2852000</v>
      </c>
      <c r="I87" s="128">
        <f t="shared" si="48"/>
        <v>0</v>
      </c>
      <c r="J87" s="128">
        <f t="shared" si="48"/>
        <v>1557000</v>
      </c>
      <c r="K87" s="128">
        <f t="shared" si="48"/>
        <v>0</v>
      </c>
      <c r="L87" s="128">
        <f t="shared" si="48"/>
        <v>11113000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15522000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58.500734933855959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5730000</v>
      </c>
      <c r="C91" s="108">
        <v>-828000</v>
      </c>
      <c r="D91" s="108"/>
      <c r="E91" s="108">
        <f t="shared" si="49"/>
        <v>4902000</v>
      </c>
      <c r="F91" s="108">
        <v>0</v>
      </c>
      <c r="G91" s="108">
        <v>0</v>
      </c>
      <c r="H91" s="108">
        <v>2852000</v>
      </c>
      <c r="I91" s="108"/>
      <c r="J91" s="108">
        <v>1557000</v>
      </c>
      <c r="K91" s="108"/>
      <c r="L91" s="108"/>
      <c r="M91" s="108"/>
      <c r="N91" s="108"/>
      <c r="O91" s="108"/>
      <c r="P91" s="108">
        <f t="shared" si="50"/>
        <v>4409000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89.942880456956345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11113000</v>
      </c>
      <c r="C93" s="108"/>
      <c r="D93" s="108"/>
      <c r="E93" s="108">
        <f t="shared" si="49"/>
        <v>11113000</v>
      </c>
      <c r="F93" s="108">
        <v>0</v>
      </c>
      <c r="G93" s="108">
        <v>0</v>
      </c>
      <c r="H93" s="108"/>
      <c r="I93" s="108"/>
      <c r="J93" s="108"/>
      <c r="K93" s="108"/>
      <c r="L93" s="108">
        <v>11113000</v>
      </c>
      <c r="M93" s="108"/>
      <c r="N93" s="108"/>
      <c r="O93" s="108"/>
      <c r="P93" s="108">
        <f t="shared" si="50"/>
        <v>11113000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8793000</v>
      </c>
      <c r="C94" s="108">
        <v>1000000</v>
      </c>
      <c r="D94" s="108"/>
      <c r="E94" s="108">
        <f t="shared" si="49"/>
        <v>9793000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150000</v>
      </c>
      <c r="C96" s="131">
        <v>575000</v>
      </c>
      <c r="D96" s="131"/>
      <c r="E96" s="131">
        <f t="shared" si="49"/>
        <v>725000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25786000</v>
      </c>
      <c r="C114" s="137">
        <f t="shared" si="62"/>
        <v>747000</v>
      </c>
      <c r="D114" s="137">
        <f t="shared" si="62"/>
        <v>0</v>
      </c>
      <c r="E114" s="137">
        <f t="shared" si="62"/>
        <v>26533000</v>
      </c>
      <c r="F114" s="137">
        <f t="shared" si="62"/>
        <v>0</v>
      </c>
      <c r="G114" s="137">
        <f t="shared" si="62"/>
        <v>0</v>
      </c>
      <c r="H114" s="137">
        <f t="shared" si="62"/>
        <v>2852000</v>
      </c>
      <c r="I114" s="137">
        <f t="shared" si="62"/>
        <v>0</v>
      </c>
      <c r="J114" s="137">
        <f t="shared" si="62"/>
        <v>1557000</v>
      </c>
      <c r="K114" s="137">
        <f t="shared" si="62"/>
        <v>0</v>
      </c>
      <c r="L114" s="137">
        <f t="shared" si="62"/>
        <v>11113000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15522000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0.58500734933855958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25786000</v>
      </c>
      <c r="C115" s="139">
        <f t="shared" ref="C115:Q115" si="63">C87</f>
        <v>747000</v>
      </c>
      <c r="D115" s="139">
        <f t="shared" si="63"/>
        <v>0</v>
      </c>
      <c r="E115" s="139">
        <f t="shared" si="63"/>
        <v>26533000</v>
      </c>
      <c r="F115" s="139">
        <f t="shared" si="63"/>
        <v>0</v>
      </c>
      <c r="G115" s="139">
        <f t="shared" si="63"/>
        <v>0</v>
      </c>
      <c r="H115" s="139">
        <f t="shared" si="63"/>
        <v>2852000</v>
      </c>
      <c r="I115" s="139">
        <f t="shared" si="63"/>
        <v>0</v>
      </c>
      <c r="J115" s="139">
        <f t="shared" si="63"/>
        <v>1557000</v>
      </c>
      <c r="K115" s="139">
        <f t="shared" si="63"/>
        <v>0</v>
      </c>
      <c r="L115" s="139">
        <f t="shared" si="63"/>
        <v>11113000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15522000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0.58500734933855958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Xai/CAWHMNbKwy/94rzrau2X5U+F24JM4Xi6Eb1L5Kd1myq4/c6dUbGhMVKi5/Uh/eQ+ZJnNnKVS/Qug0lsug==" saltValue="UcjY0W53WTgZo3xlnnEs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92000</v>
      </c>
      <c r="I10" s="110"/>
      <c r="J10" s="109">
        <v>150000</v>
      </c>
      <c r="K10" s="110">
        <v>239346</v>
      </c>
      <c r="L10" s="109">
        <v>50000</v>
      </c>
      <c r="M10" s="110">
        <v>193985</v>
      </c>
      <c r="N10" s="109"/>
      <c r="O10" s="110">
        <v>466522</v>
      </c>
      <c r="P10" s="109">
        <f t="shared" ref="P10:P17" si="1">$H10      +$J10      +$L10      +$N10</f>
        <v>292000</v>
      </c>
      <c r="Q10" s="110">
        <f t="shared" ref="Q10:Q17" si="2">$I10      +$K10      +$M10      +$O10</f>
        <v>899853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140.49385261747042</v>
      </c>
      <c r="T10" s="54">
        <f t="shared" ref="T10:T16" si="5">IF(($E10      =0),0,(($P10      /$E10      )*100))</f>
        <v>29.2</v>
      </c>
      <c r="U10" s="56">
        <f t="shared" ref="U10:U16" si="6">IF(($E10      =0),0,(($Q10      /$E10      )*100))</f>
        <v>89.985299999999995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92000</v>
      </c>
      <c r="I17" s="113">
        <f t="shared" si="7"/>
        <v>0</v>
      </c>
      <c r="J17" s="112">
        <f t="shared" si="7"/>
        <v>150000</v>
      </c>
      <c r="K17" s="113">
        <f t="shared" si="7"/>
        <v>239346</v>
      </c>
      <c r="L17" s="112">
        <f t="shared" si="7"/>
        <v>50000</v>
      </c>
      <c r="M17" s="113">
        <f t="shared" si="7"/>
        <v>193985</v>
      </c>
      <c r="N17" s="112">
        <f t="shared" si="7"/>
        <v>0</v>
      </c>
      <c r="O17" s="113">
        <f t="shared" si="7"/>
        <v>466522</v>
      </c>
      <c r="P17" s="112">
        <f t="shared" si="1"/>
        <v>292000</v>
      </c>
      <c r="Q17" s="113">
        <f t="shared" si="2"/>
        <v>899853</v>
      </c>
      <c r="R17" s="58">
        <f t="shared" si="3"/>
        <v>-100</v>
      </c>
      <c r="S17" s="59">
        <f t="shared" si="4"/>
        <v>140.49385261747042</v>
      </c>
      <c r="T17" s="58">
        <f>IF((SUM($E9:$E14))=0,0,(P17/(SUM($E9:$E14))*100))</f>
        <v>29.2</v>
      </c>
      <c r="U17" s="60">
        <f>IF((SUM($E9:$E14))=0,0,(Q17/(SUM($E9:$E14))*100))</f>
        <v>89.985299999999995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1591000</v>
      </c>
      <c r="C21" s="108"/>
      <c r="D21" s="108"/>
      <c r="E21" s="108">
        <f t="shared" si="8"/>
        <v>1591000</v>
      </c>
      <c r="F21" s="109">
        <v>1591000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1591000</v>
      </c>
      <c r="C26" s="111">
        <f>SUM(C19:C25)</f>
        <v>0</v>
      </c>
      <c r="D26" s="111"/>
      <c r="E26" s="111">
        <f t="shared" si="8"/>
        <v>1591000</v>
      </c>
      <c r="F26" s="112">
        <f t="shared" ref="F26:O26" si="15">SUM(F19:F25)</f>
        <v>1591000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2721000</v>
      </c>
      <c r="C31" s="108"/>
      <c r="D31" s="108"/>
      <c r="E31" s="108">
        <f>$B31      +$C31      +$D31</f>
        <v>2721000</v>
      </c>
      <c r="F31" s="109">
        <v>2721000</v>
      </c>
      <c r="G31" s="110">
        <v>2721000</v>
      </c>
      <c r="H31" s="109">
        <v>383000</v>
      </c>
      <c r="I31" s="110"/>
      <c r="J31" s="109">
        <v>570000</v>
      </c>
      <c r="K31" s="110">
        <v>907087</v>
      </c>
      <c r="L31" s="109">
        <v>434000</v>
      </c>
      <c r="M31" s="110">
        <v>597721</v>
      </c>
      <c r="N31" s="109">
        <v>924000</v>
      </c>
      <c r="O31" s="110">
        <v>1061295</v>
      </c>
      <c r="P31" s="109">
        <f>$H31      +$J31      +$L31      +$N31</f>
        <v>2311000</v>
      </c>
      <c r="Q31" s="110">
        <f>$I31      +$K31      +$M31      +$O31</f>
        <v>2566103</v>
      </c>
      <c r="R31" s="54">
        <f>IF(($L31      =0),0,((($N31      -$L31      )/$L31      )*100))</f>
        <v>112.90322580645163</v>
      </c>
      <c r="S31" s="55">
        <f>IF(($M31      =0),0,((($O31      -$M31      )/$M31      )*100))</f>
        <v>77.556920369202359</v>
      </c>
      <c r="T31" s="54">
        <f>IF(($E31      =0),0,(($P31      /$E31      )*100))</f>
        <v>84.932010290334432</v>
      </c>
      <c r="U31" s="56">
        <f>IF(($E31      =0),0,(($Q31      /$E31      )*100))</f>
        <v>94.307350238882762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2721000</v>
      </c>
      <c r="C32" s="111">
        <f>SUM(C28:C31)</f>
        <v>0</v>
      </c>
      <c r="D32" s="111"/>
      <c r="E32" s="111">
        <f>$B32      +$C32      +$D32</f>
        <v>2721000</v>
      </c>
      <c r="F32" s="112">
        <f t="shared" ref="F32:O32" si="16">SUM(F28:F31)</f>
        <v>2721000</v>
      </c>
      <c r="G32" s="113">
        <f t="shared" si="16"/>
        <v>2721000</v>
      </c>
      <c r="H32" s="112">
        <f t="shared" si="16"/>
        <v>383000</v>
      </c>
      <c r="I32" s="113">
        <f t="shared" si="16"/>
        <v>0</v>
      </c>
      <c r="J32" s="112">
        <f t="shared" si="16"/>
        <v>570000</v>
      </c>
      <c r="K32" s="113">
        <f t="shared" si="16"/>
        <v>907087</v>
      </c>
      <c r="L32" s="112">
        <f t="shared" si="16"/>
        <v>434000</v>
      </c>
      <c r="M32" s="113">
        <f t="shared" si="16"/>
        <v>597721</v>
      </c>
      <c r="N32" s="112">
        <f t="shared" si="16"/>
        <v>924000</v>
      </c>
      <c r="O32" s="113">
        <f t="shared" si="16"/>
        <v>1061295</v>
      </c>
      <c r="P32" s="112">
        <f>$H32      +$J32      +$L32      +$N32</f>
        <v>2311000</v>
      </c>
      <c r="Q32" s="113">
        <f>$I32      +$K32      +$M32      +$O32</f>
        <v>2566103</v>
      </c>
      <c r="R32" s="58">
        <f>IF(($L32      =0),0,((($N32      -$L32      )/$L32      )*100))</f>
        <v>112.90322580645163</v>
      </c>
      <c r="S32" s="59">
        <f>IF(($M32      =0),0,((($O32      -$M32      )/$M32      )*100))</f>
        <v>77.556920369202359</v>
      </c>
      <c r="T32" s="58">
        <f>IF($E32   =0,0,($P32   /$E32   )*100)</f>
        <v>84.932010290334432</v>
      </c>
      <c r="U32" s="60">
        <f>IF($E32   =0,0,($Q32   /$E32   )*100)</f>
        <v>94.307350238882762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1545000</v>
      </c>
      <c r="C34" s="108"/>
      <c r="D34" s="108"/>
      <c r="E34" s="108">
        <f>$B34      +$C34      +$D34</f>
        <v>1545000</v>
      </c>
      <c r="F34" s="109">
        <v>1545000</v>
      </c>
      <c r="G34" s="110">
        <v>1545000</v>
      </c>
      <c r="H34" s="109">
        <v>387000</v>
      </c>
      <c r="I34" s="110"/>
      <c r="J34" s="109">
        <v>239000</v>
      </c>
      <c r="K34" s="110">
        <v>486560</v>
      </c>
      <c r="L34" s="109">
        <v>498000</v>
      </c>
      <c r="M34" s="110">
        <v>575397</v>
      </c>
      <c r="N34" s="109">
        <v>421000</v>
      </c>
      <c r="O34" s="110">
        <v>483040</v>
      </c>
      <c r="P34" s="109">
        <f>$H34      +$J34      +$L34      +$N34</f>
        <v>1545000</v>
      </c>
      <c r="Q34" s="110">
        <f>$I34      +$K34      +$M34      +$O34</f>
        <v>1544997</v>
      </c>
      <c r="R34" s="54">
        <f>IF(($L34      =0),0,((($N34      -$L34      )/$L34      )*100))</f>
        <v>-15.461847389558233</v>
      </c>
      <c r="S34" s="55">
        <f>IF(($M34      =0),0,((($O34      -$M34      )/$M34      )*100))</f>
        <v>-16.051004784522686</v>
      </c>
      <c r="T34" s="54">
        <f>IF(($E34      =0),0,(($P34      /$E34      )*100))</f>
        <v>100</v>
      </c>
      <c r="U34" s="56">
        <f>IF(($E34      =0),0,(($Q34      /$E34      )*100))</f>
        <v>99.999805825242717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1545000</v>
      </c>
      <c r="C35" s="111">
        <f>C34</f>
        <v>0</v>
      </c>
      <c r="D35" s="111"/>
      <c r="E35" s="111">
        <f>$B35      +$C35      +$D35</f>
        <v>1545000</v>
      </c>
      <c r="F35" s="112">
        <f t="shared" ref="F35:O35" si="17">F34</f>
        <v>1545000</v>
      </c>
      <c r="G35" s="113">
        <f t="shared" si="17"/>
        <v>1545000</v>
      </c>
      <c r="H35" s="112">
        <f t="shared" si="17"/>
        <v>387000</v>
      </c>
      <c r="I35" s="113">
        <f t="shared" si="17"/>
        <v>0</v>
      </c>
      <c r="J35" s="112">
        <f t="shared" si="17"/>
        <v>239000</v>
      </c>
      <c r="K35" s="113">
        <f t="shared" si="17"/>
        <v>486560</v>
      </c>
      <c r="L35" s="112">
        <f t="shared" si="17"/>
        <v>498000</v>
      </c>
      <c r="M35" s="113">
        <f t="shared" si="17"/>
        <v>575397</v>
      </c>
      <c r="N35" s="112">
        <f t="shared" si="17"/>
        <v>421000</v>
      </c>
      <c r="O35" s="113">
        <f t="shared" si="17"/>
        <v>483040</v>
      </c>
      <c r="P35" s="112">
        <f>$H35      +$J35      +$L35      +$N35</f>
        <v>1545000</v>
      </c>
      <c r="Q35" s="113">
        <f>$I35      +$K35      +$M35      +$O35</f>
        <v>1544997</v>
      </c>
      <c r="R35" s="58">
        <f>IF(($L35      =0),0,((($N35      -$L35      )/$L35      )*100))</f>
        <v>-15.461847389558233</v>
      </c>
      <c r="S35" s="59">
        <f>IF(($M35      =0),0,((($O35      -$M35      )/$M35      )*100))</f>
        <v>-16.051004784522686</v>
      </c>
      <c r="T35" s="58">
        <f>IF($E35   =0,0,($P35   /$E35   )*100)</f>
        <v>100</v>
      </c>
      <c r="U35" s="60">
        <f>IF($E35   =0,0,($Q35   /$E35   )*100)</f>
        <v>99.999805825242717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6857000</v>
      </c>
      <c r="C69" s="120">
        <f>SUM(C9:C16,C19:C25,C28:C31,C34,C37:C41,C44:C54,C57:C60,C63:C67)</f>
        <v>0</v>
      </c>
      <c r="D69" s="120"/>
      <c r="E69" s="120">
        <f t="shared" si="35"/>
        <v>6857000</v>
      </c>
      <c r="F69" s="121">
        <f t="shared" ref="F69:O69" si="43">SUM(F9:F16,F19:F25,F28:F31,F34,F37:F41,F44:F54,F57:F60,F63:F67)</f>
        <v>6857000</v>
      </c>
      <c r="G69" s="122">
        <f t="shared" si="43"/>
        <v>5266000</v>
      </c>
      <c r="H69" s="121">
        <f t="shared" si="43"/>
        <v>862000</v>
      </c>
      <c r="I69" s="122">
        <f t="shared" si="43"/>
        <v>0</v>
      </c>
      <c r="J69" s="121">
        <f t="shared" si="43"/>
        <v>959000</v>
      </c>
      <c r="K69" s="122">
        <f t="shared" si="43"/>
        <v>1632993</v>
      </c>
      <c r="L69" s="121">
        <f t="shared" si="43"/>
        <v>982000</v>
      </c>
      <c r="M69" s="122">
        <f t="shared" si="43"/>
        <v>1367103</v>
      </c>
      <c r="N69" s="121">
        <f t="shared" si="43"/>
        <v>1345000</v>
      </c>
      <c r="O69" s="122">
        <f t="shared" si="43"/>
        <v>2010857</v>
      </c>
      <c r="P69" s="121">
        <f t="shared" si="36"/>
        <v>4148000</v>
      </c>
      <c r="Q69" s="122">
        <f t="shared" si="37"/>
        <v>5010953</v>
      </c>
      <c r="R69" s="67">
        <f t="shared" si="38"/>
        <v>36.965376782077392</v>
      </c>
      <c r="S69" s="68">
        <f t="shared" si="39"/>
        <v>47.088917221306659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78.769464489175846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95.156722369920246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6857000</v>
      </c>
      <c r="C75" s="120">
        <f>SUM(C9:C16,C19:C25,C28:C31,C34,C37:C41,C44:C54,C57:C60,C63:C67,C71:C72)</f>
        <v>0</v>
      </c>
      <c r="D75" s="120"/>
      <c r="E75" s="120">
        <f>$B75      +$C75      +$D75</f>
        <v>6857000</v>
      </c>
      <c r="F75" s="121">
        <f t="shared" ref="F75:O75" si="46">SUM(F9:F16,F19:F25,F28:F31,F34,F37:F41,F44:F54,F57:F60,F63:F67,F71:F72)</f>
        <v>6857000</v>
      </c>
      <c r="G75" s="122">
        <f t="shared" si="46"/>
        <v>5266000</v>
      </c>
      <c r="H75" s="121">
        <f t="shared" si="46"/>
        <v>862000</v>
      </c>
      <c r="I75" s="122">
        <f t="shared" si="46"/>
        <v>0</v>
      </c>
      <c r="J75" s="121">
        <f t="shared" si="46"/>
        <v>959000</v>
      </c>
      <c r="K75" s="122">
        <f t="shared" si="46"/>
        <v>1632993</v>
      </c>
      <c r="L75" s="121">
        <f t="shared" si="46"/>
        <v>982000</v>
      </c>
      <c r="M75" s="122">
        <f t="shared" si="46"/>
        <v>1367103</v>
      </c>
      <c r="N75" s="121">
        <f t="shared" si="46"/>
        <v>1345000</v>
      </c>
      <c r="O75" s="122">
        <f t="shared" si="46"/>
        <v>2010857</v>
      </c>
      <c r="P75" s="121">
        <f>$H75      +$J75      +$L75      +$N75</f>
        <v>4148000</v>
      </c>
      <c r="Q75" s="122">
        <f>$I75      +$K75      +$M75      +$O75</f>
        <v>5010953</v>
      </c>
      <c r="R75" s="67">
        <f>IF(($L75      =0),0,((($N75      -$L75      )/$L75      )*100))</f>
        <v>36.965376782077392</v>
      </c>
      <c r="S75" s="68">
        <f>IF(($M75      =0),0,((($O75      -$M75      )/$M75      )*100))</f>
        <v>47.088917221306659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78.769464489175846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95.156722369920246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6139000</v>
      </c>
      <c r="C87" s="128">
        <f t="shared" si="48"/>
        <v>7000000</v>
      </c>
      <c r="D87" s="128">
        <f t="shared" si="48"/>
        <v>0</v>
      </c>
      <c r="E87" s="128">
        <f t="shared" si="48"/>
        <v>13139000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2179000</v>
      </c>
      <c r="K87" s="128">
        <f t="shared" si="48"/>
        <v>0</v>
      </c>
      <c r="L87" s="128">
        <f t="shared" si="48"/>
        <v>3251000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5430000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41.327346068955016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>
        <v>5000000</v>
      </c>
      <c r="D91" s="108"/>
      <c r="E91" s="108">
        <f t="shared" si="49"/>
        <v>5000000</v>
      </c>
      <c r="F91" s="108">
        <v>0</v>
      </c>
      <c r="G91" s="108">
        <v>0</v>
      </c>
      <c r="H91" s="108"/>
      <c r="I91" s="108"/>
      <c r="J91" s="108">
        <v>2179000</v>
      </c>
      <c r="K91" s="108"/>
      <c r="L91" s="108">
        <v>1312000</v>
      </c>
      <c r="M91" s="108"/>
      <c r="N91" s="108"/>
      <c r="O91" s="108"/>
      <c r="P91" s="108">
        <f t="shared" si="50"/>
        <v>3491000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69.820000000000007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5139000</v>
      </c>
      <c r="C94" s="108">
        <v>1800000</v>
      </c>
      <c r="D94" s="108"/>
      <c r="E94" s="108">
        <f t="shared" si="49"/>
        <v>6939000</v>
      </c>
      <c r="F94" s="108">
        <v>0</v>
      </c>
      <c r="G94" s="108">
        <v>0</v>
      </c>
      <c r="H94" s="108"/>
      <c r="I94" s="108"/>
      <c r="J94" s="108"/>
      <c r="K94" s="108"/>
      <c r="L94" s="108">
        <v>939000</v>
      </c>
      <c r="M94" s="108"/>
      <c r="N94" s="108"/>
      <c r="O94" s="108"/>
      <c r="P94" s="108">
        <f t="shared" si="50"/>
        <v>939000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13.53220925205361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1000000</v>
      </c>
      <c r="C96" s="131">
        <v>200000</v>
      </c>
      <c r="D96" s="131"/>
      <c r="E96" s="131">
        <f t="shared" si="49"/>
        <v>1200000</v>
      </c>
      <c r="F96" s="131">
        <v>0</v>
      </c>
      <c r="G96" s="131">
        <v>0</v>
      </c>
      <c r="H96" s="131"/>
      <c r="I96" s="131"/>
      <c r="J96" s="131"/>
      <c r="K96" s="131"/>
      <c r="L96" s="131">
        <v>1000000</v>
      </c>
      <c r="M96" s="131"/>
      <c r="N96" s="131"/>
      <c r="O96" s="131"/>
      <c r="P96" s="131">
        <f t="shared" si="50"/>
        <v>1000000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83.333333333333343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6139000</v>
      </c>
      <c r="C114" s="137">
        <f t="shared" si="62"/>
        <v>7000000</v>
      </c>
      <c r="D114" s="137">
        <f t="shared" si="62"/>
        <v>0</v>
      </c>
      <c r="E114" s="137">
        <f t="shared" si="62"/>
        <v>13139000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2179000</v>
      </c>
      <c r="K114" s="137">
        <f t="shared" si="62"/>
        <v>0</v>
      </c>
      <c r="L114" s="137">
        <f t="shared" si="62"/>
        <v>3251000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5430000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0.41327346068955018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6139000</v>
      </c>
      <c r="C115" s="139">
        <f t="shared" ref="C115:Q115" si="63">C87</f>
        <v>7000000</v>
      </c>
      <c r="D115" s="139">
        <f t="shared" si="63"/>
        <v>0</v>
      </c>
      <c r="E115" s="139">
        <f t="shared" si="63"/>
        <v>13139000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2179000</v>
      </c>
      <c r="K115" s="139">
        <f t="shared" si="63"/>
        <v>0</v>
      </c>
      <c r="L115" s="139">
        <f t="shared" si="63"/>
        <v>3251000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5430000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0.41327346068955018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urNwPI5uUfA1OJ0IK2PKfCocSFAGptFBfjJ6nRnP93kPZLEosqdK48RNb4E8t1vTmOgxfAJ7/g4HPJGirxJzg==" saltValue="6gn0Frx8g8KPBKLnDi6z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267000</v>
      </c>
      <c r="I10" s="110">
        <v>1213334</v>
      </c>
      <c r="J10" s="109">
        <v>548000</v>
      </c>
      <c r="K10" s="110">
        <v>548268</v>
      </c>
      <c r="L10" s="109">
        <v>48000</v>
      </c>
      <c r="M10" s="110">
        <v>89301</v>
      </c>
      <c r="N10" s="109"/>
      <c r="O10" s="110">
        <v>779626</v>
      </c>
      <c r="P10" s="109">
        <f t="shared" ref="P10:P17" si="1">$H10      +$J10      +$L10      +$N10</f>
        <v>863000</v>
      </c>
      <c r="Q10" s="110">
        <f t="shared" ref="Q10:Q17" si="2">$I10      +$K10      +$M10      +$O10</f>
        <v>2630529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773.03165698032501</v>
      </c>
      <c r="T10" s="54">
        <f t="shared" ref="T10:T16" si="5">IF(($E10      =0),0,(($P10      /$E10      )*100))</f>
        <v>47.944444444444443</v>
      </c>
      <c r="U10" s="56">
        <f t="shared" ref="U10:U16" si="6">IF(($E10      =0),0,(($Q10      /$E10      )*100))</f>
        <v>146.1405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267000</v>
      </c>
      <c r="I17" s="113">
        <f t="shared" si="7"/>
        <v>1213334</v>
      </c>
      <c r="J17" s="112">
        <f t="shared" si="7"/>
        <v>548000</v>
      </c>
      <c r="K17" s="113">
        <f t="shared" si="7"/>
        <v>548268</v>
      </c>
      <c r="L17" s="112">
        <f t="shared" si="7"/>
        <v>48000</v>
      </c>
      <c r="M17" s="113">
        <f t="shared" si="7"/>
        <v>89301</v>
      </c>
      <c r="N17" s="112">
        <f t="shared" si="7"/>
        <v>0</v>
      </c>
      <c r="O17" s="113">
        <f t="shared" si="7"/>
        <v>779626</v>
      </c>
      <c r="P17" s="112">
        <f t="shared" si="1"/>
        <v>863000</v>
      </c>
      <c r="Q17" s="113">
        <f t="shared" si="2"/>
        <v>2630529</v>
      </c>
      <c r="R17" s="58">
        <f t="shared" si="3"/>
        <v>-100</v>
      </c>
      <c r="S17" s="59">
        <f t="shared" si="4"/>
        <v>773.03165698032501</v>
      </c>
      <c r="T17" s="58">
        <f>IF((SUM($E9:$E14))=0,0,(P17/(SUM($E9:$E14))*100))</f>
        <v>47.944444444444443</v>
      </c>
      <c r="U17" s="60">
        <f>IF((SUM($E9:$E14))=0,0,(Q17/(SUM($E9:$E14))*100))</f>
        <v>146.1405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1209000</v>
      </c>
      <c r="C34" s="108"/>
      <c r="D34" s="108"/>
      <c r="E34" s="108">
        <f>$B34      +$C34      +$D34</f>
        <v>1209000</v>
      </c>
      <c r="F34" s="109">
        <v>1209000</v>
      </c>
      <c r="G34" s="110">
        <v>1209000</v>
      </c>
      <c r="H34" s="109">
        <v>306000</v>
      </c>
      <c r="I34" s="110">
        <v>793470</v>
      </c>
      <c r="J34" s="109">
        <v>418000</v>
      </c>
      <c r="K34" s="110">
        <v>401845</v>
      </c>
      <c r="L34" s="109">
        <v>359000</v>
      </c>
      <c r="M34" s="110">
        <v>281739</v>
      </c>
      <c r="N34" s="109">
        <v>125000</v>
      </c>
      <c r="O34" s="110">
        <v>220698</v>
      </c>
      <c r="P34" s="109">
        <f>$H34      +$J34      +$L34      +$N34</f>
        <v>1208000</v>
      </c>
      <c r="Q34" s="110">
        <f>$I34      +$K34      +$M34      +$O34</f>
        <v>1697752</v>
      </c>
      <c r="R34" s="54">
        <f>IF(($L34      =0),0,((($N34      -$L34      )/$L34      )*100))</f>
        <v>-65.181058495821731</v>
      </c>
      <c r="S34" s="55">
        <f>IF(($M34      =0),0,((($O34      -$M34      )/$M34      )*100))</f>
        <v>-21.665797067498644</v>
      </c>
      <c r="T34" s="54">
        <f>IF(($E34      =0),0,(($P34      /$E34      )*100))</f>
        <v>99.917287014061202</v>
      </c>
      <c r="U34" s="56">
        <f>IF(($E34      =0),0,(($Q34      /$E34      )*100))</f>
        <v>140.42613730355666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1209000</v>
      </c>
      <c r="C35" s="111">
        <f>C34</f>
        <v>0</v>
      </c>
      <c r="D35" s="111"/>
      <c r="E35" s="111">
        <f>$B35      +$C35      +$D35</f>
        <v>1209000</v>
      </c>
      <c r="F35" s="112">
        <f t="shared" ref="F35:O35" si="17">F34</f>
        <v>1209000</v>
      </c>
      <c r="G35" s="113">
        <f t="shared" si="17"/>
        <v>1209000</v>
      </c>
      <c r="H35" s="112">
        <f t="shared" si="17"/>
        <v>306000</v>
      </c>
      <c r="I35" s="113">
        <f t="shared" si="17"/>
        <v>793470</v>
      </c>
      <c r="J35" s="112">
        <f t="shared" si="17"/>
        <v>418000</v>
      </c>
      <c r="K35" s="113">
        <f t="shared" si="17"/>
        <v>401845</v>
      </c>
      <c r="L35" s="112">
        <f t="shared" si="17"/>
        <v>359000</v>
      </c>
      <c r="M35" s="113">
        <f t="shared" si="17"/>
        <v>281739</v>
      </c>
      <c r="N35" s="112">
        <f t="shared" si="17"/>
        <v>125000</v>
      </c>
      <c r="O35" s="113">
        <f t="shared" si="17"/>
        <v>220698</v>
      </c>
      <c r="P35" s="112">
        <f>$H35      +$J35      +$L35      +$N35</f>
        <v>1208000</v>
      </c>
      <c r="Q35" s="113">
        <f>$I35      +$K35      +$M35      +$O35</f>
        <v>1697752</v>
      </c>
      <c r="R35" s="58">
        <f>IF(($L35      =0),0,((($N35      -$L35      )/$L35      )*100))</f>
        <v>-65.181058495821731</v>
      </c>
      <c r="S35" s="59">
        <f>IF(($M35      =0),0,((($O35      -$M35      )/$M35      )*100))</f>
        <v>-21.665797067498644</v>
      </c>
      <c r="T35" s="58">
        <f>IF($E35   =0,0,($P35   /$E35   )*100)</f>
        <v>99.917287014061202</v>
      </c>
      <c r="U35" s="60">
        <f>IF($E35   =0,0,($Q35   /$E35   )*100)</f>
        <v>140.42613730355666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14209000</v>
      </c>
      <c r="C53" s="108">
        <v>1835000</v>
      </c>
      <c r="D53" s="108"/>
      <c r="E53" s="108">
        <f t="shared" si="26"/>
        <v>16044000</v>
      </c>
      <c r="F53" s="109">
        <v>16044000</v>
      </c>
      <c r="G53" s="110">
        <v>16044000</v>
      </c>
      <c r="H53" s="109">
        <v>527000</v>
      </c>
      <c r="I53" s="110">
        <v>21736862</v>
      </c>
      <c r="J53" s="109">
        <v>8358000</v>
      </c>
      <c r="K53" s="110">
        <v>6912398</v>
      </c>
      <c r="L53" s="109">
        <v>1173000</v>
      </c>
      <c r="M53" s="110">
        <v>1556585</v>
      </c>
      <c r="N53" s="109">
        <v>5809000</v>
      </c>
      <c r="O53" s="110">
        <v>3839470</v>
      </c>
      <c r="P53" s="109">
        <f t="shared" si="27"/>
        <v>15867000</v>
      </c>
      <c r="Q53" s="110">
        <f t="shared" si="28"/>
        <v>34045315</v>
      </c>
      <c r="R53" s="54">
        <f t="shared" si="29"/>
        <v>395.22591645353793</v>
      </c>
      <c r="S53" s="55">
        <f t="shared" si="30"/>
        <v>146.65983547316722</v>
      </c>
      <c r="T53" s="54">
        <f t="shared" si="31"/>
        <v>98.89678384442783</v>
      </c>
      <c r="U53" s="56">
        <f t="shared" si="32"/>
        <v>212.19966965843929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14209000</v>
      </c>
      <c r="C55" s="111">
        <f>SUM(C44:C54)</f>
        <v>1835000</v>
      </c>
      <c r="D55" s="111"/>
      <c r="E55" s="111">
        <f t="shared" si="26"/>
        <v>16044000</v>
      </c>
      <c r="F55" s="112">
        <f t="shared" ref="F55:O55" si="33">SUM(F44:F54)</f>
        <v>16044000</v>
      </c>
      <c r="G55" s="113">
        <f t="shared" si="33"/>
        <v>16044000</v>
      </c>
      <c r="H55" s="112">
        <f t="shared" si="33"/>
        <v>527000</v>
      </c>
      <c r="I55" s="113">
        <f t="shared" si="33"/>
        <v>21736862</v>
      </c>
      <c r="J55" s="112">
        <f t="shared" si="33"/>
        <v>8358000</v>
      </c>
      <c r="K55" s="113">
        <f t="shared" si="33"/>
        <v>6912398</v>
      </c>
      <c r="L55" s="112">
        <f t="shared" si="33"/>
        <v>1173000</v>
      </c>
      <c r="M55" s="113">
        <f t="shared" si="33"/>
        <v>1556585</v>
      </c>
      <c r="N55" s="112">
        <f t="shared" si="33"/>
        <v>5809000</v>
      </c>
      <c r="O55" s="113">
        <f t="shared" si="33"/>
        <v>3839470</v>
      </c>
      <c r="P55" s="112">
        <f t="shared" si="27"/>
        <v>15867000</v>
      </c>
      <c r="Q55" s="113">
        <f t="shared" si="28"/>
        <v>34045315</v>
      </c>
      <c r="R55" s="58">
        <f t="shared" si="29"/>
        <v>395.22591645353793</v>
      </c>
      <c r="S55" s="59">
        <f t="shared" si="30"/>
        <v>146.65983547316722</v>
      </c>
      <c r="T55" s="58">
        <f>IF((+$E45+$E47+$E49+$E50+$E53) =0,0,(P55   /(+$E45+$E47+$E49+$E50+$E53) )*100)</f>
        <v>98.89678384442783</v>
      </c>
      <c r="U55" s="60">
        <f>IF((+$E45+$E47+$E49+$E50+$E53) =0,0,(Q55   /(+$E45+$E47+$E49+$E50+$E53) )*100)</f>
        <v>212.19966965843929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17218000</v>
      </c>
      <c r="C69" s="120">
        <f>SUM(C9:C16,C19:C25,C28:C31,C34,C37:C41,C44:C54,C57:C60,C63:C67)</f>
        <v>1835000</v>
      </c>
      <c r="D69" s="120"/>
      <c r="E69" s="120">
        <f t="shared" si="35"/>
        <v>19053000</v>
      </c>
      <c r="F69" s="121">
        <f t="shared" ref="F69:O69" si="43">SUM(F9:F16,F19:F25,F28:F31,F34,F37:F41,F44:F54,F57:F60,F63:F67)</f>
        <v>19053000</v>
      </c>
      <c r="G69" s="122">
        <f t="shared" si="43"/>
        <v>19053000</v>
      </c>
      <c r="H69" s="121">
        <f t="shared" si="43"/>
        <v>1100000</v>
      </c>
      <c r="I69" s="122">
        <f t="shared" si="43"/>
        <v>23743666</v>
      </c>
      <c r="J69" s="121">
        <f t="shared" si="43"/>
        <v>9324000</v>
      </c>
      <c r="K69" s="122">
        <f t="shared" si="43"/>
        <v>7862511</v>
      </c>
      <c r="L69" s="121">
        <f t="shared" si="43"/>
        <v>1580000</v>
      </c>
      <c r="M69" s="122">
        <f t="shared" si="43"/>
        <v>1927625</v>
      </c>
      <c r="N69" s="121">
        <f t="shared" si="43"/>
        <v>5934000</v>
      </c>
      <c r="O69" s="122">
        <f t="shared" si="43"/>
        <v>4839794</v>
      </c>
      <c r="P69" s="121">
        <f t="shared" si="36"/>
        <v>17938000</v>
      </c>
      <c r="Q69" s="122">
        <f t="shared" si="37"/>
        <v>38373596</v>
      </c>
      <c r="R69" s="67">
        <f t="shared" si="38"/>
        <v>275.56962025316454</v>
      </c>
      <c r="S69" s="68">
        <f t="shared" si="39"/>
        <v>151.07549445561247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94.147903217341096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201.40448223376896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6919000</v>
      </c>
      <c r="C71" s="108">
        <v>-3000</v>
      </c>
      <c r="D71" s="108"/>
      <c r="E71" s="108">
        <f>$B71      +$C71      +$D71</f>
        <v>6916000</v>
      </c>
      <c r="F71" s="109">
        <v>6916000</v>
      </c>
      <c r="G71" s="110">
        <v>6916000</v>
      </c>
      <c r="H71" s="109">
        <v>616000</v>
      </c>
      <c r="I71" s="110">
        <v>14648664</v>
      </c>
      <c r="J71" s="109">
        <v>3840000</v>
      </c>
      <c r="K71" s="110">
        <v>3233364</v>
      </c>
      <c r="L71" s="109">
        <v>1582000</v>
      </c>
      <c r="M71" s="110">
        <v>1332906</v>
      </c>
      <c r="N71" s="109">
        <v>877000</v>
      </c>
      <c r="O71" s="110">
        <v>1176487</v>
      </c>
      <c r="P71" s="109">
        <f>$H71      +$J71      +$L71      +$N71</f>
        <v>6915000</v>
      </c>
      <c r="Q71" s="110">
        <f>$I71      +$K71      +$M71      +$O71</f>
        <v>20391421</v>
      </c>
      <c r="R71" s="54">
        <f>IF(($L71      =0),0,((($N71      -$L71      )/$L71      )*100))</f>
        <v>-44.563843236409603</v>
      </c>
      <c r="S71" s="55">
        <f>IF(($M71      =0),0,((($O71      -$M71      )/$M71      )*100))</f>
        <v>-11.735186127153753</v>
      </c>
      <c r="T71" s="54">
        <f>IF(($E71      =0),0,(($P71      /$E71      )*100))</f>
        <v>99.985540775014456</v>
      </c>
      <c r="U71" s="56">
        <f>IF(($E71      =0),0,(($Q71      /$E71      )*100))</f>
        <v>294.84414401388085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6919000</v>
      </c>
      <c r="C73" s="117">
        <f>SUM(C71:C72)</f>
        <v>-3000</v>
      </c>
      <c r="D73" s="117"/>
      <c r="E73" s="117">
        <f>$B73      +$C73      +$D73</f>
        <v>6916000</v>
      </c>
      <c r="F73" s="118">
        <f t="shared" ref="F73:O73" si="44">SUM(F71:F72)</f>
        <v>6916000</v>
      </c>
      <c r="G73" s="119">
        <f t="shared" si="44"/>
        <v>6916000</v>
      </c>
      <c r="H73" s="118">
        <f t="shared" si="44"/>
        <v>616000</v>
      </c>
      <c r="I73" s="119">
        <f t="shared" si="44"/>
        <v>14648664</v>
      </c>
      <c r="J73" s="118">
        <f t="shared" si="44"/>
        <v>3840000</v>
      </c>
      <c r="K73" s="119">
        <f t="shared" si="44"/>
        <v>3233364</v>
      </c>
      <c r="L73" s="118">
        <f t="shared" si="44"/>
        <v>1582000</v>
      </c>
      <c r="M73" s="119">
        <f t="shared" si="44"/>
        <v>1332906</v>
      </c>
      <c r="N73" s="118">
        <f t="shared" si="44"/>
        <v>877000</v>
      </c>
      <c r="O73" s="119">
        <f t="shared" si="44"/>
        <v>1176487</v>
      </c>
      <c r="P73" s="118">
        <f>$H73      +$J73      +$L73      +$N73</f>
        <v>6915000</v>
      </c>
      <c r="Q73" s="119">
        <f>$I73      +$K73      +$M73      +$O73</f>
        <v>20391421</v>
      </c>
      <c r="R73" s="63">
        <f>IF(($L73      =0),0,((($N73      -$L73      )/$L73      )*100))</f>
        <v>-44.563843236409603</v>
      </c>
      <c r="S73" s="64">
        <f>IF(($M73      =0),0,((($O73      -$M73      )/$M73      )*100))</f>
        <v>-11.735186127153753</v>
      </c>
      <c r="T73" s="63">
        <f>IF(($E71      =0),0,(($P71      /$E71      )*100))</f>
        <v>99.985540775014456</v>
      </c>
      <c r="U73" s="65">
        <f>IF($E71   =0,0,($Q71   /$E71 )*100)</f>
        <v>294.84414401388085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6919000</v>
      </c>
      <c r="C74" s="120">
        <f>SUM(C71:C72)</f>
        <v>-3000</v>
      </c>
      <c r="D74" s="120"/>
      <c r="E74" s="120">
        <f>$B74      +$C74      +$D74</f>
        <v>6916000</v>
      </c>
      <c r="F74" s="121">
        <f t="shared" ref="F74:O74" si="45">SUM(F71:F72)</f>
        <v>6916000</v>
      </c>
      <c r="G74" s="122">
        <f t="shared" si="45"/>
        <v>6916000</v>
      </c>
      <c r="H74" s="121">
        <f t="shared" si="45"/>
        <v>616000</v>
      </c>
      <c r="I74" s="122">
        <f t="shared" si="45"/>
        <v>14648664</v>
      </c>
      <c r="J74" s="121">
        <f t="shared" si="45"/>
        <v>3840000</v>
      </c>
      <c r="K74" s="122">
        <f t="shared" si="45"/>
        <v>3233364</v>
      </c>
      <c r="L74" s="121">
        <f t="shared" si="45"/>
        <v>1582000</v>
      </c>
      <c r="M74" s="122">
        <f t="shared" si="45"/>
        <v>1332906</v>
      </c>
      <c r="N74" s="121">
        <f t="shared" si="45"/>
        <v>877000</v>
      </c>
      <c r="O74" s="122">
        <f t="shared" si="45"/>
        <v>1176487</v>
      </c>
      <c r="P74" s="121">
        <f>$H74      +$J74      +$L74      +$N74</f>
        <v>6915000</v>
      </c>
      <c r="Q74" s="122">
        <f>$I74      +$K74      +$M74      +$O74</f>
        <v>20391421</v>
      </c>
      <c r="R74" s="67">
        <f>IF(($L74      =0),0,((($N74      -$L74      )/$L74      )*100))</f>
        <v>-44.563843236409603</v>
      </c>
      <c r="S74" s="68">
        <f>IF(($M74      =0),0,((($O74      -$M74      )/$M74      )*100))</f>
        <v>-11.735186127153753</v>
      </c>
      <c r="T74" s="67">
        <f>IF(($E71      =0),0,(($P71      /$E71      )*100))</f>
        <v>99.985540775014456</v>
      </c>
      <c r="U74" s="71">
        <f>IF($E71   =0,0,($Q71   /$E71 )*100)</f>
        <v>294.84414401388085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24137000</v>
      </c>
      <c r="C75" s="120">
        <f>SUM(C9:C16,C19:C25,C28:C31,C34,C37:C41,C44:C54,C57:C60,C63:C67,C71:C72)</f>
        <v>1832000</v>
      </c>
      <c r="D75" s="120"/>
      <c r="E75" s="120">
        <f>$B75      +$C75      +$D75</f>
        <v>25969000</v>
      </c>
      <c r="F75" s="121">
        <f t="shared" ref="F75:O75" si="46">SUM(F9:F16,F19:F25,F28:F31,F34,F37:F41,F44:F54,F57:F60,F63:F67,F71:F72)</f>
        <v>25969000</v>
      </c>
      <c r="G75" s="122">
        <f t="shared" si="46"/>
        <v>25969000</v>
      </c>
      <c r="H75" s="121">
        <f t="shared" si="46"/>
        <v>1716000</v>
      </c>
      <c r="I75" s="122">
        <f t="shared" si="46"/>
        <v>38392330</v>
      </c>
      <c r="J75" s="121">
        <f t="shared" si="46"/>
        <v>13164000</v>
      </c>
      <c r="K75" s="122">
        <f t="shared" si="46"/>
        <v>11095875</v>
      </c>
      <c r="L75" s="121">
        <f t="shared" si="46"/>
        <v>3162000</v>
      </c>
      <c r="M75" s="122">
        <f t="shared" si="46"/>
        <v>3260531</v>
      </c>
      <c r="N75" s="121">
        <f t="shared" si="46"/>
        <v>6811000</v>
      </c>
      <c r="O75" s="122">
        <f t="shared" si="46"/>
        <v>6016281</v>
      </c>
      <c r="P75" s="121">
        <f>$H75      +$J75      +$L75      +$N75</f>
        <v>24853000</v>
      </c>
      <c r="Q75" s="122">
        <f>$I75      +$K75      +$M75      +$O75</f>
        <v>58765017</v>
      </c>
      <c r="R75" s="67">
        <f>IF(($L75      =0),0,((($N75      -$L75      )/$L75      )*100))</f>
        <v>115.40164452877926</v>
      </c>
      <c r="S75" s="68">
        <f>IF(($M75      =0),0,((($O75      -$M75      )/$M75      )*100))</f>
        <v>84.51844193476461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95.702568446994491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226.28910239131272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6314000</v>
      </c>
      <c r="C87" s="128">
        <f t="shared" si="48"/>
        <v>560000</v>
      </c>
      <c r="D87" s="128">
        <f t="shared" si="48"/>
        <v>0</v>
      </c>
      <c r="E87" s="128">
        <f t="shared" si="48"/>
        <v>6874000</v>
      </c>
      <c r="F87" s="128">
        <f t="shared" si="48"/>
        <v>0</v>
      </c>
      <c r="G87" s="128">
        <f t="shared" si="48"/>
        <v>0</v>
      </c>
      <c r="H87" s="128">
        <f t="shared" si="48"/>
        <v>529000</v>
      </c>
      <c r="I87" s="128">
        <f t="shared" si="48"/>
        <v>0</v>
      </c>
      <c r="J87" s="128">
        <f t="shared" si="48"/>
        <v>4000</v>
      </c>
      <c r="K87" s="128">
        <f t="shared" si="48"/>
        <v>0</v>
      </c>
      <c r="L87" s="128">
        <f t="shared" si="48"/>
        <v>2885000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3418000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49.723596159441371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994000</v>
      </c>
      <c r="C91" s="108"/>
      <c r="D91" s="108"/>
      <c r="E91" s="108">
        <f t="shared" si="49"/>
        <v>994000</v>
      </c>
      <c r="F91" s="108">
        <v>0</v>
      </c>
      <c r="G91" s="108">
        <v>0</v>
      </c>
      <c r="H91" s="108">
        <v>529000</v>
      </c>
      <c r="I91" s="108"/>
      <c r="J91" s="108">
        <v>4000</v>
      </c>
      <c r="K91" s="108"/>
      <c r="L91" s="108">
        <v>198000</v>
      </c>
      <c r="M91" s="108"/>
      <c r="N91" s="108"/>
      <c r="O91" s="108"/>
      <c r="P91" s="108">
        <f t="shared" si="50"/>
        <v>731000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73.541247484909462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2687000</v>
      </c>
      <c r="C93" s="108"/>
      <c r="D93" s="108"/>
      <c r="E93" s="108">
        <f t="shared" si="49"/>
        <v>2687000</v>
      </c>
      <c r="F93" s="108">
        <v>0</v>
      </c>
      <c r="G93" s="108">
        <v>0</v>
      </c>
      <c r="H93" s="108"/>
      <c r="I93" s="108"/>
      <c r="J93" s="108"/>
      <c r="K93" s="108"/>
      <c r="L93" s="108">
        <v>2687000</v>
      </c>
      <c r="M93" s="108"/>
      <c r="N93" s="108"/>
      <c r="O93" s="108"/>
      <c r="P93" s="108">
        <f t="shared" si="50"/>
        <v>2687000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2633000</v>
      </c>
      <c r="C94" s="108">
        <v>560000</v>
      </c>
      <c r="D94" s="108"/>
      <c r="E94" s="108">
        <f t="shared" si="49"/>
        <v>3193000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6314000</v>
      </c>
      <c r="C114" s="137">
        <f t="shared" si="62"/>
        <v>560000</v>
      </c>
      <c r="D114" s="137">
        <f t="shared" si="62"/>
        <v>0</v>
      </c>
      <c r="E114" s="137">
        <f t="shared" si="62"/>
        <v>6874000</v>
      </c>
      <c r="F114" s="137">
        <f t="shared" si="62"/>
        <v>0</v>
      </c>
      <c r="G114" s="137">
        <f t="shared" si="62"/>
        <v>0</v>
      </c>
      <c r="H114" s="137">
        <f t="shared" si="62"/>
        <v>529000</v>
      </c>
      <c r="I114" s="137">
        <f t="shared" si="62"/>
        <v>0</v>
      </c>
      <c r="J114" s="137">
        <f t="shared" si="62"/>
        <v>4000</v>
      </c>
      <c r="K114" s="137">
        <f t="shared" si="62"/>
        <v>0</v>
      </c>
      <c r="L114" s="137">
        <f t="shared" si="62"/>
        <v>2885000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3418000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0.49723596159441374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6314000</v>
      </c>
      <c r="C115" s="139">
        <f t="shared" ref="C115:Q115" si="63">C87</f>
        <v>560000</v>
      </c>
      <c r="D115" s="139">
        <f t="shared" si="63"/>
        <v>0</v>
      </c>
      <c r="E115" s="139">
        <f t="shared" si="63"/>
        <v>6874000</v>
      </c>
      <c r="F115" s="139">
        <f t="shared" si="63"/>
        <v>0</v>
      </c>
      <c r="G115" s="139">
        <f t="shared" si="63"/>
        <v>0</v>
      </c>
      <c r="H115" s="139">
        <f t="shared" si="63"/>
        <v>529000</v>
      </c>
      <c r="I115" s="139">
        <f t="shared" si="63"/>
        <v>0</v>
      </c>
      <c r="J115" s="139">
        <f t="shared" si="63"/>
        <v>4000</v>
      </c>
      <c r="K115" s="139">
        <f t="shared" si="63"/>
        <v>0</v>
      </c>
      <c r="L115" s="139">
        <f t="shared" si="63"/>
        <v>2885000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3418000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0.49723596159441374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XVLMOCk6nKawWUn1miVwjlbItezVFvet2P11IxIzYaQs0V+viELIMqb4IqVg8hkoYFml86TZAiJojJIp7x0iQ==" saltValue="3OusoliVIZM0tD5ZQERD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832000</v>
      </c>
      <c r="I10" s="110">
        <v>832688</v>
      </c>
      <c r="J10" s="109">
        <v>261000</v>
      </c>
      <c r="K10" s="110">
        <v>261300</v>
      </c>
      <c r="L10" s="109">
        <v>371000</v>
      </c>
      <c r="M10" s="110">
        <v>370751</v>
      </c>
      <c r="N10" s="109"/>
      <c r="O10" s="110">
        <v>310569</v>
      </c>
      <c r="P10" s="109">
        <f t="shared" ref="P10:P17" si="1">$H10      +$J10      +$L10      +$N10</f>
        <v>1464000</v>
      </c>
      <c r="Q10" s="110">
        <f t="shared" ref="Q10:Q17" si="2">$I10      +$K10      +$M10      +$O10</f>
        <v>1775308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-16.232457903013074</v>
      </c>
      <c r="T10" s="54">
        <f t="shared" ref="T10:T16" si="5">IF(($E10      =0),0,(($P10      /$E10      )*100))</f>
        <v>81.333333333333329</v>
      </c>
      <c r="U10" s="56">
        <f t="shared" ref="U10:U16" si="6">IF(($E10      =0),0,(($Q10      /$E10      )*100))</f>
        <v>98.62822222222222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832000</v>
      </c>
      <c r="I17" s="113">
        <f t="shared" si="7"/>
        <v>832688</v>
      </c>
      <c r="J17" s="112">
        <f t="shared" si="7"/>
        <v>261000</v>
      </c>
      <c r="K17" s="113">
        <f t="shared" si="7"/>
        <v>261300</v>
      </c>
      <c r="L17" s="112">
        <f t="shared" si="7"/>
        <v>371000</v>
      </c>
      <c r="M17" s="113">
        <f t="shared" si="7"/>
        <v>370751</v>
      </c>
      <c r="N17" s="112">
        <f t="shared" si="7"/>
        <v>0</v>
      </c>
      <c r="O17" s="113">
        <f t="shared" si="7"/>
        <v>310569</v>
      </c>
      <c r="P17" s="112">
        <f t="shared" si="1"/>
        <v>1464000</v>
      </c>
      <c r="Q17" s="113">
        <f t="shared" si="2"/>
        <v>1775308</v>
      </c>
      <c r="R17" s="58">
        <f t="shared" si="3"/>
        <v>-100</v>
      </c>
      <c r="S17" s="59">
        <f t="shared" si="4"/>
        <v>-16.232457903013074</v>
      </c>
      <c r="T17" s="58">
        <f>IF((SUM($E9:$E14))=0,0,(P17/(SUM($E9:$E14))*100))</f>
        <v>81.333333333333329</v>
      </c>
      <c r="U17" s="60">
        <f>IF((SUM($E9:$E14))=0,0,(Q17/(SUM($E9:$E14))*100))</f>
        <v>98.62822222222222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>
        <v>102000</v>
      </c>
      <c r="I34" s="110">
        <v>102546</v>
      </c>
      <c r="J34" s="109">
        <v>304000</v>
      </c>
      <c r="K34" s="110">
        <v>304418</v>
      </c>
      <c r="L34" s="109">
        <v>356000</v>
      </c>
      <c r="M34" s="110">
        <v>355384</v>
      </c>
      <c r="N34" s="109">
        <v>415000</v>
      </c>
      <c r="O34" s="110">
        <v>415302</v>
      </c>
      <c r="P34" s="109">
        <f>$H34      +$J34      +$L34      +$N34</f>
        <v>1177000</v>
      </c>
      <c r="Q34" s="110">
        <f>$I34      +$K34      +$M34      +$O34</f>
        <v>1177650</v>
      </c>
      <c r="R34" s="54">
        <f>IF(($L34      =0),0,((($N34      -$L34      )/$L34      )*100))</f>
        <v>16.573033707865168</v>
      </c>
      <c r="S34" s="55">
        <f>IF(($M34      =0),0,((($O34      -$M34      )/$M34      )*100))</f>
        <v>16.860072484974001</v>
      </c>
      <c r="T34" s="54">
        <f>IF(($E34      =0),0,(($P34      /$E34      )*100))</f>
        <v>98.083333333333329</v>
      </c>
      <c r="U34" s="56">
        <f>IF(($E34      =0),0,(($Q34      /$E34      )*100))</f>
        <v>98.137500000000003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102000</v>
      </c>
      <c r="I35" s="113">
        <f t="shared" si="17"/>
        <v>102546</v>
      </c>
      <c r="J35" s="112">
        <f t="shared" si="17"/>
        <v>304000</v>
      </c>
      <c r="K35" s="113">
        <f t="shared" si="17"/>
        <v>304418</v>
      </c>
      <c r="L35" s="112">
        <f t="shared" si="17"/>
        <v>356000</v>
      </c>
      <c r="M35" s="113">
        <f t="shared" si="17"/>
        <v>355384</v>
      </c>
      <c r="N35" s="112">
        <f t="shared" si="17"/>
        <v>415000</v>
      </c>
      <c r="O35" s="113">
        <f t="shared" si="17"/>
        <v>415302</v>
      </c>
      <c r="P35" s="112">
        <f>$H35      +$J35      +$L35      +$N35</f>
        <v>1177000</v>
      </c>
      <c r="Q35" s="113">
        <f>$I35      +$K35      +$M35      +$O35</f>
        <v>1177650</v>
      </c>
      <c r="R35" s="58">
        <f>IF(($L35      =0),0,((($N35      -$L35      )/$L35      )*100))</f>
        <v>16.573033707865168</v>
      </c>
      <c r="S35" s="59">
        <f>IF(($M35      =0),0,((($O35      -$M35      )/$M35      )*100))</f>
        <v>16.860072484974001</v>
      </c>
      <c r="T35" s="58">
        <f>IF($E35   =0,0,($P35   /$E35   )*100)</f>
        <v>98.083333333333329</v>
      </c>
      <c r="U35" s="60">
        <f>IF($E35   =0,0,($Q35   /$E35   )*100)</f>
        <v>98.137500000000003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/>
      <c r="D53" s="108"/>
      <c r="E53" s="108">
        <f t="shared" si="26"/>
        <v>15000000</v>
      </c>
      <c r="F53" s="109">
        <v>15000000</v>
      </c>
      <c r="G53" s="110">
        <v>15000000</v>
      </c>
      <c r="H53" s="109">
        <v>1183000</v>
      </c>
      <c r="I53" s="110">
        <v>1189062</v>
      </c>
      <c r="J53" s="109">
        <v>2123000</v>
      </c>
      <c r="K53" s="110">
        <v>2118228</v>
      </c>
      <c r="L53" s="109">
        <v>192000</v>
      </c>
      <c r="M53" s="110">
        <v>191835</v>
      </c>
      <c r="N53" s="109">
        <v>3342000</v>
      </c>
      <c r="O53" s="110">
        <v>4095540</v>
      </c>
      <c r="P53" s="109">
        <f t="shared" si="27"/>
        <v>6840000</v>
      </c>
      <c r="Q53" s="110">
        <f t="shared" si="28"/>
        <v>7594665</v>
      </c>
      <c r="R53" s="54">
        <f t="shared" si="29"/>
        <v>1640.625</v>
      </c>
      <c r="S53" s="55">
        <f t="shared" si="30"/>
        <v>2034.9284541402767</v>
      </c>
      <c r="T53" s="54">
        <f t="shared" si="31"/>
        <v>45.6</v>
      </c>
      <c r="U53" s="56">
        <f t="shared" si="32"/>
        <v>50.631099999999996</v>
      </c>
      <c r="V53" s="109">
        <v>753000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15000000</v>
      </c>
      <c r="C55" s="111">
        <f>SUM(C44:C54)</f>
        <v>0</v>
      </c>
      <c r="D55" s="111"/>
      <c r="E55" s="111">
        <f t="shared" si="26"/>
        <v>15000000</v>
      </c>
      <c r="F55" s="112">
        <f t="shared" ref="F55:O55" si="33">SUM(F44:F54)</f>
        <v>15000000</v>
      </c>
      <c r="G55" s="113">
        <f t="shared" si="33"/>
        <v>15000000</v>
      </c>
      <c r="H55" s="112">
        <f t="shared" si="33"/>
        <v>1183000</v>
      </c>
      <c r="I55" s="113">
        <f t="shared" si="33"/>
        <v>1189062</v>
      </c>
      <c r="J55" s="112">
        <f t="shared" si="33"/>
        <v>2123000</v>
      </c>
      <c r="K55" s="113">
        <f t="shared" si="33"/>
        <v>2118228</v>
      </c>
      <c r="L55" s="112">
        <f t="shared" si="33"/>
        <v>192000</v>
      </c>
      <c r="M55" s="113">
        <f t="shared" si="33"/>
        <v>191835</v>
      </c>
      <c r="N55" s="112">
        <f t="shared" si="33"/>
        <v>3342000</v>
      </c>
      <c r="O55" s="113">
        <f t="shared" si="33"/>
        <v>4095540</v>
      </c>
      <c r="P55" s="112">
        <f t="shared" si="27"/>
        <v>6840000</v>
      </c>
      <c r="Q55" s="113">
        <f t="shared" si="28"/>
        <v>7594665</v>
      </c>
      <c r="R55" s="58">
        <f t="shared" si="29"/>
        <v>1640.625</v>
      </c>
      <c r="S55" s="59">
        <f t="shared" si="30"/>
        <v>2034.9284541402767</v>
      </c>
      <c r="T55" s="58">
        <f>IF((+$E45+$E47+$E49+$E50+$E53) =0,0,(P55   /(+$E45+$E47+$E49+$E50+$E53) )*100)</f>
        <v>45.6</v>
      </c>
      <c r="U55" s="60">
        <f>IF((+$E45+$E47+$E49+$E50+$E53) =0,0,(Q55   /(+$E45+$E47+$E49+$E50+$E53) )*100)</f>
        <v>50.631099999999996</v>
      </c>
      <c r="V55" s="112">
        <f>SUM(V44:V54)</f>
        <v>753000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18000000</v>
      </c>
      <c r="C69" s="120">
        <f>SUM(C9:C16,C19:C25,C28:C31,C34,C37:C41,C44:C54,C57:C60,C63:C67)</f>
        <v>0</v>
      </c>
      <c r="D69" s="120"/>
      <c r="E69" s="120">
        <f t="shared" si="35"/>
        <v>18000000</v>
      </c>
      <c r="F69" s="121">
        <f t="shared" ref="F69:O69" si="43">SUM(F9:F16,F19:F25,F28:F31,F34,F37:F41,F44:F54,F57:F60,F63:F67)</f>
        <v>18000000</v>
      </c>
      <c r="G69" s="122">
        <f t="shared" si="43"/>
        <v>18000000</v>
      </c>
      <c r="H69" s="121">
        <f t="shared" si="43"/>
        <v>2117000</v>
      </c>
      <c r="I69" s="122">
        <f t="shared" si="43"/>
        <v>2124296</v>
      </c>
      <c r="J69" s="121">
        <f t="shared" si="43"/>
        <v>2688000</v>
      </c>
      <c r="K69" s="122">
        <f t="shared" si="43"/>
        <v>2683946</v>
      </c>
      <c r="L69" s="121">
        <f t="shared" si="43"/>
        <v>919000</v>
      </c>
      <c r="M69" s="122">
        <f t="shared" si="43"/>
        <v>917970</v>
      </c>
      <c r="N69" s="121">
        <f t="shared" si="43"/>
        <v>3757000</v>
      </c>
      <c r="O69" s="122">
        <f t="shared" si="43"/>
        <v>4821411</v>
      </c>
      <c r="P69" s="121">
        <f t="shared" si="36"/>
        <v>9481000</v>
      </c>
      <c r="Q69" s="122">
        <f t="shared" si="37"/>
        <v>10547623</v>
      </c>
      <c r="R69" s="67">
        <f t="shared" si="38"/>
        <v>308.81392818280744</v>
      </c>
      <c r="S69" s="68">
        <f t="shared" si="39"/>
        <v>425.22533416124713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52.672222222222217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58.597905555555549</v>
      </c>
      <c r="V69" s="121">
        <f>SUM(V9:V16,V19:V25,V28:V31,V34,V37:V41,V44:V54,V57:V60,V63:V67)</f>
        <v>753000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8032000</v>
      </c>
      <c r="C71" s="108">
        <v>-7000</v>
      </c>
      <c r="D71" s="108"/>
      <c r="E71" s="108">
        <f>$B71      +$C71      +$D71</f>
        <v>8025000</v>
      </c>
      <c r="F71" s="109">
        <v>8025000</v>
      </c>
      <c r="G71" s="110">
        <v>8025000</v>
      </c>
      <c r="H71" s="109">
        <v>2515000</v>
      </c>
      <c r="I71" s="110">
        <v>2517320</v>
      </c>
      <c r="J71" s="109">
        <v>1898000</v>
      </c>
      <c r="K71" s="110">
        <v>2541310</v>
      </c>
      <c r="L71" s="109">
        <v>1044000</v>
      </c>
      <c r="M71" s="110">
        <v>394330</v>
      </c>
      <c r="N71" s="109">
        <v>2146000</v>
      </c>
      <c r="O71" s="110">
        <v>2053974</v>
      </c>
      <c r="P71" s="109">
        <f>$H71      +$J71      +$L71      +$N71</f>
        <v>7603000</v>
      </c>
      <c r="Q71" s="110">
        <f>$I71      +$K71      +$M71      +$O71</f>
        <v>7506934</v>
      </c>
      <c r="R71" s="54">
        <f>IF(($L71      =0),0,((($N71      -$L71      )/$L71      )*100))</f>
        <v>105.55555555555556</v>
      </c>
      <c r="S71" s="55">
        <f>IF(($M71      =0),0,((($O71      -$M71      )/$M71      )*100))</f>
        <v>420.8769304896914</v>
      </c>
      <c r="T71" s="54">
        <f>IF(($E71      =0),0,(($P71      /$E71      )*100))</f>
        <v>94.741433021806856</v>
      </c>
      <c r="U71" s="56">
        <f>IF(($E71      =0),0,(($Q71      /$E71      )*100))</f>
        <v>93.544348909657316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8032000</v>
      </c>
      <c r="C73" s="117">
        <f>SUM(C71:C72)</f>
        <v>-7000</v>
      </c>
      <c r="D73" s="117"/>
      <c r="E73" s="117">
        <f>$B73      +$C73      +$D73</f>
        <v>8025000</v>
      </c>
      <c r="F73" s="118">
        <f t="shared" ref="F73:O73" si="44">SUM(F71:F72)</f>
        <v>8025000</v>
      </c>
      <c r="G73" s="119">
        <f t="shared" si="44"/>
        <v>8025000</v>
      </c>
      <c r="H73" s="118">
        <f t="shared" si="44"/>
        <v>2515000</v>
      </c>
      <c r="I73" s="119">
        <f t="shared" si="44"/>
        <v>2517320</v>
      </c>
      <c r="J73" s="118">
        <f t="shared" si="44"/>
        <v>1898000</v>
      </c>
      <c r="K73" s="119">
        <f t="shared" si="44"/>
        <v>2541310</v>
      </c>
      <c r="L73" s="118">
        <f t="shared" si="44"/>
        <v>1044000</v>
      </c>
      <c r="M73" s="119">
        <f t="shared" si="44"/>
        <v>394330</v>
      </c>
      <c r="N73" s="118">
        <f t="shared" si="44"/>
        <v>2146000</v>
      </c>
      <c r="O73" s="119">
        <f t="shared" si="44"/>
        <v>2053974</v>
      </c>
      <c r="P73" s="118">
        <f>$H73      +$J73      +$L73      +$N73</f>
        <v>7603000</v>
      </c>
      <c r="Q73" s="119">
        <f>$I73      +$K73      +$M73      +$O73</f>
        <v>7506934</v>
      </c>
      <c r="R73" s="63">
        <f>IF(($L73      =0),0,((($N73      -$L73      )/$L73      )*100))</f>
        <v>105.55555555555556</v>
      </c>
      <c r="S73" s="64">
        <f>IF(($M73      =0),0,((($O73      -$M73      )/$M73      )*100))</f>
        <v>420.8769304896914</v>
      </c>
      <c r="T73" s="63">
        <f>IF(($E71      =0),0,(($P71      /$E71      )*100))</f>
        <v>94.741433021806856</v>
      </c>
      <c r="U73" s="65">
        <f>IF($E71   =0,0,($Q71   /$E71 )*100)</f>
        <v>93.544348909657316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8032000</v>
      </c>
      <c r="C74" s="120">
        <f>SUM(C71:C72)</f>
        <v>-7000</v>
      </c>
      <c r="D74" s="120"/>
      <c r="E74" s="120">
        <f>$B74      +$C74      +$D74</f>
        <v>8025000</v>
      </c>
      <c r="F74" s="121">
        <f t="shared" ref="F74:O74" si="45">SUM(F71:F72)</f>
        <v>8025000</v>
      </c>
      <c r="G74" s="122">
        <f t="shared" si="45"/>
        <v>8025000</v>
      </c>
      <c r="H74" s="121">
        <f t="shared" si="45"/>
        <v>2515000</v>
      </c>
      <c r="I74" s="122">
        <f t="shared" si="45"/>
        <v>2517320</v>
      </c>
      <c r="J74" s="121">
        <f t="shared" si="45"/>
        <v>1898000</v>
      </c>
      <c r="K74" s="122">
        <f t="shared" si="45"/>
        <v>2541310</v>
      </c>
      <c r="L74" s="121">
        <f t="shared" si="45"/>
        <v>1044000</v>
      </c>
      <c r="M74" s="122">
        <f t="shared" si="45"/>
        <v>394330</v>
      </c>
      <c r="N74" s="121">
        <f t="shared" si="45"/>
        <v>2146000</v>
      </c>
      <c r="O74" s="122">
        <f t="shared" si="45"/>
        <v>2053974</v>
      </c>
      <c r="P74" s="121">
        <f>$H74      +$J74      +$L74      +$N74</f>
        <v>7603000</v>
      </c>
      <c r="Q74" s="122">
        <f>$I74      +$K74      +$M74      +$O74</f>
        <v>7506934</v>
      </c>
      <c r="R74" s="67">
        <f>IF(($L74      =0),0,((($N74      -$L74      )/$L74      )*100))</f>
        <v>105.55555555555556</v>
      </c>
      <c r="S74" s="68">
        <f>IF(($M74      =0),0,((($O74      -$M74      )/$M74      )*100))</f>
        <v>420.8769304896914</v>
      </c>
      <c r="T74" s="67">
        <f>IF(($E71      =0),0,(($P71      /$E71      )*100))</f>
        <v>94.741433021806856</v>
      </c>
      <c r="U74" s="71">
        <f>IF($E71   =0,0,($Q71   /$E71 )*100)</f>
        <v>93.544348909657316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26032000</v>
      </c>
      <c r="C75" s="120">
        <f>SUM(C9:C16,C19:C25,C28:C31,C34,C37:C41,C44:C54,C57:C60,C63:C67,C71:C72)</f>
        <v>-7000</v>
      </c>
      <c r="D75" s="120"/>
      <c r="E75" s="120">
        <f>$B75      +$C75      +$D75</f>
        <v>26025000</v>
      </c>
      <c r="F75" s="121">
        <f t="shared" ref="F75:O75" si="46">SUM(F9:F16,F19:F25,F28:F31,F34,F37:F41,F44:F54,F57:F60,F63:F67,F71:F72)</f>
        <v>26025000</v>
      </c>
      <c r="G75" s="122">
        <f t="shared" si="46"/>
        <v>26025000</v>
      </c>
      <c r="H75" s="121">
        <f t="shared" si="46"/>
        <v>4632000</v>
      </c>
      <c r="I75" s="122">
        <f t="shared" si="46"/>
        <v>4641616</v>
      </c>
      <c r="J75" s="121">
        <f t="shared" si="46"/>
        <v>4586000</v>
      </c>
      <c r="K75" s="122">
        <f t="shared" si="46"/>
        <v>5225256</v>
      </c>
      <c r="L75" s="121">
        <f t="shared" si="46"/>
        <v>1963000</v>
      </c>
      <c r="M75" s="122">
        <f t="shared" si="46"/>
        <v>1312300</v>
      </c>
      <c r="N75" s="121">
        <f t="shared" si="46"/>
        <v>5903000</v>
      </c>
      <c r="O75" s="122">
        <f t="shared" si="46"/>
        <v>6875385</v>
      </c>
      <c r="P75" s="121">
        <f>$H75      +$J75      +$L75      +$N75</f>
        <v>17084000</v>
      </c>
      <c r="Q75" s="122">
        <f>$I75      +$K75      +$M75      +$O75</f>
        <v>18054557</v>
      </c>
      <c r="R75" s="67">
        <f>IF(($L75      =0),0,((($N75      -$L75      )/$L75      )*100))</f>
        <v>200.71319409067755</v>
      </c>
      <c r="S75" s="68">
        <f>IF(($M75      =0),0,((($O75      -$M75      )/$M75      )*100))</f>
        <v>423.91869237217099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65.644572526416908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69.373898174831893</v>
      </c>
      <c r="V75" s="121">
        <f>SUM(V9:V16,V19:V25,V28:V31,V34,V37:V41,V44:V54,V57:V60,V63:V67,V71:V72)</f>
        <v>753000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5305000</v>
      </c>
      <c r="C87" s="128">
        <f t="shared" si="48"/>
        <v>1411000</v>
      </c>
      <c r="D87" s="128">
        <f t="shared" si="48"/>
        <v>0</v>
      </c>
      <c r="E87" s="128">
        <f t="shared" si="48"/>
        <v>6716000</v>
      </c>
      <c r="F87" s="128">
        <f t="shared" si="48"/>
        <v>0</v>
      </c>
      <c r="G87" s="128">
        <f t="shared" si="48"/>
        <v>0</v>
      </c>
      <c r="H87" s="128">
        <f t="shared" si="48"/>
        <v>177000</v>
      </c>
      <c r="I87" s="128">
        <f t="shared" si="48"/>
        <v>0</v>
      </c>
      <c r="J87" s="128">
        <f t="shared" si="48"/>
        <v>141000</v>
      </c>
      <c r="K87" s="128">
        <f t="shared" si="48"/>
        <v>0</v>
      </c>
      <c r="L87" s="128">
        <f t="shared" si="48"/>
        <v>2580000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2898000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43.150684931506852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376000</v>
      </c>
      <c r="C91" s="108"/>
      <c r="D91" s="108"/>
      <c r="E91" s="108">
        <f t="shared" si="49"/>
        <v>376000</v>
      </c>
      <c r="F91" s="108">
        <v>0</v>
      </c>
      <c r="G91" s="108">
        <v>0</v>
      </c>
      <c r="H91" s="108">
        <v>177000</v>
      </c>
      <c r="I91" s="108"/>
      <c r="J91" s="108">
        <v>141000</v>
      </c>
      <c r="K91" s="108"/>
      <c r="L91" s="108"/>
      <c r="M91" s="108"/>
      <c r="N91" s="108"/>
      <c r="O91" s="108"/>
      <c r="P91" s="108">
        <f t="shared" si="50"/>
        <v>318000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84.574468085106375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2323000</v>
      </c>
      <c r="C93" s="108"/>
      <c r="D93" s="108"/>
      <c r="E93" s="108">
        <f t="shared" si="49"/>
        <v>2323000</v>
      </c>
      <c r="F93" s="108">
        <v>0</v>
      </c>
      <c r="G93" s="108">
        <v>0</v>
      </c>
      <c r="H93" s="108"/>
      <c r="I93" s="108"/>
      <c r="J93" s="108"/>
      <c r="K93" s="108"/>
      <c r="L93" s="108">
        <v>2323000</v>
      </c>
      <c r="M93" s="108"/>
      <c r="N93" s="108"/>
      <c r="O93" s="108"/>
      <c r="P93" s="108">
        <f t="shared" si="50"/>
        <v>2323000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2606000</v>
      </c>
      <c r="C94" s="108">
        <v>954000</v>
      </c>
      <c r="D94" s="108"/>
      <c r="E94" s="108">
        <f t="shared" si="49"/>
        <v>3560000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457000</v>
      </c>
      <c r="D96" s="131"/>
      <c r="E96" s="131">
        <f t="shared" si="49"/>
        <v>457000</v>
      </c>
      <c r="F96" s="131">
        <v>0</v>
      </c>
      <c r="G96" s="131">
        <v>0</v>
      </c>
      <c r="H96" s="131"/>
      <c r="I96" s="131"/>
      <c r="J96" s="131"/>
      <c r="K96" s="131"/>
      <c r="L96" s="131">
        <v>257000</v>
      </c>
      <c r="M96" s="131"/>
      <c r="N96" s="131"/>
      <c r="O96" s="131"/>
      <c r="P96" s="131">
        <f t="shared" si="50"/>
        <v>257000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56.236323851203494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5305000</v>
      </c>
      <c r="C114" s="137">
        <f t="shared" si="62"/>
        <v>1411000</v>
      </c>
      <c r="D114" s="137">
        <f t="shared" si="62"/>
        <v>0</v>
      </c>
      <c r="E114" s="137">
        <f t="shared" si="62"/>
        <v>6716000</v>
      </c>
      <c r="F114" s="137">
        <f t="shared" si="62"/>
        <v>0</v>
      </c>
      <c r="G114" s="137">
        <f t="shared" si="62"/>
        <v>0</v>
      </c>
      <c r="H114" s="137">
        <f t="shared" si="62"/>
        <v>177000</v>
      </c>
      <c r="I114" s="137">
        <f t="shared" si="62"/>
        <v>0</v>
      </c>
      <c r="J114" s="137">
        <f t="shared" si="62"/>
        <v>141000</v>
      </c>
      <c r="K114" s="137">
        <f t="shared" si="62"/>
        <v>0</v>
      </c>
      <c r="L114" s="137">
        <f t="shared" si="62"/>
        <v>2580000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2898000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0.4315068493150685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5305000</v>
      </c>
      <c r="C115" s="139">
        <f t="shared" ref="C115:Q115" si="63">C87</f>
        <v>1411000</v>
      </c>
      <c r="D115" s="139">
        <f t="shared" si="63"/>
        <v>0</v>
      </c>
      <c r="E115" s="139">
        <f t="shared" si="63"/>
        <v>6716000</v>
      </c>
      <c r="F115" s="139">
        <f t="shared" si="63"/>
        <v>0</v>
      </c>
      <c r="G115" s="139">
        <f t="shared" si="63"/>
        <v>0</v>
      </c>
      <c r="H115" s="139">
        <f t="shared" si="63"/>
        <v>177000</v>
      </c>
      <c r="I115" s="139">
        <f t="shared" si="63"/>
        <v>0</v>
      </c>
      <c r="J115" s="139">
        <f t="shared" si="63"/>
        <v>141000</v>
      </c>
      <c r="K115" s="139">
        <f t="shared" si="63"/>
        <v>0</v>
      </c>
      <c r="L115" s="139">
        <f t="shared" si="63"/>
        <v>2580000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2898000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0.4315068493150685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hwrd+aRB4n35wWM4dvn8pNziZjuRccuYtcSg27I/sYQVjRFbXoGdWyXmZVnyeaVAr14D/KXwpEwdY2BnfzCiQ==" saltValue="fyZL+aaismk50jlD41Zd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773000</v>
      </c>
      <c r="I10" s="110">
        <v>773127</v>
      </c>
      <c r="J10" s="109">
        <v>263000</v>
      </c>
      <c r="K10" s="110">
        <v>262976</v>
      </c>
      <c r="L10" s="109">
        <v>88000</v>
      </c>
      <c r="M10" s="110">
        <v>133276</v>
      </c>
      <c r="N10" s="109"/>
      <c r="O10" s="110">
        <v>329244</v>
      </c>
      <c r="P10" s="109">
        <f t="shared" ref="P10:P17" si="1">$H10      +$J10      +$L10      +$N10</f>
        <v>1124000</v>
      </c>
      <c r="Q10" s="110">
        <f t="shared" ref="Q10:Q17" si="2">$I10      +$K10      +$M10      +$O10</f>
        <v>1498623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147.03922686755305</v>
      </c>
      <c r="T10" s="54">
        <f t="shared" ref="T10:T16" si="5">IF(($E10      =0),0,(($P10      /$E10      )*100))</f>
        <v>62.44444444444445</v>
      </c>
      <c r="U10" s="56">
        <f t="shared" ref="U10:U16" si="6">IF(($E10      =0),0,(($Q10      /$E10      )*100))</f>
        <v>83.256833333333333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773000</v>
      </c>
      <c r="I17" s="113">
        <f t="shared" si="7"/>
        <v>773127</v>
      </c>
      <c r="J17" s="112">
        <f t="shared" si="7"/>
        <v>263000</v>
      </c>
      <c r="K17" s="113">
        <f t="shared" si="7"/>
        <v>262976</v>
      </c>
      <c r="L17" s="112">
        <f t="shared" si="7"/>
        <v>88000</v>
      </c>
      <c r="M17" s="113">
        <f t="shared" si="7"/>
        <v>133276</v>
      </c>
      <c r="N17" s="112">
        <f t="shared" si="7"/>
        <v>0</v>
      </c>
      <c r="O17" s="113">
        <f t="shared" si="7"/>
        <v>329244</v>
      </c>
      <c r="P17" s="112">
        <f t="shared" si="1"/>
        <v>1124000</v>
      </c>
      <c r="Q17" s="113">
        <f t="shared" si="2"/>
        <v>1498623</v>
      </c>
      <c r="R17" s="58">
        <f t="shared" si="3"/>
        <v>-100</v>
      </c>
      <c r="S17" s="59">
        <f t="shared" si="4"/>
        <v>147.03922686755305</v>
      </c>
      <c r="T17" s="58">
        <f>IF((SUM($E9:$E14))=0,0,(P17/(SUM($E9:$E14))*100))</f>
        <v>62.44444444444445</v>
      </c>
      <c r="U17" s="60">
        <f>IF((SUM($E9:$E14))=0,0,(Q17/(SUM($E9:$E14))*100))</f>
        <v>83.256833333333333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1389000</v>
      </c>
      <c r="C34" s="108"/>
      <c r="D34" s="108"/>
      <c r="E34" s="108">
        <f>$B34      +$C34      +$D34</f>
        <v>1389000</v>
      </c>
      <c r="F34" s="109">
        <v>1389000</v>
      </c>
      <c r="G34" s="110">
        <v>1389000</v>
      </c>
      <c r="H34" s="109">
        <v>348000</v>
      </c>
      <c r="I34" s="110">
        <v>748187</v>
      </c>
      <c r="J34" s="109">
        <v>640000</v>
      </c>
      <c r="K34" s="110">
        <v>640812</v>
      </c>
      <c r="L34" s="109"/>
      <c r="M34" s="110"/>
      <c r="N34" s="109"/>
      <c r="O34" s="110"/>
      <c r="P34" s="109">
        <f>$H34      +$J34      +$L34      +$N34</f>
        <v>988000</v>
      </c>
      <c r="Q34" s="110">
        <f>$I34      +$K34      +$M34      +$O34</f>
        <v>1388999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71.13030957523398</v>
      </c>
      <c r="U34" s="56">
        <f>IF(($E34      =0),0,(($Q34      /$E34      )*100))</f>
        <v>99.999928005759543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1389000</v>
      </c>
      <c r="C35" s="111">
        <f>C34</f>
        <v>0</v>
      </c>
      <c r="D35" s="111"/>
      <c r="E35" s="111">
        <f>$B35      +$C35      +$D35</f>
        <v>1389000</v>
      </c>
      <c r="F35" s="112">
        <f t="shared" ref="F35:O35" si="17">F34</f>
        <v>1389000</v>
      </c>
      <c r="G35" s="113">
        <f t="shared" si="17"/>
        <v>1389000</v>
      </c>
      <c r="H35" s="112">
        <f t="shared" si="17"/>
        <v>348000</v>
      </c>
      <c r="I35" s="113">
        <f t="shared" si="17"/>
        <v>748187</v>
      </c>
      <c r="J35" s="112">
        <f t="shared" si="17"/>
        <v>640000</v>
      </c>
      <c r="K35" s="113">
        <f t="shared" si="17"/>
        <v>640812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988000</v>
      </c>
      <c r="Q35" s="113">
        <f>$I35      +$K35      +$M35      +$O35</f>
        <v>1388999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71.13030957523398</v>
      </c>
      <c r="U35" s="60">
        <f>IF($E35   =0,0,($Q35   /$E35   )*100)</f>
        <v>99.999928005759543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1851000</v>
      </c>
      <c r="C37" s="108"/>
      <c r="D37" s="108"/>
      <c r="E37" s="108">
        <f t="shared" ref="E37:E42" si="18">$B37      +$C37      +$D37</f>
        <v>1851000</v>
      </c>
      <c r="F37" s="109">
        <v>1851000</v>
      </c>
      <c r="G37" s="110">
        <v>1851000</v>
      </c>
      <c r="H37" s="109">
        <v>1000000</v>
      </c>
      <c r="I37" s="110"/>
      <c r="J37" s="109"/>
      <c r="K37" s="110">
        <v>249999</v>
      </c>
      <c r="L37" s="109"/>
      <c r="M37" s="110">
        <v>-250000</v>
      </c>
      <c r="N37" s="109"/>
      <c r="O37" s="110">
        <v>1144886</v>
      </c>
      <c r="P37" s="109">
        <f t="shared" ref="P37:P42" si="19">$H37      +$J37      +$L37      +$N37</f>
        <v>1000000</v>
      </c>
      <c r="Q37" s="110">
        <f t="shared" ref="Q37:Q42" si="20">$I37      +$K37      +$M37      +$O37</f>
        <v>1144885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-557.95440000000008</v>
      </c>
      <c r="T37" s="54">
        <f t="shared" ref="T37:T41" si="23">IF(($E37      =0),0,(($P37      /$E37      )*100))</f>
        <v>54.024851431658561</v>
      </c>
      <c r="U37" s="56">
        <f t="shared" ref="U37:U41" si="24">IF(($E37      =0),0,(($Q37      /$E37      )*100))</f>
        <v>61.852242031334413</v>
      </c>
      <c r="V37" s="109">
        <v>1145000</v>
      </c>
      <c r="W37" s="110">
        <v>0</v>
      </c>
    </row>
    <row r="38" spans="1:23" ht="13" customHeight="1" x14ac:dyDescent="0.3">
      <c r="A38" s="53" t="s">
        <v>62</v>
      </c>
      <c r="B38" s="108">
        <v>135000</v>
      </c>
      <c r="C38" s="108"/>
      <c r="D38" s="108"/>
      <c r="E38" s="108">
        <f t="shared" si="18"/>
        <v>135000</v>
      </c>
      <c r="F38" s="109">
        <v>135000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1986000</v>
      </c>
      <c r="C42" s="111">
        <f>SUM(C37:C41)</f>
        <v>0</v>
      </c>
      <c r="D42" s="111"/>
      <c r="E42" s="111">
        <f t="shared" si="18"/>
        <v>1986000</v>
      </c>
      <c r="F42" s="112">
        <f t="shared" ref="F42:O42" si="25">SUM(F37:F41)</f>
        <v>1986000</v>
      </c>
      <c r="G42" s="113">
        <f t="shared" si="25"/>
        <v>1851000</v>
      </c>
      <c r="H42" s="112">
        <f t="shared" si="25"/>
        <v>1000000</v>
      </c>
      <c r="I42" s="113">
        <f t="shared" si="25"/>
        <v>0</v>
      </c>
      <c r="J42" s="112">
        <f t="shared" si="25"/>
        <v>0</v>
      </c>
      <c r="K42" s="113">
        <f t="shared" si="25"/>
        <v>249999</v>
      </c>
      <c r="L42" s="112">
        <f t="shared" si="25"/>
        <v>0</v>
      </c>
      <c r="M42" s="113">
        <f t="shared" si="25"/>
        <v>-250000</v>
      </c>
      <c r="N42" s="112">
        <f t="shared" si="25"/>
        <v>0</v>
      </c>
      <c r="O42" s="113">
        <f t="shared" si="25"/>
        <v>1144886</v>
      </c>
      <c r="P42" s="112">
        <f t="shared" si="19"/>
        <v>1000000</v>
      </c>
      <c r="Q42" s="113">
        <f t="shared" si="20"/>
        <v>1144885</v>
      </c>
      <c r="R42" s="58">
        <f t="shared" si="21"/>
        <v>0</v>
      </c>
      <c r="S42" s="59">
        <f t="shared" si="22"/>
        <v>-557.95440000000008</v>
      </c>
      <c r="T42" s="58">
        <f>IF((+$E37+$E40) =0,0,(P42   /(+$E37+$E40) )*100)</f>
        <v>54.024851431658561</v>
      </c>
      <c r="U42" s="60">
        <f>IF((+$E37+$E40) =0,0,(Q42   /(+$E37+$E40) )*100)</f>
        <v>61.852242031334413</v>
      </c>
      <c r="V42" s="112">
        <f>SUM(V37:V41)</f>
        <v>1145000</v>
      </c>
      <c r="W42" s="113">
        <f>SUM(W37:W41)</f>
        <v>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5175000</v>
      </c>
      <c r="C69" s="120">
        <f>SUM(C9:C16,C19:C25,C28:C31,C34,C37:C41,C44:C54,C57:C60,C63:C67)</f>
        <v>0</v>
      </c>
      <c r="D69" s="120"/>
      <c r="E69" s="120">
        <f t="shared" si="35"/>
        <v>5175000</v>
      </c>
      <c r="F69" s="121">
        <f t="shared" ref="F69:O69" si="43">SUM(F9:F16,F19:F25,F28:F31,F34,F37:F41,F44:F54,F57:F60,F63:F67)</f>
        <v>5175000</v>
      </c>
      <c r="G69" s="122">
        <f t="shared" si="43"/>
        <v>5040000</v>
      </c>
      <c r="H69" s="121">
        <f t="shared" si="43"/>
        <v>2121000</v>
      </c>
      <c r="I69" s="122">
        <f t="shared" si="43"/>
        <v>1521314</v>
      </c>
      <c r="J69" s="121">
        <f t="shared" si="43"/>
        <v>903000</v>
      </c>
      <c r="K69" s="122">
        <f t="shared" si="43"/>
        <v>1153787</v>
      </c>
      <c r="L69" s="121">
        <f t="shared" si="43"/>
        <v>88000</v>
      </c>
      <c r="M69" s="122">
        <f t="shared" si="43"/>
        <v>-116724</v>
      </c>
      <c r="N69" s="121">
        <f t="shared" si="43"/>
        <v>0</v>
      </c>
      <c r="O69" s="122">
        <f t="shared" si="43"/>
        <v>1474130</v>
      </c>
      <c r="P69" s="121">
        <f t="shared" si="36"/>
        <v>3112000</v>
      </c>
      <c r="Q69" s="122">
        <f t="shared" si="37"/>
        <v>4032507</v>
      </c>
      <c r="R69" s="67">
        <f t="shared" si="38"/>
        <v>-100</v>
      </c>
      <c r="S69" s="68">
        <f t="shared" si="39"/>
        <v>-1362.9193653404614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61.746031746031747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80.010059523809531</v>
      </c>
      <c r="V69" s="121">
        <f>SUM(V9:V16,V19:V25,V28:V31,V34,V37:V41,V44:V54,V57:V60,V63:V67)</f>
        <v>1145000</v>
      </c>
      <c r="W69" s="122">
        <f>SUM(W9:W16,W19:W25,W28:W31,W34,W37:W41,W44:W54,W57:W60,W63:W67)</f>
        <v>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24210000</v>
      </c>
      <c r="C71" s="108">
        <v>-74000</v>
      </c>
      <c r="D71" s="108"/>
      <c r="E71" s="108">
        <f>$B71      +$C71      +$D71</f>
        <v>24136000</v>
      </c>
      <c r="F71" s="109">
        <v>24136000</v>
      </c>
      <c r="G71" s="110">
        <v>24136000</v>
      </c>
      <c r="H71" s="109">
        <v>1966000</v>
      </c>
      <c r="I71" s="110">
        <v>2120766</v>
      </c>
      <c r="J71" s="109">
        <v>7886000</v>
      </c>
      <c r="K71" s="110">
        <v>8069499</v>
      </c>
      <c r="L71" s="109">
        <v>12092000</v>
      </c>
      <c r="M71" s="110">
        <v>11533374</v>
      </c>
      <c r="N71" s="109">
        <v>2193000</v>
      </c>
      <c r="O71" s="110">
        <v>1984617</v>
      </c>
      <c r="P71" s="109">
        <f>$H71      +$J71      +$L71      +$N71</f>
        <v>24137000</v>
      </c>
      <c r="Q71" s="110">
        <f>$I71      +$K71      +$M71      +$O71</f>
        <v>23708256</v>
      </c>
      <c r="R71" s="54">
        <f>IF(($L71      =0),0,((($N71      -$L71      )/$L71      )*100))</f>
        <v>-81.864042342044328</v>
      </c>
      <c r="S71" s="55">
        <f>IF(($M71      =0),0,((($O71      -$M71      )/$M71      )*100))</f>
        <v>-82.792398824489695</v>
      </c>
      <c r="T71" s="54">
        <f>IF(($E71      =0),0,(($P71      /$E71      )*100))</f>
        <v>100.00414318859794</v>
      </c>
      <c r="U71" s="56">
        <f>IF(($E71      =0),0,(($Q71      /$E71      )*100))</f>
        <v>98.227775936360629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24210000</v>
      </c>
      <c r="C73" s="117">
        <f>SUM(C71:C72)</f>
        <v>-74000</v>
      </c>
      <c r="D73" s="117"/>
      <c r="E73" s="117">
        <f>$B73      +$C73      +$D73</f>
        <v>24136000</v>
      </c>
      <c r="F73" s="118">
        <f t="shared" ref="F73:O73" si="44">SUM(F71:F72)</f>
        <v>24136000</v>
      </c>
      <c r="G73" s="119">
        <f t="shared" si="44"/>
        <v>24136000</v>
      </c>
      <c r="H73" s="118">
        <f t="shared" si="44"/>
        <v>1966000</v>
      </c>
      <c r="I73" s="119">
        <f t="shared" si="44"/>
        <v>2120766</v>
      </c>
      <c r="J73" s="118">
        <f t="shared" si="44"/>
        <v>7886000</v>
      </c>
      <c r="K73" s="119">
        <f t="shared" si="44"/>
        <v>8069499</v>
      </c>
      <c r="L73" s="118">
        <f t="shared" si="44"/>
        <v>12092000</v>
      </c>
      <c r="M73" s="119">
        <f t="shared" si="44"/>
        <v>11533374</v>
      </c>
      <c r="N73" s="118">
        <f t="shared" si="44"/>
        <v>2193000</v>
      </c>
      <c r="O73" s="119">
        <f t="shared" si="44"/>
        <v>1984617</v>
      </c>
      <c r="P73" s="118">
        <f>$H73      +$J73      +$L73      +$N73</f>
        <v>24137000</v>
      </c>
      <c r="Q73" s="119">
        <f>$I73      +$K73      +$M73      +$O73</f>
        <v>23708256</v>
      </c>
      <c r="R73" s="63">
        <f>IF(($L73      =0),0,((($N73      -$L73      )/$L73      )*100))</f>
        <v>-81.864042342044328</v>
      </c>
      <c r="S73" s="64">
        <f>IF(($M73      =0),0,((($O73      -$M73      )/$M73      )*100))</f>
        <v>-82.792398824489695</v>
      </c>
      <c r="T73" s="63">
        <f>IF(($E71      =0),0,(($P71      /$E71      )*100))</f>
        <v>100.00414318859794</v>
      </c>
      <c r="U73" s="65">
        <f>IF($E71   =0,0,($Q71   /$E71 )*100)</f>
        <v>98.227775936360629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24210000</v>
      </c>
      <c r="C74" s="120">
        <f>SUM(C71:C72)</f>
        <v>-74000</v>
      </c>
      <c r="D74" s="120"/>
      <c r="E74" s="120">
        <f>$B74      +$C74      +$D74</f>
        <v>24136000</v>
      </c>
      <c r="F74" s="121">
        <f t="shared" ref="F74:O74" si="45">SUM(F71:F72)</f>
        <v>24136000</v>
      </c>
      <c r="G74" s="122">
        <f t="shared" si="45"/>
        <v>24136000</v>
      </c>
      <c r="H74" s="121">
        <f t="shared" si="45"/>
        <v>1966000</v>
      </c>
      <c r="I74" s="122">
        <f t="shared" si="45"/>
        <v>2120766</v>
      </c>
      <c r="J74" s="121">
        <f t="shared" si="45"/>
        <v>7886000</v>
      </c>
      <c r="K74" s="122">
        <f t="shared" si="45"/>
        <v>8069499</v>
      </c>
      <c r="L74" s="121">
        <f t="shared" si="45"/>
        <v>12092000</v>
      </c>
      <c r="M74" s="122">
        <f t="shared" si="45"/>
        <v>11533374</v>
      </c>
      <c r="N74" s="121">
        <f t="shared" si="45"/>
        <v>2193000</v>
      </c>
      <c r="O74" s="122">
        <f t="shared" si="45"/>
        <v>1984617</v>
      </c>
      <c r="P74" s="121">
        <f>$H74      +$J74      +$L74      +$N74</f>
        <v>24137000</v>
      </c>
      <c r="Q74" s="122">
        <f>$I74      +$K74      +$M74      +$O74</f>
        <v>23708256</v>
      </c>
      <c r="R74" s="67">
        <f>IF(($L74      =0),0,((($N74      -$L74      )/$L74      )*100))</f>
        <v>-81.864042342044328</v>
      </c>
      <c r="S74" s="68">
        <f>IF(($M74      =0),0,((($O74      -$M74      )/$M74      )*100))</f>
        <v>-82.792398824489695</v>
      </c>
      <c r="T74" s="67">
        <f>IF(($E71      =0),0,(($P71      /$E71      )*100))</f>
        <v>100.00414318859794</v>
      </c>
      <c r="U74" s="71">
        <f>IF($E71   =0,0,($Q71   /$E71 )*100)</f>
        <v>98.227775936360629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29385000</v>
      </c>
      <c r="C75" s="120">
        <f>SUM(C9:C16,C19:C25,C28:C31,C34,C37:C41,C44:C54,C57:C60,C63:C67,C71:C72)</f>
        <v>-74000</v>
      </c>
      <c r="D75" s="120"/>
      <c r="E75" s="120">
        <f>$B75      +$C75      +$D75</f>
        <v>29311000</v>
      </c>
      <c r="F75" s="121">
        <f t="shared" ref="F75:O75" si="46">SUM(F9:F16,F19:F25,F28:F31,F34,F37:F41,F44:F54,F57:F60,F63:F67,F71:F72)</f>
        <v>29311000</v>
      </c>
      <c r="G75" s="122">
        <f t="shared" si="46"/>
        <v>29176000</v>
      </c>
      <c r="H75" s="121">
        <f t="shared" si="46"/>
        <v>4087000</v>
      </c>
      <c r="I75" s="122">
        <f t="shared" si="46"/>
        <v>3642080</v>
      </c>
      <c r="J75" s="121">
        <f t="shared" si="46"/>
        <v>8789000</v>
      </c>
      <c r="K75" s="122">
        <f t="shared" si="46"/>
        <v>9223286</v>
      </c>
      <c r="L75" s="121">
        <f t="shared" si="46"/>
        <v>12180000</v>
      </c>
      <c r="M75" s="122">
        <f t="shared" si="46"/>
        <v>11416650</v>
      </c>
      <c r="N75" s="121">
        <f t="shared" si="46"/>
        <v>2193000</v>
      </c>
      <c r="O75" s="122">
        <f t="shared" si="46"/>
        <v>3458747</v>
      </c>
      <c r="P75" s="121">
        <f>$H75      +$J75      +$L75      +$N75</f>
        <v>27249000</v>
      </c>
      <c r="Q75" s="122">
        <f>$I75      +$K75      +$M75      +$O75</f>
        <v>27740763</v>
      </c>
      <c r="R75" s="67">
        <f>IF(($L75      =0),0,((($N75      -$L75      )/$L75      )*100))</f>
        <v>-81.995073891625609</v>
      </c>
      <c r="S75" s="68">
        <f>IF(($M75      =0),0,((($O75      -$M75      )/$M75      )*100))</f>
        <v>-69.704361612206739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93.395256375102818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95.080761584864277</v>
      </c>
      <c r="V75" s="121">
        <f>SUM(V9:V16,V19:V25,V28:V31,V34,V37:V41,V44:V54,V57:V60,V63:V67,V71:V72)</f>
        <v>1145000</v>
      </c>
      <c r="W75" s="122">
        <f>SUM(W9:W16,W19:W25,W28:W31,W34,W37:W41,W44:W54,W57:W60,W63:W67,W71:W72)</f>
        <v>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21671000</v>
      </c>
      <c r="C87" s="128">
        <f t="shared" si="48"/>
        <v>3893000</v>
      </c>
      <c r="D87" s="128">
        <f t="shared" si="48"/>
        <v>0</v>
      </c>
      <c r="E87" s="128">
        <f t="shared" si="48"/>
        <v>25564000</v>
      </c>
      <c r="F87" s="128">
        <f t="shared" si="48"/>
        <v>0</v>
      </c>
      <c r="G87" s="128">
        <f t="shared" si="48"/>
        <v>0</v>
      </c>
      <c r="H87" s="128">
        <f t="shared" si="48"/>
        <v>7390000</v>
      </c>
      <c r="I87" s="128">
        <f t="shared" si="48"/>
        <v>0</v>
      </c>
      <c r="J87" s="128">
        <f t="shared" si="48"/>
        <v>1954000</v>
      </c>
      <c r="K87" s="128">
        <f t="shared" si="48"/>
        <v>0</v>
      </c>
      <c r="L87" s="128">
        <f t="shared" si="48"/>
        <v>11288000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20632000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80.707244562666247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7026000</v>
      </c>
      <c r="C91" s="108">
        <v>1893000</v>
      </c>
      <c r="D91" s="108"/>
      <c r="E91" s="108">
        <f t="shared" si="49"/>
        <v>8919000</v>
      </c>
      <c r="F91" s="108">
        <v>0</v>
      </c>
      <c r="G91" s="108">
        <v>0</v>
      </c>
      <c r="H91" s="108">
        <v>7390000</v>
      </c>
      <c r="I91" s="108"/>
      <c r="J91" s="108">
        <v>1954000</v>
      </c>
      <c r="K91" s="108"/>
      <c r="L91" s="108">
        <v>887000</v>
      </c>
      <c r="M91" s="108"/>
      <c r="N91" s="108"/>
      <c r="O91" s="108"/>
      <c r="P91" s="108">
        <f t="shared" si="50"/>
        <v>10231000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114.71016930149121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10401000</v>
      </c>
      <c r="C93" s="108"/>
      <c r="D93" s="108"/>
      <c r="E93" s="108">
        <f t="shared" si="49"/>
        <v>10401000</v>
      </c>
      <c r="F93" s="108">
        <v>0</v>
      </c>
      <c r="G93" s="108">
        <v>0</v>
      </c>
      <c r="H93" s="108"/>
      <c r="I93" s="108"/>
      <c r="J93" s="108"/>
      <c r="K93" s="108"/>
      <c r="L93" s="108">
        <v>10401000</v>
      </c>
      <c r="M93" s="108"/>
      <c r="N93" s="108"/>
      <c r="O93" s="108"/>
      <c r="P93" s="108">
        <f t="shared" si="50"/>
        <v>10401000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4244000</v>
      </c>
      <c r="C94" s="108">
        <v>400000</v>
      </c>
      <c r="D94" s="108"/>
      <c r="E94" s="108">
        <f t="shared" si="49"/>
        <v>4644000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1600000</v>
      </c>
      <c r="D96" s="131"/>
      <c r="E96" s="131">
        <f t="shared" si="49"/>
        <v>1600000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21671000</v>
      </c>
      <c r="C114" s="137">
        <f t="shared" si="62"/>
        <v>3893000</v>
      </c>
      <c r="D114" s="137">
        <f t="shared" si="62"/>
        <v>0</v>
      </c>
      <c r="E114" s="137">
        <f t="shared" si="62"/>
        <v>25564000</v>
      </c>
      <c r="F114" s="137">
        <f t="shared" si="62"/>
        <v>0</v>
      </c>
      <c r="G114" s="137">
        <f t="shared" si="62"/>
        <v>0</v>
      </c>
      <c r="H114" s="137">
        <f t="shared" si="62"/>
        <v>7390000</v>
      </c>
      <c r="I114" s="137">
        <f t="shared" si="62"/>
        <v>0</v>
      </c>
      <c r="J114" s="137">
        <f t="shared" si="62"/>
        <v>1954000</v>
      </c>
      <c r="K114" s="137">
        <f t="shared" si="62"/>
        <v>0</v>
      </c>
      <c r="L114" s="137">
        <f t="shared" si="62"/>
        <v>11288000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20632000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0.80707244562666247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21671000</v>
      </c>
      <c r="C115" s="139">
        <f t="shared" ref="C115:Q115" si="63">C87</f>
        <v>3893000</v>
      </c>
      <c r="D115" s="139">
        <f t="shared" si="63"/>
        <v>0</v>
      </c>
      <c r="E115" s="139">
        <f t="shared" si="63"/>
        <v>25564000</v>
      </c>
      <c r="F115" s="139">
        <f t="shared" si="63"/>
        <v>0</v>
      </c>
      <c r="G115" s="139">
        <f t="shared" si="63"/>
        <v>0</v>
      </c>
      <c r="H115" s="139">
        <f t="shared" si="63"/>
        <v>7390000</v>
      </c>
      <c r="I115" s="139">
        <f t="shared" si="63"/>
        <v>0</v>
      </c>
      <c r="J115" s="139">
        <f t="shared" si="63"/>
        <v>1954000</v>
      </c>
      <c r="K115" s="139">
        <f t="shared" si="63"/>
        <v>0</v>
      </c>
      <c r="L115" s="139">
        <f t="shared" si="63"/>
        <v>11288000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20632000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0.80707244562666247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QAc8aV4O0qLeAWNMUmbgqpSYUUIBljvUsaa0spOeLblaXrnuKXZdqY7Ma9qy+taO1c6vFUkfBOiC5RiESS88A==" saltValue="TOFJ3UxgTAsXcxrnSnvX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808000</v>
      </c>
      <c r="I10" s="110">
        <v>840288</v>
      </c>
      <c r="J10" s="109">
        <v>435000</v>
      </c>
      <c r="K10" s="110">
        <v>327505</v>
      </c>
      <c r="L10" s="109">
        <v>98000</v>
      </c>
      <c r="M10" s="110">
        <v>98496</v>
      </c>
      <c r="N10" s="109"/>
      <c r="O10" s="110">
        <v>733712</v>
      </c>
      <c r="P10" s="109">
        <f t="shared" ref="P10:P17" si="1">$H10      +$J10      +$L10      +$N10</f>
        <v>1341000</v>
      </c>
      <c r="Q10" s="110">
        <f t="shared" ref="Q10:Q17" si="2">$I10      +$K10      +$M10      +$O10</f>
        <v>2000001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644.91552956465239</v>
      </c>
      <c r="T10" s="54">
        <f t="shared" ref="T10:T16" si="5">IF(($E10      =0),0,(($P10      /$E10      )*100))</f>
        <v>67.05</v>
      </c>
      <c r="U10" s="56">
        <f t="shared" ref="U10:U16" si="6">IF(($E10      =0),0,(($Q10      /$E10      )*100))</f>
        <v>100.00005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808000</v>
      </c>
      <c r="I17" s="113">
        <f t="shared" si="7"/>
        <v>840288</v>
      </c>
      <c r="J17" s="112">
        <f t="shared" si="7"/>
        <v>435000</v>
      </c>
      <c r="K17" s="113">
        <f t="shared" si="7"/>
        <v>327505</v>
      </c>
      <c r="L17" s="112">
        <f t="shared" si="7"/>
        <v>98000</v>
      </c>
      <c r="M17" s="113">
        <f t="shared" si="7"/>
        <v>98496</v>
      </c>
      <c r="N17" s="112">
        <f t="shared" si="7"/>
        <v>0</v>
      </c>
      <c r="O17" s="113">
        <f t="shared" si="7"/>
        <v>733712</v>
      </c>
      <c r="P17" s="112">
        <f t="shared" si="1"/>
        <v>1341000</v>
      </c>
      <c r="Q17" s="113">
        <f t="shared" si="2"/>
        <v>2000001</v>
      </c>
      <c r="R17" s="58">
        <f t="shared" si="3"/>
        <v>-100</v>
      </c>
      <c r="S17" s="59">
        <f t="shared" si="4"/>
        <v>644.91552956465239</v>
      </c>
      <c r="T17" s="58">
        <f>IF((SUM($E9:$E14))=0,0,(P17/(SUM($E9:$E14))*100))</f>
        <v>67.05</v>
      </c>
      <c r="U17" s="60">
        <f>IF((SUM($E9:$E14))=0,0,(Q17/(SUM($E9:$E14))*100))</f>
        <v>100.00005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1226000</v>
      </c>
      <c r="C34" s="108"/>
      <c r="D34" s="108"/>
      <c r="E34" s="108">
        <f>$B34      +$C34      +$D34</f>
        <v>1226000</v>
      </c>
      <c r="F34" s="109">
        <v>1226000</v>
      </c>
      <c r="G34" s="110">
        <v>1226000</v>
      </c>
      <c r="H34" s="109">
        <v>210000</v>
      </c>
      <c r="I34" s="110">
        <v>329170</v>
      </c>
      <c r="J34" s="109">
        <v>399000</v>
      </c>
      <c r="K34" s="110">
        <v>405269</v>
      </c>
      <c r="L34" s="109">
        <v>247000</v>
      </c>
      <c r="M34" s="110">
        <v>250314</v>
      </c>
      <c r="N34" s="109">
        <v>248000</v>
      </c>
      <c r="O34" s="110">
        <v>240002</v>
      </c>
      <c r="P34" s="109">
        <f>$H34      +$J34      +$L34      +$N34</f>
        <v>1104000</v>
      </c>
      <c r="Q34" s="110">
        <f>$I34      +$K34      +$M34      +$O34</f>
        <v>1224755</v>
      </c>
      <c r="R34" s="54">
        <f>IF(($L34      =0),0,((($N34      -$L34      )/$L34      )*100))</f>
        <v>0.40485829959514169</v>
      </c>
      <c r="S34" s="55">
        <f>IF(($M34      =0),0,((($O34      -$M34      )/$M34      )*100))</f>
        <v>-4.119625750057927</v>
      </c>
      <c r="T34" s="54">
        <f>IF(($E34      =0),0,(($P34      /$E34      )*100))</f>
        <v>90.0489396411093</v>
      </c>
      <c r="U34" s="56">
        <f>IF(($E34      =0),0,(($Q34      /$E34      )*100))</f>
        <v>99.898450244698196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1226000</v>
      </c>
      <c r="C35" s="111">
        <f>C34</f>
        <v>0</v>
      </c>
      <c r="D35" s="111"/>
      <c r="E35" s="111">
        <f>$B35      +$C35      +$D35</f>
        <v>1226000</v>
      </c>
      <c r="F35" s="112">
        <f t="shared" ref="F35:O35" si="17">F34</f>
        <v>1226000</v>
      </c>
      <c r="G35" s="113">
        <f t="shared" si="17"/>
        <v>1226000</v>
      </c>
      <c r="H35" s="112">
        <f t="shared" si="17"/>
        <v>210000</v>
      </c>
      <c r="I35" s="113">
        <f t="shared" si="17"/>
        <v>329170</v>
      </c>
      <c r="J35" s="112">
        <f t="shared" si="17"/>
        <v>399000</v>
      </c>
      <c r="K35" s="113">
        <f t="shared" si="17"/>
        <v>405269</v>
      </c>
      <c r="L35" s="112">
        <f t="shared" si="17"/>
        <v>247000</v>
      </c>
      <c r="M35" s="113">
        <f t="shared" si="17"/>
        <v>250314</v>
      </c>
      <c r="N35" s="112">
        <f t="shared" si="17"/>
        <v>248000</v>
      </c>
      <c r="O35" s="113">
        <f t="shared" si="17"/>
        <v>240002</v>
      </c>
      <c r="P35" s="112">
        <f>$H35      +$J35      +$L35      +$N35</f>
        <v>1104000</v>
      </c>
      <c r="Q35" s="113">
        <f>$I35      +$K35      +$M35      +$O35</f>
        <v>1224755</v>
      </c>
      <c r="R35" s="58">
        <f>IF(($L35      =0),0,((($N35      -$L35      )/$L35      )*100))</f>
        <v>0.40485829959514169</v>
      </c>
      <c r="S35" s="59">
        <f>IF(($M35      =0),0,((($O35      -$M35      )/$M35      )*100))</f>
        <v>-4.119625750057927</v>
      </c>
      <c r="T35" s="58">
        <f>IF($E35   =0,0,($P35   /$E35   )*100)</f>
        <v>90.0489396411093</v>
      </c>
      <c r="U35" s="60">
        <f>IF($E35   =0,0,($Q35   /$E35   )*100)</f>
        <v>99.898450244698196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7310000</v>
      </c>
      <c r="C37" s="108">
        <v>-327000</v>
      </c>
      <c r="D37" s="108"/>
      <c r="E37" s="108">
        <f t="shared" ref="E37:E42" si="18">$B37      +$C37      +$D37</f>
        <v>6983000</v>
      </c>
      <c r="F37" s="109">
        <v>6983000</v>
      </c>
      <c r="G37" s="110">
        <v>6983000</v>
      </c>
      <c r="H37" s="109"/>
      <c r="I37" s="110"/>
      <c r="J37" s="109">
        <v>2597000</v>
      </c>
      <c r="K37" s="110">
        <v>2596830</v>
      </c>
      <c r="L37" s="109">
        <v>52000</v>
      </c>
      <c r="M37" s="110">
        <v>139919</v>
      </c>
      <c r="N37" s="109">
        <v>4334000</v>
      </c>
      <c r="O37" s="110">
        <v>4246252</v>
      </c>
      <c r="P37" s="109">
        <f t="shared" ref="P37:P42" si="19">$H37      +$J37      +$L37      +$N37</f>
        <v>6983000</v>
      </c>
      <c r="Q37" s="110">
        <f t="shared" ref="Q37:Q42" si="20">$I37      +$K37      +$M37      +$O37</f>
        <v>6983001</v>
      </c>
      <c r="R37" s="54">
        <f t="shared" ref="R37:R42" si="21">IF(($L37      =0),0,((($N37      -$L37      )/$L37      )*100))</f>
        <v>8234.6153846153848</v>
      </c>
      <c r="S37" s="55">
        <f t="shared" ref="S37:S42" si="22">IF(($M37      =0),0,((($O37      -$M37      )/$M37      )*100))</f>
        <v>2934.7929873712646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100.00001432049261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7310000</v>
      </c>
      <c r="C42" s="111">
        <f>SUM(C37:C41)</f>
        <v>-327000</v>
      </c>
      <c r="D42" s="111"/>
      <c r="E42" s="111">
        <f t="shared" si="18"/>
        <v>6983000</v>
      </c>
      <c r="F42" s="112">
        <f t="shared" ref="F42:O42" si="25">SUM(F37:F41)</f>
        <v>6983000</v>
      </c>
      <c r="G42" s="113">
        <f t="shared" si="25"/>
        <v>6983000</v>
      </c>
      <c r="H42" s="112">
        <f t="shared" si="25"/>
        <v>0</v>
      </c>
      <c r="I42" s="113">
        <f t="shared" si="25"/>
        <v>0</v>
      </c>
      <c r="J42" s="112">
        <f t="shared" si="25"/>
        <v>2597000</v>
      </c>
      <c r="K42" s="113">
        <f t="shared" si="25"/>
        <v>2596830</v>
      </c>
      <c r="L42" s="112">
        <f t="shared" si="25"/>
        <v>52000</v>
      </c>
      <c r="M42" s="113">
        <f t="shared" si="25"/>
        <v>139919</v>
      </c>
      <c r="N42" s="112">
        <f t="shared" si="25"/>
        <v>4334000</v>
      </c>
      <c r="O42" s="113">
        <f t="shared" si="25"/>
        <v>4246252</v>
      </c>
      <c r="P42" s="112">
        <f t="shared" si="19"/>
        <v>6983000</v>
      </c>
      <c r="Q42" s="113">
        <f t="shared" si="20"/>
        <v>6983001</v>
      </c>
      <c r="R42" s="58">
        <f t="shared" si="21"/>
        <v>8234.6153846153848</v>
      </c>
      <c r="S42" s="59">
        <f t="shared" si="22"/>
        <v>2934.7929873712646</v>
      </c>
      <c r="T42" s="58">
        <f>IF((+$E37+$E40) =0,0,(P42   /(+$E37+$E40) )*100)</f>
        <v>100</v>
      </c>
      <c r="U42" s="60">
        <f>IF((+$E37+$E40) =0,0,(Q42   /(+$E37+$E40) )*100)</f>
        <v>100.00001432049261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10536000</v>
      </c>
      <c r="C69" s="120">
        <f>SUM(C9:C16,C19:C25,C28:C31,C34,C37:C41,C44:C54,C57:C60,C63:C67)</f>
        <v>-327000</v>
      </c>
      <c r="D69" s="120"/>
      <c r="E69" s="120">
        <f t="shared" si="35"/>
        <v>10209000</v>
      </c>
      <c r="F69" s="121">
        <f t="shared" ref="F69:O69" si="43">SUM(F9:F16,F19:F25,F28:F31,F34,F37:F41,F44:F54,F57:F60,F63:F67)</f>
        <v>10209000</v>
      </c>
      <c r="G69" s="122">
        <f t="shared" si="43"/>
        <v>10209000</v>
      </c>
      <c r="H69" s="121">
        <f t="shared" si="43"/>
        <v>1018000</v>
      </c>
      <c r="I69" s="122">
        <f t="shared" si="43"/>
        <v>1169458</v>
      </c>
      <c r="J69" s="121">
        <f t="shared" si="43"/>
        <v>3431000</v>
      </c>
      <c r="K69" s="122">
        <f t="shared" si="43"/>
        <v>3329604</v>
      </c>
      <c r="L69" s="121">
        <f t="shared" si="43"/>
        <v>397000</v>
      </c>
      <c r="M69" s="122">
        <f t="shared" si="43"/>
        <v>488729</v>
      </c>
      <c r="N69" s="121">
        <f t="shared" si="43"/>
        <v>4582000</v>
      </c>
      <c r="O69" s="122">
        <f t="shared" si="43"/>
        <v>5219966</v>
      </c>
      <c r="P69" s="121">
        <f t="shared" si="36"/>
        <v>9428000</v>
      </c>
      <c r="Q69" s="122">
        <f t="shared" si="37"/>
        <v>10207757</v>
      </c>
      <c r="R69" s="67">
        <f t="shared" si="38"/>
        <v>1054.1561712846346</v>
      </c>
      <c r="S69" s="68">
        <f t="shared" si="39"/>
        <v>968.06962549797538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92.349887354295234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99.987824468606135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15631000</v>
      </c>
      <c r="C71" s="108">
        <v>2000000</v>
      </c>
      <c r="D71" s="108"/>
      <c r="E71" s="108">
        <f>$B71      +$C71      +$D71</f>
        <v>17631000</v>
      </c>
      <c r="F71" s="109">
        <v>17631000</v>
      </c>
      <c r="G71" s="110">
        <v>17631000</v>
      </c>
      <c r="H71" s="109">
        <v>12432000</v>
      </c>
      <c r="I71" s="110">
        <v>12431758</v>
      </c>
      <c r="J71" s="109">
        <v>1311000</v>
      </c>
      <c r="K71" s="110">
        <v>2907816</v>
      </c>
      <c r="L71" s="109">
        <v>213000</v>
      </c>
      <c r="M71" s="110">
        <v>211780</v>
      </c>
      <c r="N71" s="109">
        <v>2132000</v>
      </c>
      <c r="O71" s="110">
        <v>2078140</v>
      </c>
      <c r="P71" s="109">
        <f>$H71      +$J71      +$L71      +$N71</f>
        <v>16088000</v>
      </c>
      <c r="Q71" s="110">
        <f>$I71      +$K71      +$M71      +$O71</f>
        <v>17629494</v>
      </c>
      <c r="R71" s="54">
        <f>IF(($L71      =0),0,((($N71      -$L71      )/$L71      )*100))</f>
        <v>900.93896713615015</v>
      </c>
      <c r="S71" s="55">
        <f>IF(($M71      =0),0,((($O71      -$M71      )/$M71      )*100))</f>
        <v>881.27301917083776</v>
      </c>
      <c r="T71" s="54">
        <f>IF(($E71      =0),0,(($P71      /$E71      )*100))</f>
        <v>91.248369349441333</v>
      </c>
      <c r="U71" s="56">
        <f>IF(($E71      =0),0,(($Q71      /$E71      )*100))</f>
        <v>99.991458226986566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15631000</v>
      </c>
      <c r="C73" s="117">
        <f>SUM(C71:C72)</f>
        <v>2000000</v>
      </c>
      <c r="D73" s="117"/>
      <c r="E73" s="117">
        <f>$B73      +$C73      +$D73</f>
        <v>17631000</v>
      </c>
      <c r="F73" s="118">
        <f t="shared" ref="F73:O73" si="44">SUM(F71:F72)</f>
        <v>17631000</v>
      </c>
      <c r="G73" s="119">
        <f t="shared" si="44"/>
        <v>17631000</v>
      </c>
      <c r="H73" s="118">
        <f t="shared" si="44"/>
        <v>12432000</v>
      </c>
      <c r="I73" s="119">
        <f t="shared" si="44"/>
        <v>12431758</v>
      </c>
      <c r="J73" s="118">
        <f t="shared" si="44"/>
        <v>1311000</v>
      </c>
      <c r="K73" s="119">
        <f t="shared" si="44"/>
        <v>2907816</v>
      </c>
      <c r="L73" s="118">
        <f t="shared" si="44"/>
        <v>213000</v>
      </c>
      <c r="M73" s="119">
        <f t="shared" si="44"/>
        <v>211780</v>
      </c>
      <c r="N73" s="118">
        <f t="shared" si="44"/>
        <v>2132000</v>
      </c>
      <c r="O73" s="119">
        <f t="shared" si="44"/>
        <v>2078140</v>
      </c>
      <c r="P73" s="118">
        <f>$H73      +$J73      +$L73      +$N73</f>
        <v>16088000</v>
      </c>
      <c r="Q73" s="119">
        <f>$I73      +$K73      +$M73      +$O73</f>
        <v>17629494</v>
      </c>
      <c r="R73" s="63">
        <f>IF(($L73      =0),0,((($N73      -$L73      )/$L73      )*100))</f>
        <v>900.93896713615015</v>
      </c>
      <c r="S73" s="64">
        <f>IF(($M73      =0),0,((($O73      -$M73      )/$M73      )*100))</f>
        <v>881.27301917083776</v>
      </c>
      <c r="T73" s="63">
        <f>IF(($E71      =0),0,(($P71      /$E71      )*100))</f>
        <v>91.248369349441333</v>
      </c>
      <c r="U73" s="65">
        <f>IF($E71   =0,0,($Q71   /$E71 )*100)</f>
        <v>99.991458226986566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15631000</v>
      </c>
      <c r="C74" s="120">
        <f>SUM(C71:C72)</f>
        <v>2000000</v>
      </c>
      <c r="D74" s="120"/>
      <c r="E74" s="120">
        <f>$B74      +$C74      +$D74</f>
        <v>17631000</v>
      </c>
      <c r="F74" s="121">
        <f t="shared" ref="F74:O74" si="45">SUM(F71:F72)</f>
        <v>17631000</v>
      </c>
      <c r="G74" s="122">
        <f t="shared" si="45"/>
        <v>17631000</v>
      </c>
      <c r="H74" s="121">
        <f t="shared" si="45"/>
        <v>12432000</v>
      </c>
      <c r="I74" s="122">
        <f t="shared" si="45"/>
        <v>12431758</v>
      </c>
      <c r="J74" s="121">
        <f t="shared" si="45"/>
        <v>1311000</v>
      </c>
      <c r="K74" s="122">
        <f t="shared" si="45"/>
        <v>2907816</v>
      </c>
      <c r="L74" s="121">
        <f t="shared" si="45"/>
        <v>213000</v>
      </c>
      <c r="M74" s="122">
        <f t="shared" si="45"/>
        <v>211780</v>
      </c>
      <c r="N74" s="121">
        <f t="shared" si="45"/>
        <v>2132000</v>
      </c>
      <c r="O74" s="122">
        <f t="shared" si="45"/>
        <v>2078140</v>
      </c>
      <c r="P74" s="121">
        <f>$H74      +$J74      +$L74      +$N74</f>
        <v>16088000</v>
      </c>
      <c r="Q74" s="122">
        <f>$I74      +$K74      +$M74      +$O74</f>
        <v>17629494</v>
      </c>
      <c r="R74" s="67">
        <f>IF(($L74      =0),0,((($N74      -$L74      )/$L74      )*100))</f>
        <v>900.93896713615015</v>
      </c>
      <c r="S74" s="68">
        <f>IF(($M74      =0),0,((($O74      -$M74      )/$M74      )*100))</f>
        <v>881.27301917083776</v>
      </c>
      <c r="T74" s="67">
        <f>IF(($E71      =0),0,(($P71      /$E71      )*100))</f>
        <v>91.248369349441333</v>
      </c>
      <c r="U74" s="71">
        <f>IF($E71   =0,0,($Q71   /$E71 )*100)</f>
        <v>99.991458226986566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26167000</v>
      </c>
      <c r="C75" s="120">
        <f>SUM(C9:C16,C19:C25,C28:C31,C34,C37:C41,C44:C54,C57:C60,C63:C67,C71:C72)</f>
        <v>1673000</v>
      </c>
      <c r="D75" s="120"/>
      <c r="E75" s="120">
        <f>$B75      +$C75      +$D75</f>
        <v>27840000</v>
      </c>
      <c r="F75" s="121">
        <f t="shared" ref="F75:O75" si="46">SUM(F9:F16,F19:F25,F28:F31,F34,F37:F41,F44:F54,F57:F60,F63:F67,F71:F72)</f>
        <v>27840000</v>
      </c>
      <c r="G75" s="122">
        <f t="shared" si="46"/>
        <v>27840000</v>
      </c>
      <c r="H75" s="121">
        <f t="shared" si="46"/>
        <v>13450000</v>
      </c>
      <c r="I75" s="122">
        <f t="shared" si="46"/>
        <v>13601216</v>
      </c>
      <c r="J75" s="121">
        <f t="shared" si="46"/>
        <v>4742000</v>
      </c>
      <c r="K75" s="122">
        <f t="shared" si="46"/>
        <v>6237420</v>
      </c>
      <c r="L75" s="121">
        <f t="shared" si="46"/>
        <v>610000</v>
      </c>
      <c r="M75" s="122">
        <f t="shared" si="46"/>
        <v>700509</v>
      </c>
      <c r="N75" s="121">
        <f t="shared" si="46"/>
        <v>6714000</v>
      </c>
      <c r="O75" s="122">
        <f t="shared" si="46"/>
        <v>7298106</v>
      </c>
      <c r="P75" s="121">
        <f>$H75      +$J75      +$L75      +$N75</f>
        <v>25516000</v>
      </c>
      <c r="Q75" s="122">
        <f>$I75      +$K75      +$M75      +$O75</f>
        <v>27837251</v>
      </c>
      <c r="R75" s="67">
        <f>IF(($L75      =0),0,((($N75      -$L75      )/$L75      )*100))</f>
        <v>1000.655737704918</v>
      </c>
      <c r="S75" s="68">
        <f>IF(($M75      =0),0,((($O75      -$M75      )/$M75      )*100))</f>
        <v>941.82901290347445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91.652298850574709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99.990125718390814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17287000</v>
      </c>
      <c r="C87" s="128">
        <f t="shared" si="48"/>
        <v>5777000</v>
      </c>
      <c r="D87" s="128">
        <f t="shared" si="48"/>
        <v>0</v>
      </c>
      <c r="E87" s="128">
        <f t="shared" si="48"/>
        <v>23064000</v>
      </c>
      <c r="F87" s="128">
        <f t="shared" si="48"/>
        <v>0</v>
      </c>
      <c r="G87" s="128">
        <f t="shared" si="48"/>
        <v>0</v>
      </c>
      <c r="H87" s="128">
        <f t="shared" si="48"/>
        <v>6017000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9660000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15677000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67.971730835934778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5401000</v>
      </c>
      <c r="C91" s="108">
        <v>1000</v>
      </c>
      <c r="D91" s="108"/>
      <c r="E91" s="108">
        <f t="shared" si="49"/>
        <v>5402000</v>
      </c>
      <c r="F91" s="108">
        <v>0</v>
      </c>
      <c r="G91" s="108">
        <v>0</v>
      </c>
      <c r="H91" s="108">
        <v>6017000</v>
      </c>
      <c r="I91" s="108"/>
      <c r="J91" s="108"/>
      <c r="K91" s="108"/>
      <c r="L91" s="108"/>
      <c r="M91" s="108"/>
      <c r="N91" s="108"/>
      <c r="O91" s="108"/>
      <c r="P91" s="108">
        <f t="shared" si="50"/>
        <v>6017000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111.38467234357645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8560000</v>
      </c>
      <c r="C93" s="108">
        <v>1100000</v>
      </c>
      <c r="D93" s="108"/>
      <c r="E93" s="108">
        <f t="shared" si="49"/>
        <v>9660000</v>
      </c>
      <c r="F93" s="108">
        <v>0</v>
      </c>
      <c r="G93" s="108">
        <v>0</v>
      </c>
      <c r="H93" s="108"/>
      <c r="I93" s="108"/>
      <c r="J93" s="108"/>
      <c r="K93" s="108"/>
      <c r="L93" s="108">
        <v>9660000</v>
      </c>
      <c r="M93" s="108"/>
      <c r="N93" s="108"/>
      <c r="O93" s="108"/>
      <c r="P93" s="108">
        <f t="shared" si="50"/>
        <v>9660000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2726000</v>
      </c>
      <c r="C94" s="108">
        <v>2241000</v>
      </c>
      <c r="D94" s="108"/>
      <c r="E94" s="108">
        <f t="shared" si="49"/>
        <v>4967000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600000</v>
      </c>
      <c r="C96" s="131">
        <v>2435000</v>
      </c>
      <c r="D96" s="131"/>
      <c r="E96" s="131">
        <f t="shared" si="49"/>
        <v>3035000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17287000</v>
      </c>
      <c r="C114" s="137">
        <f t="shared" si="62"/>
        <v>5777000</v>
      </c>
      <c r="D114" s="137">
        <f t="shared" si="62"/>
        <v>0</v>
      </c>
      <c r="E114" s="137">
        <f t="shared" si="62"/>
        <v>23064000</v>
      </c>
      <c r="F114" s="137">
        <f t="shared" si="62"/>
        <v>0</v>
      </c>
      <c r="G114" s="137">
        <f t="shared" si="62"/>
        <v>0</v>
      </c>
      <c r="H114" s="137">
        <f t="shared" si="62"/>
        <v>6017000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9660000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15677000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0.67971730835934785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17287000</v>
      </c>
      <c r="C115" s="139">
        <f t="shared" ref="C115:Q115" si="63">C87</f>
        <v>5777000</v>
      </c>
      <c r="D115" s="139">
        <f t="shared" si="63"/>
        <v>0</v>
      </c>
      <c r="E115" s="139">
        <f t="shared" si="63"/>
        <v>23064000</v>
      </c>
      <c r="F115" s="139">
        <f t="shared" si="63"/>
        <v>0</v>
      </c>
      <c r="G115" s="139">
        <f t="shared" si="63"/>
        <v>0</v>
      </c>
      <c r="H115" s="139">
        <f t="shared" si="63"/>
        <v>6017000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9660000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15677000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0.67971730835934785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YYP5r1EYJcZqOPXDPfprJNtCT8hlD0ZuKLLisR0pzzFQcAgUq0p2hC6a4kj/6GXFovxoFCc72/gxb/Y+ENE/Q==" saltValue="hgbMng1OeLqJlZ2Qip1T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107000</v>
      </c>
      <c r="I10" s="110">
        <v>69960</v>
      </c>
      <c r="J10" s="109">
        <v>119000</v>
      </c>
      <c r="K10" s="110">
        <v>203109</v>
      </c>
      <c r="L10" s="109">
        <v>169000</v>
      </c>
      <c r="M10" s="110">
        <v>169620</v>
      </c>
      <c r="N10" s="109"/>
      <c r="O10" s="110">
        <v>557312</v>
      </c>
      <c r="P10" s="109">
        <f t="shared" ref="P10:P17" si="1">$H10      +$J10      +$L10      +$N10</f>
        <v>395000</v>
      </c>
      <c r="Q10" s="110">
        <f t="shared" ref="Q10:Q17" si="2">$I10      +$K10      +$M10      +$O10</f>
        <v>1000001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228.56502770899655</v>
      </c>
      <c r="T10" s="54">
        <f t="shared" ref="T10:T16" si="5">IF(($E10      =0),0,(($P10      /$E10      )*100))</f>
        <v>39.5</v>
      </c>
      <c r="U10" s="56">
        <f t="shared" ref="U10:U16" si="6">IF(($E10      =0),0,(($Q10      /$E10      )*100))</f>
        <v>100.00009999999999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107000</v>
      </c>
      <c r="I17" s="113">
        <f t="shared" si="7"/>
        <v>69960</v>
      </c>
      <c r="J17" s="112">
        <f t="shared" si="7"/>
        <v>119000</v>
      </c>
      <c r="K17" s="113">
        <f t="shared" si="7"/>
        <v>203109</v>
      </c>
      <c r="L17" s="112">
        <f t="shared" si="7"/>
        <v>169000</v>
      </c>
      <c r="M17" s="113">
        <f t="shared" si="7"/>
        <v>169620</v>
      </c>
      <c r="N17" s="112">
        <f t="shared" si="7"/>
        <v>0</v>
      </c>
      <c r="O17" s="113">
        <f t="shared" si="7"/>
        <v>557312</v>
      </c>
      <c r="P17" s="112">
        <f t="shared" si="1"/>
        <v>395000</v>
      </c>
      <c r="Q17" s="113">
        <f t="shared" si="2"/>
        <v>1000001</v>
      </c>
      <c r="R17" s="58">
        <f t="shared" si="3"/>
        <v>-100</v>
      </c>
      <c r="S17" s="59">
        <f t="shared" si="4"/>
        <v>228.56502770899655</v>
      </c>
      <c r="T17" s="58">
        <f>IF((SUM($E9:$E14))=0,0,(P17/(SUM($E9:$E14))*100))</f>
        <v>39.5</v>
      </c>
      <c r="U17" s="60">
        <f>IF((SUM($E9:$E14))=0,0,(Q17/(SUM($E9:$E14))*100))</f>
        <v>100.00009999999999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1506000</v>
      </c>
      <c r="C21" s="108"/>
      <c r="D21" s="108"/>
      <c r="E21" s="108">
        <f t="shared" si="8"/>
        <v>1506000</v>
      </c>
      <c r="F21" s="109">
        <v>1506000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1506000</v>
      </c>
      <c r="C26" s="111">
        <f>SUM(C19:C25)</f>
        <v>0</v>
      </c>
      <c r="D26" s="111"/>
      <c r="E26" s="111">
        <f t="shared" si="8"/>
        <v>1506000</v>
      </c>
      <c r="F26" s="112">
        <f t="shared" ref="F26:O26" si="15">SUM(F19:F25)</f>
        <v>1506000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2156000</v>
      </c>
      <c r="C31" s="108">
        <v>-322000</v>
      </c>
      <c r="D31" s="108"/>
      <c r="E31" s="108">
        <f>$B31      +$C31      +$D31</f>
        <v>1834000</v>
      </c>
      <c r="F31" s="109">
        <v>1834000</v>
      </c>
      <c r="G31" s="110">
        <v>1834000</v>
      </c>
      <c r="H31" s="109">
        <v>143000</v>
      </c>
      <c r="I31" s="110">
        <v>142544</v>
      </c>
      <c r="J31" s="109">
        <v>397000</v>
      </c>
      <c r="K31" s="110">
        <v>476026</v>
      </c>
      <c r="L31" s="109">
        <v>235000</v>
      </c>
      <c r="M31" s="110">
        <v>234556</v>
      </c>
      <c r="N31" s="109">
        <v>223000</v>
      </c>
      <c r="O31" s="110">
        <v>974909</v>
      </c>
      <c r="P31" s="109">
        <f>$H31      +$J31      +$L31      +$N31</f>
        <v>998000</v>
      </c>
      <c r="Q31" s="110">
        <f>$I31      +$K31      +$M31      +$O31</f>
        <v>1828035</v>
      </c>
      <c r="R31" s="54">
        <f>IF(($L31      =0),0,((($N31      -$L31      )/$L31      )*100))</f>
        <v>-5.1063829787234036</v>
      </c>
      <c r="S31" s="55">
        <f>IF(($M31      =0),0,((($O31      -$M31      )/$M31      )*100))</f>
        <v>315.64018827060488</v>
      </c>
      <c r="T31" s="54">
        <f>IF(($E31      =0),0,(($P31      /$E31      )*100))</f>
        <v>54.416575790621593</v>
      </c>
      <c r="U31" s="56">
        <f>IF(($E31      =0),0,(($Q31      /$E31      )*100))</f>
        <v>99.674754634678294</v>
      </c>
      <c r="V31" s="109">
        <v>28000</v>
      </c>
      <c r="W31" s="110">
        <v>28000</v>
      </c>
    </row>
    <row r="32" spans="1:23" ht="13" customHeight="1" x14ac:dyDescent="0.3">
      <c r="A32" s="57" t="s">
        <v>44</v>
      </c>
      <c r="B32" s="111">
        <f>SUM(B28:B31)</f>
        <v>2156000</v>
      </c>
      <c r="C32" s="111">
        <f>SUM(C28:C31)</f>
        <v>-322000</v>
      </c>
      <c r="D32" s="111"/>
      <c r="E32" s="111">
        <f>$B32      +$C32      +$D32</f>
        <v>1834000</v>
      </c>
      <c r="F32" s="112">
        <f t="shared" ref="F32:O32" si="16">SUM(F28:F31)</f>
        <v>1834000</v>
      </c>
      <c r="G32" s="113">
        <f t="shared" si="16"/>
        <v>1834000</v>
      </c>
      <c r="H32" s="112">
        <f t="shared" si="16"/>
        <v>143000</v>
      </c>
      <c r="I32" s="113">
        <f t="shared" si="16"/>
        <v>142544</v>
      </c>
      <c r="J32" s="112">
        <f t="shared" si="16"/>
        <v>397000</v>
      </c>
      <c r="K32" s="113">
        <f t="shared" si="16"/>
        <v>476026</v>
      </c>
      <c r="L32" s="112">
        <f t="shared" si="16"/>
        <v>235000</v>
      </c>
      <c r="M32" s="113">
        <f t="shared" si="16"/>
        <v>234556</v>
      </c>
      <c r="N32" s="112">
        <f t="shared" si="16"/>
        <v>223000</v>
      </c>
      <c r="O32" s="113">
        <f t="shared" si="16"/>
        <v>974909</v>
      </c>
      <c r="P32" s="112">
        <f>$H32      +$J32      +$L32      +$N32</f>
        <v>998000</v>
      </c>
      <c r="Q32" s="113">
        <f>$I32      +$K32      +$M32      +$O32</f>
        <v>1828035</v>
      </c>
      <c r="R32" s="58">
        <f>IF(($L32      =0),0,((($N32      -$L32      )/$L32      )*100))</f>
        <v>-5.1063829787234036</v>
      </c>
      <c r="S32" s="59">
        <f>IF(($M32      =0),0,((($O32      -$M32      )/$M32      )*100))</f>
        <v>315.64018827060488</v>
      </c>
      <c r="T32" s="58">
        <f>IF($E32   =0,0,($P32   /$E32   )*100)</f>
        <v>54.416575790621593</v>
      </c>
      <c r="U32" s="60">
        <f>IF($E32   =0,0,($Q32   /$E32   )*100)</f>
        <v>99.674754634678294</v>
      </c>
      <c r="V32" s="112">
        <f>SUM(V28:V31)</f>
        <v>28000</v>
      </c>
      <c r="W32" s="113">
        <f>SUM(W28:W31)</f>
        <v>28000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1203000</v>
      </c>
      <c r="C34" s="108">
        <v>-240000</v>
      </c>
      <c r="D34" s="108"/>
      <c r="E34" s="108">
        <f>$B34      +$C34      +$D34</f>
        <v>963000</v>
      </c>
      <c r="F34" s="109">
        <v>963000</v>
      </c>
      <c r="G34" s="110">
        <v>963000</v>
      </c>
      <c r="H34" s="109"/>
      <c r="I34" s="110">
        <v>475</v>
      </c>
      <c r="J34" s="109">
        <v>383000</v>
      </c>
      <c r="K34" s="110">
        <v>384097</v>
      </c>
      <c r="L34" s="109">
        <v>557000</v>
      </c>
      <c r="M34" s="110">
        <v>543625</v>
      </c>
      <c r="N34" s="109">
        <v>23000</v>
      </c>
      <c r="O34" s="110">
        <v>34802</v>
      </c>
      <c r="P34" s="109">
        <f>$H34      +$J34      +$L34      +$N34</f>
        <v>963000</v>
      </c>
      <c r="Q34" s="110">
        <f>$I34      +$K34      +$M34      +$O34</f>
        <v>962999</v>
      </c>
      <c r="R34" s="54">
        <f>IF(($L34      =0),0,((($N34      -$L34      )/$L34      )*100))</f>
        <v>-95.870736086175938</v>
      </c>
      <c r="S34" s="55">
        <f>IF(($M34      =0),0,((($O34      -$M34      )/$M34      )*100))</f>
        <v>-93.598160496665912</v>
      </c>
      <c r="T34" s="54">
        <f>IF(($E34      =0),0,(($P34      /$E34      )*100))</f>
        <v>100</v>
      </c>
      <c r="U34" s="56">
        <f>IF(($E34      =0),0,(($Q34      /$E34      )*100))</f>
        <v>99.999896157840084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1203000</v>
      </c>
      <c r="C35" s="111">
        <f>C34</f>
        <v>-240000</v>
      </c>
      <c r="D35" s="111"/>
      <c r="E35" s="111">
        <f>$B35      +$C35      +$D35</f>
        <v>963000</v>
      </c>
      <c r="F35" s="112">
        <f t="shared" ref="F35:O35" si="17">F34</f>
        <v>963000</v>
      </c>
      <c r="G35" s="113">
        <f t="shared" si="17"/>
        <v>963000</v>
      </c>
      <c r="H35" s="112">
        <f t="shared" si="17"/>
        <v>0</v>
      </c>
      <c r="I35" s="113">
        <f t="shared" si="17"/>
        <v>475</v>
      </c>
      <c r="J35" s="112">
        <f t="shared" si="17"/>
        <v>383000</v>
      </c>
      <c r="K35" s="113">
        <f t="shared" si="17"/>
        <v>384097</v>
      </c>
      <c r="L35" s="112">
        <f t="shared" si="17"/>
        <v>557000</v>
      </c>
      <c r="M35" s="113">
        <f t="shared" si="17"/>
        <v>543625</v>
      </c>
      <c r="N35" s="112">
        <f t="shared" si="17"/>
        <v>23000</v>
      </c>
      <c r="O35" s="113">
        <f t="shared" si="17"/>
        <v>34802</v>
      </c>
      <c r="P35" s="112">
        <f>$H35      +$J35      +$L35      +$N35</f>
        <v>963000</v>
      </c>
      <c r="Q35" s="113">
        <f>$I35      +$K35      +$M35      +$O35</f>
        <v>962999</v>
      </c>
      <c r="R35" s="58">
        <f>IF(($L35      =0),0,((($N35      -$L35      )/$L35      )*100))</f>
        <v>-95.870736086175938</v>
      </c>
      <c r="S35" s="59">
        <f>IF(($M35      =0),0,((($O35      -$M35      )/$M35      )*100))</f>
        <v>-93.598160496665912</v>
      </c>
      <c r="T35" s="58">
        <f>IF($E35   =0,0,($P35   /$E35   )*100)</f>
        <v>100</v>
      </c>
      <c r="U35" s="60">
        <f>IF($E35   =0,0,($Q35   /$E35   )*100)</f>
        <v>99.999896157840084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5865000</v>
      </c>
      <c r="C69" s="120">
        <f>SUM(C9:C16,C19:C25,C28:C31,C34,C37:C41,C44:C54,C57:C60,C63:C67)</f>
        <v>-562000</v>
      </c>
      <c r="D69" s="120"/>
      <c r="E69" s="120">
        <f t="shared" si="35"/>
        <v>5303000</v>
      </c>
      <c r="F69" s="121">
        <f t="shared" ref="F69:O69" si="43">SUM(F9:F16,F19:F25,F28:F31,F34,F37:F41,F44:F54,F57:F60,F63:F67)</f>
        <v>5303000</v>
      </c>
      <c r="G69" s="122">
        <f t="shared" si="43"/>
        <v>3797000</v>
      </c>
      <c r="H69" s="121">
        <f t="shared" si="43"/>
        <v>250000</v>
      </c>
      <c r="I69" s="122">
        <f t="shared" si="43"/>
        <v>212979</v>
      </c>
      <c r="J69" s="121">
        <f t="shared" si="43"/>
        <v>899000</v>
      </c>
      <c r="K69" s="122">
        <f t="shared" si="43"/>
        <v>1063232</v>
      </c>
      <c r="L69" s="121">
        <f t="shared" si="43"/>
        <v>961000</v>
      </c>
      <c r="M69" s="122">
        <f t="shared" si="43"/>
        <v>947801</v>
      </c>
      <c r="N69" s="121">
        <f t="shared" si="43"/>
        <v>246000</v>
      </c>
      <c r="O69" s="122">
        <f t="shared" si="43"/>
        <v>1567023</v>
      </c>
      <c r="P69" s="121">
        <f t="shared" si="36"/>
        <v>2356000</v>
      </c>
      <c r="Q69" s="122">
        <f t="shared" si="37"/>
        <v>3791035</v>
      </c>
      <c r="R69" s="67">
        <f t="shared" si="38"/>
        <v>-74.401664932362124</v>
      </c>
      <c r="S69" s="68">
        <f t="shared" si="39"/>
        <v>65.33249068106069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62.048986041611798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99.842902291282584</v>
      </c>
      <c r="V69" s="121">
        <f>SUM(V9:V16,V19:V25,V28:V31,V34,V37:V41,V44:V54,V57:V60,V63:V67)</f>
        <v>28000</v>
      </c>
      <c r="W69" s="122">
        <f>SUM(W9:W16,W19:W25,W28:W31,W34,W37:W41,W44:W54,W57:W60,W63:W67)</f>
        <v>28000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5865000</v>
      </c>
      <c r="C75" s="120">
        <f>SUM(C9:C16,C19:C25,C28:C31,C34,C37:C41,C44:C54,C57:C60,C63:C67,C71:C72)</f>
        <v>-562000</v>
      </c>
      <c r="D75" s="120"/>
      <c r="E75" s="120">
        <f>$B75      +$C75      +$D75</f>
        <v>5303000</v>
      </c>
      <c r="F75" s="121">
        <f t="shared" ref="F75:O75" si="46">SUM(F9:F16,F19:F25,F28:F31,F34,F37:F41,F44:F54,F57:F60,F63:F67,F71:F72)</f>
        <v>5303000</v>
      </c>
      <c r="G75" s="122">
        <f t="shared" si="46"/>
        <v>3797000</v>
      </c>
      <c r="H75" s="121">
        <f t="shared" si="46"/>
        <v>250000</v>
      </c>
      <c r="I75" s="122">
        <f t="shared" si="46"/>
        <v>212979</v>
      </c>
      <c r="J75" s="121">
        <f t="shared" si="46"/>
        <v>899000</v>
      </c>
      <c r="K75" s="122">
        <f t="shared" si="46"/>
        <v>1063232</v>
      </c>
      <c r="L75" s="121">
        <f t="shared" si="46"/>
        <v>961000</v>
      </c>
      <c r="M75" s="122">
        <f t="shared" si="46"/>
        <v>947801</v>
      </c>
      <c r="N75" s="121">
        <f t="shared" si="46"/>
        <v>246000</v>
      </c>
      <c r="O75" s="122">
        <f t="shared" si="46"/>
        <v>1567023</v>
      </c>
      <c r="P75" s="121">
        <f>$H75      +$J75      +$L75      +$N75</f>
        <v>2356000</v>
      </c>
      <c r="Q75" s="122">
        <f>$I75      +$K75      +$M75      +$O75</f>
        <v>3791035</v>
      </c>
      <c r="R75" s="67">
        <f>IF(($L75      =0),0,((($N75      -$L75      )/$L75      )*100))</f>
        <v>-74.401664932362124</v>
      </c>
      <c r="S75" s="68">
        <f>IF(($M75      =0),0,((($O75      -$M75      )/$M75      )*100))</f>
        <v>65.33249068106069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62.048986041611798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99.842902291282584</v>
      </c>
      <c r="V75" s="121">
        <f>SUM(V9:V16,V19:V25,V28:V31,V34,V37:V41,V44:V54,V57:V60,V63:V67,V71:V72)</f>
        <v>28000</v>
      </c>
      <c r="W75" s="122">
        <f>SUM(W9:W16,W19:W25,W28:W31,W34,W37:W41,W44:W54,W57:W60,W63:W67,W71:W72)</f>
        <v>28000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2926000</v>
      </c>
      <c r="C87" s="128">
        <f t="shared" si="48"/>
        <v>1300000</v>
      </c>
      <c r="D87" s="128">
        <f t="shared" si="48"/>
        <v>0</v>
      </c>
      <c r="E87" s="128">
        <f t="shared" si="48"/>
        <v>4226000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1331000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1331000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31.495504022716521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95000</v>
      </c>
      <c r="C91" s="108"/>
      <c r="D91" s="108"/>
      <c r="E91" s="108">
        <f t="shared" si="49"/>
        <v>95000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1500000</v>
      </c>
      <c r="C94" s="108">
        <v>1200000</v>
      </c>
      <c r="D94" s="108"/>
      <c r="E94" s="108">
        <f t="shared" si="49"/>
        <v>2700000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1331000</v>
      </c>
      <c r="C96" s="131">
        <v>100000</v>
      </c>
      <c r="D96" s="131"/>
      <c r="E96" s="131">
        <f t="shared" si="49"/>
        <v>1431000</v>
      </c>
      <c r="F96" s="131">
        <v>0</v>
      </c>
      <c r="G96" s="131">
        <v>0</v>
      </c>
      <c r="H96" s="131"/>
      <c r="I96" s="131"/>
      <c r="J96" s="131"/>
      <c r="K96" s="131"/>
      <c r="L96" s="131">
        <v>1331000</v>
      </c>
      <c r="M96" s="131"/>
      <c r="N96" s="131"/>
      <c r="O96" s="131"/>
      <c r="P96" s="131">
        <f t="shared" si="50"/>
        <v>1331000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93.011879804332636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2926000</v>
      </c>
      <c r="C114" s="137">
        <f t="shared" si="62"/>
        <v>1300000</v>
      </c>
      <c r="D114" s="137">
        <f t="shared" si="62"/>
        <v>0</v>
      </c>
      <c r="E114" s="137">
        <f t="shared" si="62"/>
        <v>4226000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1331000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1331000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0.31495504022716519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2926000</v>
      </c>
      <c r="C115" s="139">
        <f t="shared" ref="C115:Q115" si="63">C87</f>
        <v>1300000</v>
      </c>
      <c r="D115" s="139">
        <f t="shared" si="63"/>
        <v>0</v>
      </c>
      <c r="E115" s="139">
        <f t="shared" si="63"/>
        <v>4226000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1331000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1331000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0.31495504022716519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OHQLhjWlod+DFFYd6rcsNjKZfhTsPH/GGhqxMcS232yOQ7OmjKsKhuEIpAYaIr0waD1i3EAvi4BkdTp2sa6FA==" saltValue="+jnqmudolEDxw0X69GS92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132000</v>
      </c>
      <c r="I10" s="110">
        <v>130779</v>
      </c>
      <c r="J10" s="109">
        <v>709000</v>
      </c>
      <c r="K10" s="110">
        <v>709119</v>
      </c>
      <c r="L10" s="109">
        <v>138000</v>
      </c>
      <c r="M10" s="110">
        <v>136968</v>
      </c>
      <c r="N10" s="109"/>
      <c r="O10" s="110">
        <v>526267</v>
      </c>
      <c r="P10" s="109">
        <f t="shared" ref="P10:P17" si="1">$H10      +$J10      +$L10      +$N10</f>
        <v>979000</v>
      </c>
      <c r="Q10" s="110">
        <f t="shared" ref="Q10:Q17" si="2">$I10      +$K10      +$M10      +$O10</f>
        <v>1503133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284.22624262601482</v>
      </c>
      <c r="T10" s="54">
        <f t="shared" ref="T10:T16" si="5">IF(($E10      =0),0,(($P10      /$E10      )*100))</f>
        <v>48.949999999999996</v>
      </c>
      <c r="U10" s="56">
        <f t="shared" ref="U10:U16" si="6">IF(($E10      =0),0,(($Q10      /$E10      )*100))</f>
        <v>75.156649999999999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132000</v>
      </c>
      <c r="I17" s="113">
        <f t="shared" si="7"/>
        <v>130779</v>
      </c>
      <c r="J17" s="112">
        <f t="shared" si="7"/>
        <v>709000</v>
      </c>
      <c r="K17" s="113">
        <f t="shared" si="7"/>
        <v>709119</v>
      </c>
      <c r="L17" s="112">
        <f t="shared" si="7"/>
        <v>138000</v>
      </c>
      <c r="M17" s="113">
        <f t="shared" si="7"/>
        <v>136968</v>
      </c>
      <c r="N17" s="112">
        <f t="shared" si="7"/>
        <v>0</v>
      </c>
      <c r="O17" s="113">
        <f t="shared" si="7"/>
        <v>526267</v>
      </c>
      <c r="P17" s="112">
        <f t="shared" si="1"/>
        <v>979000</v>
      </c>
      <c r="Q17" s="113">
        <f t="shared" si="2"/>
        <v>1503133</v>
      </c>
      <c r="R17" s="58">
        <f t="shared" si="3"/>
        <v>-100</v>
      </c>
      <c r="S17" s="59">
        <f t="shared" si="4"/>
        <v>284.22624262601482</v>
      </c>
      <c r="T17" s="58">
        <f>IF((SUM($E9:$E14))=0,0,(P17/(SUM($E9:$E14))*100))</f>
        <v>48.949999999999996</v>
      </c>
      <c r="U17" s="60">
        <f>IF((SUM($E9:$E14))=0,0,(Q17/(SUM($E9:$E14))*100))</f>
        <v>75.156649999999999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6100000</v>
      </c>
      <c r="D22" s="108"/>
      <c r="E22" s="108">
        <f t="shared" si="8"/>
        <v>6100000</v>
      </c>
      <c r="F22" s="109">
        <v>6100000</v>
      </c>
      <c r="G22" s="110">
        <v>6100000</v>
      </c>
      <c r="H22" s="109"/>
      <c r="I22" s="110"/>
      <c r="J22" s="109"/>
      <c r="K22" s="110"/>
      <c r="L22" s="109"/>
      <c r="M22" s="110">
        <v>464551</v>
      </c>
      <c r="N22" s="109">
        <v>87000</v>
      </c>
      <c r="O22" s="110">
        <v>5530243</v>
      </c>
      <c r="P22" s="109">
        <f t="shared" si="9"/>
        <v>87000</v>
      </c>
      <c r="Q22" s="110">
        <f t="shared" si="10"/>
        <v>5994794</v>
      </c>
      <c r="R22" s="54">
        <f t="shared" si="11"/>
        <v>0</v>
      </c>
      <c r="S22" s="55">
        <f t="shared" si="12"/>
        <v>1090.4490572617431</v>
      </c>
      <c r="T22" s="54">
        <f t="shared" si="13"/>
        <v>1.4262295081967213</v>
      </c>
      <c r="U22" s="56">
        <f t="shared" si="14"/>
        <v>98.275311475409836</v>
      </c>
      <c r="V22" s="109">
        <v>7489000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6100000</v>
      </c>
      <c r="D26" s="111"/>
      <c r="E26" s="111">
        <f t="shared" si="8"/>
        <v>6100000</v>
      </c>
      <c r="F26" s="112">
        <f t="shared" ref="F26:O26" si="15">SUM(F19:F25)</f>
        <v>6100000</v>
      </c>
      <c r="G26" s="113">
        <f t="shared" si="15"/>
        <v>6100000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464551</v>
      </c>
      <c r="N26" s="112">
        <f t="shared" si="15"/>
        <v>87000</v>
      </c>
      <c r="O26" s="113">
        <f t="shared" si="15"/>
        <v>5530243</v>
      </c>
      <c r="P26" s="112">
        <f t="shared" si="9"/>
        <v>87000</v>
      </c>
      <c r="Q26" s="113">
        <f t="shared" si="10"/>
        <v>5994794</v>
      </c>
      <c r="R26" s="58">
        <f t="shared" si="11"/>
        <v>0</v>
      </c>
      <c r="S26" s="59">
        <f t="shared" si="12"/>
        <v>1090.4490572617431</v>
      </c>
      <c r="T26" s="58">
        <f>IF(($E26-$E21-$E25)   =0,0,($P26   /($E26-$E21-$E25)   )*100)</f>
        <v>1.4262295081967213</v>
      </c>
      <c r="U26" s="60">
        <f>IF(($E26-$E21-$E25)   =0,0,($Q26   /($E26-$E21-$E25)   )*100)</f>
        <v>98.275311475409836</v>
      </c>
      <c r="V26" s="112">
        <f>SUM(V19:V25)</f>
        <v>7489000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1534000</v>
      </c>
      <c r="C34" s="108"/>
      <c r="D34" s="108"/>
      <c r="E34" s="108">
        <f>$B34      +$C34      +$D34</f>
        <v>1534000</v>
      </c>
      <c r="F34" s="109">
        <v>1534000</v>
      </c>
      <c r="G34" s="110">
        <v>1534000</v>
      </c>
      <c r="H34" s="109">
        <v>110000</v>
      </c>
      <c r="I34" s="110">
        <v>110249</v>
      </c>
      <c r="J34" s="109">
        <v>625000</v>
      </c>
      <c r="K34" s="110">
        <v>625253</v>
      </c>
      <c r="L34" s="109">
        <v>517000</v>
      </c>
      <c r="M34" s="110">
        <v>1060246</v>
      </c>
      <c r="N34" s="109">
        <v>281000</v>
      </c>
      <c r="O34" s="110">
        <v>-261747</v>
      </c>
      <c r="P34" s="109">
        <f>$H34      +$J34      +$L34      +$N34</f>
        <v>1533000</v>
      </c>
      <c r="Q34" s="110">
        <f>$I34      +$K34      +$M34      +$O34</f>
        <v>1534001</v>
      </c>
      <c r="R34" s="54">
        <f>IF(($L34      =0),0,((($N34      -$L34      )/$L34      )*100))</f>
        <v>-45.647969052224369</v>
      </c>
      <c r="S34" s="55">
        <f>IF(($M34      =0),0,((($O34      -$M34      )/$M34      )*100))</f>
        <v>-124.68738387129025</v>
      </c>
      <c r="T34" s="54">
        <f>IF(($E34      =0),0,(($P34      /$E34      )*100))</f>
        <v>99.934810951760099</v>
      </c>
      <c r="U34" s="56">
        <f>IF(($E34      =0),0,(($Q34      /$E34      )*100))</f>
        <v>100.00006518904824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1534000</v>
      </c>
      <c r="C35" s="111">
        <f>C34</f>
        <v>0</v>
      </c>
      <c r="D35" s="111"/>
      <c r="E35" s="111">
        <f>$B35      +$C35      +$D35</f>
        <v>1534000</v>
      </c>
      <c r="F35" s="112">
        <f t="shared" ref="F35:O35" si="17">F34</f>
        <v>1534000</v>
      </c>
      <c r="G35" s="113">
        <f t="shared" si="17"/>
        <v>1534000</v>
      </c>
      <c r="H35" s="112">
        <f t="shared" si="17"/>
        <v>110000</v>
      </c>
      <c r="I35" s="113">
        <f t="shared" si="17"/>
        <v>110249</v>
      </c>
      <c r="J35" s="112">
        <f t="shared" si="17"/>
        <v>625000</v>
      </c>
      <c r="K35" s="113">
        <f t="shared" si="17"/>
        <v>625253</v>
      </c>
      <c r="L35" s="112">
        <f t="shared" si="17"/>
        <v>517000</v>
      </c>
      <c r="M35" s="113">
        <f t="shared" si="17"/>
        <v>1060246</v>
      </c>
      <c r="N35" s="112">
        <f t="shared" si="17"/>
        <v>281000</v>
      </c>
      <c r="O35" s="113">
        <f t="shared" si="17"/>
        <v>-261747</v>
      </c>
      <c r="P35" s="112">
        <f>$H35      +$J35      +$L35      +$N35</f>
        <v>1533000</v>
      </c>
      <c r="Q35" s="113">
        <f>$I35      +$K35      +$M35      +$O35</f>
        <v>1534001</v>
      </c>
      <c r="R35" s="58">
        <f>IF(($L35      =0),0,((($N35      -$L35      )/$L35      )*100))</f>
        <v>-45.647969052224369</v>
      </c>
      <c r="S35" s="59">
        <f>IF(($M35      =0),0,((($O35      -$M35      )/$M35      )*100))</f>
        <v>-124.68738387129025</v>
      </c>
      <c r="T35" s="58">
        <f>IF($E35   =0,0,($P35   /$E35   )*100)</f>
        <v>99.934810951760099</v>
      </c>
      <c r="U35" s="60">
        <f>IF($E35   =0,0,($Q35   /$E35   )*100)</f>
        <v>100.00006518904824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13469000</v>
      </c>
      <c r="C37" s="108"/>
      <c r="D37" s="108"/>
      <c r="E37" s="108">
        <f t="shared" ref="E37:E42" si="18">$B37      +$C37      +$D37</f>
        <v>13469000</v>
      </c>
      <c r="F37" s="109">
        <v>13469000</v>
      </c>
      <c r="G37" s="110">
        <v>13469000</v>
      </c>
      <c r="H37" s="109">
        <v>3426000</v>
      </c>
      <c r="I37" s="110">
        <v>1476862</v>
      </c>
      <c r="J37" s="109">
        <v>3900000</v>
      </c>
      <c r="K37" s="110">
        <v>7823734</v>
      </c>
      <c r="L37" s="109">
        <v>373000</v>
      </c>
      <c r="M37" s="110">
        <v>2401223</v>
      </c>
      <c r="N37" s="109">
        <v>3628000</v>
      </c>
      <c r="O37" s="110">
        <v>1767181</v>
      </c>
      <c r="P37" s="109">
        <f t="shared" ref="P37:P42" si="19">$H37      +$J37      +$L37      +$N37</f>
        <v>11327000</v>
      </c>
      <c r="Q37" s="110">
        <f t="shared" ref="Q37:Q42" si="20">$I37      +$K37      +$M37      +$O37</f>
        <v>13469000</v>
      </c>
      <c r="R37" s="54">
        <f t="shared" ref="R37:R42" si="21">IF(($L37      =0),0,((($N37      -$L37      )/$L37      )*100))</f>
        <v>872.65415549597856</v>
      </c>
      <c r="S37" s="55">
        <f t="shared" ref="S37:S42" si="22">IF(($M37      =0),0,((($O37      -$M37      )/$M37      )*100))</f>
        <v>-26.404961138553144</v>
      </c>
      <c r="T37" s="54">
        <f t="shared" ref="T37:T41" si="23">IF(($E37      =0),0,(($P37      /$E37      )*100))</f>
        <v>84.096814908307977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16018000</v>
      </c>
      <c r="C38" s="108">
        <v>-4934000</v>
      </c>
      <c r="D38" s="108"/>
      <c r="E38" s="108">
        <f t="shared" si="18"/>
        <v>11084000</v>
      </c>
      <c r="F38" s="109">
        <v>16018000</v>
      </c>
      <c r="G38" s="110">
        <v>0</v>
      </c>
      <c r="H38" s="109"/>
      <c r="I38" s="110"/>
      <c r="J38" s="109"/>
      <c r="K38" s="110"/>
      <c r="L38" s="109"/>
      <c r="M38" s="110"/>
      <c r="N38" s="109">
        <v>230000</v>
      </c>
      <c r="O38" s="110"/>
      <c r="P38" s="109">
        <f t="shared" si="19"/>
        <v>230000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2.0750631540959943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29487000</v>
      </c>
      <c r="C42" s="111">
        <f>SUM(C37:C41)</f>
        <v>-4934000</v>
      </c>
      <c r="D42" s="111"/>
      <c r="E42" s="111">
        <f t="shared" si="18"/>
        <v>24553000</v>
      </c>
      <c r="F42" s="112">
        <f t="shared" ref="F42:O42" si="25">SUM(F37:F41)</f>
        <v>29487000</v>
      </c>
      <c r="G42" s="113">
        <f t="shared" si="25"/>
        <v>13469000</v>
      </c>
      <c r="H42" s="112">
        <f t="shared" si="25"/>
        <v>3426000</v>
      </c>
      <c r="I42" s="113">
        <f t="shared" si="25"/>
        <v>1476862</v>
      </c>
      <c r="J42" s="112">
        <f t="shared" si="25"/>
        <v>3900000</v>
      </c>
      <c r="K42" s="113">
        <f t="shared" si="25"/>
        <v>7823734</v>
      </c>
      <c r="L42" s="112">
        <f t="shared" si="25"/>
        <v>373000</v>
      </c>
      <c r="M42" s="113">
        <f t="shared" si="25"/>
        <v>2401223</v>
      </c>
      <c r="N42" s="112">
        <f t="shared" si="25"/>
        <v>3858000</v>
      </c>
      <c r="O42" s="113">
        <f t="shared" si="25"/>
        <v>1767181</v>
      </c>
      <c r="P42" s="112">
        <f t="shared" si="19"/>
        <v>11557000</v>
      </c>
      <c r="Q42" s="113">
        <f t="shared" si="20"/>
        <v>13469000</v>
      </c>
      <c r="R42" s="58">
        <f t="shared" si="21"/>
        <v>934.31635388739949</v>
      </c>
      <c r="S42" s="59">
        <f t="shared" si="22"/>
        <v>-26.404961138553144</v>
      </c>
      <c r="T42" s="58">
        <f>IF((+$E37+$E40) =0,0,(P42   /(+$E37+$E40) )*100)</f>
        <v>85.804439824782833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14831000</v>
      </c>
      <c r="C46" s="108"/>
      <c r="D46" s="108"/>
      <c r="E46" s="108">
        <f t="shared" si="26"/>
        <v>14831000</v>
      </c>
      <c r="F46" s="109">
        <v>14831000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10000000</v>
      </c>
      <c r="H53" s="109"/>
      <c r="I53" s="110"/>
      <c r="J53" s="109">
        <v>1101000</v>
      </c>
      <c r="K53" s="110">
        <v>1176229</v>
      </c>
      <c r="L53" s="109">
        <v>710000</v>
      </c>
      <c r="M53" s="110">
        <v>2529204</v>
      </c>
      <c r="N53" s="109">
        <v>3526000</v>
      </c>
      <c r="O53" s="110">
        <v>2775079</v>
      </c>
      <c r="P53" s="109">
        <f t="shared" si="27"/>
        <v>5337000</v>
      </c>
      <c r="Q53" s="110">
        <f t="shared" si="28"/>
        <v>6480512</v>
      </c>
      <c r="R53" s="54">
        <f t="shared" si="29"/>
        <v>396.61971830985914</v>
      </c>
      <c r="S53" s="55">
        <f t="shared" si="30"/>
        <v>9.7214380492834902</v>
      </c>
      <c r="T53" s="54">
        <f t="shared" si="31"/>
        <v>53.37</v>
      </c>
      <c r="U53" s="56">
        <f t="shared" si="32"/>
        <v>64.805120000000002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24831000</v>
      </c>
      <c r="C55" s="111">
        <f>SUM(C44:C54)</f>
        <v>0</v>
      </c>
      <c r="D55" s="111"/>
      <c r="E55" s="111">
        <f t="shared" si="26"/>
        <v>24831000</v>
      </c>
      <c r="F55" s="112">
        <f t="shared" ref="F55:O55" si="33">SUM(F44:F54)</f>
        <v>24831000</v>
      </c>
      <c r="G55" s="113">
        <f t="shared" si="33"/>
        <v>10000000</v>
      </c>
      <c r="H55" s="112">
        <f t="shared" si="33"/>
        <v>0</v>
      </c>
      <c r="I55" s="113">
        <f t="shared" si="33"/>
        <v>0</v>
      </c>
      <c r="J55" s="112">
        <f t="shared" si="33"/>
        <v>1101000</v>
      </c>
      <c r="K55" s="113">
        <f t="shared" si="33"/>
        <v>1176229</v>
      </c>
      <c r="L55" s="112">
        <f t="shared" si="33"/>
        <v>710000</v>
      </c>
      <c r="M55" s="113">
        <f t="shared" si="33"/>
        <v>2529204</v>
      </c>
      <c r="N55" s="112">
        <f t="shared" si="33"/>
        <v>3526000</v>
      </c>
      <c r="O55" s="113">
        <f t="shared" si="33"/>
        <v>2775079</v>
      </c>
      <c r="P55" s="112">
        <f t="shared" si="27"/>
        <v>5337000</v>
      </c>
      <c r="Q55" s="113">
        <f t="shared" si="28"/>
        <v>6480512</v>
      </c>
      <c r="R55" s="58">
        <f t="shared" si="29"/>
        <v>396.61971830985914</v>
      </c>
      <c r="S55" s="59">
        <f t="shared" si="30"/>
        <v>9.7214380492834902</v>
      </c>
      <c r="T55" s="58">
        <f>IF((+$E45+$E47+$E49+$E50+$E53) =0,0,(P55   /(+$E45+$E47+$E49+$E50+$E53) )*100)</f>
        <v>53.37</v>
      </c>
      <c r="U55" s="60">
        <f>IF((+$E45+$E47+$E49+$E50+$E53) =0,0,(Q55   /(+$E45+$E47+$E49+$E50+$E53) )*100)</f>
        <v>64.805120000000002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57852000</v>
      </c>
      <c r="C69" s="120">
        <f>SUM(C9:C16,C19:C25,C28:C31,C34,C37:C41,C44:C54,C57:C60,C63:C67)</f>
        <v>1166000</v>
      </c>
      <c r="D69" s="120"/>
      <c r="E69" s="120">
        <f t="shared" si="35"/>
        <v>59018000</v>
      </c>
      <c r="F69" s="121">
        <f t="shared" ref="F69:O69" si="43">SUM(F9:F16,F19:F25,F28:F31,F34,F37:F41,F44:F54,F57:F60,F63:F67)</f>
        <v>63952000</v>
      </c>
      <c r="G69" s="122">
        <f t="shared" si="43"/>
        <v>33103000</v>
      </c>
      <c r="H69" s="121">
        <f t="shared" si="43"/>
        <v>3668000</v>
      </c>
      <c r="I69" s="122">
        <f t="shared" si="43"/>
        <v>1717890</v>
      </c>
      <c r="J69" s="121">
        <f t="shared" si="43"/>
        <v>6335000</v>
      </c>
      <c r="K69" s="122">
        <f t="shared" si="43"/>
        <v>10334335</v>
      </c>
      <c r="L69" s="121">
        <f t="shared" si="43"/>
        <v>1738000</v>
      </c>
      <c r="M69" s="122">
        <f t="shared" si="43"/>
        <v>6592192</v>
      </c>
      <c r="N69" s="121">
        <f t="shared" si="43"/>
        <v>7752000</v>
      </c>
      <c r="O69" s="122">
        <f t="shared" si="43"/>
        <v>10337023</v>
      </c>
      <c r="P69" s="121">
        <f t="shared" si="36"/>
        <v>19493000</v>
      </c>
      <c r="Q69" s="122">
        <f t="shared" si="37"/>
        <v>28981440</v>
      </c>
      <c r="R69" s="67">
        <f t="shared" si="38"/>
        <v>346.02991944764096</v>
      </c>
      <c r="S69" s="68">
        <f t="shared" si="39"/>
        <v>56.80706811937516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58.885901579917231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87.549285563242009</v>
      </c>
      <c r="V69" s="121">
        <f>SUM(V9:V16,V19:V25,V28:V31,V34,V37:V41,V44:V54,V57:V60,V63:V67)</f>
        <v>7489000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17598000</v>
      </c>
      <c r="C71" s="108">
        <v>-36000</v>
      </c>
      <c r="D71" s="108"/>
      <c r="E71" s="108">
        <f>$B71      +$C71      +$D71</f>
        <v>17562000</v>
      </c>
      <c r="F71" s="109">
        <v>17562000</v>
      </c>
      <c r="G71" s="110">
        <v>17562000</v>
      </c>
      <c r="H71" s="109">
        <v>2317000</v>
      </c>
      <c r="I71" s="110">
        <v>2302475</v>
      </c>
      <c r="J71" s="109">
        <v>6550000</v>
      </c>
      <c r="K71" s="110">
        <v>6198830</v>
      </c>
      <c r="L71" s="109">
        <v>126000</v>
      </c>
      <c r="M71" s="110">
        <v>260593</v>
      </c>
      <c r="N71" s="109">
        <v>8568000</v>
      </c>
      <c r="O71" s="110">
        <v>7980333</v>
      </c>
      <c r="P71" s="109">
        <f>$H71      +$J71      +$L71      +$N71</f>
        <v>17561000</v>
      </c>
      <c r="Q71" s="110">
        <f>$I71      +$K71      +$M71      +$O71</f>
        <v>16742231</v>
      </c>
      <c r="R71" s="54">
        <f>IF(($L71      =0),0,((($N71      -$L71      )/$L71      )*100))</f>
        <v>6700</v>
      </c>
      <c r="S71" s="55">
        <f>IF(($M71      =0),0,((($O71      -$M71      )/$M71      )*100))</f>
        <v>2962.3742771294701</v>
      </c>
      <c r="T71" s="54">
        <f>IF(($E71      =0),0,(($P71      /$E71      )*100))</f>
        <v>99.994305887712116</v>
      </c>
      <c r="U71" s="56">
        <f>IF(($E71      =0),0,(($Q71      /$E71      )*100))</f>
        <v>95.332143263865163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17598000</v>
      </c>
      <c r="C73" s="117">
        <f>SUM(C71:C72)</f>
        <v>-36000</v>
      </c>
      <c r="D73" s="117"/>
      <c r="E73" s="117">
        <f>$B73      +$C73      +$D73</f>
        <v>17562000</v>
      </c>
      <c r="F73" s="118">
        <f t="shared" ref="F73:O73" si="44">SUM(F71:F72)</f>
        <v>17562000</v>
      </c>
      <c r="G73" s="119">
        <f t="shared" si="44"/>
        <v>17562000</v>
      </c>
      <c r="H73" s="118">
        <f t="shared" si="44"/>
        <v>2317000</v>
      </c>
      <c r="I73" s="119">
        <f t="shared" si="44"/>
        <v>2302475</v>
      </c>
      <c r="J73" s="118">
        <f t="shared" si="44"/>
        <v>6550000</v>
      </c>
      <c r="K73" s="119">
        <f t="shared" si="44"/>
        <v>6198830</v>
      </c>
      <c r="L73" s="118">
        <f t="shared" si="44"/>
        <v>126000</v>
      </c>
      <c r="M73" s="119">
        <f t="shared" si="44"/>
        <v>260593</v>
      </c>
      <c r="N73" s="118">
        <f t="shared" si="44"/>
        <v>8568000</v>
      </c>
      <c r="O73" s="119">
        <f t="shared" si="44"/>
        <v>7980333</v>
      </c>
      <c r="P73" s="118">
        <f>$H73      +$J73      +$L73      +$N73</f>
        <v>17561000</v>
      </c>
      <c r="Q73" s="119">
        <f>$I73      +$K73      +$M73      +$O73</f>
        <v>16742231</v>
      </c>
      <c r="R73" s="63">
        <f>IF(($L73      =0),0,((($N73      -$L73      )/$L73      )*100))</f>
        <v>6700</v>
      </c>
      <c r="S73" s="64">
        <f>IF(($M73      =0),0,((($O73      -$M73      )/$M73      )*100))</f>
        <v>2962.3742771294701</v>
      </c>
      <c r="T73" s="63">
        <f>IF(($E71      =0),0,(($P71      /$E71      )*100))</f>
        <v>99.994305887712116</v>
      </c>
      <c r="U73" s="65">
        <f>IF($E71   =0,0,($Q71   /$E71 )*100)</f>
        <v>95.332143263865163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17598000</v>
      </c>
      <c r="C74" s="120">
        <f>SUM(C71:C72)</f>
        <v>-36000</v>
      </c>
      <c r="D74" s="120"/>
      <c r="E74" s="120">
        <f>$B74      +$C74      +$D74</f>
        <v>17562000</v>
      </c>
      <c r="F74" s="121">
        <f t="shared" ref="F74:O74" si="45">SUM(F71:F72)</f>
        <v>17562000</v>
      </c>
      <c r="G74" s="122">
        <f t="shared" si="45"/>
        <v>17562000</v>
      </c>
      <c r="H74" s="121">
        <f t="shared" si="45"/>
        <v>2317000</v>
      </c>
      <c r="I74" s="122">
        <f t="shared" si="45"/>
        <v>2302475</v>
      </c>
      <c r="J74" s="121">
        <f t="shared" si="45"/>
        <v>6550000</v>
      </c>
      <c r="K74" s="122">
        <f t="shared" si="45"/>
        <v>6198830</v>
      </c>
      <c r="L74" s="121">
        <f t="shared" si="45"/>
        <v>126000</v>
      </c>
      <c r="M74" s="122">
        <f t="shared" si="45"/>
        <v>260593</v>
      </c>
      <c r="N74" s="121">
        <f t="shared" si="45"/>
        <v>8568000</v>
      </c>
      <c r="O74" s="122">
        <f t="shared" si="45"/>
        <v>7980333</v>
      </c>
      <c r="P74" s="121">
        <f>$H74      +$J74      +$L74      +$N74</f>
        <v>17561000</v>
      </c>
      <c r="Q74" s="122">
        <f>$I74      +$K74      +$M74      +$O74</f>
        <v>16742231</v>
      </c>
      <c r="R74" s="67">
        <f>IF(($L74      =0),0,((($N74      -$L74      )/$L74      )*100))</f>
        <v>6700</v>
      </c>
      <c r="S74" s="68">
        <f>IF(($M74      =0),0,((($O74      -$M74      )/$M74      )*100))</f>
        <v>2962.3742771294701</v>
      </c>
      <c r="T74" s="67">
        <f>IF(($E71      =0),0,(($P71      /$E71      )*100))</f>
        <v>99.994305887712116</v>
      </c>
      <c r="U74" s="71">
        <f>IF($E71   =0,0,($Q71   /$E71 )*100)</f>
        <v>95.332143263865163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75450000</v>
      </c>
      <c r="C75" s="120">
        <f>SUM(C9:C16,C19:C25,C28:C31,C34,C37:C41,C44:C54,C57:C60,C63:C67,C71:C72)</f>
        <v>1130000</v>
      </c>
      <c r="D75" s="120"/>
      <c r="E75" s="120">
        <f>$B75      +$C75      +$D75</f>
        <v>76580000</v>
      </c>
      <c r="F75" s="121">
        <f t="shared" ref="F75:O75" si="46">SUM(F9:F16,F19:F25,F28:F31,F34,F37:F41,F44:F54,F57:F60,F63:F67,F71:F72)</f>
        <v>81514000</v>
      </c>
      <c r="G75" s="122">
        <f t="shared" si="46"/>
        <v>50665000</v>
      </c>
      <c r="H75" s="121">
        <f t="shared" si="46"/>
        <v>5985000</v>
      </c>
      <c r="I75" s="122">
        <f t="shared" si="46"/>
        <v>4020365</v>
      </c>
      <c r="J75" s="121">
        <f t="shared" si="46"/>
        <v>12885000</v>
      </c>
      <c r="K75" s="122">
        <f t="shared" si="46"/>
        <v>16533165</v>
      </c>
      <c r="L75" s="121">
        <f t="shared" si="46"/>
        <v>1864000</v>
      </c>
      <c r="M75" s="122">
        <f t="shared" si="46"/>
        <v>6852785</v>
      </c>
      <c r="N75" s="121">
        <f t="shared" si="46"/>
        <v>16320000</v>
      </c>
      <c r="O75" s="122">
        <f t="shared" si="46"/>
        <v>18317356</v>
      </c>
      <c r="P75" s="121">
        <f>$H75      +$J75      +$L75      +$N75</f>
        <v>37054000</v>
      </c>
      <c r="Q75" s="122">
        <f>$I75      +$K75      +$M75      +$O75</f>
        <v>45723671</v>
      </c>
      <c r="R75" s="67">
        <f>IF(($L75      =0),0,((($N75      -$L75      )/$L75      )*100))</f>
        <v>775.53648068669531</v>
      </c>
      <c r="S75" s="68">
        <f>IF(($M75      =0),0,((($O75      -$M75      )/$M75      )*100))</f>
        <v>167.29798176945579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73.135300503306027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90.24705615316293</v>
      </c>
      <c r="V75" s="121">
        <f>SUM(V9:V16,V19:V25,V28:V31,V34,V37:V41,V44:V54,V57:V60,V63:V67,V71:V72)</f>
        <v>7489000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20904000</v>
      </c>
      <c r="C87" s="128">
        <f t="shared" si="48"/>
        <v>7488000</v>
      </c>
      <c r="D87" s="128">
        <f t="shared" si="48"/>
        <v>0</v>
      </c>
      <c r="E87" s="128">
        <f t="shared" si="48"/>
        <v>28392000</v>
      </c>
      <c r="F87" s="128">
        <f t="shared" si="48"/>
        <v>0</v>
      </c>
      <c r="G87" s="128">
        <f t="shared" si="48"/>
        <v>0</v>
      </c>
      <c r="H87" s="128">
        <f t="shared" si="48"/>
        <v>3191000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6852000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10043000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35.372640180332489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6464000</v>
      </c>
      <c r="C91" s="108">
        <v>4823000</v>
      </c>
      <c r="D91" s="108"/>
      <c r="E91" s="108">
        <f t="shared" si="49"/>
        <v>11287000</v>
      </c>
      <c r="F91" s="108">
        <v>0</v>
      </c>
      <c r="G91" s="108">
        <v>0</v>
      </c>
      <c r="H91" s="108">
        <v>3191000</v>
      </c>
      <c r="I91" s="108"/>
      <c r="J91" s="108"/>
      <c r="K91" s="108"/>
      <c r="L91" s="108">
        <v>49000</v>
      </c>
      <c r="M91" s="108"/>
      <c r="N91" s="108"/>
      <c r="O91" s="108"/>
      <c r="P91" s="108">
        <f t="shared" si="50"/>
        <v>3240000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28.705590502347832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1000</v>
      </c>
      <c r="C92" s="108"/>
      <c r="D92" s="108"/>
      <c r="E92" s="108">
        <f t="shared" si="49"/>
        <v>1000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6288000</v>
      </c>
      <c r="C93" s="108"/>
      <c r="D93" s="108"/>
      <c r="E93" s="108">
        <f t="shared" si="49"/>
        <v>6288000</v>
      </c>
      <c r="F93" s="108">
        <v>0</v>
      </c>
      <c r="G93" s="108">
        <v>0</v>
      </c>
      <c r="H93" s="108"/>
      <c r="I93" s="108"/>
      <c r="J93" s="108"/>
      <c r="K93" s="108"/>
      <c r="L93" s="108">
        <v>6288000</v>
      </c>
      <c r="M93" s="108"/>
      <c r="N93" s="108"/>
      <c r="O93" s="108"/>
      <c r="P93" s="108">
        <f t="shared" si="50"/>
        <v>6288000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8151000</v>
      </c>
      <c r="C94" s="108">
        <v>600000</v>
      </c>
      <c r="D94" s="108"/>
      <c r="E94" s="108">
        <f t="shared" si="49"/>
        <v>8751000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>
        <v>2065000</v>
      </c>
      <c r="D96" s="131"/>
      <c r="E96" s="131">
        <f t="shared" si="49"/>
        <v>2065000</v>
      </c>
      <c r="F96" s="131">
        <v>0</v>
      </c>
      <c r="G96" s="131">
        <v>0</v>
      </c>
      <c r="H96" s="131"/>
      <c r="I96" s="131"/>
      <c r="J96" s="131"/>
      <c r="K96" s="131"/>
      <c r="L96" s="131">
        <v>515000</v>
      </c>
      <c r="M96" s="131"/>
      <c r="N96" s="131"/>
      <c r="O96" s="131"/>
      <c r="P96" s="131">
        <f t="shared" si="50"/>
        <v>515000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24.939467312348668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20904000</v>
      </c>
      <c r="C114" s="137">
        <f t="shared" si="62"/>
        <v>7488000</v>
      </c>
      <c r="D114" s="137">
        <f t="shared" si="62"/>
        <v>0</v>
      </c>
      <c r="E114" s="137">
        <f t="shared" si="62"/>
        <v>28392000</v>
      </c>
      <c r="F114" s="137">
        <f t="shared" si="62"/>
        <v>0</v>
      </c>
      <c r="G114" s="137">
        <f t="shared" si="62"/>
        <v>0</v>
      </c>
      <c r="H114" s="137">
        <f t="shared" si="62"/>
        <v>3191000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6852000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10043000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0.35372640180332487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20904000</v>
      </c>
      <c r="C115" s="139">
        <f t="shared" ref="C115:Q115" si="63">C87</f>
        <v>7488000</v>
      </c>
      <c r="D115" s="139">
        <f t="shared" si="63"/>
        <v>0</v>
      </c>
      <c r="E115" s="139">
        <f t="shared" si="63"/>
        <v>28392000</v>
      </c>
      <c r="F115" s="139">
        <f t="shared" si="63"/>
        <v>0</v>
      </c>
      <c r="G115" s="139">
        <f t="shared" si="63"/>
        <v>0</v>
      </c>
      <c r="H115" s="139">
        <f t="shared" si="63"/>
        <v>3191000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6852000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10043000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0.35372640180332487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lBFtoSHEKUVLfBxK8dKcQwMfktZZGom5v8/d3Cw19omERdE/XKOk/1sGqB98HdUyiLMahLXoZuAV1tuQCVfxg==" saltValue="IpgYSFcYEIz2rgPTxj/R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332000</v>
      </c>
      <c r="I10" s="110">
        <v>180350</v>
      </c>
      <c r="J10" s="109">
        <v>106000</v>
      </c>
      <c r="K10" s="110">
        <v>708021</v>
      </c>
      <c r="L10" s="109">
        <v>159000</v>
      </c>
      <c r="M10" s="110">
        <v>158782</v>
      </c>
      <c r="N10" s="109"/>
      <c r="O10" s="110">
        <v>649793</v>
      </c>
      <c r="P10" s="109">
        <f t="shared" ref="P10:P17" si="1">$H10      +$J10      +$L10      +$N10</f>
        <v>597000</v>
      </c>
      <c r="Q10" s="110">
        <f t="shared" ref="Q10:Q17" si="2">$I10      +$K10      +$M10      +$O10</f>
        <v>1696946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309.23593354410445</v>
      </c>
      <c r="T10" s="54">
        <f t="shared" ref="T10:T16" si="5">IF(($E10      =0),0,(($P10      /$E10      )*100))</f>
        <v>35.117647058823529</v>
      </c>
      <c r="U10" s="56">
        <f t="shared" ref="U10:U16" si="6">IF(($E10      =0),0,(($Q10      /$E10      )*100))</f>
        <v>99.820352941176466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332000</v>
      </c>
      <c r="I17" s="113">
        <f t="shared" si="7"/>
        <v>180350</v>
      </c>
      <c r="J17" s="112">
        <f t="shared" si="7"/>
        <v>106000</v>
      </c>
      <c r="K17" s="113">
        <f t="shared" si="7"/>
        <v>708021</v>
      </c>
      <c r="L17" s="112">
        <f t="shared" si="7"/>
        <v>159000</v>
      </c>
      <c r="M17" s="113">
        <f t="shared" si="7"/>
        <v>158782</v>
      </c>
      <c r="N17" s="112">
        <f t="shared" si="7"/>
        <v>0</v>
      </c>
      <c r="O17" s="113">
        <f t="shared" si="7"/>
        <v>649793</v>
      </c>
      <c r="P17" s="112">
        <f t="shared" si="1"/>
        <v>597000</v>
      </c>
      <c r="Q17" s="113">
        <f t="shared" si="2"/>
        <v>1696946</v>
      </c>
      <c r="R17" s="58">
        <f t="shared" si="3"/>
        <v>-100</v>
      </c>
      <c r="S17" s="59">
        <f t="shared" si="4"/>
        <v>309.23593354410445</v>
      </c>
      <c r="T17" s="58">
        <f>IF((SUM($E9:$E14))=0,0,(P17/(SUM($E9:$E14))*100))</f>
        <v>35.117647058823529</v>
      </c>
      <c r="U17" s="60">
        <f>IF((SUM($E9:$E14))=0,0,(Q17/(SUM($E9:$E14))*100))</f>
        <v>99.820352941176466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1436000</v>
      </c>
      <c r="C34" s="108"/>
      <c r="D34" s="108"/>
      <c r="E34" s="108">
        <f>$B34      +$C34      +$D34</f>
        <v>1436000</v>
      </c>
      <c r="F34" s="109">
        <v>1436000</v>
      </c>
      <c r="G34" s="110">
        <v>1436000</v>
      </c>
      <c r="H34" s="109">
        <v>117000</v>
      </c>
      <c r="I34" s="110">
        <v>116603</v>
      </c>
      <c r="J34" s="109">
        <v>500000</v>
      </c>
      <c r="K34" s="110">
        <v>500060</v>
      </c>
      <c r="L34" s="109">
        <v>406000</v>
      </c>
      <c r="M34" s="110">
        <v>405959</v>
      </c>
      <c r="N34" s="109">
        <v>413000</v>
      </c>
      <c r="O34" s="110">
        <v>413376</v>
      </c>
      <c r="P34" s="109">
        <f>$H34      +$J34      +$L34      +$N34</f>
        <v>1436000</v>
      </c>
      <c r="Q34" s="110">
        <f>$I34      +$K34      +$M34      +$O34</f>
        <v>1435998</v>
      </c>
      <c r="R34" s="54">
        <f>IF(($L34      =0),0,((($N34      -$L34      )/$L34      )*100))</f>
        <v>1.7241379310344827</v>
      </c>
      <c r="S34" s="55">
        <f>IF(($M34      =0),0,((($O34      -$M34      )/$M34      )*100))</f>
        <v>1.8270317938511031</v>
      </c>
      <c r="T34" s="54">
        <f>IF(($E34      =0),0,(($P34      /$E34      )*100))</f>
        <v>100</v>
      </c>
      <c r="U34" s="56">
        <f>IF(($E34      =0),0,(($Q34      /$E34      )*100))</f>
        <v>99.999860724233983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1436000</v>
      </c>
      <c r="C35" s="111">
        <f>C34</f>
        <v>0</v>
      </c>
      <c r="D35" s="111"/>
      <c r="E35" s="111">
        <f>$B35      +$C35      +$D35</f>
        <v>1436000</v>
      </c>
      <c r="F35" s="112">
        <f t="shared" ref="F35:O35" si="17">F34</f>
        <v>1436000</v>
      </c>
      <c r="G35" s="113">
        <f t="shared" si="17"/>
        <v>1436000</v>
      </c>
      <c r="H35" s="112">
        <f t="shared" si="17"/>
        <v>117000</v>
      </c>
      <c r="I35" s="113">
        <f t="shared" si="17"/>
        <v>116603</v>
      </c>
      <c r="J35" s="112">
        <f t="shared" si="17"/>
        <v>500000</v>
      </c>
      <c r="K35" s="113">
        <f t="shared" si="17"/>
        <v>500060</v>
      </c>
      <c r="L35" s="112">
        <f t="shared" si="17"/>
        <v>406000</v>
      </c>
      <c r="M35" s="113">
        <f t="shared" si="17"/>
        <v>405959</v>
      </c>
      <c r="N35" s="112">
        <f t="shared" si="17"/>
        <v>413000</v>
      </c>
      <c r="O35" s="113">
        <f t="shared" si="17"/>
        <v>413376</v>
      </c>
      <c r="P35" s="112">
        <f>$H35      +$J35      +$L35      +$N35</f>
        <v>1436000</v>
      </c>
      <c r="Q35" s="113">
        <f>$I35      +$K35      +$M35      +$O35</f>
        <v>1435998</v>
      </c>
      <c r="R35" s="58">
        <f>IF(($L35      =0),0,((($N35      -$L35      )/$L35      )*100))</f>
        <v>1.7241379310344827</v>
      </c>
      <c r="S35" s="59">
        <f>IF(($M35      =0),0,((($O35      -$M35      )/$M35      )*100))</f>
        <v>1.8270317938511031</v>
      </c>
      <c r="T35" s="58">
        <f>IF($E35   =0,0,($P35   /$E35   )*100)</f>
        <v>100</v>
      </c>
      <c r="U35" s="60">
        <f>IF($E35   =0,0,($Q35   /$E35   )*100)</f>
        <v>99.999860724233983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614000</v>
      </c>
      <c r="C37" s="108"/>
      <c r="D37" s="108"/>
      <c r="E37" s="108">
        <f t="shared" ref="E37:E42" si="18">$B37      +$C37      +$D37</f>
        <v>614000</v>
      </c>
      <c r="F37" s="109">
        <v>614000</v>
      </c>
      <c r="G37" s="110">
        <v>614000</v>
      </c>
      <c r="H37" s="109">
        <v>612000</v>
      </c>
      <c r="I37" s="110"/>
      <c r="J37" s="109"/>
      <c r="K37" s="110"/>
      <c r="L37" s="109"/>
      <c r="M37" s="110"/>
      <c r="N37" s="109"/>
      <c r="O37" s="110">
        <v>614000</v>
      </c>
      <c r="P37" s="109">
        <f t="shared" ref="P37:P42" si="19">$H37      +$J37      +$L37      +$N37</f>
        <v>612000</v>
      </c>
      <c r="Q37" s="110">
        <f t="shared" ref="Q37:Q42" si="20">$I37      +$K37      +$M37      +$O37</f>
        <v>614000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99.674267100977204</v>
      </c>
      <c r="U37" s="56">
        <f t="shared" ref="U37:U41" si="24">IF(($E37      =0),0,(($Q37      /$E37      )*100))</f>
        <v>100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614000</v>
      </c>
      <c r="C42" s="111">
        <f>SUM(C37:C41)</f>
        <v>0</v>
      </c>
      <c r="D42" s="111"/>
      <c r="E42" s="111">
        <f t="shared" si="18"/>
        <v>614000</v>
      </c>
      <c r="F42" s="112">
        <f t="shared" ref="F42:O42" si="25">SUM(F37:F41)</f>
        <v>614000</v>
      </c>
      <c r="G42" s="113">
        <f t="shared" si="25"/>
        <v>614000</v>
      </c>
      <c r="H42" s="112">
        <f t="shared" si="25"/>
        <v>612000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614000</v>
      </c>
      <c r="P42" s="112">
        <f t="shared" si="19"/>
        <v>612000</v>
      </c>
      <c r="Q42" s="113">
        <f t="shared" si="20"/>
        <v>614000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99.674267100977204</v>
      </c>
      <c r="U42" s="60">
        <f>IF((+$E37+$E40) =0,0,(Q42   /(+$E37+$E40) )*100)</f>
        <v>100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>
        <v>10000000</v>
      </c>
      <c r="D53" s="108"/>
      <c r="E53" s="108">
        <f t="shared" si="26"/>
        <v>20000000</v>
      </c>
      <c r="F53" s="109">
        <v>20000000</v>
      </c>
      <c r="G53" s="110">
        <v>20000000</v>
      </c>
      <c r="H53" s="109">
        <v>954000</v>
      </c>
      <c r="I53" s="110">
        <v>1693913</v>
      </c>
      <c r="J53" s="109">
        <v>7284000</v>
      </c>
      <c r="K53" s="110">
        <v>6545101</v>
      </c>
      <c r="L53" s="109">
        <v>149000</v>
      </c>
      <c r="M53" s="110">
        <v>148368</v>
      </c>
      <c r="N53" s="109"/>
      <c r="O53" s="110">
        <v>1508230</v>
      </c>
      <c r="P53" s="109">
        <f t="shared" si="27"/>
        <v>8387000</v>
      </c>
      <c r="Q53" s="110">
        <f t="shared" si="28"/>
        <v>9895612</v>
      </c>
      <c r="R53" s="54">
        <f t="shared" si="29"/>
        <v>-100</v>
      </c>
      <c r="S53" s="55">
        <f t="shared" si="30"/>
        <v>916.54669470505769</v>
      </c>
      <c r="T53" s="54">
        <f t="shared" si="31"/>
        <v>41.935000000000002</v>
      </c>
      <c r="U53" s="56">
        <f t="shared" si="32"/>
        <v>49.478059999999999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10000000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20000000</v>
      </c>
      <c r="H55" s="112">
        <f t="shared" si="33"/>
        <v>954000</v>
      </c>
      <c r="I55" s="113">
        <f t="shared" si="33"/>
        <v>1693913</v>
      </c>
      <c r="J55" s="112">
        <f t="shared" si="33"/>
        <v>7284000</v>
      </c>
      <c r="K55" s="113">
        <f t="shared" si="33"/>
        <v>6545101</v>
      </c>
      <c r="L55" s="112">
        <f t="shared" si="33"/>
        <v>149000</v>
      </c>
      <c r="M55" s="113">
        <f t="shared" si="33"/>
        <v>148368</v>
      </c>
      <c r="N55" s="112">
        <f t="shared" si="33"/>
        <v>0</v>
      </c>
      <c r="O55" s="113">
        <f t="shared" si="33"/>
        <v>1508230</v>
      </c>
      <c r="P55" s="112">
        <f t="shared" si="27"/>
        <v>8387000</v>
      </c>
      <c r="Q55" s="113">
        <f t="shared" si="28"/>
        <v>9895612</v>
      </c>
      <c r="R55" s="58">
        <f t="shared" si="29"/>
        <v>-100</v>
      </c>
      <c r="S55" s="59">
        <f t="shared" si="30"/>
        <v>916.54669470505769</v>
      </c>
      <c r="T55" s="58">
        <f>IF((+$E45+$E47+$E49+$E50+$E53) =0,0,(P55   /(+$E45+$E47+$E49+$E50+$E53) )*100)</f>
        <v>41.935000000000002</v>
      </c>
      <c r="U55" s="60">
        <f>IF((+$E45+$E47+$E49+$E50+$E53) =0,0,(Q55   /(+$E45+$E47+$E49+$E50+$E53) )*100)</f>
        <v>49.478059999999999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13750000</v>
      </c>
      <c r="C69" s="120">
        <f>SUM(C9:C16,C19:C25,C28:C31,C34,C37:C41,C44:C54,C57:C60,C63:C67)</f>
        <v>10000000</v>
      </c>
      <c r="D69" s="120"/>
      <c r="E69" s="120">
        <f t="shared" si="35"/>
        <v>23750000</v>
      </c>
      <c r="F69" s="121">
        <f t="shared" ref="F69:O69" si="43">SUM(F9:F16,F19:F25,F28:F31,F34,F37:F41,F44:F54,F57:F60,F63:F67)</f>
        <v>23750000</v>
      </c>
      <c r="G69" s="122">
        <f t="shared" si="43"/>
        <v>23750000</v>
      </c>
      <c r="H69" s="121">
        <f t="shared" si="43"/>
        <v>2015000</v>
      </c>
      <c r="I69" s="122">
        <f t="shared" si="43"/>
        <v>1990866</v>
      </c>
      <c r="J69" s="121">
        <f t="shared" si="43"/>
        <v>7890000</v>
      </c>
      <c r="K69" s="122">
        <f t="shared" si="43"/>
        <v>7753182</v>
      </c>
      <c r="L69" s="121">
        <f t="shared" si="43"/>
        <v>714000</v>
      </c>
      <c r="M69" s="122">
        <f t="shared" si="43"/>
        <v>713109</v>
      </c>
      <c r="N69" s="121">
        <f t="shared" si="43"/>
        <v>413000</v>
      </c>
      <c r="O69" s="122">
        <f t="shared" si="43"/>
        <v>3185399</v>
      </c>
      <c r="P69" s="121">
        <f t="shared" si="36"/>
        <v>11032000</v>
      </c>
      <c r="Q69" s="122">
        <f t="shared" si="37"/>
        <v>13642556</v>
      </c>
      <c r="R69" s="67">
        <f t="shared" si="38"/>
        <v>-42.156862745098039</v>
      </c>
      <c r="S69" s="68">
        <f t="shared" si="39"/>
        <v>346.69173997243058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46.450526315789475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57.442341052631576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16298000</v>
      </c>
      <c r="C71" s="108">
        <v>-24000</v>
      </c>
      <c r="D71" s="108"/>
      <c r="E71" s="108">
        <f>$B71      +$C71      +$D71</f>
        <v>16274000</v>
      </c>
      <c r="F71" s="109">
        <v>16274000</v>
      </c>
      <c r="G71" s="110">
        <v>16274000</v>
      </c>
      <c r="H71" s="109">
        <v>5982000</v>
      </c>
      <c r="I71" s="110">
        <v>4810167</v>
      </c>
      <c r="J71" s="109">
        <v>4804000</v>
      </c>
      <c r="K71" s="110">
        <v>4743452</v>
      </c>
      <c r="L71" s="109">
        <v>4033000</v>
      </c>
      <c r="M71" s="110">
        <v>7225164</v>
      </c>
      <c r="N71" s="109">
        <v>1455000</v>
      </c>
      <c r="O71" s="110">
        <v>1970259</v>
      </c>
      <c r="P71" s="109">
        <f>$H71      +$J71      +$L71      +$N71</f>
        <v>16274000</v>
      </c>
      <c r="Q71" s="110">
        <f>$I71      +$K71      +$M71      +$O71</f>
        <v>18749042</v>
      </c>
      <c r="R71" s="54">
        <f>IF(($L71      =0),0,((($N71      -$L71      )/$L71      )*100))</f>
        <v>-63.922638234564843</v>
      </c>
      <c r="S71" s="55">
        <f>IF(($M71      =0),0,((($O71      -$M71      )/$M71      )*100))</f>
        <v>-72.730598225867254</v>
      </c>
      <c r="T71" s="54">
        <f>IF(($E71      =0),0,(($P71      /$E71      )*100))</f>
        <v>100</v>
      </c>
      <c r="U71" s="56">
        <f>IF(($E71      =0),0,(($Q71      /$E71      )*100))</f>
        <v>115.20856581049527</v>
      </c>
      <c r="V71" s="109">
        <v>2491000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16298000</v>
      </c>
      <c r="C73" s="117">
        <f>SUM(C71:C72)</f>
        <v>-24000</v>
      </c>
      <c r="D73" s="117"/>
      <c r="E73" s="117">
        <f>$B73      +$C73      +$D73</f>
        <v>16274000</v>
      </c>
      <c r="F73" s="118">
        <f t="shared" ref="F73:O73" si="44">SUM(F71:F72)</f>
        <v>16274000</v>
      </c>
      <c r="G73" s="119">
        <f t="shared" si="44"/>
        <v>16274000</v>
      </c>
      <c r="H73" s="118">
        <f t="shared" si="44"/>
        <v>5982000</v>
      </c>
      <c r="I73" s="119">
        <f t="shared" si="44"/>
        <v>4810167</v>
      </c>
      <c r="J73" s="118">
        <f t="shared" si="44"/>
        <v>4804000</v>
      </c>
      <c r="K73" s="119">
        <f t="shared" si="44"/>
        <v>4743452</v>
      </c>
      <c r="L73" s="118">
        <f t="shared" si="44"/>
        <v>4033000</v>
      </c>
      <c r="M73" s="119">
        <f t="shared" si="44"/>
        <v>7225164</v>
      </c>
      <c r="N73" s="118">
        <f t="shared" si="44"/>
        <v>1455000</v>
      </c>
      <c r="O73" s="119">
        <f t="shared" si="44"/>
        <v>1970259</v>
      </c>
      <c r="P73" s="118">
        <f>$H73      +$J73      +$L73      +$N73</f>
        <v>16274000</v>
      </c>
      <c r="Q73" s="119">
        <f>$I73      +$K73      +$M73      +$O73</f>
        <v>18749042</v>
      </c>
      <c r="R73" s="63">
        <f>IF(($L73      =0),0,((($N73      -$L73      )/$L73      )*100))</f>
        <v>-63.922638234564843</v>
      </c>
      <c r="S73" s="64">
        <f>IF(($M73      =0),0,((($O73      -$M73      )/$M73      )*100))</f>
        <v>-72.730598225867254</v>
      </c>
      <c r="T73" s="63">
        <f>IF(($E71      =0),0,(($P71      /$E71      )*100))</f>
        <v>100</v>
      </c>
      <c r="U73" s="65">
        <f>IF($E71   =0,0,($Q71   /$E71 )*100)</f>
        <v>115.20856581049527</v>
      </c>
      <c r="V73" s="118">
        <f>SUM(V71:V72)</f>
        <v>2491000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16298000</v>
      </c>
      <c r="C74" s="120">
        <f>SUM(C71:C72)</f>
        <v>-24000</v>
      </c>
      <c r="D74" s="120"/>
      <c r="E74" s="120">
        <f>$B74      +$C74      +$D74</f>
        <v>16274000</v>
      </c>
      <c r="F74" s="121">
        <f t="shared" ref="F74:O74" si="45">SUM(F71:F72)</f>
        <v>16274000</v>
      </c>
      <c r="G74" s="122">
        <f t="shared" si="45"/>
        <v>16274000</v>
      </c>
      <c r="H74" s="121">
        <f t="shared" si="45"/>
        <v>5982000</v>
      </c>
      <c r="I74" s="122">
        <f t="shared" si="45"/>
        <v>4810167</v>
      </c>
      <c r="J74" s="121">
        <f t="shared" si="45"/>
        <v>4804000</v>
      </c>
      <c r="K74" s="122">
        <f t="shared" si="45"/>
        <v>4743452</v>
      </c>
      <c r="L74" s="121">
        <f t="shared" si="45"/>
        <v>4033000</v>
      </c>
      <c r="M74" s="122">
        <f t="shared" si="45"/>
        <v>7225164</v>
      </c>
      <c r="N74" s="121">
        <f t="shared" si="45"/>
        <v>1455000</v>
      </c>
      <c r="O74" s="122">
        <f t="shared" si="45"/>
        <v>1970259</v>
      </c>
      <c r="P74" s="121">
        <f>$H74      +$J74      +$L74      +$N74</f>
        <v>16274000</v>
      </c>
      <c r="Q74" s="122">
        <f>$I74      +$K74      +$M74      +$O74</f>
        <v>18749042</v>
      </c>
      <c r="R74" s="67">
        <f>IF(($L74      =0),0,((($N74      -$L74      )/$L74      )*100))</f>
        <v>-63.922638234564843</v>
      </c>
      <c r="S74" s="68">
        <f>IF(($M74      =0),0,((($O74      -$M74      )/$M74      )*100))</f>
        <v>-72.730598225867254</v>
      </c>
      <c r="T74" s="67">
        <f>IF(($E71      =0),0,(($P71      /$E71      )*100))</f>
        <v>100</v>
      </c>
      <c r="U74" s="71">
        <f>IF($E71   =0,0,($Q71   /$E71 )*100)</f>
        <v>115.20856581049527</v>
      </c>
      <c r="V74" s="121">
        <f>SUM(V71:V72)</f>
        <v>2491000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30048000</v>
      </c>
      <c r="C75" s="120">
        <f>SUM(C9:C16,C19:C25,C28:C31,C34,C37:C41,C44:C54,C57:C60,C63:C67,C71:C72)</f>
        <v>9976000</v>
      </c>
      <c r="D75" s="120"/>
      <c r="E75" s="120">
        <f>$B75      +$C75      +$D75</f>
        <v>40024000</v>
      </c>
      <c r="F75" s="121">
        <f t="shared" ref="F75:O75" si="46">SUM(F9:F16,F19:F25,F28:F31,F34,F37:F41,F44:F54,F57:F60,F63:F67,F71:F72)</f>
        <v>40024000</v>
      </c>
      <c r="G75" s="122">
        <f t="shared" si="46"/>
        <v>40024000</v>
      </c>
      <c r="H75" s="121">
        <f t="shared" si="46"/>
        <v>7997000</v>
      </c>
      <c r="I75" s="122">
        <f t="shared" si="46"/>
        <v>6801033</v>
      </c>
      <c r="J75" s="121">
        <f t="shared" si="46"/>
        <v>12694000</v>
      </c>
      <c r="K75" s="122">
        <f t="shared" si="46"/>
        <v>12496634</v>
      </c>
      <c r="L75" s="121">
        <f t="shared" si="46"/>
        <v>4747000</v>
      </c>
      <c r="M75" s="122">
        <f t="shared" si="46"/>
        <v>7938273</v>
      </c>
      <c r="N75" s="121">
        <f t="shared" si="46"/>
        <v>1868000</v>
      </c>
      <c r="O75" s="122">
        <f t="shared" si="46"/>
        <v>5155658</v>
      </c>
      <c r="P75" s="121">
        <f>$H75      +$J75      +$L75      +$N75</f>
        <v>27306000</v>
      </c>
      <c r="Q75" s="122">
        <f>$I75      +$K75      +$M75      +$O75</f>
        <v>32391598</v>
      </c>
      <c r="R75" s="67">
        <f>IF(($L75      =0),0,((($N75      -$L75      )/$L75      )*100))</f>
        <v>-60.648830840530863</v>
      </c>
      <c r="S75" s="68">
        <f>IF(($M75      =0),0,((($O75      -$M75      )/$M75      )*100))</f>
        <v>-35.053153248823769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68.224065560663604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80.930436737957223</v>
      </c>
      <c r="V75" s="121">
        <f>SUM(V9:V16,V19:V25,V28:V31,V34,V37:V41,V44:V54,V57:V60,V63:V67,V71:V72)</f>
        <v>2491000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12318000</v>
      </c>
      <c r="C87" s="128">
        <f t="shared" si="48"/>
        <v>7331000</v>
      </c>
      <c r="D87" s="128">
        <f t="shared" si="48"/>
        <v>0</v>
      </c>
      <c r="E87" s="128">
        <f t="shared" si="48"/>
        <v>19649000</v>
      </c>
      <c r="F87" s="128">
        <f t="shared" si="48"/>
        <v>0</v>
      </c>
      <c r="G87" s="128">
        <f t="shared" si="48"/>
        <v>0</v>
      </c>
      <c r="H87" s="128">
        <f t="shared" si="48"/>
        <v>2819000</v>
      </c>
      <c r="I87" s="128">
        <f t="shared" si="48"/>
        <v>0</v>
      </c>
      <c r="J87" s="128">
        <f t="shared" si="48"/>
        <v>1916000</v>
      </c>
      <c r="K87" s="128">
        <f t="shared" si="48"/>
        <v>0</v>
      </c>
      <c r="L87" s="128">
        <f t="shared" si="48"/>
        <v>12111000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16846000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85.734642984375796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2924000</v>
      </c>
      <c r="C91" s="108">
        <v>5806000</v>
      </c>
      <c r="D91" s="108"/>
      <c r="E91" s="108">
        <f t="shared" si="49"/>
        <v>8730000</v>
      </c>
      <c r="F91" s="108">
        <v>0</v>
      </c>
      <c r="G91" s="108">
        <v>0</v>
      </c>
      <c r="H91" s="108">
        <v>2819000</v>
      </c>
      <c r="I91" s="108"/>
      <c r="J91" s="108">
        <v>1916000</v>
      </c>
      <c r="K91" s="108"/>
      <c r="L91" s="108">
        <v>3717000</v>
      </c>
      <c r="M91" s="108"/>
      <c r="N91" s="108"/>
      <c r="O91" s="108"/>
      <c r="P91" s="108">
        <f t="shared" si="50"/>
        <v>8452000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96.815578465062998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8394000</v>
      </c>
      <c r="C93" s="108"/>
      <c r="D93" s="108"/>
      <c r="E93" s="108">
        <f t="shared" si="49"/>
        <v>8394000</v>
      </c>
      <c r="F93" s="108">
        <v>0</v>
      </c>
      <c r="G93" s="108">
        <v>0</v>
      </c>
      <c r="H93" s="108"/>
      <c r="I93" s="108"/>
      <c r="J93" s="108"/>
      <c r="K93" s="108"/>
      <c r="L93" s="108">
        <v>8394000</v>
      </c>
      <c r="M93" s="108"/>
      <c r="N93" s="108"/>
      <c r="O93" s="108"/>
      <c r="P93" s="108">
        <f t="shared" si="50"/>
        <v>8394000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750000</v>
      </c>
      <c r="D94" s="108"/>
      <c r="E94" s="108">
        <f t="shared" si="49"/>
        <v>750000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1000000</v>
      </c>
      <c r="C96" s="131">
        <v>775000</v>
      </c>
      <c r="D96" s="131"/>
      <c r="E96" s="131">
        <f t="shared" si="49"/>
        <v>1775000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12318000</v>
      </c>
      <c r="C114" s="137">
        <f t="shared" si="62"/>
        <v>7331000</v>
      </c>
      <c r="D114" s="137">
        <f t="shared" si="62"/>
        <v>0</v>
      </c>
      <c r="E114" s="137">
        <f t="shared" si="62"/>
        <v>19649000</v>
      </c>
      <c r="F114" s="137">
        <f t="shared" si="62"/>
        <v>0</v>
      </c>
      <c r="G114" s="137">
        <f t="shared" si="62"/>
        <v>0</v>
      </c>
      <c r="H114" s="137">
        <f t="shared" si="62"/>
        <v>2819000</v>
      </c>
      <c r="I114" s="137">
        <f t="shared" si="62"/>
        <v>0</v>
      </c>
      <c r="J114" s="137">
        <f t="shared" si="62"/>
        <v>1916000</v>
      </c>
      <c r="K114" s="137">
        <f t="shared" si="62"/>
        <v>0</v>
      </c>
      <c r="L114" s="137">
        <f t="shared" si="62"/>
        <v>12111000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16846000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0.85734642984375797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12318000</v>
      </c>
      <c r="C115" s="139">
        <f t="shared" ref="C115:Q115" si="63">C87</f>
        <v>7331000</v>
      </c>
      <c r="D115" s="139">
        <f t="shared" si="63"/>
        <v>0</v>
      </c>
      <c r="E115" s="139">
        <f t="shared" si="63"/>
        <v>19649000</v>
      </c>
      <c r="F115" s="139">
        <f t="shared" si="63"/>
        <v>0</v>
      </c>
      <c r="G115" s="139">
        <f t="shared" si="63"/>
        <v>0</v>
      </c>
      <c r="H115" s="139">
        <f t="shared" si="63"/>
        <v>2819000</v>
      </c>
      <c r="I115" s="139">
        <f t="shared" si="63"/>
        <v>0</v>
      </c>
      <c r="J115" s="139">
        <f t="shared" si="63"/>
        <v>1916000</v>
      </c>
      <c r="K115" s="139">
        <f t="shared" si="63"/>
        <v>0</v>
      </c>
      <c r="L115" s="139">
        <f t="shared" si="63"/>
        <v>12111000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16846000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0.85734642984375797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oKGTn6N1xd774vGyFt0COiK7ihMQSzDkgtOAKtUa4FnjqmvhlzV80e7eO6+VEcq9Dqyzwyj4qEgPKsZK8ciPQ==" saltValue="xq2BarhRJkY6rWhSRfHl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221000</v>
      </c>
      <c r="I10" s="110">
        <v>220876</v>
      </c>
      <c r="J10" s="109">
        <v>157000</v>
      </c>
      <c r="K10" s="110">
        <v>257568</v>
      </c>
      <c r="L10" s="109">
        <v>149000</v>
      </c>
      <c r="M10" s="110">
        <v>149711</v>
      </c>
      <c r="N10" s="109"/>
      <c r="O10" s="110">
        <v>971359</v>
      </c>
      <c r="P10" s="109">
        <f t="shared" ref="P10:P17" si="1">$H10      +$J10      +$L10      +$N10</f>
        <v>527000</v>
      </c>
      <c r="Q10" s="110">
        <f t="shared" ref="Q10:Q17" si="2">$I10      +$K10      +$M10      +$O10</f>
        <v>1599514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548.82273179659478</v>
      </c>
      <c r="T10" s="54">
        <f t="shared" ref="T10:T16" si="5">IF(($E10      =0),0,(($P10      /$E10      )*100))</f>
        <v>32.9375</v>
      </c>
      <c r="U10" s="56">
        <f t="shared" ref="U10:U16" si="6">IF(($E10      =0),0,(($Q10      /$E10      )*100))</f>
        <v>99.969624999999994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1600000</v>
      </c>
      <c r="C17" s="111">
        <f>SUM(C9:C16)</f>
        <v>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221000</v>
      </c>
      <c r="I17" s="113">
        <f t="shared" si="7"/>
        <v>220876</v>
      </c>
      <c r="J17" s="112">
        <f t="shared" si="7"/>
        <v>157000</v>
      </c>
      <c r="K17" s="113">
        <f t="shared" si="7"/>
        <v>257568</v>
      </c>
      <c r="L17" s="112">
        <f t="shared" si="7"/>
        <v>149000</v>
      </c>
      <c r="M17" s="113">
        <f t="shared" si="7"/>
        <v>149711</v>
      </c>
      <c r="N17" s="112">
        <f t="shared" si="7"/>
        <v>0</v>
      </c>
      <c r="O17" s="113">
        <f t="shared" si="7"/>
        <v>971359</v>
      </c>
      <c r="P17" s="112">
        <f t="shared" si="1"/>
        <v>527000</v>
      </c>
      <c r="Q17" s="113">
        <f t="shared" si="2"/>
        <v>1599514</v>
      </c>
      <c r="R17" s="58">
        <f t="shared" si="3"/>
        <v>-100</v>
      </c>
      <c r="S17" s="59">
        <f t="shared" si="4"/>
        <v>548.82273179659478</v>
      </c>
      <c r="T17" s="58">
        <f>IF((SUM($E9:$E14))=0,0,(P17/(SUM($E9:$E14))*100))</f>
        <v>32.9375</v>
      </c>
      <c r="U17" s="60">
        <f>IF((SUM($E9:$E14))=0,0,(Q17/(SUM($E9:$E14))*100))</f>
        <v>99.969624999999994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590000</v>
      </c>
      <c r="D22" s="108"/>
      <c r="E22" s="108">
        <f t="shared" si="8"/>
        <v>590000</v>
      </c>
      <c r="F22" s="109">
        <v>590000</v>
      </c>
      <c r="G22" s="110">
        <v>590000</v>
      </c>
      <c r="H22" s="109"/>
      <c r="I22" s="110"/>
      <c r="J22" s="109"/>
      <c r="K22" s="110"/>
      <c r="L22" s="109"/>
      <c r="M22" s="110"/>
      <c r="N22" s="109">
        <v>589000</v>
      </c>
      <c r="O22" s="110"/>
      <c r="P22" s="109">
        <f t="shared" si="9"/>
        <v>589000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99.830508474576277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590000</v>
      </c>
      <c r="D26" s="111"/>
      <c r="E26" s="111">
        <f t="shared" si="8"/>
        <v>590000</v>
      </c>
      <c r="F26" s="112">
        <f t="shared" ref="F26:O26" si="15">SUM(F19:F25)</f>
        <v>590000</v>
      </c>
      <c r="G26" s="113">
        <f t="shared" si="15"/>
        <v>590000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589000</v>
      </c>
      <c r="O26" s="113">
        <f t="shared" si="15"/>
        <v>0</v>
      </c>
      <c r="P26" s="112">
        <f t="shared" si="9"/>
        <v>589000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99.830508474576277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1368000</v>
      </c>
      <c r="C34" s="108"/>
      <c r="D34" s="108"/>
      <c r="E34" s="108">
        <f>$B34      +$C34      +$D34</f>
        <v>1368000</v>
      </c>
      <c r="F34" s="109">
        <v>1368000</v>
      </c>
      <c r="G34" s="110">
        <v>1368000</v>
      </c>
      <c r="H34" s="109">
        <v>342000</v>
      </c>
      <c r="I34" s="110">
        <v>559593</v>
      </c>
      <c r="J34" s="109">
        <v>808000</v>
      </c>
      <c r="K34" s="110">
        <v>808407</v>
      </c>
      <c r="L34" s="109"/>
      <c r="M34" s="110"/>
      <c r="N34" s="109"/>
      <c r="O34" s="110"/>
      <c r="P34" s="109">
        <f>$H34      +$J34      +$L34      +$N34</f>
        <v>1150000</v>
      </c>
      <c r="Q34" s="110">
        <f>$I34      +$K34      +$M34      +$O34</f>
        <v>1368000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84.064327485380119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1368000</v>
      </c>
      <c r="C35" s="111">
        <f>C34</f>
        <v>0</v>
      </c>
      <c r="D35" s="111"/>
      <c r="E35" s="111">
        <f>$B35      +$C35      +$D35</f>
        <v>1368000</v>
      </c>
      <c r="F35" s="112">
        <f t="shared" ref="F35:O35" si="17">F34</f>
        <v>1368000</v>
      </c>
      <c r="G35" s="113">
        <f t="shared" si="17"/>
        <v>1368000</v>
      </c>
      <c r="H35" s="112">
        <f t="shared" si="17"/>
        <v>342000</v>
      </c>
      <c r="I35" s="113">
        <f t="shared" si="17"/>
        <v>559593</v>
      </c>
      <c r="J35" s="112">
        <f t="shared" si="17"/>
        <v>808000</v>
      </c>
      <c r="K35" s="113">
        <f t="shared" si="17"/>
        <v>808407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1150000</v>
      </c>
      <c r="Q35" s="113">
        <f>$I35      +$K35      +$M35      +$O35</f>
        <v>1368000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84.064327485380119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23361000</v>
      </c>
      <c r="C37" s="108">
        <v>-133000</v>
      </c>
      <c r="D37" s="108"/>
      <c r="E37" s="108">
        <f t="shared" ref="E37:E42" si="18">$B37      +$C37      +$D37</f>
        <v>23228000</v>
      </c>
      <c r="F37" s="109">
        <v>23228000</v>
      </c>
      <c r="G37" s="110">
        <v>23228000</v>
      </c>
      <c r="H37" s="109">
        <v>1346000</v>
      </c>
      <c r="I37" s="110">
        <v>1171602</v>
      </c>
      <c r="J37" s="109">
        <v>2015000</v>
      </c>
      <c r="K37" s="110">
        <v>7448634</v>
      </c>
      <c r="L37" s="109">
        <v>3404000</v>
      </c>
      <c r="M37" s="110">
        <v>6082811</v>
      </c>
      <c r="N37" s="109">
        <v>2494000</v>
      </c>
      <c r="O37" s="110">
        <v>4044741</v>
      </c>
      <c r="P37" s="109">
        <f t="shared" ref="P37:P42" si="19">$H37      +$J37      +$L37      +$N37</f>
        <v>9259000</v>
      </c>
      <c r="Q37" s="110">
        <f t="shared" ref="Q37:Q42" si="20">$I37      +$K37      +$M37      +$O37</f>
        <v>18747788</v>
      </c>
      <c r="R37" s="54">
        <f t="shared" ref="R37:R42" si="21">IF(($L37      =0),0,((($N37      -$L37      )/$L37      )*100))</f>
        <v>-26.733254994124561</v>
      </c>
      <c r="S37" s="55">
        <f t="shared" ref="S37:S42" si="22">IF(($M37      =0),0,((($O37      -$M37      )/$M37      )*100))</f>
        <v>-33.505397422343059</v>
      </c>
      <c r="T37" s="54">
        <f t="shared" ref="T37:T41" si="23">IF(($E37      =0),0,(($P37      /$E37      )*100))</f>
        <v>39.861374203547442</v>
      </c>
      <c r="U37" s="56">
        <f t="shared" ref="U37:U41" si="24">IF(($E37      =0),0,(($Q37      /$E37      )*100))</f>
        <v>80.712019975891167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2602000</v>
      </c>
      <c r="C38" s="108">
        <v>5056000</v>
      </c>
      <c r="D38" s="108"/>
      <c r="E38" s="108">
        <f t="shared" si="18"/>
        <v>7658000</v>
      </c>
      <c r="F38" s="109">
        <v>2602000</v>
      </c>
      <c r="G38" s="110">
        <v>0</v>
      </c>
      <c r="H38" s="109"/>
      <c r="I38" s="110"/>
      <c r="J38" s="109"/>
      <c r="K38" s="110"/>
      <c r="L38" s="109"/>
      <c r="M38" s="110"/>
      <c r="N38" s="109">
        <v>2000</v>
      </c>
      <c r="O38" s="110"/>
      <c r="P38" s="109">
        <f t="shared" si="19"/>
        <v>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2.6116479498563595E-2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25963000</v>
      </c>
      <c r="C42" s="111">
        <f>SUM(C37:C41)</f>
        <v>4923000</v>
      </c>
      <c r="D42" s="111"/>
      <c r="E42" s="111">
        <f t="shared" si="18"/>
        <v>30886000</v>
      </c>
      <c r="F42" s="112">
        <f t="shared" ref="F42:O42" si="25">SUM(F37:F41)</f>
        <v>25830000</v>
      </c>
      <c r="G42" s="113">
        <f t="shared" si="25"/>
        <v>23228000</v>
      </c>
      <c r="H42" s="112">
        <f t="shared" si="25"/>
        <v>1346000</v>
      </c>
      <c r="I42" s="113">
        <f t="shared" si="25"/>
        <v>1171602</v>
      </c>
      <c r="J42" s="112">
        <f t="shared" si="25"/>
        <v>2015000</v>
      </c>
      <c r="K42" s="113">
        <f t="shared" si="25"/>
        <v>7448634</v>
      </c>
      <c r="L42" s="112">
        <f t="shared" si="25"/>
        <v>3404000</v>
      </c>
      <c r="M42" s="113">
        <f t="shared" si="25"/>
        <v>6082811</v>
      </c>
      <c r="N42" s="112">
        <f t="shared" si="25"/>
        <v>2496000</v>
      </c>
      <c r="O42" s="113">
        <f t="shared" si="25"/>
        <v>4044741</v>
      </c>
      <c r="P42" s="112">
        <f t="shared" si="19"/>
        <v>9261000</v>
      </c>
      <c r="Q42" s="113">
        <f t="shared" si="20"/>
        <v>18747788</v>
      </c>
      <c r="R42" s="58">
        <f t="shared" si="21"/>
        <v>-26.674500587544063</v>
      </c>
      <c r="S42" s="59">
        <f t="shared" si="22"/>
        <v>-33.505397422343059</v>
      </c>
      <c r="T42" s="58">
        <f>IF((+$E37+$E40) =0,0,(P42   /(+$E37+$E40) )*100)</f>
        <v>39.869984501463748</v>
      </c>
      <c r="U42" s="60">
        <f>IF((+$E37+$E40) =0,0,(Q42   /(+$E37+$E40) )*100)</f>
        <v>80.712019975891167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28931000</v>
      </c>
      <c r="C69" s="120">
        <f>SUM(C9:C16,C19:C25,C28:C31,C34,C37:C41,C44:C54,C57:C60,C63:C67)</f>
        <v>5513000</v>
      </c>
      <c r="D69" s="120"/>
      <c r="E69" s="120">
        <f t="shared" si="35"/>
        <v>34444000</v>
      </c>
      <c r="F69" s="121">
        <f t="shared" ref="F69:O69" si="43">SUM(F9:F16,F19:F25,F28:F31,F34,F37:F41,F44:F54,F57:F60,F63:F67)</f>
        <v>29388000</v>
      </c>
      <c r="G69" s="122">
        <f t="shared" si="43"/>
        <v>26786000</v>
      </c>
      <c r="H69" s="121">
        <f t="shared" si="43"/>
        <v>1909000</v>
      </c>
      <c r="I69" s="122">
        <f t="shared" si="43"/>
        <v>1952071</v>
      </c>
      <c r="J69" s="121">
        <f t="shared" si="43"/>
        <v>2980000</v>
      </c>
      <c r="K69" s="122">
        <f t="shared" si="43"/>
        <v>8514609</v>
      </c>
      <c r="L69" s="121">
        <f t="shared" si="43"/>
        <v>3553000</v>
      </c>
      <c r="M69" s="122">
        <f t="shared" si="43"/>
        <v>6232522</v>
      </c>
      <c r="N69" s="121">
        <f t="shared" si="43"/>
        <v>3085000</v>
      </c>
      <c r="O69" s="122">
        <f t="shared" si="43"/>
        <v>5016100</v>
      </c>
      <c r="P69" s="121">
        <f t="shared" si="36"/>
        <v>11527000</v>
      </c>
      <c r="Q69" s="122">
        <f t="shared" si="37"/>
        <v>21715302</v>
      </c>
      <c r="R69" s="67">
        <f t="shared" si="38"/>
        <v>-13.171967351533914</v>
      </c>
      <c r="S69" s="68">
        <f t="shared" si="39"/>
        <v>-19.517331828110677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43.033674307474051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81.069596057642059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22108000</v>
      </c>
      <c r="C71" s="108">
        <v>-5795000</v>
      </c>
      <c r="D71" s="108"/>
      <c r="E71" s="108">
        <f>$B71      +$C71      +$D71</f>
        <v>16313000</v>
      </c>
      <c r="F71" s="109">
        <v>16313000</v>
      </c>
      <c r="G71" s="110">
        <v>16313000</v>
      </c>
      <c r="H71" s="109">
        <v>2109000</v>
      </c>
      <c r="I71" s="110">
        <v>2094929</v>
      </c>
      <c r="J71" s="109">
        <v>939000</v>
      </c>
      <c r="K71" s="110">
        <v>938407</v>
      </c>
      <c r="L71" s="109">
        <v>129000</v>
      </c>
      <c r="M71" s="110">
        <v>129411</v>
      </c>
      <c r="N71" s="109">
        <v>13066000</v>
      </c>
      <c r="O71" s="110">
        <v>10782214</v>
      </c>
      <c r="P71" s="109">
        <f>$H71      +$J71      +$L71      +$N71</f>
        <v>16243000</v>
      </c>
      <c r="Q71" s="110">
        <f>$I71      +$K71      +$M71      +$O71</f>
        <v>13944961</v>
      </c>
      <c r="R71" s="54">
        <f>IF(($L71      =0),0,((($N71      -$L71      )/$L71      )*100))</f>
        <v>10028.682170542636</v>
      </c>
      <c r="S71" s="55">
        <f>IF(($M71      =0),0,((($O71      -$M71      )/$M71      )*100))</f>
        <v>8231.760051309393</v>
      </c>
      <c r="T71" s="54">
        <f>IF(($E71      =0),0,(($P71      /$E71      )*100))</f>
        <v>99.570894378716361</v>
      </c>
      <c r="U71" s="56">
        <f>IF(($E71      =0),0,(($Q71      /$E71      )*100))</f>
        <v>85.483730766873052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22108000</v>
      </c>
      <c r="C73" s="117">
        <f>SUM(C71:C72)</f>
        <v>-5795000</v>
      </c>
      <c r="D73" s="117"/>
      <c r="E73" s="117">
        <f>$B73      +$C73      +$D73</f>
        <v>16313000</v>
      </c>
      <c r="F73" s="118">
        <f t="shared" ref="F73:O73" si="44">SUM(F71:F72)</f>
        <v>16313000</v>
      </c>
      <c r="G73" s="119">
        <f t="shared" si="44"/>
        <v>16313000</v>
      </c>
      <c r="H73" s="118">
        <f t="shared" si="44"/>
        <v>2109000</v>
      </c>
      <c r="I73" s="119">
        <f t="shared" si="44"/>
        <v>2094929</v>
      </c>
      <c r="J73" s="118">
        <f t="shared" si="44"/>
        <v>939000</v>
      </c>
      <c r="K73" s="119">
        <f t="shared" si="44"/>
        <v>938407</v>
      </c>
      <c r="L73" s="118">
        <f t="shared" si="44"/>
        <v>129000</v>
      </c>
      <c r="M73" s="119">
        <f t="shared" si="44"/>
        <v>129411</v>
      </c>
      <c r="N73" s="118">
        <f t="shared" si="44"/>
        <v>13066000</v>
      </c>
      <c r="O73" s="119">
        <f t="shared" si="44"/>
        <v>10782214</v>
      </c>
      <c r="P73" s="118">
        <f>$H73      +$J73      +$L73      +$N73</f>
        <v>16243000</v>
      </c>
      <c r="Q73" s="119">
        <f>$I73      +$K73      +$M73      +$O73</f>
        <v>13944961</v>
      </c>
      <c r="R73" s="63">
        <f>IF(($L73      =0),0,((($N73      -$L73      )/$L73      )*100))</f>
        <v>10028.682170542636</v>
      </c>
      <c r="S73" s="64">
        <f>IF(($M73      =0),0,((($O73      -$M73      )/$M73      )*100))</f>
        <v>8231.760051309393</v>
      </c>
      <c r="T73" s="63">
        <f>IF(($E71      =0),0,(($P71      /$E71      )*100))</f>
        <v>99.570894378716361</v>
      </c>
      <c r="U73" s="65">
        <f>IF($E71   =0,0,($Q71   /$E71 )*100)</f>
        <v>85.483730766873052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22108000</v>
      </c>
      <c r="C74" s="120">
        <f>SUM(C71:C72)</f>
        <v>-5795000</v>
      </c>
      <c r="D74" s="120"/>
      <c r="E74" s="120">
        <f>$B74      +$C74      +$D74</f>
        <v>16313000</v>
      </c>
      <c r="F74" s="121">
        <f t="shared" ref="F74:O74" si="45">SUM(F71:F72)</f>
        <v>16313000</v>
      </c>
      <c r="G74" s="122">
        <f t="shared" si="45"/>
        <v>16313000</v>
      </c>
      <c r="H74" s="121">
        <f t="shared" si="45"/>
        <v>2109000</v>
      </c>
      <c r="I74" s="122">
        <f t="shared" si="45"/>
        <v>2094929</v>
      </c>
      <c r="J74" s="121">
        <f t="shared" si="45"/>
        <v>939000</v>
      </c>
      <c r="K74" s="122">
        <f t="shared" si="45"/>
        <v>938407</v>
      </c>
      <c r="L74" s="121">
        <f t="shared" si="45"/>
        <v>129000</v>
      </c>
      <c r="M74" s="122">
        <f t="shared" si="45"/>
        <v>129411</v>
      </c>
      <c r="N74" s="121">
        <f t="shared" si="45"/>
        <v>13066000</v>
      </c>
      <c r="O74" s="122">
        <f t="shared" si="45"/>
        <v>10782214</v>
      </c>
      <c r="P74" s="121">
        <f>$H74      +$J74      +$L74      +$N74</f>
        <v>16243000</v>
      </c>
      <c r="Q74" s="122">
        <f>$I74      +$K74      +$M74      +$O74</f>
        <v>13944961</v>
      </c>
      <c r="R74" s="67">
        <f>IF(($L74      =0),0,((($N74      -$L74      )/$L74      )*100))</f>
        <v>10028.682170542636</v>
      </c>
      <c r="S74" s="68">
        <f>IF(($M74      =0),0,((($O74      -$M74      )/$M74      )*100))</f>
        <v>8231.760051309393</v>
      </c>
      <c r="T74" s="67">
        <f>IF(($E71      =0),0,(($P71      /$E71      )*100))</f>
        <v>99.570894378716361</v>
      </c>
      <c r="U74" s="71">
        <f>IF($E71   =0,0,($Q71   /$E71 )*100)</f>
        <v>85.483730766873052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51039000</v>
      </c>
      <c r="C75" s="120">
        <f>SUM(C9:C16,C19:C25,C28:C31,C34,C37:C41,C44:C54,C57:C60,C63:C67,C71:C72)</f>
        <v>-282000</v>
      </c>
      <c r="D75" s="120"/>
      <c r="E75" s="120">
        <f>$B75      +$C75      +$D75</f>
        <v>50757000</v>
      </c>
      <c r="F75" s="121">
        <f t="shared" ref="F75:O75" si="46">SUM(F9:F16,F19:F25,F28:F31,F34,F37:F41,F44:F54,F57:F60,F63:F67,F71:F72)</f>
        <v>45701000</v>
      </c>
      <c r="G75" s="122">
        <f t="shared" si="46"/>
        <v>43099000</v>
      </c>
      <c r="H75" s="121">
        <f t="shared" si="46"/>
        <v>4018000</v>
      </c>
      <c r="I75" s="122">
        <f t="shared" si="46"/>
        <v>4047000</v>
      </c>
      <c r="J75" s="121">
        <f t="shared" si="46"/>
        <v>3919000</v>
      </c>
      <c r="K75" s="122">
        <f t="shared" si="46"/>
        <v>9453016</v>
      </c>
      <c r="L75" s="121">
        <f t="shared" si="46"/>
        <v>3682000</v>
      </c>
      <c r="M75" s="122">
        <f t="shared" si="46"/>
        <v>6361933</v>
      </c>
      <c r="N75" s="121">
        <f t="shared" si="46"/>
        <v>16151000</v>
      </c>
      <c r="O75" s="122">
        <f t="shared" si="46"/>
        <v>15798314</v>
      </c>
      <c r="P75" s="121">
        <f>$H75      +$J75      +$L75      +$N75</f>
        <v>27770000</v>
      </c>
      <c r="Q75" s="122">
        <f>$I75      +$K75      +$M75      +$O75</f>
        <v>35660263</v>
      </c>
      <c r="R75" s="67">
        <f>IF(($L75      =0),0,((($N75      -$L75      )/$L75      )*100))</f>
        <v>338.64747419880501</v>
      </c>
      <c r="S75" s="68">
        <f>IF(($M75      =0),0,((($O75      -$M75      )/$M75      )*100))</f>
        <v>148.32568969211087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64.433049490707432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82.740348964013094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19009000</v>
      </c>
      <c r="C87" s="128">
        <f t="shared" si="48"/>
        <v>524000</v>
      </c>
      <c r="D87" s="128">
        <f t="shared" si="48"/>
        <v>0</v>
      </c>
      <c r="E87" s="128">
        <f t="shared" si="48"/>
        <v>19533000</v>
      </c>
      <c r="F87" s="128">
        <f t="shared" si="48"/>
        <v>0</v>
      </c>
      <c r="G87" s="128">
        <f t="shared" si="48"/>
        <v>0</v>
      </c>
      <c r="H87" s="128">
        <f t="shared" si="48"/>
        <v>7766000</v>
      </c>
      <c r="I87" s="128">
        <f t="shared" si="48"/>
        <v>0</v>
      </c>
      <c r="J87" s="128">
        <f t="shared" si="48"/>
        <v>125000</v>
      </c>
      <c r="K87" s="128">
        <f t="shared" si="48"/>
        <v>0</v>
      </c>
      <c r="L87" s="128">
        <f t="shared" si="48"/>
        <v>8719000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16610000</v>
      </c>
      <c r="Q87" s="129">
        <f t="shared" si="48"/>
        <v>0</v>
      </c>
      <c r="R87" s="94">
        <f t="shared" si="48"/>
        <v>-200</v>
      </c>
      <c r="S87" s="94">
        <f t="shared" si="48"/>
        <v>0</v>
      </c>
      <c r="T87" s="95">
        <f>IF(SUM($E88:$E96) =0,0,(P87   /SUM($E88:$E96) )*100)</f>
        <v>85.03558081195925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9205000</v>
      </c>
      <c r="C91" s="108">
        <v>124000</v>
      </c>
      <c r="D91" s="108"/>
      <c r="E91" s="108">
        <f t="shared" si="49"/>
        <v>9329000</v>
      </c>
      <c r="F91" s="108">
        <v>0</v>
      </c>
      <c r="G91" s="108">
        <v>0</v>
      </c>
      <c r="H91" s="108">
        <v>7766000</v>
      </c>
      <c r="I91" s="108"/>
      <c r="J91" s="108">
        <v>125000</v>
      </c>
      <c r="K91" s="108"/>
      <c r="L91" s="108">
        <v>-9000</v>
      </c>
      <c r="M91" s="108"/>
      <c r="N91" s="108"/>
      <c r="O91" s="108"/>
      <c r="P91" s="108">
        <f t="shared" si="50"/>
        <v>7882000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84.489227141172691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8728000</v>
      </c>
      <c r="C93" s="108"/>
      <c r="D93" s="108"/>
      <c r="E93" s="108">
        <f t="shared" si="49"/>
        <v>8728000</v>
      </c>
      <c r="F93" s="108">
        <v>0</v>
      </c>
      <c r="G93" s="108">
        <v>0</v>
      </c>
      <c r="H93" s="108"/>
      <c r="I93" s="108"/>
      <c r="J93" s="108"/>
      <c r="K93" s="108"/>
      <c r="L93" s="108">
        <v>8728000</v>
      </c>
      <c r="M93" s="108"/>
      <c r="N93" s="108"/>
      <c r="O93" s="108"/>
      <c r="P93" s="108">
        <f t="shared" si="50"/>
        <v>8728000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76000</v>
      </c>
      <c r="C94" s="108">
        <v>250000</v>
      </c>
      <c r="D94" s="108"/>
      <c r="E94" s="108">
        <f t="shared" si="49"/>
        <v>326000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1000000</v>
      </c>
      <c r="C96" s="131">
        <v>150000</v>
      </c>
      <c r="D96" s="131"/>
      <c r="E96" s="131">
        <f t="shared" si="49"/>
        <v>1150000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19009000</v>
      </c>
      <c r="C114" s="137">
        <f t="shared" si="62"/>
        <v>524000</v>
      </c>
      <c r="D114" s="137">
        <f t="shared" si="62"/>
        <v>0</v>
      </c>
      <c r="E114" s="137">
        <f t="shared" si="62"/>
        <v>19533000</v>
      </c>
      <c r="F114" s="137">
        <f t="shared" si="62"/>
        <v>0</v>
      </c>
      <c r="G114" s="137">
        <f t="shared" si="62"/>
        <v>0</v>
      </c>
      <c r="H114" s="137">
        <f t="shared" si="62"/>
        <v>7766000</v>
      </c>
      <c r="I114" s="137">
        <f t="shared" si="62"/>
        <v>0</v>
      </c>
      <c r="J114" s="137">
        <f t="shared" si="62"/>
        <v>125000</v>
      </c>
      <c r="K114" s="137">
        <f t="shared" si="62"/>
        <v>0</v>
      </c>
      <c r="L114" s="137">
        <f t="shared" si="62"/>
        <v>8719000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16610000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0.85035580811959244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19009000</v>
      </c>
      <c r="C115" s="139">
        <f t="shared" ref="C115:Q115" si="63">C87</f>
        <v>524000</v>
      </c>
      <c r="D115" s="139">
        <f t="shared" si="63"/>
        <v>0</v>
      </c>
      <c r="E115" s="139">
        <f t="shared" si="63"/>
        <v>19533000</v>
      </c>
      <c r="F115" s="139">
        <f t="shared" si="63"/>
        <v>0</v>
      </c>
      <c r="G115" s="139">
        <f t="shared" si="63"/>
        <v>0</v>
      </c>
      <c r="H115" s="139">
        <f t="shared" si="63"/>
        <v>7766000</v>
      </c>
      <c r="I115" s="139">
        <f t="shared" si="63"/>
        <v>0</v>
      </c>
      <c r="J115" s="139">
        <f t="shared" si="63"/>
        <v>125000</v>
      </c>
      <c r="K115" s="139">
        <f t="shared" si="63"/>
        <v>0</v>
      </c>
      <c r="L115" s="139">
        <f t="shared" si="63"/>
        <v>8719000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16610000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0.85035580811959244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M1rJ77wwxLMjl3m7S6/dgXKE4xaXWqx0cHANJYIE3DQIc0iZtf3sIuax/n74zao4BbMHSni7bmhbpxkYKtfPg==" saltValue="V/sUAJ3a0UkIKRKVeJkh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338000</v>
      </c>
      <c r="I10" s="110">
        <v>370830</v>
      </c>
      <c r="J10" s="109">
        <v>211000</v>
      </c>
      <c r="K10" s="110">
        <v>217835</v>
      </c>
      <c r="L10" s="109">
        <v>148000</v>
      </c>
      <c r="M10" s="110">
        <v>82085</v>
      </c>
      <c r="N10" s="109"/>
      <c r="O10" s="110">
        <v>512102</v>
      </c>
      <c r="P10" s="109">
        <f t="shared" ref="P10:P17" si="1">$H10      +$J10      +$L10      +$N10</f>
        <v>697000</v>
      </c>
      <c r="Q10" s="110">
        <f t="shared" ref="Q10:Q17" si="2">$I10      +$K10      +$M10      +$O10</f>
        <v>1182852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523.86794176767978</v>
      </c>
      <c r="T10" s="54">
        <f t="shared" ref="T10:T16" si="5">IF(($E10      =0),0,(($P10      /$E10      )*100))</f>
        <v>43.5625</v>
      </c>
      <c r="U10" s="56">
        <f t="shared" ref="U10:U16" si="6">IF(($E10      =0),0,(($Q10      /$E10      )*100))</f>
        <v>73.928249999999991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1600000</v>
      </c>
      <c r="C17" s="111">
        <f>SUM(C9:C16)</f>
        <v>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338000</v>
      </c>
      <c r="I17" s="113">
        <f t="shared" si="7"/>
        <v>370830</v>
      </c>
      <c r="J17" s="112">
        <f t="shared" si="7"/>
        <v>211000</v>
      </c>
      <c r="K17" s="113">
        <f t="shared" si="7"/>
        <v>217835</v>
      </c>
      <c r="L17" s="112">
        <f t="shared" si="7"/>
        <v>148000</v>
      </c>
      <c r="M17" s="113">
        <f t="shared" si="7"/>
        <v>82085</v>
      </c>
      <c r="N17" s="112">
        <f t="shared" si="7"/>
        <v>0</v>
      </c>
      <c r="O17" s="113">
        <f t="shared" si="7"/>
        <v>512102</v>
      </c>
      <c r="P17" s="112">
        <f t="shared" si="1"/>
        <v>697000</v>
      </c>
      <c r="Q17" s="113">
        <f t="shared" si="2"/>
        <v>1182852</v>
      </c>
      <c r="R17" s="58">
        <f t="shared" si="3"/>
        <v>-100</v>
      </c>
      <c r="S17" s="59">
        <f t="shared" si="4"/>
        <v>523.86794176767978</v>
      </c>
      <c r="T17" s="58">
        <f>IF((SUM($E9:$E14))=0,0,(P17/(SUM($E9:$E14))*100))</f>
        <v>43.5625</v>
      </c>
      <c r="U17" s="60">
        <f>IF((SUM($E9:$E14))=0,0,(Q17/(SUM($E9:$E14))*100))</f>
        <v>73.928249999999991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9241000</v>
      </c>
      <c r="D22" s="108"/>
      <c r="E22" s="108">
        <f t="shared" si="8"/>
        <v>9241000</v>
      </c>
      <c r="F22" s="109">
        <v>9241000</v>
      </c>
      <c r="G22" s="110">
        <v>9241000</v>
      </c>
      <c r="H22" s="109"/>
      <c r="I22" s="110"/>
      <c r="J22" s="109"/>
      <c r="K22" s="110"/>
      <c r="L22" s="109"/>
      <c r="M22" s="110">
        <v>399597</v>
      </c>
      <c r="N22" s="109">
        <v>2021000</v>
      </c>
      <c r="O22" s="110">
        <v>14672</v>
      </c>
      <c r="P22" s="109">
        <f t="shared" si="9"/>
        <v>2021000</v>
      </c>
      <c r="Q22" s="110">
        <f t="shared" si="10"/>
        <v>414269</v>
      </c>
      <c r="R22" s="54">
        <f t="shared" si="11"/>
        <v>0</v>
      </c>
      <c r="S22" s="55">
        <f t="shared" si="12"/>
        <v>-96.328300763018731</v>
      </c>
      <c r="T22" s="54">
        <f t="shared" si="13"/>
        <v>21.869927497024129</v>
      </c>
      <c r="U22" s="56">
        <f t="shared" si="14"/>
        <v>4.4829455686614006</v>
      </c>
      <c r="V22" s="109">
        <v>350000</v>
      </c>
      <c r="W22" s="110">
        <v>350000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9241000</v>
      </c>
      <c r="D26" s="111"/>
      <c r="E26" s="111">
        <f t="shared" si="8"/>
        <v>9241000</v>
      </c>
      <c r="F26" s="112">
        <f t="shared" ref="F26:O26" si="15">SUM(F19:F25)</f>
        <v>9241000</v>
      </c>
      <c r="G26" s="113">
        <f t="shared" si="15"/>
        <v>9241000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399597</v>
      </c>
      <c r="N26" s="112">
        <f t="shared" si="15"/>
        <v>2021000</v>
      </c>
      <c r="O26" s="113">
        <f t="shared" si="15"/>
        <v>14672</v>
      </c>
      <c r="P26" s="112">
        <f t="shared" si="9"/>
        <v>2021000</v>
      </c>
      <c r="Q26" s="113">
        <f t="shared" si="10"/>
        <v>414269</v>
      </c>
      <c r="R26" s="58">
        <f t="shared" si="11"/>
        <v>0</v>
      </c>
      <c r="S26" s="59">
        <f t="shared" si="12"/>
        <v>-96.328300763018731</v>
      </c>
      <c r="T26" s="58">
        <f>IF(($E26-$E21-$E25)   =0,0,($P26   /($E26-$E21-$E25)   )*100)</f>
        <v>21.869927497024129</v>
      </c>
      <c r="U26" s="60">
        <f>IF(($E26-$E21-$E25)   =0,0,($Q26   /($E26-$E21-$E25)   )*100)</f>
        <v>4.4829455686614006</v>
      </c>
      <c r="V26" s="112">
        <f>SUM(V19:V25)</f>
        <v>350000</v>
      </c>
      <c r="W26" s="113">
        <f>SUM(W19:W25)</f>
        <v>350000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1593000</v>
      </c>
      <c r="C34" s="108"/>
      <c r="D34" s="108"/>
      <c r="E34" s="108">
        <f>$B34      +$C34      +$D34</f>
        <v>1593000</v>
      </c>
      <c r="F34" s="109">
        <v>1593000</v>
      </c>
      <c r="G34" s="110">
        <v>1593000</v>
      </c>
      <c r="H34" s="109">
        <v>363000</v>
      </c>
      <c r="I34" s="110">
        <v>394084</v>
      </c>
      <c r="J34" s="109">
        <v>282000</v>
      </c>
      <c r="K34" s="110">
        <v>282897</v>
      </c>
      <c r="L34" s="109">
        <v>563000</v>
      </c>
      <c r="M34" s="110">
        <v>559901</v>
      </c>
      <c r="N34" s="109">
        <v>353000</v>
      </c>
      <c r="O34" s="110">
        <v>354358</v>
      </c>
      <c r="P34" s="109">
        <f>$H34      +$J34      +$L34      +$N34</f>
        <v>1561000</v>
      </c>
      <c r="Q34" s="110">
        <f>$I34      +$K34      +$M34      +$O34</f>
        <v>1591240</v>
      </c>
      <c r="R34" s="54">
        <f>IF(($L34      =0),0,((($N34      -$L34      )/$L34      )*100))</f>
        <v>-37.300177619893425</v>
      </c>
      <c r="S34" s="55">
        <f>IF(($M34      =0),0,((($O34      -$M34      )/$M34      )*100))</f>
        <v>-36.71059705197883</v>
      </c>
      <c r="T34" s="54">
        <f>IF(($E34      =0),0,(($P34      /$E34      )*100))</f>
        <v>97.991211550533592</v>
      </c>
      <c r="U34" s="56">
        <f>IF(($E34      =0),0,(($Q34      /$E34      )*100))</f>
        <v>99.88951663527935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1593000</v>
      </c>
      <c r="C35" s="111">
        <f>C34</f>
        <v>0</v>
      </c>
      <c r="D35" s="111"/>
      <c r="E35" s="111">
        <f>$B35      +$C35      +$D35</f>
        <v>1593000</v>
      </c>
      <c r="F35" s="112">
        <f t="shared" ref="F35:O35" si="17">F34</f>
        <v>1593000</v>
      </c>
      <c r="G35" s="113">
        <f t="shared" si="17"/>
        <v>1593000</v>
      </c>
      <c r="H35" s="112">
        <f t="shared" si="17"/>
        <v>363000</v>
      </c>
      <c r="I35" s="113">
        <f t="shared" si="17"/>
        <v>394084</v>
      </c>
      <c r="J35" s="112">
        <f t="shared" si="17"/>
        <v>282000</v>
      </c>
      <c r="K35" s="113">
        <f t="shared" si="17"/>
        <v>282897</v>
      </c>
      <c r="L35" s="112">
        <f t="shared" si="17"/>
        <v>563000</v>
      </c>
      <c r="M35" s="113">
        <f t="shared" si="17"/>
        <v>559901</v>
      </c>
      <c r="N35" s="112">
        <f t="shared" si="17"/>
        <v>353000</v>
      </c>
      <c r="O35" s="113">
        <f t="shared" si="17"/>
        <v>354358</v>
      </c>
      <c r="P35" s="112">
        <f>$H35      +$J35      +$L35      +$N35</f>
        <v>1561000</v>
      </c>
      <c r="Q35" s="113">
        <f>$I35      +$K35      +$M35      +$O35</f>
        <v>1591240</v>
      </c>
      <c r="R35" s="58">
        <f>IF(($L35      =0),0,((($N35      -$L35      )/$L35      )*100))</f>
        <v>-37.300177619893425</v>
      </c>
      <c r="S35" s="59">
        <f>IF(($M35      =0),0,((($O35      -$M35      )/$M35      )*100))</f>
        <v>-36.71059705197883</v>
      </c>
      <c r="T35" s="58">
        <f>IF($E35   =0,0,($P35   /$E35   )*100)</f>
        <v>97.991211550533592</v>
      </c>
      <c r="U35" s="60">
        <f>IF($E35   =0,0,($Q35   /$E35   )*100)</f>
        <v>99.88951663527935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22818000</v>
      </c>
      <c r="C37" s="108"/>
      <c r="D37" s="108"/>
      <c r="E37" s="108">
        <f t="shared" ref="E37:E42" si="18">$B37      +$C37      +$D37</f>
        <v>22818000</v>
      </c>
      <c r="F37" s="109">
        <v>22818000</v>
      </c>
      <c r="G37" s="110">
        <v>22818000</v>
      </c>
      <c r="H37" s="109">
        <v>7000000</v>
      </c>
      <c r="I37" s="110">
        <v>2424203</v>
      </c>
      <c r="J37" s="109">
        <v>6785000</v>
      </c>
      <c r="K37" s="110">
        <v>1675442</v>
      </c>
      <c r="L37" s="109">
        <v>8141000</v>
      </c>
      <c r="M37" s="110">
        <v>16795341</v>
      </c>
      <c r="N37" s="109"/>
      <c r="O37" s="110">
        <v>3276867</v>
      </c>
      <c r="P37" s="109">
        <f t="shared" ref="P37:P42" si="19">$H37      +$J37      +$L37      +$N37</f>
        <v>21926000</v>
      </c>
      <c r="Q37" s="110">
        <f t="shared" ref="Q37:Q42" si="20">$I37      +$K37      +$M37      +$O37</f>
        <v>24171853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-80.489428586177553</v>
      </c>
      <c r="T37" s="54">
        <f t="shared" ref="T37:T41" si="23">IF(($E37      =0),0,(($P37      /$E37      )*100))</f>
        <v>96.090805504426342</v>
      </c>
      <c r="U37" s="56">
        <f t="shared" ref="U37:U41" si="24">IF(($E37      =0),0,(($Q37      /$E37      )*100))</f>
        <v>105.93326759575774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296000</v>
      </c>
      <c r="C38" s="108">
        <v>685000</v>
      </c>
      <c r="D38" s="108"/>
      <c r="E38" s="108">
        <f t="shared" si="18"/>
        <v>981000</v>
      </c>
      <c r="F38" s="109">
        <v>296000</v>
      </c>
      <c r="G38" s="110">
        <v>0</v>
      </c>
      <c r="H38" s="109"/>
      <c r="I38" s="110"/>
      <c r="J38" s="109"/>
      <c r="K38" s="110"/>
      <c r="L38" s="109"/>
      <c r="M38" s="110"/>
      <c r="N38" s="109">
        <v>343000</v>
      </c>
      <c r="O38" s="110"/>
      <c r="P38" s="109">
        <f t="shared" si="19"/>
        <v>343000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34.964322120285424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23114000</v>
      </c>
      <c r="C42" s="111">
        <f>SUM(C37:C41)</f>
        <v>685000</v>
      </c>
      <c r="D42" s="111"/>
      <c r="E42" s="111">
        <f t="shared" si="18"/>
        <v>23799000</v>
      </c>
      <c r="F42" s="112">
        <f t="shared" ref="F42:O42" si="25">SUM(F37:F41)</f>
        <v>23114000</v>
      </c>
      <c r="G42" s="113">
        <f t="shared" si="25"/>
        <v>22818000</v>
      </c>
      <c r="H42" s="112">
        <f t="shared" si="25"/>
        <v>7000000</v>
      </c>
      <c r="I42" s="113">
        <f t="shared" si="25"/>
        <v>2424203</v>
      </c>
      <c r="J42" s="112">
        <f t="shared" si="25"/>
        <v>6785000</v>
      </c>
      <c r="K42" s="113">
        <f t="shared" si="25"/>
        <v>1675442</v>
      </c>
      <c r="L42" s="112">
        <f t="shared" si="25"/>
        <v>8141000</v>
      </c>
      <c r="M42" s="113">
        <f t="shared" si="25"/>
        <v>16795341</v>
      </c>
      <c r="N42" s="112">
        <f t="shared" si="25"/>
        <v>343000</v>
      </c>
      <c r="O42" s="113">
        <f t="shared" si="25"/>
        <v>3276867</v>
      </c>
      <c r="P42" s="112">
        <f t="shared" si="19"/>
        <v>22269000</v>
      </c>
      <c r="Q42" s="113">
        <f t="shared" si="20"/>
        <v>24171853</v>
      </c>
      <c r="R42" s="58">
        <f t="shared" si="21"/>
        <v>-95.786758383490962</v>
      </c>
      <c r="S42" s="59">
        <f t="shared" si="22"/>
        <v>-80.489428586177553</v>
      </c>
      <c r="T42" s="58">
        <f>IF((+$E37+$E40) =0,0,(P42   /(+$E37+$E40) )*100)</f>
        <v>97.59400473310545</v>
      </c>
      <c r="U42" s="60">
        <f>IF((+$E37+$E40) =0,0,(Q42   /(+$E37+$E40) )*100)</f>
        <v>105.93326759575774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26307000</v>
      </c>
      <c r="C69" s="120">
        <f>SUM(C9:C16,C19:C25,C28:C31,C34,C37:C41,C44:C54,C57:C60,C63:C67)</f>
        <v>9926000</v>
      </c>
      <c r="D69" s="120"/>
      <c r="E69" s="120">
        <f t="shared" si="35"/>
        <v>36233000</v>
      </c>
      <c r="F69" s="121">
        <f t="shared" ref="F69:O69" si="43">SUM(F9:F16,F19:F25,F28:F31,F34,F37:F41,F44:F54,F57:F60,F63:F67)</f>
        <v>35548000</v>
      </c>
      <c r="G69" s="122">
        <f t="shared" si="43"/>
        <v>35252000</v>
      </c>
      <c r="H69" s="121">
        <f t="shared" si="43"/>
        <v>7701000</v>
      </c>
      <c r="I69" s="122">
        <f t="shared" si="43"/>
        <v>3189117</v>
      </c>
      <c r="J69" s="121">
        <f t="shared" si="43"/>
        <v>7278000</v>
      </c>
      <c r="K69" s="122">
        <f t="shared" si="43"/>
        <v>2176174</v>
      </c>
      <c r="L69" s="121">
        <f t="shared" si="43"/>
        <v>8852000</v>
      </c>
      <c r="M69" s="122">
        <f t="shared" si="43"/>
        <v>17836924</v>
      </c>
      <c r="N69" s="121">
        <f t="shared" si="43"/>
        <v>2717000</v>
      </c>
      <c r="O69" s="122">
        <f t="shared" si="43"/>
        <v>4157999</v>
      </c>
      <c r="P69" s="121">
        <f t="shared" si="36"/>
        <v>26548000</v>
      </c>
      <c r="Q69" s="122">
        <f t="shared" si="37"/>
        <v>27360214</v>
      </c>
      <c r="R69" s="67">
        <f t="shared" si="38"/>
        <v>-69.306371441482156</v>
      </c>
      <c r="S69" s="68">
        <f t="shared" si="39"/>
        <v>-76.688811366802938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75.309202314762274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77.613224781572683</v>
      </c>
      <c r="V69" s="121">
        <f>SUM(V9:V16,V19:V25,V28:V31,V34,V37:V41,V44:V54,V57:V60,V63:V67)</f>
        <v>350000</v>
      </c>
      <c r="W69" s="122">
        <f>SUM(W9:W16,W19:W25,W28:W31,W34,W37:W41,W44:W54,W57:W60,W63:W67)</f>
        <v>350000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29332000</v>
      </c>
      <c r="C71" s="108">
        <v>-30000</v>
      </c>
      <c r="D71" s="108"/>
      <c r="E71" s="108">
        <f>$B71      +$C71      +$D71</f>
        <v>29302000</v>
      </c>
      <c r="F71" s="109">
        <v>29302000</v>
      </c>
      <c r="G71" s="110">
        <v>29302000</v>
      </c>
      <c r="H71" s="109">
        <v>588000</v>
      </c>
      <c r="I71" s="110">
        <v>591942</v>
      </c>
      <c r="J71" s="109">
        <v>17712000</v>
      </c>
      <c r="K71" s="110">
        <v>18236897</v>
      </c>
      <c r="L71" s="109">
        <v>4765000</v>
      </c>
      <c r="M71" s="110">
        <v>8452711</v>
      </c>
      <c r="N71" s="109">
        <v>6238000</v>
      </c>
      <c r="O71" s="110">
        <v>2379320</v>
      </c>
      <c r="P71" s="109">
        <f>$H71      +$J71      +$L71      +$N71</f>
        <v>29303000</v>
      </c>
      <c r="Q71" s="110">
        <f>$I71      +$K71      +$M71      +$O71</f>
        <v>29660870</v>
      </c>
      <c r="R71" s="54">
        <f>IF(($L71      =0),0,((($N71      -$L71      )/$L71      )*100))</f>
        <v>30.912906610703043</v>
      </c>
      <c r="S71" s="55">
        <f>IF(($M71      =0),0,((($O71      -$M71      )/$M71      )*100))</f>
        <v>-71.851397734998869</v>
      </c>
      <c r="T71" s="54">
        <f>IF(($E71      =0),0,(($P71      /$E71      )*100))</f>
        <v>100.003412736332</v>
      </c>
      <c r="U71" s="56">
        <f>IF(($E71      =0),0,(($Q71      /$E71      )*100))</f>
        <v>101.22472868746159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29332000</v>
      </c>
      <c r="C73" s="117">
        <f>SUM(C71:C72)</f>
        <v>-30000</v>
      </c>
      <c r="D73" s="117"/>
      <c r="E73" s="117">
        <f>$B73      +$C73      +$D73</f>
        <v>29302000</v>
      </c>
      <c r="F73" s="118">
        <f t="shared" ref="F73:O73" si="44">SUM(F71:F72)</f>
        <v>29302000</v>
      </c>
      <c r="G73" s="119">
        <f t="shared" si="44"/>
        <v>29302000</v>
      </c>
      <c r="H73" s="118">
        <f t="shared" si="44"/>
        <v>588000</v>
      </c>
      <c r="I73" s="119">
        <f t="shared" si="44"/>
        <v>591942</v>
      </c>
      <c r="J73" s="118">
        <f t="shared" si="44"/>
        <v>17712000</v>
      </c>
      <c r="K73" s="119">
        <f t="shared" si="44"/>
        <v>18236897</v>
      </c>
      <c r="L73" s="118">
        <f t="shared" si="44"/>
        <v>4765000</v>
      </c>
      <c r="M73" s="119">
        <f t="shared" si="44"/>
        <v>8452711</v>
      </c>
      <c r="N73" s="118">
        <f t="shared" si="44"/>
        <v>6238000</v>
      </c>
      <c r="O73" s="119">
        <f t="shared" si="44"/>
        <v>2379320</v>
      </c>
      <c r="P73" s="118">
        <f>$H73      +$J73      +$L73      +$N73</f>
        <v>29303000</v>
      </c>
      <c r="Q73" s="119">
        <f>$I73      +$K73      +$M73      +$O73</f>
        <v>29660870</v>
      </c>
      <c r="R73" s="63">
        <f>IF(($L73      =0),0,((($N73      -$L73      )/$L73      )*100))</f>
        <v>30.912906610703043</v>
      </c>
      <c r="S73" s="64">
        <f>IF(($M73      =0),0,((($O73      -$M73      )/$M73      )*100))</f>
        <v>-71.851397734998869</v>
      </c>
      <c r="T73" s="63">
        <f>IF(($E71      =0),0,(($P71      /$E71      )*100))</f>
        <v>100.003412736332</v>
      </c>
      <c r="U73" s="65">
        <f>IF($E71   =0,0,($Q71   /$E71 )*100)</f>
        <v>101.22472868746159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29332000</v>
      </c>
      <c r="C74" s="120">
        <f>SUM(C71:C72)</f>
        <v>-30000</v>
      </c>
      <c r="D74" s="120"/>
      <c r="E74" s="120">
        <f>$B74      +$C74      +$D74</f>
        <v>29302000</v>
      </c>
      <c r="F74" s="121">
        <f t="shared" ref="F74:O74" si="45">SUM(F71:F72)</f>
        <v>29302000</v>
      </c>
      <c r="G74" s="122">
        <f t="shared" si="45"/>
        <v>29302000</v>
      </c>
      <c r="H74" s="121">
        <f t="shared" si="45"/>
        <v>588000</v>
      </c>
      <c r="I74" s="122">
        <f t="shared" si="45"/>
        <v>591942</v>
      </c>
      <c r="J74" s="121">
        <f t="shared" si="45"/>
        <v>17712000</v>
      </c>
      <c r="K74" s="122">
        <f t="shared" si="45"/>
        <v>18236897</v>
      </c>
      <c r="L74" s="121">
        <f t="shared" si="45"/>
        <v>4765000</v>
      </c>
      <c r="M74" s="122">
        <f t="shared" si="45"/>
        <v>8452711</v>
      </c>
      <c r="N74" s="121">
        <f t="shared" si="45"/>
        <v>6238000</v>
      </c>
      <c r="O74" s="122">
        <f t="shared" si="45"/>
        <v>2379320</v>
      </c>
      <c r="P74" s="121">
        <f>$H74      +$J74      +$L74      +$N74</f>
        <v>29303000</v>
      </c>
      <c r="Q74" s="122">
        <f>$I74      +$K74      +$M74      +$O74</f>
        <v>29660870</v>
      </c>
      <c r="R74" s="67">
        <f>IF(($L74      =0),0,((($N74      -$L74      )/$L74      )*100))</f>
        <v>30.912906610703043</v>
      </c>
      <c r="S74" s="68">
        <f>IF(($M74      =0),0,((($O74      -$M74      )/$M74      )*100))</f>
        <v>-71.851397734998869</v>
      </c>
      <c r="T74" s="67">
        <f>IF(($E71      =0),0,(($P71      /$E71      )*100))</f>
        <v>100.003412736332</v>
      </c>
      <c r="U74" s="71">
        <f>IF($E71   =0,0,($Q71   /$E71 )*100)</f>
        <v>101.22472868746159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55639000</v>
      </c>
      <c r="C75" s="120">
        <f>SUM(C9:C16,C19:C25,C28:C31,C34,C37:C41,C44:C54,C57:C60,C63:C67,C71:C72)</f>
        <v>9896000</v>
      </c>
      <c r="D75" s="120"/>
      <c r="E75" s="120">
        <f>$B75      +$C75      +$D75</f>
        <v>65535000</v>
      </c>
      <c r="F75" s="121">
        <f t="shared" ref="F75:O75" si="46">SUM(F9:F16,F19:F25,F28:F31,F34,F37:F41,F44:F54,F57:F60,F63:F67,F71:F72)</f>
        <v>64850000</v>
      </c>
      <c r="G75" s="122">
        <f t="shared" si="46"/>
        <v>64554000</v>
      </c>
      <c r="H75" s="121">
        <f t="shared" si="46"/>
        <v>8289000</v>
      </c>
      <c r="I75" s="122">
        <f t="shared" si="46"/>
        <v>3781059</v>
      </c>
      <c r="J75" s="121">
        <f t="shared" si="46"/>
        <v>24990000</v>
      </c>
      <c r="K75" s="122">
        <f t="shared" si="46"/>
        <v>20413071</v>
      </c>
      <c r="L75" s="121">
        <f t="shared" si="46"/>
        <v>13617000</v>
      </c>
      <c r="M75" s="122">
        <f t="shared" si="46"/>
        <v>26289635</v>
      </c>
      <c r="N75" s="121">
        <f t="shared" si="46"/>
        <v>8955000</v>
      </c>
      <c r="O75" s="122">
        <f t="shared" si="46"/>
        <v>6537319</v>
      </c>
      <c r="P75" s="121">
        <f>$H75      +$J75      +$L75      +$N75</f>
        <v>55851000</v>
      </c>
      <c r="Q75" s="122">
        <f>$I75      +$K75      +$M75      +$O75</f>
        <v>57021084</v>
      </c>
      <c r="R75" s="67">
        <f>IF(($L75      =0),0,((($N75      -$L75      )/$L75      )*100))</f>
        <v>-34.236615994712494</v>
      </c>
      <c r="S75" s="68">
        <f>IF(($M75      =0),0,((($O75      -$M75      )/$M75      )*100))</f>
        <v>-75.133473705511705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86.518263779161629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88.33083000278836</v>
      </c>
      <c r="V75" s="121">
        <f>SUM(V9:V16,V19:V25,V28:V31,V34,V37:V41,V44:V54,V57:V60,V63:V67,V71:V72)</f>
        <v>350000</v>
      </c>
      <c r="W75" s="122">
        <f>SUM(W9:W16,W19:W25,W28:W31,W34,W37:W41,W44:W54,W57:W60,W63:W67,W71:W72)</f>
        <v>350000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26747000</v>
      </c>
      <c r="C87" s="128">
        <f t="shared" si="48"/>
        <v>501000</v>
      </c>
      <c r="D87" s="128">
        <f t="shared" si="48"/>
        <v>0</v>
      </c>
      <c r="E87" s="128">
        <f t="shared" si="48"/>
        <v>27248000</v>
      </c>
      <c r="F87" s="128">
        <f t="shared" si="48"/>
        <v>0</v>
      </c>
      <c r="G87" s="128">
        <f t="shared" si="48"/>
        <v>0</v>
      </c>
      <c r="H87" s="128">
        <f t="shared" si="48"/>
        <v>15137000</v>
      </c>
      <c r="I87" s="128">
        <f t="shared" si="48"/>
        <v>0</v>
      </c>
      <c r="J87" s="128">
        <f t="shared" si="48"/>
        <v>249000</v>
      </c>
      <c r="K87" s="128">
        <f t="shared" si="48"/>
        <v>0</v>
      </c>
      <c r="L87" s="128">
        <f t="shared" si="48"/>
        <v>13147000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28533000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104.71594245449208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4521000</v>
      </c>
      <c r="C91" s="108">
        <v>1000</v>
      </c>
      <c r="D91" s="108"/>
      <c r="E91" s="108">
        <f t="shared" si="49"/>
        <v>4522000</v>
      </c>
      <c r="F91" s="108">
        <v>0</v>
      </c>
      <c r="G91" s="108">
        <v>0</v>
      </c>
      <c r="H91" s="108">
        <v>5653000</v>
      </c>
      <c r="I91" s="108"/>
      <c r="J91" s="108">
        <v>249000</v>
      </c>
      <c r="K91" s="108"/>
      <c r="L91" s="108">
        <v>195000</v>
      </c>
      <c r="M91" s="108"/>
      <c r="N91" s="108"/>
      <c r="O91" s="108"/>
      <c r="P91" s="108">
        <f t="shared" si="50"/>
        <v>6097000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134.82972136222909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2000</v>
      </c>
      <c r="C92" s="108"/>
      <c r="D92" s="108"/>
      <c r="E92" s="108">
        <f t="shared" si="49"/>
        <v>2000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12552000</v>
      </c>
      <c r="C93" s="108"/>
      <c r="D93" s="108"/>
      <c r="E93" s="108">
        <f t="shared" si="49"/>
        <v>12552000</v>
      </c>
      <c r="F93" s="108">
        <v>0</v>
      </c>
      <c r="G93" s="108">
        <v>0</v>
      </c>
      <c r="H93" s="108"/>
      <c r="I93" s="108"/>
      <c r="J93" s="108"/>
      <c r="K93" s="108"/>
      <c r="L93" s="108">
        <v>12552000</v>
      </c>
      <c r="M93" s="108"/>
      <c r="N93" s="108"/>
      <c r="O93" s="108"/>
      <c r="P93" s="108">
        <f t="shared" si="50"/>
        <v>12552000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188000</v>
      </c>
      <c r="C94" s="108"/>
      <c r="D94" s="108"/>
      <c r="E94" s="108">
        <f t="shared" si="49"/>
        <v>188000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9484000</v>
      </c>
      <c r="C96" s="131">
        <v>500000</v>
      </c>
      <c r="D96" s="131"/>
      <c r="E96" s="131">
        <f t="shared" si="49"/>
        <v>9984000</v>
      </c>
      <c r="F96" s="131">
        <v>0</v>
      </c>
      <c r="G96" s="131">
        <v>0</v>
      </c>
      <c r="H96" s="131">
        <v>9484000</v>
      </c>
      <c r="I96" s="131"/>
      <c r="J96" s="131"/>
      <c r="K96" s="131"/>
      <c r="L96" s="131">
        <v>400000</v>
      </c>
      <c r="M96" s="131"/>
      <c r="N96" s="131"/>
      <c r="O96" s="131"/>
      <c r="P96" s="131">
        <f t="shared" si="50"/>
        <v>9884000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98.998397435897431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26747000</v>
      </c>
      <c r="C114" s="137">
        <f t="shared" si="62"/>
        <v>501000</v>
      </c>
      <c r="D114" s="137">
        <f t="shared" si="62"/>
        <v>0</v>
      </c>
      <c r="E114" s="137">
        <f t="shared" si="62"/>
        <v>27248000</v>
      </c>
      <c r="F114" s="137">
        <f t="shared" si="62"/>
        <v>0</v>
      </c>
      <c r="G114" s="137">
        <f t="shared" si="62"/>
        <v>0</v>
      </c>
      <c r="H114" s="137">
        <f t="shared" si="62"/>
        <v>15137000</v>
      </c>
      <c r="I114" s="137">
        <f t="shared" si="62"/>
        <v>0</v>
      </c>
      <c r="J114" s="137">
        <f t="shared" si="62"/>
        <v>249000</v>
      </c>
      <c r="K114" s="137">
        <f t="shared" si="62"/>
        <v>0</v>
      </c>
      <c r="L114" s="137">
        <f t="shared" si="62"/>
        <v>13147000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28533000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1.0471594245449207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26747000</v>
      </c>
      <c r="C115" s="139">
        <f t="shared" ref="C115:Q115" si="63">C87</f>
        <v>501000</v>
      </c>
      <c r="D115" s="139">
        <f t="shared" si="63"/>
        <v>0</v>
      </c>
      <c r="E115" s="139">
        <f t="shared" si="63"/>
        <v>27248000</v>
      </c>
      <c r="F115" s="139">
        <f t="shared" si="63"/>
        <v>0</v>
      </c>
      <c r="G115" s="139">
        <f t="shared" si="63"/>
        <v>0</v>
      </c>
      <c r="H115" s="139">
        <f t="shared" si="63"/>
        <v>15137000</v>
      </c>
      <c r="I115" s="139">
        <f t="shared" si="63"/>
        <v>0</v>
      </c>
      <c r="J115" s="139">
        <f t="shared" si="63"/>
        <v>249000</v>
      </c>
      <c r="K115" s="139">
        <f t="shared" si="63"/>
        <v>0</v>
      </c>
      <c r="L115" s="139">
        <f t="shared" si="63"/>
        <v>13147000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28533000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1.0471594245449207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e+KNj2sivbI9K9ko+vGAW3jhVA1UvYHSSbZDuaPuWeZzrMFQIGLnGeizBB3JVGVQsYNt+uZ8AcFxieCivyXTg==" saltValue="XLxUi3Mh1lJaKoo9dhv7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217000</v>
      </c>
      <c r="I10" s="110">
        <v>217204</v>
      </c>
      <c r="J10" s="109">
        <v>98000</v>
      </c>
      <c r="K10" s="110">
        <v>97158</v>
      </c>
      <c r="L10" s="109">
        <v>56000</v>
      </c>
      <c r="M10" s="110">
        <v>55212</v>
      </c>
      <c r="N10" s="109"/>
      <c r="O10" s="110">
        <v>70960</v>
      </c>
      <c r="P10" s="109">
        <f t="shared" ref="P10:P17" si="1">$H10      +$J10      +$L10      +$N10</f>
        <v>371000</v>
      </c>
      <c r="Q10" s="110">
        <f t="shared" ref="Q10:Q17" si="2">$I10      +$K10      +$M10      +$O10</f>
        <v>440534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28.522784901832939</v>
      </c>
      <c r="T10" s="54">
        <f t="shared" ref="T10:T16" si="5">IF(($E10      =0),0,(($P10      /$E10      )*100))</f>
        <v>37.1</v>
      </c>
      <c r="U10" s="56">
        <f t="shared" ref="U10:U16" si="6">IF(($E10      =0),0,(($Q10      /$E10      )*100))</f>
        <v>44.053399999999996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217000</v>
      </c>
      <c r="I17" s="113">
        <f t="shared" si="7"/>
        <v>217204</v>
      </c>
      <c r="J17" s="112">
        <f t="shared" si="7"/>
        <v>98000</v>
      </c>
      <c r="K17" s="113">
        <f t="shared" si="7"/>
        <v>97158</v>
      </c>
      <c r="L17" s="112">
        <f t="shared" si="7"/>
        <v>56000</v>
      </c>
      <c r="M17" s="113">
        <f t="shared" si="7"/>
        <v>55212</v>
      </c>
      <c r="N17" s="112">
        <f t="shared" si="7"/>
        <v>0</v>
      </c>
      <c r="O17" s="113">
        <f t="shared" si="7"/>
        <v>70960</v>
      </c>
      <c r="P17" s="112">
        <f t="shared" si="1"/>
        <v>371000</v>
      </c>
      <c r="Q17" s="113">
        <f t="shared" si="2"/>
        <v>440534</v>
      </c>
      <c r="R17" s="58">
        <f t="shared" si="3"/>
        <v>-100</v>
      </c>
      <c r="S17" s="59">
        <f t="shared" si="4"/>
        <v>28.522784901832939</v>
      </c>
      <c r="T17" s="58">
        <f>IF((SUM($E9:$E14))=0,0,(P17/(SUM($E9:$E14))*100))</f>
        <v>37.1</v>
      </c>
      <c r="U17" s="60">
        <f>IF((SUM($E9:$E14))=0,0,(Q17/(SUM($E9:$E14))*100))</f>
        <v>44.053399999999996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2215000</v>
      </c>
      <c r="C21" s="108"/>
      <c r="D21" s="108"/>
      <c r="E21" s="108">
        <f t="shared" si="8"/>
        <v>2215000</v>
      </c>
      <c r="F21" s="109">
        <v>2215000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2215000</v>
      </c>
      <c r="C26" s="111">
        <f>SUM(C19:C25)</f>
        <v>0</v>
      </c>
      <c r="D26" s="111"/>
      <c r="E26" s="111">
        <f t="shared" si="8"/>
        <v>2215000</v>
      </c>
      <c r="F26" s="112">
        <f t="shared" ref="F26:O26" si="15">SUM(F19:F25)</f>
        <v>2215000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2840000</v>
      </c>
      <c r="C31" s="108"/>
      <c r="D31" s="108"/>
      <c r="E31" s="108">
        <f>$B31      +$C31      +$D31</f>
        <v>2840000</v>
      </c>
      <c r="F31" s="109">
        <v>2840000</v>
      </c>
      <c r="G31" s="110">
        <v>2840000</v>
      </c>
      <c r="H31" s="109">
        <v>227000</v>
      </c>
      <c r="I31" s="110">
        <v>472324</v>
      </c>
      <c r="J31" s="109">
        <v>1096000</v>
      </c>
      <c r="K31" s="110">
        <v>712500</v>
      </c>
      <c r="L31" s="109">
        <v>188000</v>
      </c>
      <c r="M31" s="110">
        <v>508301</v>
      </c>
      <c r="N31" s="109">
        <v>718000</v>
      </c>
      <c r="O31" s="110">
        <v>187295</v>
      </c>
      <c r="P31" s="109">
        <f>$H31      +$J31      +$L31      +$N31</f>
        <v>2229000</v>
      </c>
      <c r="Q31" s="110">
        <f>$I31      +$K31      +$M31      +$O31</f>
        <v>1880420</v>
      </c>
      <c r="R31" s="54">
        <f>IF(($L31      =0),0,((($N31      -$L31      )/$L31      )*100))</f>
        <v>281.91489361702128</v>
      </c>
      <c r="S31" s="55">
        <f>IF(($M31      =0),0,((($O31      -$M31      )/$M31      )*100))</f>
        <v>-63.152738239743776</v>
      </c>
      <c r="T31" s="54">
        <f>IF(($E31      =0),0,(($P31      /$E31      )*100))</f>
        <v>78.485915492957744</v>
      </c>
      <c r="U31" s="56">
        <f>IF(($E31      =0),0,(($Q31      /$E31      )*100))</f>
        <v>66.211971830985917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2840000</v>
      </c>
      <c r="C32" s="111">
        <f>SUM(C28:C31)</f>
        <v>0</v>
      </c>
      <c r="D32" s="111"/>
      <c r="E32" s="111">
        <f>$B32      +$C32      +$D32</f>
        <v>2840000</v>
      </c>
      <c r="F32" s="112">
        <f t="shared" ref="F32:O32" si="16">SUM(F28:F31)</f>
        <v>2840000</v>
      </c>
      <c r="G32" s="113">
        <f t="shared" si="16"/>
        <v>2840000</v>
      </c>
      <c r="H32" s="112">
        <f t="shared" si="16"/>
        <v>227000</v>
      </c>
      <c r="I32" s="113">
        <f t="shared" si="16"/>
        <v>472324</v>
      </c>
      <c r="J32" s="112">
        <f t="shared" si="16"/>
        <v>1096000</v>
      </c>
      <c r="K32" s="113">
        <f t="shared" si="16"/>
        <v>712500</v>
      </c>
      <c r="L32" s="112">
        <f t="shared" si="16"/>
        <v>188000</v>
      </c>
      <c r="M32" s="113">
        <f t="shared" si="16"/>
        <v>508301</v>
      </c>
      <c r="N32" s="112">
        <f t="shared" si="16"/>
        <v>718000</v>
      </c>
      <c r="O32" s="113">
        <f t="shared" si="16"/>
        <v>187295</v>
      </c>
      <c r="P32" s="112">
        <f>$H32      +$J32      +$L32      +$N32</f>
        <v>2229000</v>
      </c>
      <c r="Q32" s="113">
        <f>$I32      +$K32      +$M32      +$O32</f>
        <v>1880420</v>
      </c>
      <c r="R32" s="58">
        <f>IF(($L32      =0),0,((($N32      -$L32      )/$L32      )*100))</f>
        <v>281.91489361702128</v>
      </c>
      <c r="S32" s="59">
        <f>IF(($M32      =0),0,((($O32      -$M32      )/$M32      )*100))</f>
        <v>-63.152738239743776</v>
      </c>
      <c r="T32" s="58">
        <f>IF($E32   =0,0,($P32   /$E32   )*100)</f>
        <v>78.485915492957744</v>
      </c>
      <c r="U32" s="60">
        <f>IF($E32   =0,0,($Q32   /$E32   )*100)</f>
        <v>66.211971830985917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1282000</v>
      </c>
      <c r="C34" s="108"/>
      <c r="D34" s="108"/>
      <c r="E34" s="108">
        <f>$B34      +$C34      +$D34</f>
        <v>1282000</v>
      </c>
      <c r="F34" s="109">
        <v>1282000</v>
      </c>
      <c r="G34" s="110">
        <v>1282000</v>
      </c>
      <c r="H34" s="109">
        <v>298000</v>
      </c>
      <c r="I34" s="110">
        <v>931937</v>
      </c>
      <c r="J34" s="109">
        <v>288000</v>
      </c>
      <c r="K34" s="110">
        <v>-281424</v>
      </c>
      <c r="L34" s="109">
        <v>192000</v>
      </c>
      <c r="M34" s="110">
        <v>191588</v>
      </c>
      <c r="N34" s="109">
        <v>160000</v>
      </c>
      <c r="O34" s="110">
        <v>104597</v>
      </c>
      <c r="P34" s="109">
        <f>$H34      +$J34      +$L34      +$N34</f>
        <v>938000</v>
      </c>
      <c r="Q34" s="110">
        <f>$I34      +$K34      +$M34      +$O34</f>
        <v>946698</v>
      </c>
      <c r="R34" s="54">
        <f>IF(($L34      =0),0,((($N34      -$L34      )/$L34      )*100))</f>
        <v>-16.666666666666664</v>
      </c>
      <c r="S34" s="55">
        <f>IF(($M34      =0),0,((($O34      -$M34      )/$M34      )*100))</f>
        <v>-45.405244587343674</v>
      </c>
      <c r="T34" s="54">
        <f>IF(($E34      =0),0,(($P34      /$E34      )*100))</f>
        <v>73.166926677067082</v>
      </c>
      <c r="U34" s="56">
        <f>IF(($E34      =0),0,(($Q34      /$E34      )*100))</f>
        <v>73.845397815912634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1282000</v>
      </c>
      <c r="C35" s="111">
        <f>C34</f>
        <v>0</v>
      </c>
      <c r="D35" s="111"/>
      <c r="E35" s="111">
        <f>$B35      +$C35      +$D35</f>
        <v>1282000</v>
      </c>
      <c r="F35" s="112">
        <f t="shared" ref="F35:O35" si="17">F34</f>
        <v>1282000</v>
      </c>
      <c r="G35" s="113">
        <f t="shared" si="17"/>
        <v>1282000</v>
      </c>
      <c r="H35" s="112">
        <f t="shared" si="17"/>
        <v>298000</v>
      </c>
      <c r="I35" s="113">
        <f t="shared" si="17"/>
        <v>931937</v>
      </c>
      <c r="J35" s="112">
        <f t="shared" si="17"/>
        <v>288000</v>
      </c>
      <c r="K35" s="113">
        <f t="shared" si="17"/>
        <v>-281424</v>
      </c>
      <c r="L35" s="112">
        <f t="shared" si="17"/>
        <v>192000</v>
      </c>
      <c r="M35" s="113">
        <f t="shared" si="17"/>
        <v>191588</v>
      </c>
      <c r="N35" s="112">
        <f t="shared" si="17"/>
        <v>160000</v>
      </c>
      <c r="O35" s="113">
        <f t="shared" si="17"/>
        <v>104597</v>
      </c>
      <c r="P35" s="112">
        <f>$H35      +$J35      +$L35      +$N35</f>
        <v>938000</v>
      </c>
      <c r="Q35" s="113">
        <f>$I35      +$K35      +$M35      +$O35</f>
        <v>946698</v>
      </c>
      <c r="R35" s="58">
        <f>IF(($L35      =0),0,((($N35      -$L35      )/$L35      )*100))</f>
        <v>-16.666666666666664</v>
      </c>
      <c r="S35" s="59">
        <f>IF(($M35      =0),0,((($O35      -$M35      )/$M35      )*100))</f>
        <v>-45.405244587343674</v>
      </c>
      <c r="T35" s="58">
        <f>IF($E35   =0,0,($P35   /$E35   )*100)</f>
        <v>73.166926677067082</v>
      </c>
      <c r="U35" s="60">
        <f>IF($E35   =0,0,($Q35   /$E35   )*100)</f>
        <v>73.845397815912634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7337000</v>
      </c>
      <c r="C69" s="120">
        <f>SUM(C9:C16,C19:C25,C28:C31,C34,C37:C41,C44:C54,C57:C60,C63:C67)</f>
        <v>0</v>
      </c>
      <c r="D69" s="120"/>
      <c r="E69" s="120">
        <f t="shared" si="35"/>
        <v>7337000</v>
      </c>
      <c r="F69" s="121">
        <f t="shared" ref="F69:O69" si="43">SUM(F9:F16,F19:F25,F28:F31,F34,F37:F41,F44:F54,F57:F60,F63:F67)</f>
        <v>7337000</v>
      </c>
      <c r="G69" s="122">
        <f t="shared" si="43"/>
        <v>5122000</v>
      </c>
      <c r="H69" s="121">
        <f t="shared" si="43"/>
        <v>742000</v>
      </c>
      <c r="I69" s="122">
        <f t="shared" si="43"/>
        <v>1621465</v>
      </c>
      <c r="J69" s="121">
        <f t="shared" si="43"/>
        <v>1482000</v>
      </c>
      <c r="K69" s="122">
        <f t="shared" si="43"/>
        <v>528234</v>
      </c>
      <c r="L69" s="121">
        <f t="shared" si="43"/>
        <v>436000</v>
      </c>
      <c r="M69" s="122">
        <f t="shared" si="43"/>
        <v>755101</v>
      </c>
      <c r="N69" s="121">
        <f t="shared" si="43"/>
        <v>878000</v>
      </c>
      <c r="O69" s="122">
        <f t="shared" si="43"/>
        <v>362852</v>
      </c>
      <c r="P69" s="121">
        <f t="shared" si="36"/>
        <v>3538000</v>
      </c>
      <c r="Q69" s="122">
        <f t="shared" si="37"/>
        <v>3267652</v>
      </c>
      <c r="R69" s="67">
        <f t="shared" si="38"/>
        <v>101.37614678899082</v>
      </c>
      <c r="S69" s="68">
        <f t="shared" si="39"/>
        <v>-51.946560791205407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69.074580242092935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63.796407653260445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7337000</v>
      </c>
      <c r="C75" s="120">
        <f>SUM(C9:C16,C19:C25,C28:C31,C34,C37:C41,C44:C54,C57:C60,C63:C67,C71:C72)</f>
        <v>0</v>
      </c>
      <c r="D75" s="120"/>
      <c r="E75" s="120">
        <f>$B75      +$C75      +$D75</f>
        <v>7337000</v>
      </c>
      <c r="F75" s="121">
        <f t="shared" ref="F75:O75" si="46">SUM(F9:F16,F19:F25,F28:F31,F34,F37:F41,F44:F54,F57:F60,F63:F67,F71:F72)</f>
        <v>7337000</v>
      </c>
      <c r="G75" s="122">
        <f t="shared" si="46"/>
        <v>5122000</v>
      </c>
      <c r="H75" s="121">
        <f t="shared" si="46"/>
        <v>742000</v>
      </c>
      <c r="I75" s="122">
        <f t="shared" si="46"/>
        <v>1621465</v>
      </c>
      <c r="J75" s="121">
        <f t="shared" si="46"/>
        <v>1482000</v>
      </c>
      <c r="K75" s="122">
        <f t="shared" si="46"/>
        <v>528234</v>
      </c>
      <c r="L75" s="121">
        <f t="shared" si="46"/>
        <v>436000</v>
      </c>
      <c r="M75" s="122">
        <f t="shared" si="46"/>
        <v>755101</v>
      </c>
      <c r="N75" s="121">
        <f t="shared" si="46"/>
        <v>878000</v>
      </c>
      <c r="O75" s="122">
        <f t="shared" si="46"/>
        <v>362852</v>
      </c>
      <c r="P75" s="121">
        <f>$H75      +$J75      +$L75      +$N75</f>
        <v>3538000</v>
      </c>
      <c r="Q75" s="122">
        <f>$I75      +$K75      +$M75      +$O75</f>
        <v>3267652</v>
      </c>
      <c r="R75" s="67">
        <f>IF(($L75      =0),0,((($N75      -$L75      )/$L75      )*100))</f>
        <v>101.37614678899082</v>
      </c>
      <c r="S75" s="68">
        <f>IF(($M75      =0),0,((($O75      -$M75      )/$M75      )*100))</f>
        <v>-51.946560791205407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69.074580242092935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63.796407653260445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1576000</v>
      </c>
      <c r="C87" s="128">
        <f t="shared" si="48"/>
        <v>1150000</v>
      </c>
      <c r="D87" s="128">
        <f t="shared" si="48"/>
        <v>0</v>
      </c>
      <c r="E87" s="128">
        <f t="shared" si="48"/>
        <v>2726000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1000000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1000000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36.683785766691123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576000</v>
      </c>
      <c r="C94" s="108">
        <v>1000000</v>
      </c>
      <c r="D94" s="108"/>
      <c r="E94" s="108">
        <f t="shared" si="49"/>
        <v>1576000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1000000</v>
      </c>
      <c r="C96" s="131">
        <v>150000</v>
      </c>
      <c r="D96" s="131"/>
      <c r="E96" s="131">
        <f t="shared" si="49"/>
        <v>1150000</v>
      </c>
      <c r="F96" s="131">
        <v>0</v>
      </c>
      <c r="G96" s="131">
        <v>0</v>
      </c>
      <c r="H96" s="131"/>
      <c r="I96" s="131"/>
      <c r="J96" s="131"/>
      <c r="K96" s="131"/>
      <c r="L96" s="131">
        <v>1000000</v>
      </c>
      <c r="M96" s="131"/>
      <c r="N96" s="131"/>
      <c r="O96" s="131"/>
      <c r="P96" s="131">
        <f t="shared" si="50"/>
        <v>1000000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86.956521739130437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1576000</v>
      </c>
      <c r="C114" s="137">
        <f t="shared" si="62"/>
        <v>1150000</v>
      </c>
      <c r="D114" s="137">
        <f t="shared" si="62"/>
        <v>0</v>
      </c>
      <c r="E114" s="137">
        <f t="shared" si="62"/>
        <v>2726000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1000000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1000000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0.36683785766691124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1576000</v>
      </c>
      <c r="C115" s="139">
        <f t="shared" ref="C115:Q115" si="63">C87</f>
        <v>1150000</v>
      </c>
      <c r="D115" s="139">
        <f t="shared" si="63"/>
        <v>0</v>
      </c>
      <c r="E115" s="139">
        <f t="shared" si="63"/>
        <v>2726000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1000000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1000000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0.36683785766691124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Hjc4E2Tq6lntphHoIVABgVIsOBl7rMKIOjYoRuABz6zfOOgFsumaarqbcC9/QgbbF+i0q1iM9E+Zj9V4g0DAA==" saltValue="wKsJMJ201PuuSc7F9tgJ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1600000</v>
      </c>
      <c r="C10" s="108"/>
      <c r="D10" s="108"/>
      <c r="E10" s="108">
        <f t="shared" ref="E10:E17" si="0">$B10      +$C10      +$D10</f>
        <v>1600000</v>
      </c>
      <c r="F10" s="109">
        <v>1600000</v>
      </c>
      <c r="G10" s="110">
        <v>1600000</v>
      </c>
      <c r="H10" s="109">
        <v>243000</v>
      </c>
      <c r="I10" s="110">
        <v>828752</v>
      </c>
      <c r="J10" s="109">
        <v>78000</v>
      </c>
      <c r="K10" s="110">
        <v>76965</v>
      </c>
      <c r="L10" s="109">
        <v>412000</v>
      </c>
      <c r="M10" s="110">
        <v>389409</v>
      </c>
      <c r="N10" s="109"/>
      <c r="O10" s="110">
        <v>62921</v>
      </c>
      <c r="P10" s="109">
        <f t="shared" ref="P10:P17" si="1">$H10      +$J10      +$L10      +$N10</f>
        <v>733000</v>
      </c>
      <c r="Q10" s="110">
        <f t="shared" ref="Q10:Q17" si="2">$I10      +$K10      +$M10      +$O10</f>
        <v>1358047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-83.841924557470421</v>
      </c>
      <c r="T10" s="54">
        <f t="shared" ref="T10:T16" si="5">IF(($E10      =0),0,(($P10      /$E10      )*100))</f>
        <v>45.8125</v>
      </c>
      <c r="U10" s="56">
        <f t="shared" ref="U10:U16" si="6">IF(($E10      =0),0,(($Q10      /$E10      )*100))</f>
        <v>84.877937500000002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1600000</v>
      </c>
      <c r="C17" s="111">
        <f>SUM(C9:C16)</f>
        <v>0</v>
      </c>
      <c r="D17" s="111"/>
      <c r="E17" s="111">
        <f t="shared" si="0"/>
        <v>1600000</v>
      </c>
      <c r="F17" s="112">
        <f t="shared" ref="F17:O17" si="7">SUM(F9:F16)</f>
        <v>1600000</v>
      </c>
      <c r="G17" s="113">
        <f t="shared" si="7"/>
        <v>1600000</v>
      </c>
      <c r="H17" s="112">
        <f t="shared" si="7"/>
        <v>243000</v>
      </c>
      <c r="I17" s="113">
        <f t="shared" si="7"/>
        <v>828752</v>
      </c>
      <c r="J17" s="112">
        <f t="shared" si="7"/>
        <v>78000</v>
      </c>
      <c r="K17" s="113">
        <f t="shared" si="7"/>
        <v>76965</v>
      </c>
      <c r="L17" s="112">
        <f t="shared" si="7"/>
        <v>412000</v>
      </c>
      <c r="M17" s="113">
        <f t="shared" si="7"/>
        <v>389409</v>
      </c>
      <c r="N17" s="112">
        <f t="shared" si="7"/>
        <v>0</v>
      </c>
      <c r="O17" s="113">
        <f t="shared" si="7"/>
        <v>62921</v>
      </c>
      <c r="P17" s="112">
        <f t="shared" si="1"/>
        <v>733000</v>
      </c>
      <c r="Q17" s="113">
        <f t="shared" si="2"/>
        <v>1358047</v>
      </c>
      <c r="R17" s="58">
        <f t="shared" si="3"/>
        <v>-100</v>
      </c>
      <c r="S17" s="59">
        <f t="shared" si="4"/>
        <v>-83.841924557470421</v>
      </c>
      <c r="T17" s="58">
        <f>IF((SUM($E9:$E14))=0,0,(P17/(SUM($E9:$E14))*100))</f>
        <v>45.8125</v>
      </c>
      <c r="U17" s="60">
        <f>IF((SUM($E9:$E14))=0,0,(Q17/(SUM($E9:$E14))*100))</f>
        <v>84.877937500000002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3612000</v>
      </c>
      <c r="D22" s="108"/>
      <c r="E22" s="108">
        <f t="shared" si="8"/>
        <v>3612000</v>
      </c>
      <c r="F22" s="109">
        <v>3612000</v>
      </c>
      <c r="G22" s="110">
        <v>3612000</v>
      </c>
      <c r="H22" s="109"/>
      <c r="I22" s="110"/>
      <c r="J22" s="109"/>
      <c r="K22" s="110"/>
      <c r="L22" s="109"/>
      <c r="M22" s="110"/>
      <c r="N22" s="109">
        <v>3515000</v>
      </c>
      <c r="O22" s="110">
        <v>1301351</v>
      </c>
      <c r="P22" s="109">
        <f t="shared" si="9"/>
        <v>3515000</v>
      </c>
      <c r="Q22" s="110">
        <f t="shared" si="10"/>
        <v>1301351</v>
      </c>
      <c r="R22" s="54">
        <f t="shared" si="11"/>
        <v>0</v>
      </c>
      <c r="S22" s="55">
        <f t="shared" si="12"/>
        <v>0</v>
      </c>
      <c r="T22" s="54">
        <f t="shared" si="13"/>
        <v>97.314507198228128</v>
      </c>
      <c r="U22" s="56">
        <f t="shared" si="14"/>
        <v>36.028543743078629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3612000</v>
      </c>
      <c r="D26" s="111"/>
      <c r="E26" s="111">
        <f t="shared" si="8"/>
        <v>3612000</v>
      </c>
      <c r="F26" s="112">
        <f t="shared" ref="F26:O26" si="15">SUM(F19:F25)</f>
        <v>3612000</v>
      </c>
      <c r="G26" s="113">
        <f t="shared" si="15"/>
        <v>3612000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3515000</v>
      </c>
      <c r="O26" s="113">
        <f t="shared" si="15"/>
        <v>1301351</v>
      </c>
      <c r="P26" s="112">
        <f t="shared" si="9"/>
        <v>3515000</v>
      </c>
      <c r="Q26" s="113">
        <f t="shared" si="10"/>
        <v>1301351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97.314507198228128</v>
      </c>
      <c r="U26" s="60">
        <f>IF(($E26-$E21-$E25)   =0,0,($Q26   /($E26-$E21-$E25)   )*100)</f>
        <v>36.028543743078629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1559000</v>
      </c>
      <c r="C34" s="108"/>
      <c r="D34" s="108"/>
      <c r="E34" s="108">
        <f>$B34      +$C34      +$D34</f>
        <v>1559000</v>
      </c>
      <c r="F34" s="109">
        <v>1559000</v>
      </c>
      <c r="G34" s="110">
        <v>1559000</v>
      </c>
      <c r="H34" s="109">
        <v>390000</v>
      </c>
      <c r="I34" s="110">
        <v>846910</v>
      </c>
      <c r="J34" s="109">
        <v>418000</v>
      </c>
      <c r="K34" s="110">
        <v>418822</v>
      </c>
      <c r="L34" s="109">
        <v>294000</v>
      </c>
      <c r="M34" s="110">
        <v>456950</v>
      </c>
      <c r="N34" s="109"/>
      <c r="O34" s="110">
        <v>504459</v>
      </c>
      <c r="P34" s="109">
        <f>$H34      +$J34      +$L34      +$N34</f>
        <v>1102000</v>
      </c>
      <c r="Q34" s="110">
        <f>$I34      +$K34      +$M34      +$O34</f>
        <v>2227141</v>
      </c>
      <c r="R34" s="54">
        <f>IF(($L34      =0),0,((($N34      -$L34      )/$L34      )*100))</f>
        <v>-100</v>
      </c>
      <c r="S34" s="55">
        <f>IF(($M34      =0),0,((($O34      -$M34      )/$M34      )*100))</f>
        <v>10.396979975927344</v>
      </c>
      <c r="T34" s="54">
        <f>IF(($E34      =0),0,(($P34      /$E34      )*100))</f>
        <v>70.686337395766515</v>
      </c>
      <c r="U34" s="56">
        <f>IF(($E34      =0),0,(($Q34      /$E34      )*100))</f>
        <v>142.85702373316229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1559000</v>
      </c>
      <c r="C35" s="111">
        <f>C34</f>
        <v>0</v>
      </c>
      <c r="D35" s="111"/>
      <c r="E35" s="111">
        <f>$B35      +$C35      +$D35</f>
        <v>1559000</v>
      </c>
      <c r="F35" s="112">
        <f t="shared" ref="F35:O35" si="17">F34</f>
        <v>1559000</v>
      </c>
      <c r="G35" s="113">
        <f t="shared" si="17"/>
        <v>1559000</v>
      </c>
      <c r="H35" s="112">
        <f t="shared" si="17"/>
        <v>390000</v>
      </c>
      <c r="I35" s="113">
        <f t="shared" si="17"/>
        <v>846910</v>
      </c>
      <c r="J35" s="112">
        <f t="shared" si="17"/>
        <v>418000</v>
      </c>
      <c r="K35" s="113">
        <f t="shared" si="17"/>
        <v>418822</v>
      </c>
      <c r="L35" s="112">
        <f t="shared" si="17"/>
        <v>294000</v>
      </c>
      <c r="M35" s="113">
        <f t="shared" si="17"/>
        <v>456950</v>
      </c>
      <c r="N35" s="112">
        <f t="shared" si="17"/>
        <v>0</v>
      </c>
      <c r="O35" s="113">
        <f t="shared" si="17"/>
        <v>504459</v>
      </c>
      <c r="P35" s="112">
        <f>$H35      +$J35      +$L35      +$N35</f>
        <v>1102000</v>
      </c>
      <c r="Q35" s="113">
        <f>$I35      +$K35      +$M35      +$O35</f>
        <v>2227141</v>
      </c>
      <c r="R35" s="58">
        <f>IF(($L35      =0),0,((($N35      -$L35      )/$L35      )*100))</f>
        <v>-100</v>
      </c>
      <c r="S35" s="59">
        <f>IF(($M35      =0),0,((($O35      -$M35      )/$M35      )*100))</f>
        <v>10.396979975927344</v>
      </c>
      <c r="T35" s="58">
        <f>IF($E35   =0,0,($P35   /$E35   )*100)</f>
        <v>70.686337395766515</v>
      </c>
      <c r="U35" s="60">
        <f>IF($E35   =0,0,($Q35   /$E35   )*100)</f>
        <v>142.85702373316229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>
        <v>35000</v>
      </c>
      <c r="D38" s="108"/>
      <c r="E38" s="108">
        <f t="shared" si="18"/>
        <v>35000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3500000</v>
      </c>
      <c r="C40" s="108"/>
      <c r="D40" s="108"/>
      <c r="E40" s="108">
        <f t="shared" si="18"/>
        <v>3500000</v>
      </c>
      <c r="F40" s="109">
        <v>3500000</v>
      </c>
      <c r="G40" s="110">
        <v>3500000</v>
      </c>
      <c r="H40" s="109"/>
      <c r="I40" s="110"/>
      <c r="J40" s="109">
        <v>184000</v>
      </c>
      <c r="K40" s="110"/>
      <c r="L40" s="109">
        <v>334000</v>
      </c>
      <c r="M40" s="110"/>
      <c r="N40" s="109">
        <v>1830000</v>
      </c>
      <c r="O40" s="110"/>
      <c r="P40" s="109">
        <f t="shared" si="19"/>
        <v>2348000</v>
      </c>
      <c r="Q40" s="110">
        <f t="shared" si="20"/>
        <v>0</v>
      </c>
      <c r="R40" s="54">
        <f t="shared" si="21"/>
        <v>447.90419161676647</v>
      </c>
      <c r="S40" s="55">
        <f t="shared" si="22"/>
        <v>0</v>
      </c>
      <c r="T40" s="54">
        <f t="shared" si="23"/>
        <v>67.085714285714289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3500000</v>
      </c>
      <c r="C42" s="111">
        <f>SUM(C37:C41)</f>
        <v>35000</v>
      </c>
      <c r="D42" s="111"/>
      <c r="E42" s="111">
        <f t="shared" si="18"/>
        <v>3535000</v>
      </c>
      <c r="F42" s="112">
        <f t="shared" ref="F42:O42" si="25">SUM(F37:F41)</f>
        <v>3500000</v>
      </c>
      <c r="G42" s="113">
        <f t="shared" si="25"/>
        <v>3500000</v>
      </c>
      <c r="H42" s="112">
        <f t="shared" si="25"/>
        <v>0</v>
      </c>
      <c r="I42" s="113">
        <f t="shared" si="25"/>
        <v>0</v>
      </c>
      <c r="J42" s="112">
        <f t="shared" si="25"/>
        <v>184000</v>
      </c>
      <c r="K42" s="113">
        <f t="shared" si="25"/>
        <v>0</v>
      </c>
      <c r="L42" s="112">
        <f t="shared" si="25"/>
        <v>334000</v>
      </c>
      <c r="M42" s="113">
        <f t="shared" si="25"/>
        <v>0</v>
      </c>
      <c r="N42" s="112">
        <f t="shared" si="25"/>
        <v>1830000</v>
      </c>
      <c r="O42" s="113">
        <f t="shared" si="25"/>
        <v>0</v>
      </c>
      <c r="P42" s="112">
        <f t="shared" si="19"/>
        <v>2348000</v>
      </c>
      <c r="Q42" s="113">
        <f t="shared" si="20"/>
        <v>0</v>
      </c>
      <c r="R42" s="58">
        <f t="shared" si="21"/>
        <v>447.90419161676647</v>
      </c>
      <c r="S42" s="59">
        <f t="shared" si="22"/>
        <v>0</v>
      </c>
      <c r="T42" s="58">
        <f>IF((+$E37+$E40) =0,0,(P42   /(+$E37+$E40) )*100)</f>
        <v>67.085714285714289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/>
      <c r="D53" s="108"/>
      <c r="E53" s="108">
        <f t="shared" si="26"/>
        <v>15000000</v>
      </c>
      <c r="F53" s="109">
        <v>15000000</v>
      </c>
      <c r="G53" s="110">
        <v>15000000</v>
      </c>
      <c r="H53" s="109">
        <v>1675000</v>
      </c>
      <c r="I53" s="110"/>
      <c r="J53" s="109">
        <v>2591000</v>
      </c>
      <c r="K53" s="110">
        <v>138714</v>
      </c>
      <c r="L53" s="109">
        <v>2089000</v>
      </c>
      <c r="M53" s="110">
        <v>405541</v>
      </c>
      <c r="N53" s="109">
        <v>7563000</v>
      </c>
      <c r="O53" s="110">
        <v>13921465</v>
      </c>
      <c r="P53" s="109">
        <f t="shared" si="27"/>
        <v>13918000</v>
      </c>
      <c r="Q53" s="110">
        <f t="shared" si="28"/>
        <v>14465720</v>
      </c>
      <c r="R53" s="54">
        <f t="shared" si="29"/>
        <v>262.03925323121109</v>
      </c>
      <c r="S53" s="55">
        <f t="shared" si="30"/>
        <v>3332.8132050766753</v>
      </c>
      <c r="T53" s="54">
        <f t="shared" si="31"/>
        <v>92.786666666666662</v>
      </c>
      <c r="U53" s="56">
        <f t="shared" si="32"/>
        <v>96.438133333333326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15000000</v>
      </c>
      <c r="C55" s="111">
        <f>SUM(C44:C54)</f>
        <v>0</v>
      </c>
      <c r="D55" s="111"/>
      <c r="E55" s="111">
        <f t="shared" si="26"/>
        <v>15000000</v>
      </c>
      <c r="F55" s="112">
        <f t="shared" ref="F55:O55" si="33">SUM(F44:F54)</f>
        <v>15000000</v>
      </c>
      <c r="G55" s="113">
        <f t="shared" si="33"/>
        <v>15000000</v>
      </c>
      <c r="H55" s="112">
        <f t="shared" si="33"/>
        <v>1675000</v>
      </c>
      <c r="I55" s="113">
        <f t="shared" si="33"/>
        <v>0</v>
      </c>
      <c r="J55" s="112">
        <f t="shared" si="33"/>
        <v>2591000</v>
      </c>
      <c r="K55" s="113">
        <f t="shared" si="33"/>
        <v>138714</v>
      </c>
      <c r="L55" s="112">
        <f t="shared" si="33"/>
        <v>2089000</v>
      </c>
      <c r="M55" s="113">
        <f t="shared" si="33"/>
        <v>405541</v>
      </c>
      <c r="N55" s="112">
        <f t="shared" si="33"/>
        <v>7563000</v>
      </c>
      <c r="O55" s="113">
        <f t="shared" si="33"/>
        <v>13921465</v>
      </c>
      <c r="P55" s="112">
        <f t="shared" si="27"/>
        <v>13918000</v>
      </c>
      <c r="Q55" s="113">
        <f t="shared" si="28"/>
        <v>14465720</v>
      </c>
      <c r="R55" s="58">
        <f t="shared" si="29"/>
        <v>262.03925323121109</v>
      </c>
      <c r="S55" s="59">
        <f t="shared" si="30"/>
        <v>3332.8132050766753</v>
      </c>
      <c r="T55" s="58">
        <f>IF((+$E45+$E47+$E49+$E50+$E53) =0,0,(P55   /(+$E45+$E47+$E49+$E50+$E53) )*100)</f>
        <v>92.786666666666662</v>
      </c>
      <c r="U55" s="60">
        <f>IF((+$E45+$E47+$E49+$E50+$E53) =0,0,(Q55   /(+$E45+$E47+$E49+$E50+$E53) )*100)</f>
        <v>96.438133333333326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21659000</v>
      </c>
      <c r="C69" s="120">
        <f>SUM(C9:C16,C19:C25,C28:C31,C34,C37:C41,C44:C54,C57:C60,C63:C67)</f>
        <v>3647000</v>
      </c>
      <c r="D69" s="120"/>
      <c r="E69" s="120">
        <f t="shared" si="35"/>
        <v>25306000</v>
      </c>
      <c r="F69" s="121">
        <f t="shared" ref="F69:O69" si="43">SUM(F9:F16,F19:F25,F28:F31,F34,F37:F41,F44:F54,F57:F60,F63:F67)</f>
        <v>25271000</v>
      </c>
      <c r="G69" s="122">
        <f t="shared" si="43"/>
        <v>25271000</v>
      </c>
      <c r="H69" s="121">
        <f t="shared" si="43"/>
        <v>2308000</v>
      </c>
      <c r="I69" s="122">
        <f t="shared" si="43"/>
        <v>1675662</v>
      </c>
      <c r="J69" s="121">
        <f t="shared" si="43"/>
        <v>3271000</v>
      </c>
      <c r="K69" s="122">
        <f t="shared" si="43"/>
        <v>634501</v>
      </c>
      <c r="L69" s="121">
        <f t="shared" si="43"/>
        <v>3129000</v>
      </c>
      <c r="M69" s="122">
        <f t="shared" si="43"/>
        <v>1251900</v>
      </c>
      <c r="N69" s="121">
        <f t="shared" si="43"/>
        <v>12908000</v>
      </c>
      <c r="O69" s="122">
        <f t="shared" si="43"/>
        <v>15790196</v>
      </c>
      <c r="P69" s="121">
        <f t="shared" si="36"/>
        <v>21616000</v>
      </c>
      <c r="Q69" s="122">
        <f t="shared" si="37"/>
        <v>19352259</v>
      </c>
      <c r="R69" s="67">
        <f t="shared" si="38"/>
        <v>312.52796420581655</v>
      </c>
      <c r="S69" s="68">
        <f t="shared" si="39"/>
        <v>1161.298506270469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85.536781290807639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76.578920501760919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25630000</v>
      </c>
      <c r="C71" s="108">
        <v>-35000</v>
      </c>
      <c r="D71" s="108"/>
      <c r="E71" s="108">
        <f>$B71      +$C71      +$D71</f>
        <v>25595000</v>
      </c>
      <c r="F71" s="109">
        <v>25595000</v>
      </c>
      <c r="G71" s="110">
        <v>25595000</v>
      </c>
      <c r="H71" s="109">
        <v>3656000</v>
      </c>
      <c r="I71" s="110">
        <v>443232</v>
      </c>
      <c r="J71" s="109">
        <v>3365000</v>
      </c>
      <c r="K71" s="110">
        <v>147510</v>
      </c>
      <c r="L71" s="109">
        <v>10964000</v>
      </c>
      <c r="M71" s="110">
        <v>2069319</v>
      </c>
      <c r="N71" s="109">
        <v>7610000</v>
      </c>
      <c r="O71" s="110">
        <v>21784931</v>
      </c>
      <c r="P71" s="109">
        <f>$H71      +$J71      +$L71      +$N71</f>
        <v>25595000</v>
      </c>
      <c r="Q71" s="110">
        <f>$I71      +$K71      +$M71      +$O71</f>
        <v>24444992</v>
      </c>
      <c r="R71" s="54">
        <f>IF(($L71      =0),0,((($N71      -$L71      )/$L71      )*100))</f>
        <v>-30.591025173294419</v>
      </c>
      <c r="S71" s="55">
        <f>IF(($M71      =0),0,((($O71      -$M71      )/$M71      )*100))</f>
        <v>952.75846788242904</v>
      </c>
      <c r="T71" s="54">
        <f>IF(($E71      =0),0,(($P71      /$E71      )*100))</f>
        <v>100</v>
      </c>
      <c r="U71" s="56">
        <f>IF(($E71      =0),0,(($Q71      /$E71      )*100))</f>
        <v>95.506903692127366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25630000</v>
      </c>
      <c r="C73" s="117">
        <f>SUM(C71:C72)</f>
        <v>-35000</v>
      </c>
      <c r="D73" s="117"/>
      <c r="E73" s="117">
        <f>$B73      +$C73      +$D73</f>
        <v>25595000</v>
      </c>
      <c r="F73" s="118">
        <f t="shared" ref="F73:O73" si="44">SUM(F71:F72)</f>
        <v>25595000</v>
      </c>
      <c r="G73" s="119">
        <f t="shared" si="44"/>
        <v>25595000</v>
      </c>
      <c r="H73" s="118">
        <f t="shared" si="44"/>
        <v>3656000</v>
      </c>
      <c r="I73" s="119">
        <f t="shared" si="44"/>
        <v>443232</v>
      </c>
      <c r="J73" s="118">
        <f t="shared" si="44"/>
        <v>3365000</v>
      </c>
      <c r="K73" s="119">
        <f t="shared" si="44"/>
        <v>147510</v>
      </c>
      <c r="L73" s="118">
        <f t="shared" si="44"/>
        <v>10964000</v>
      </c>
      <c r="M73" s="119">
        <f t="shared" si="44"/>
        <v>2069319</v>
      </c>
      <c r="N73" s="118">
        <f t="shared" si="44"/>
        <v>7610000</v>
      </c>
      <c r="O73" s="119">
        <f t="shared" si="44"/>
        <v>21784931</v>
      </c>
      <c r="P73" s="118">
        <f>$H73      +$J73      +$L73      +$N73</f>
        <v>25595000</v>
      </c>
      <c r="Q73" s="119">
        <f>$I73      +$K73      +$M73      +$O73</f>
        <v>24444992</v>
      </c>
      <c r="R73" s="63">
        <f>IF(($L73      =0),0,((($N73      -$L73      )/$L73      )*100))</f>
        <v>-30.591025173294419</v>
      </c>
      <c r="S73" s="64">
        <f>IF(($M73      =0),0,((($O73      -$M73      )/$M73      )*100))</f>
        <v>952.75846788242904</v>
      </c>
      <c r="T73" s="63">
        <f>IF(($E71      =0),0,(($P71      /$E71      )*100))</f>
        <v>100</v>
      </c>
      <c r="U73" s="65">
        <f>IF($E71   =0,0,($Q71   /$E71 )*100)</f>
        <v>95.506903692127366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25630000</v>
      </c>
      <c r="C74" s="120">
        <f>SUM(C71:C72)</f>
        <v>-35000</v>
      </c>
      <c r="D74" s="120"/>
      <c r="E74" s="120">
        <f>$B74      +$C74      +$D74</f>
        <v>25595000</v>
      </c>
      <c r="F74" s="121">
        <f t="shared" ref="F74:O74" si="45">SUM(F71:F72)</f>
        <v>25595000</v>
      </c>
      <c r="G74" s="122">
        <f t="shared" si="45"/>
        <v>25595000</v>
      </c>
      <c r="H74" s="121">
        <f t="shared" si="45"/>
        <v>3656000</v>
      </c>
      <c r="I74" s="122">
        <f t="shared" si="45"/>
        <v>443232</v>
      </c>
      <c r="J74" s="121">
        <f t="shared" si="45"/>
        <v>3365000</v>
      </c>
      <c r="K74" s="122">
        <f t="shared" si="45"/>
        <v>147510</v>
      </c>
      <c r="L74" s="121">
        <f t="shared" si="45"/>
        <v>10964000</v>
      </c>
      <c r="M74" s="122">
        <f t="shared" si="45"/>
        <v>2069319</v>
      </c>
      <c r="N74" s="121">
        <f t="shared" si="45"/>
        <v>7610000</v>
      </c>
      <c r="O74" s="122">
        <f t="shared" si="45"/>
        <v>21784931</v>
      </c>
      <c r="P74" s="121">
        <f>$H74      +$J74      +$L74      +$N74</f>
        <v>25595000</v>
      </c>
      <c r="Q74" s="122">
        <f>$I74      +$K74      +$M74      +$O74</f>
        <v>24444992</v>
      </c>
      <c r="R74" s="67">
        <f>IF(($L74      =0),0,((($N74      -$L74      )/$L74      )*100))</f>
        <v>-30.591025173294419</v>
      </c>
      <c r="S74" s="68">
        <f>IF(($M74      =0),0,((($O74      -$M74      )/$M74      )*100))</f>
        <v>952.75846788242904</v>
      </c>
      <c r="T74" s="67">
        <f>IF(($E71      =0),0,(($P71      /$E71      )*100))</f>
        <v>100</v>
      </c>
      <c r="U74" s="71">
        <f>IF($E71   =0,0,($Q71   /$E71 )*100)</f>
        <v>95.506903692127366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47289000</v>
      </c>
      <c r="C75" s="120">
        <f>SUM(C9:C16,C19:C25,C28:C31,C34,C37:C41,C44:C54,C57:C60,C63:C67,C71:C72)</f>
        <v>3612000</v>
      </c>
      <c r="D75" s="120"/>
      <c r="E75" s="120">
        <f>$B75      +$C75      +$D75</f>
        <v>50901000</v>
      </c>
      <c r="F75" s="121">
        <f t="shared" ref="F75:O75" si="46">SUM(F9:F16,F19:F25,F28:F31,F34,F37:F41,F44:F54,F57:F60,F63:F67,F71:F72)</f>
        <v>50866000</v>
      </c>
      <c r="G75" s="122">
        <f t="shared" si="46"/>
        <v>50866000</v>
      </c>
      <c r="H75" s="121">
        <f t="shared" si="46"/>
        <v>5964000</v>
      </c>
      <c r="I75" s="122">
        <f t="shared" si="46"/>
        <v>2118894</v>
      </c>
      <c r="J75" s="121">
        <f t="shared" si="46"/>
        <v>6636000</v>
      </c>
      <c r="K75" s="122">
        <f t="shared" si="46"/>
        <v>782011</v>
      </c>
      <c r="L75" s="121">
        <f t="shared" si="46"/>
        <v>14093000</v>
      </c>
      <c r="M75" s="122">
        <f t="shared" si="46"/>
        <v>3321219</v>
      </c>
      <c r="N75" s="121">
        <f t="shared" si="46"/>
        <v>20518000</v>
      </c>
      <c r="O75" s="122">
        <f t="shared" si="46"/>
        <v>37575127</v>
      </c>
      <c r="P75" s="121">
        <f>$H75      +$J75      +$L75      +$N75</f>
        <v>47211000</v>
      </c>
      <c r="Q75" s="122">
        <f>$I75      +$K75      +$M75      +$O75</f>
        <v>43797251</v>
      </c>
      <c r="R75" s="67">
        <f>IF(($L75      =0),0,((($N75      -$L75      )/$L75      )*100))</f>
        <v>45.590009224437665</v>
      </c>
      <c r="S75" s="68">
        <f>IF(($M75      =0),0,((($O75      -$M75      )/$M75      )*100))</f>
        <v>1031.3655317520463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92.814453662564389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86.103194668344273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144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145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146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147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148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28873000</v>
      </c>
      <c r="C87" s="128">
        <f t="shared" si="48"/>
        <v>4049000</v>
      </c>
      <c r="D87" s="128">
        <f t="shared" si="48"/>
        <v>0</v>
      </c>
      <c r="E87" s="128">
        <f t="shared" si="48"/>
        <v>32922000</v>
      </c>
      <c r="F87" s="128">
        <f t="shared" si="48"/>
        <v>0</v>
      </c>
      <c r="G87" s="128">
        <f t="shared" si="48"/>
        <v>0</v>
      </c>
      <c r="H87" s="128">
        <f t="shared" si="48"/>
        <v>2574000</v>
      </c>
      <c r="I87" s="128">
        <f t="shared" si="48"/>
        <v>0</v>
      </c>
      <c r="J87" s="128">
        <f t="shared" si="48"/>
        <v>12996000</v>
      </c>
      <c r="K87" s="128">
        <f t="shared" si="48"/>
        <v>0</v>
      </c>
      <c r="L87" s="128">
        <f t="shared" si="48"/>
        <v>19658000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35228000</v>
      </c>
      <c r="Q87" s="129">
        <f t="shared" si="48"/>
        <v>0</v>
      </c>
      <c r="R87" s="94">
        <f t="shared" si="48"/>
        <v>-300</v>
      </c>
      <c r="S87" s="94">
        <f t="shared" si="48"/>
        <v>0</v>
      </c>
      <c r="T87" s="95">
        <f>IF(SUM($E88:$E96) =0,0,(P87   /SUM($E88:$E96) )*100)</f>
        <v>107.00443472450034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17058000</v>
      </c>
      <c r="C91" s="108">
        <v>3692000</v>
      </c>
      <c r="D91" s="108"/>
      <c r="E91" s="108">
        <f t="shared" si="49"/>
        <v>20750000</v>
      </c>
      <c r="F91" s="108">
        <v>0</v>
      </c>
      <c r="G91" s="108">
        <v>0</v>
      </c>
      <c r="H91" s="108">
        <v>2574000</v>
      </c>
      <c r="I91" s="108"/>
      <c r="J91" s="108">
        <v>12996000</v>
      </c>
      <c r="K91" s="108"/>
      <c r="L91" s="108">
        <v>8718000</v>
      </c>
      <c r="M91" s="108"/>
      <c r="N91" s="108"/>
      <c r="O91" s="108"/>
      <c r="P91" s="108">
        <f t="shared" si="50"/>
        <v>24288000</v>
      </c>
      <c r="Q91" s="108">
        <f t="shared" si="51"/>
        <v>0</v>
      </c>
      <c r="R91" s="98">
        <f t="shared" si="52"/>
        <v>-100</v>
      </c>
      <c r="S91" s="98">
        <f t="shared" si="53"/>
        <v>0</v>
      </c>
      <c r="T91" s="98">
        <f t="shared" si="54"/>
        <v>117.05060240963856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10683000</v>
      </c>
      <c r="C93" s="108"/>
      <c r="D93" s="108"/>
      <c r="E93" s="108">
        <f t="shared" si="49"/>
        <v>10683000</v>
      </c>
      <c r="F93" s="108">
        <v>0</v>
      </c>
      <c r="G93" s="108">
        <v>0</v>
      </c>
      <c r="H93" s="108"/>
      <c r="I93" s="108"/>
      <c r="J93" s="108"/>
      <c r="K93" s="108"/>
      <c r="L93" s="108">
        <v>10683000</v>
      </c>
      <c r="M93" s="108"/>
      <c r="N93" s="108"/>
      <c r="O93" s="108"/>
      <c r="P93" s="108">
        <f t="shared" si="50"/>
        <v>10683000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982000</v>
      </c>
      <c r="C94" s="108"/>
      <c r="D94" s="108"/>
      <c r="E94" s="108">
        <f t="shared" si="49"/>
        <v>982000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150000</v>
      </c>
      <c r="C96" s="131">
        <v>357000</v>
      </c>
      <c r="D96" s="131"/>
      <c r="E96" s="131">
        <f t="shared" si="49"/>
        <v>507000</v>
      </c>
      <c r="F96" s="131">
        <v>0</v>
      </c>
      <c r="G96" s="131">
        <v>0</v>
      </c>
      <c r="H96" s="131"/>
      <c r="I96" s="131"/>
      <c r="J96" s="131"/>
      <c r="K96" s="131"/>
      <c r="L96" s="131">
        <v>257000</v>
      </c>
      <c r="M96" s="131"/>
      <c r="N96" s="131"/>
      <c r="O96" s="131"/>
      <c r="P96" s="131">
        <f t="shared" si="50"/>
        <v>257000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50.690335305719927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149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28873000</v>
      </c>
      <c r="C114" s="137">
        <f t="shared" si="62"/>
        <v>4049000</v>
      </c>
      <c r="D114" s="137">
        <f t="shared" si="62"/>
        <v>0</v>
      </c>
      <c r="E114" s="137">
        <f t="shared" si="62"/>
        <v>32922000</v>
      </c>
      <c r="F114" s="137">
        <f t="shared" si="62"/>
        <v>0</v>
      </c>
      <c r="G114" s="137">
        <f t="shared" si="62"/>
        <v>0</v>
      </c>
      <c r="H114" s="137">
        <f t="shared" si="62"/>
        <v>2574000</v>
      </c>
      <c r="I114" s="137">
        <f t="shared" si="62"/>
        <v>0</v>
      </c>
      <c r="J114" s="137">
        <f t="shared" si="62"/>
        <v>12996000</v>
      </c>
      <c r="K114" s="137">
        <f t="shared" si="62"/>
        <v>0</v>
      </c>
      <c r="L114" s="137">
        <f t="shared" si="62"/>
        <v>19658000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35228000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1.0700443472450034</v>
      </c>
      <c r="U114" s="30">
        <f t="shared" si="59"/>
        <v>0</v>
      </c>
      <c r="V114" s="27"/>
      <c r="W114" s="28"/>
    </row>
    <row r="115" spans="1:23" hidden="1" x14ac:dyDescent="0.25">
      <c r="A115" s="31" t="s">
        <v>150</v>
      </c>
      <c r="B115" s="139">
        <f>B87</f>
        <v>28873000</v>
      </c>
      <c r="C115" s="139">
        <f t="shared" ref="C115:Q115" si="63">C87</f>
        <v>4049000</v>
      </c>
      <c r="D115" s="139">
        <f t="shared" si="63"/>
        <v>0</v>
      </c>
      <c r="E115" s="139">
        <f t="shared" si="63"/>
        <v>32922000</v>
      </c>
      <c r="F115" s="139">
        <f t="shared" si="63"/>
        <v>0</v>
      </c>
      <c r="G115" s="139">
        <f t="shared" si="63"/>
        <v>0</v>
      </c>
      <c r="H115" s="139">
        <f t="shared" si="63"/>
        <v>2574000</v>
      </c>
      <c r="I115" s="139">
        <f t="shared" si="63"/>
        <v>0</v>
      </c>
      <c r="J115" s="139">
        <f t="shared" si="63"/>
        <v>12996000</v>
      </c>
      <c r="K115" s="139">
        <f t="shared" si="63"/>
        <v>0</v>
      </c>
      <c r="L115" s="139">
        <f t="shared" si="63"/>
        <v>19658000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35228000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1.0700443472450034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151</v>
      </c>
    </row>
    <row r="118" spans="1:23" x14ac:dyDescent="0.25">
      <c r="A118" s="35" t="s">
        <v>152</v>
      </c>
    </row>
    <row r="119" spans="1:23" ht="13" x14ac:dyDescent="0.3">
      <c r="A119" s="35" t="s">
        <v>153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154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155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156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q4XtEsljpQ8m5HNDShDIl3PFOJyazynpIDeyL0ctygkBMlXkerR/azajo1S9v2sFEsmFDdMdVMnmIdUkPRt1A==" saltValue="aVK3C7vuqmGJ9JQfbxUc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3947E5-FA83-4BA3-B64D-7E188B226551}"/>
</file>

<file path=customXml/itemProps2.xml><?xml version="1.0" encoding="utf-8"?>
<ds:datastoreItem xmlns:ds="http://schemas.openxmlformats.org/officeDocument/2006/customXml" ds:itemID="{39033CB7-4CD5-4E3B-9AC2-29F80D2D1191}"/>
</file>

<file path=customXml/itemProps3.xml><?xml version="1.0" encoding="utf-8"?>
<ds:datastoreItem xmlns:ds="http://schemas.openxmlformats.org/officeDocument/2006/customXml" ds:itemID="{3663F1BE-C59C-406A-AD08-9A9025167C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2025-08-18T08:52:35Z</dcterms:created>
  <dcterms:modified xsi:type="dcterms:W3CDTF">2025-08-18T08:53:51Z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