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1A63020A-378B-400F-A2B6-A0ABFD34FA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G330" i="2" s="1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G297" i="2" s="1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G273" i="2" s="1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G265" i="2" s="1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G258" i="2" s="1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G245" i="2" s="1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G238" i="2" s="1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F229" i="2"/>
  <c r="E229" i="2"/>
  <c r="G229" i="2" s="1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G228" i="2" s="1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E214" i="2"/>
  <c r="G214" i="2" s="1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G196" i="2" s="1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G189" i="2" s="1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G183" i="2" s="1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G167" i="2" s="1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G148" i="2" s="1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G124" i="2" s="1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G119" i="2" s="1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G110" i="2" s="1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G100" i="2" s="1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G99" i="2" s="1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G61" i="2" s="1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G52" i="2" s="1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G51" i="2" s="1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G38" i="2" s="1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G33" i="2" s="1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G25" i="2" s="1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G8" i="2" s="1"/>
  <c r="D8" i="2"/>
  <c r="G7" i="2"/>
  <c r="G6" i="2"/>
  <c r="G82" i="2" l="1"/>
  <c r="G315" i="2"/>
  <c r="G177" i="2"/>
  <c r="G321" i="2"/>
  <c r="G337" i="2"/>
  <c r="G252" i="2"/>
  <c r="G257" i="2"/>
  <c r="G336" i="2"/>
  <c r="G203" i="2"/>
  <c r="G45" i="2"/>
  <c r="G56" i="2"/>
  <c r="G142" i="2"/>
  <c r="G202" i="2"/>
  <c r="G283" i="2"/>
  <c r="G301" i="2"/>
  <c r="G83" i="2"/>
  <c r="G89" i="2"/>
  <c r="G155" i="2"/>
  <c r="G222" i="2"/>
  <c r="G76" i="2"/>
  <c r="G94" i="2"/>
  <c r="G308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<sst xmlns="http://schemas.openxmlformats.org/spreadsheetml/2006/main" count="1001" uniqueCount="607">
  <si>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</si>
  <si>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</si>
  <si>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</si>
  <si>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</si>
  <si>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</si>
  <si>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</si>
  <si>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</si>
  <si>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</si>
  <si>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</si>
  <si>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</si>
  <si>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</si>
  <si>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</si>
  <si>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</si>
  <si>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</si>
  <si>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</si>
  <si>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</si>
  <si>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</si>
  <si>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</si>
  <si>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</si>
  <si>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</si>
  <si>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</si>
  <si>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</si>
  <si>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</si>
  <si>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</si>
  <si>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</si>
  <si>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</si>
  <si>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</si>
  <si>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</si>
  <si>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</si>
  <si>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</si>
  <si>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</si>
  <si>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</si>
  <si>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</si>
  <si>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</si>
  <si>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</si>
  <si>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</si>
  <si>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</si>
  <si>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</si>
  <si>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</si>
  <si>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</si>
  <si>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</si>
  <si>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</si>
  <si>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</si>
  <si>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</si>
  <si>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</si>
  <si>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</si>
  <si>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</si>
  <si>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</si>
  <si>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</si>
  <si>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</si>
  <si>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</si>
  <si>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</si>
  <si>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</si>
  <si>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</si>
  <si>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</si>
  <si>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</si>
  <si>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</si>
  <si>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</si>
  <si>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</si>
  <si>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</si>
  <si>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</si>
  <si>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</si>
  <si>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</si>
  <si>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</si>
  <si>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</si>
  <si>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</si>
  <si>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</si>
  <si>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</si>
  <si>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</si>
  <si>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</si>
  <si>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</si>
  <si>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</si>
  <si>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</si>
  <si>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</si>
  <si>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</si>
  <si>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</si>
  <si>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</si>
  <si>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</si>
  <si>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</si>
  <si>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</si>
  <si>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</si>
  <si>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</si>
  <si>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</si>
  <si>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</si>
  <si>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</si>
  <si>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</si>
  <si>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</si>
  <si>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</si>
  <si>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</si>
  <si>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</si>
  <si>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</si>
  <si>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</si>
  <si>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</si>
  <si>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</si>
  <si>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</si>
  <si>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</si>
  <si>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</si>
  <si>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</si>
  <si>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</si>
  <si>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</si>
  <si>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</si>
  <si>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</si>
  <si>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</si>
  <si>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</si>
  <si>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</si>
  <si>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</si>
  <si>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</si>
  <si>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</si>
  <si>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</si>
  <si>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</si>
  <si>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</si>
  <si>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</si>
  <si>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</si>
  <si>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</si>
  <si>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</si>
  <si>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</si>
  <si>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</si>
  <si>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</si>
  <si>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</si>
  <si>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</si>
  <si>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</si>
  <si>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</si>
  <si>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</si>
  <si>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</si>
  <si>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</si>
  <si>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</si>
  <si>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</si>
  <si>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</si>
  <si>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</si>
  <si>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</si>
  <si>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</si>
  <si>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</si>
  <si>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</si>
  <si>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</si>
  <si>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</si>
  <si>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</si>
  <si>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</si>
  <si>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</si>
  <si>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</si>
  <si>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</si>
  <si>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</si>
  <si>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</si>
  <si>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</si>
  <si>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</si>
  <si>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</si>
  <si>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</si>
  <si>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</si>
  <si>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</si>
  <si>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</si>
  <si>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</si>
  <si>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</si>
  <si>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</si>
  <si>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</si>
  <si>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</si>
  <si>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</si>
  <si>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</si>
  <si>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</si>
  <si>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</si>
  <si>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</si>
  <si>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</si>
  <si>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</si>
  <si>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</si>
  <si>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</si>
  <si>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</si>
  <si>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</si>
  <si>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</si>
  <si>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</si>
  <si>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</si>
  <si>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</si>
  <si>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</si>
  <si>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</si>
  <si>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</si>
  <si>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</si>
  <si>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</si>
  <si>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</si>
  <si>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</si>
  <si>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</si>
  <si>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</si>
  <si>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</si>
  <si>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</si>
  <si>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</si>
  <si>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</si>
  <si>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</si>
  <si>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</si>
  <si>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</si>
  <si>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</si>
  <si>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</si>
  <si>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</si>
  <si>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</si>
  <si>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</si>
  <si>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</si>
  <si>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</si>
  <si>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</si>
  <si>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</si>
  <si>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</si>
  <si>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</si>
  <si>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</si>
  <si>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</si>
  <si>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</si>
  <si>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</si>
  <si>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</si>
  <si>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</si>
  <si>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</si>
  <si>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</si>
  <si>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</si>
  <si>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</si>
  <si>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</si>
  <si>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</si>
  <si>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</si>
  <si>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</si>
  <si>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</si>
  <si>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</si>
  <si>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</si>
  <si>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</si>
  <si>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</si>
  <si>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</si>
  <si>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</si>
  <si>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</si>
  <si>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</si>
  <si>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</si>
  <si>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</si>
  <si>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</si>
  <si>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</si>
  <si>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</si>
  <si>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</si>
  <si>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</si>
  <si>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</si>
  <si>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</si>
  <si>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</si>
  <si>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</si>
  <si>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</si>
  <si>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</si>
  <si>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</si>
  <si>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</si>
  <si>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</si>
  <si>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</si>
  <si>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</si>
  <si>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</si>
  <si>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</si>
  <si>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</si>
  <si>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</si>
  <si>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</si>
  <si>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</si>
  <si>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</si>
  <si>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</si>
  <si>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</si>
  <si>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</si>
  <si>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</si>
  <si>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</si>
  <si>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</si>
  <si>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</si>
  <si>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</si>
  <si>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</si>
  <si>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</si>
  <si>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</si>
  <si>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</si>
  <si>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</si>
  <si>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</si>
  <si>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</si>
  <si>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</si>
  <si>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</si>
  <si>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</si>
  <si>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</si>
  <si>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</si>
  <si>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</si>
  <si>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</si>
  <si>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</si>
  <si>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</si>
  <si>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</si>
  <si>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</si>
  <si>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</si>
  <si>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</si>
  <si>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</si>
  <si>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</si>
  <si>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</si>
  <si>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</si>
  <si>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</si>
  <si>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</si>
  <si>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</si>
  <si>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</si>
  <si>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</si>
  <si>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</si>
  <si>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</si>
  <si>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</si>
  <si>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</si>
  <si>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</si>
  <si>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</si>
  <si>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</si>
  <si>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</si>
  <si>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</si>
  <si>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</si>
  <si>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</si>
  <si>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</si>
  <si>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</si>
  <si>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</si>
  <si>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</si>
  <si>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</si>
  <si>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</si>
  <si>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</si>
  <si>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</si>
  <si>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</si>
  <si>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</si>
  <si>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</si>
  <si>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</si>
  <si>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</si>
  <si>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</si>
  <si>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</si>
  <si>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</si>
  <si>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</si>
  <si>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</si>
  <si>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</si>
  <si>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</si>
  <si>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</si>
  <si>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</si>
  <si>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</si>
  <si>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</si>
  <si>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</si>
  <si>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</si>
  <si>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</si>
  <si>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</si>
  <si>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</si>
  <si>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</si>
  <si>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</si>
  <si>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</si>
  <si>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</si>
  <si>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</si>
  <si>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</si>
  <si>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</si>
  <si>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</si>
  <si>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</si>
  <si>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</si>
  <si>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</si>
  <si>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</si>
  <si>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</si>
  <si>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</si>
  <si>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</si>
  <si>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</si>
  <si>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</si>
  <si>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</si>
  <si>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</si>
  <si>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</si>
  <si>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</si>
  <si>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</si>
  <si>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</si>
  <si>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</si>
  <si>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</si>
  <si>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</si>
  <si>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</si>
  <si>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</si>
  <si>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</si>
  <si>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</si>
  <si>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</si>
  <si>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</si>
  <si>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</si>
  <si>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</si>
  <si>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</si>
  <si>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</si>
  <si>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</si>
  <si>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</si>
  <si>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</si>
  <si>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</si>
  <si>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</si>
  <si>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</si>
  <si>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</si>
  <si>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</si>
  <si>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</si>
  <si>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</si>
  <si>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</si>
  <si>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</si>
  <si>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</si>
  <si>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</si>
  <si>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</si>
  <si>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</si>
  <si>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</si>
  <si>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</si>
  <si>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</si>
  <si>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</si>
  <si>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</si>
  <si>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</si>
  <si>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</si>
  <si>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</si>
  <si>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</si>
  <si>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</si>
  <si>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</si>
  <si>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</si>
  <si>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</si>
  <si>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</si>
  <si>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</si>
  <si>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</si>
  <si>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</si>
  <si>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</si>
  <si>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</si>
  <si>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</si>
  <si>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</si>
  <si>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</si>
  <si>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</si>
  <si>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</si>
  <si>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</si>
  <si>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</si>
  <si>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</si>
  <si>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</si>
  <si>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</si>
  <si>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</si>
  <si>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</si>
  <si>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</si>
  <si>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</si>
  <si>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</si>
  <si>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</si>
  <si>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</si>
  <si>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</si>
  <si>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</si>
  <si>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</si>
  <si>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</si>
  <si>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</si>
  <si>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</si>
  <si>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</si>
  <si>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</si>
  <si>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</si>
  <si>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</si>
  <si>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</si>
  <si>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</si>
  <si>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</si>
  <si>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</si>
  <si>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</si>
  <si>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</si>
  <si>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</si>
  <si>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</si>
  <si>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</si>
  <si>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</si>
  <si>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</si>
  <si>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</si>
  <si>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</si>
  <si>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</si>
  <si>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</si>
  <si>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</si>
  <si>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</si>
  <si>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</si>
  <si>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</si>
  <si>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</si>
  <si>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</si>
  <si>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</si>
  <si>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</si>
  <si>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</si>
  <si>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</si>
  <si>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</si>
  <si>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</si>
  <si>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</si>
  <si>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</si>
  <si>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</si>
  <si>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</si>
  <si>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</si>
  <si>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</si>
  <si>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</si>
  <si>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</si>
  <si>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</si>
  <si>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</si>
  <si>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</si>
  <si>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</si>
  <si>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</si>
  <si>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</si>
  <si>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</si>
  <si>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</si>
  <si>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</si>
  <si>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</si>
  <si>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</si>
  <si>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</si>
  <si>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</si>
  <si>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</si>
  <si>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</si>
  <si>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</si>
  <si>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</si>
  <si>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</si>
  <si>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</si>
  <si>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</si>
  <si>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</si>
  <si>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</si>
  <si>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</si>
  <si>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</si>
  <si>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</si>
  <si>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</si>
  <si>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</si>
  <si>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</si>
  <si>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</si>
  <si>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</si>
  <si>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</si>
  <si>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</si>
  <si>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</si>
  <si>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</si>
  <si>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</si>
  <si>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</si>
  <si>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</si>
  <si>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</si>
  <si>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</si>
  <si>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</si>
  <si>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</si>
  <si>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</si>
  <si>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</si>
  <si>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</si>
  <si>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</si>
  <si>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</si>
  <si>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</si>
  <si>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</si>
  <si>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</si>
  <si>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</si>
  <si>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</si>
  <si>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</si>
  <si>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</si>
  <si>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</si>
  <si>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</si>
  <si>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</si>
  <si>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</si>
  <si>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</si>
  <si>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</si>
  <si>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</si>
  <si>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</si>
  <si>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</si>
  <si>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</si>
  <si>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</si>
  <si>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</si>
  <si>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</si>
  <si>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</si>
  <si>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</si>
  <si>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</si>
  <si>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</si>
  <si>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</si>
  <si>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</si>
  <si>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</si>
  <si>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</si>
  <si>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</si>
  <si>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</si>
  <si>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</si>
  <si>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</si>
  <si>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</si>
  <si>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</si>
  <si>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</si>
  <si>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</si>
  <si>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</si>
  <si>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</si>
  <si>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</si>
  <si>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</si>
  <si>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</si>
  <si>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</si>
  <si>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</si>
  <si>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</si>
  <si>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</si>
  <si>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</si>
  <si>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</si>
  <si>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</si>
  <si>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</si>
  <si>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</si>
  <si>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</si>
  <si>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</si>
  <si>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</si>
  <si>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</si>
  <si>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</si>
  <si>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</si>
  <si>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</si>
  <si>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</si>
  <si>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</si>
  <si>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</si>
  <si>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</si>
  <si>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</si>
  <si>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</si>
  <si>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</si>
  <si>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</si>
  <si>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</si>
  <si>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</si>
  <si>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</si>
  <si>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</si>
  <si>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</si>
  <si>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</si>
  <si>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</si>
  <si>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</si>
  <si>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</si>
  <si>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</si>
  <si>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</si>
  <si>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</si>
  <si>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</si>
  <si>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</si>
  <si>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</si>
  <si>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</si>
  <si>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</si>
  <si>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</si>
  <si>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</si>
  <si>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</si>
  <si>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</si>
  <si>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</si>
  <si>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</si>
  <si>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</si>
  <si>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</si>
  <si>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</si>
  <si>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</si>
  <si>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</si>
  <si>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4th Quarter Ended 30 June 2025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</si>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</sst>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topLeftCell="A84" workbookViewId="0">
      <selection activeCell="I18" sqref="I18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23" width="10.7265625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13</v>
      </c>
      <c r="B6" s="15" t="s">
        <v>14</v>
      </c>
      <c r="C6" s="16" t="s">
        <v>15</v>
      </c>
      <c r="D6" s="23">
        <v>1231114811</v>
      </c>
      <c r="E6" s="24">
        <v>1426182753</v>
      </c>
      <c r="F6" s="24">
        <v>915902296</v>
      </c>
      <c r="G6" s="31">
        <f>IF(($E6       =0),0,($F6       /$E6       ))</f>
        <v>0.64220542148149229</v>
      </c>
      <c r="H6" s="23">
        <v>1524381</v>
      </c>
      <c r="I6" s="24">
        <v>22634691</v>
      </c>
      <c r="J6" s="24">
        <v>68648455</v>
      </c>
      <c r="K6" s="23">
        <v>92807527</v>
      </c>
      <c r="L6" s="23">
        <v>63942146</v>
      </c>
      <c r="M6" s="24">
        <v>83769205</v>
      </c>
      <c r="N6" s="24">
        <v>165218008</v>
      </c>
      <c r="O6" s="23">
        <v>312929359</v>
      </c>
      <c r="P6" s="23">
        <v>34410394</v>
      </c>
      <c r="Q6" s="24">
        <v>60583229</v>
      </c>
      <c r="R6" s="24">
        <v>102310236</v>
      </c>
      <c r="S6" s="23">
        <v>197303859</v>
      </c>
      <c r="T6" s="23">
        <v>84303153</v>
      </c>
      <c r="U6" s="24">
        <v>108995139</v>
      </c>
      <c r="V6" s="24">
        <v>119563259</v>
      </c>
      <c r="W6" s="35">
        <v>312861551</v>
      </c>
    </row>
    <row r="7" spans="1:23" ht="13" x14ac:dyDescent="0.3">
      <c r="A7" s="14" t="s">
        <v>13</v>
      </c>
      <c r="B7" s="15" t="s">
        <v>16</v>
      </c>
      <c r="C7" s="16" t="s">
        <v>17</v>
      </c>
      <c r="D7" s="23">
        <v>1909284860</v>
      </c>
      <c r="E7" s="24">
        <v>1800759235</v>
      </c>
      <c r="F7" s="24">
        <v>1035234591</v>
      </c>
      <c r="G7" s="31">
        <f>IF(($E7       =0),0,($F7       /$E7       ))</f>
        <v>0.57488784223838785</v>
      </c>
      <c r="H7" s="23">
        <v>0</v>
      </c>
      <c r="I7" s="24">
        <v>29509987</v>
      </c>
      <c r="J7" s="24">
        <v>57294741</v>
      </c>
      <c r="K7" s="23">
        <v>86804728</v>
      </c>
      <c r="L7" s="23">
        <v>90243234</v>
      </c>
      <c r="M7" s="24">
        <v>115417188</v>
      </c>
      <c r="N7" s="24">
        <v>110417589</v>
      </c>
      <c r="O7" s="23">
        <v>316078011</v>
      </c>
      <c r="P7" s="23">
        <v>65968104</v>
      </c>
      <c r="Q7" s="24">
        <v>66693363</v>
      </c>
      <c r="R7" s="24">
        <v>90536674</v>
      </c>
      <c r="S7" s="23">
        <v>223198141</v>
      </c>
      <c r="T7" s="23">
        <v>73410664</v>
      </c>
      <c r="U7" s="24">
        <v>108486734</v>
      </c>
      <c r="V7" s="24">
        <v>227256313</v>
      </c>
      <c r="W7" s="35">
        <v>409153711</v>
      </c>
    </row>
    <row r="8" spans="1:23" ht="14" x14ac:dyDescent="0.3">
      <c r="A8" s="17" t="s">
        <v>0</v>
      </c>
      <c r="B8" s="18" t="s">
        <v>18</v>
      </c>
      <c r="C8" s="19" t="s">
        <v>0</v>
      </c>
      <c r="D8" s="25">
        <f>SUM(D6:D7)</f>
        <v>3140399671</v>
      </c>
      <c r="E8" s="26">
        <f>SUM(E6:E7)</f>
        <v>3226941988</v>
      </c>
      <c r="F8" s="26">
        <f>SUM(F6:F7)</f>
        <v>1951136887</v>
      </c>
      <c r="G8" s="32">
        <f>IF(($E8       =0),0,($F8       /$E8       ))</f>
        <v>0.60463959199008688</v>
      </c>
      <c r="H8" s="25">
        <f t="shared" ref="H8:W8" si="0">SUM(H6:H7)</f>
        <v>1524381</v>
      </c>
      <c r="I8" s="26">
        <f t="shared" si="0"/>
        <v>52144678</v>
      </c>
      <c r="J8" s="26">
        <f t="shared" si="0"/>
        <v>125943196</v>
      </c>
      <c r="K8" s="25">
        <f t="shared" si="0"/>
        <v>179612255</v>
      </c>
      <c r="L8" s="25">
        <f t="shared" si="0"/>
        <v>154185380</v>
      </c>
      <c r="M8" s="26">
        <f t="shared" si="0"/>
        <v>199186393</v>
      </c>
      <c r="N8" s="26">
        <f t="shared" si="0"/>
        <v>275635597</v>
      </c>
      <c r="O8" s="25">
        <f t="shared" si="0"/>
        <v>629007370</v>
      </c>
      <c r="P8" s="25">
        <f t="shared" si="0"/>
        <v>100378498</v>
      </c>
      <c r="Q8" s="26">
        <f t="shared" si="0"/>
        <v>127276592</v>
      </c>
      <c r="R8" s="26">
        <f t="shared" si="0"/>
        <v>192846910</v>
      </c>
      <c r="S8" s="25">
        <f t="shared" si="0"/>
        <v>420502000</v>
      </c>
      <c r="T8" s="25">
        <f t="shared" si="0"/>
        <v>157713817</v>
      </c>
      <c r="U8" s="26">
        <f t="shared" si="0"/>
        <v>217481873</v>
      </c>
      <c r="V8" s="26">
        <f t="shared" si="0"/>
        <v>346819572</v>
      </c>
      <c r="W8" s="36">
        <f t="shared" si="0"/>
        <v>722015262</v>
      </c>
    </row>
    <row r="9" spans="1:23" ht="13" x14ac:dyDescent="0.3">
      <c r="A9" s="14" t="s">
        <v>19</v>
      </c>
      <c r="B9" s="15" t="s">
        <v>20</v>
      </c>
      <c r="C9" s="16" t="s">
        <v>21</v>
      </c>
      <c r="D9" s="23">
        <v>74151567</v>
      </c>
      <c r="E9" s="24">
        <v>67008828</v>
      </c>
      <c r="F9" s="24">
        <v>29302359</v>
      </c>
      <c r="G9" s="31">
        <f>IF(($E9       =0),0,($F9       /$E9       ))</f>
        <v>0.4372910238036099</v>
      </c>
      <c r="H9" s="23">
        <v>61472953</v>
      </c>
      <c r="I9" s="24">
        <v>-57615096</v>
      </c>
      <c r="J9" s="24">
        <v>3977735</v>
      </c>
      <c r="K9" s="23">
        <v>7835592</v>
      </c>
      <c r="L9" s="23">
        <v>2814053</v>
      </c>
      <c r="M9" s="24">
        <v>9585851</v>
      </c>
      <c r="N9" s="24">
        <v>8510422</v>
      </c>
      <c r="O9" s="23">
        <v>20910326</v>
      </c>
      <c r="P9" s="23">
        <v>-6063506</v>
      </c>
      <c r="Q9" s="24">
        <v>1005295</v>
      </c>
      <c r="R9" s="24">
        <v>3679375</v>
      </c>
      <c r="S9" s="23">
        <v>-1378836</v>
      </c>
      <c r="T9" s="23">
        <v>749081</v>
      </c>
      <c r="U9" s="24">
        <v>1186196</v>
      </c>
      <c r="V9" s="24">
        <v>0</v>
      </c>
      <c r="W9" s="35">
        <v>1935277</v>
      </c>
    </row>
    <row r="10" spans="1:23" ht="13" x14ac:dyDescent="0.3">
      <c r="A10" s="14" t="s">
        <v>19</v>
      </c>
      <c r="B10" s="15" t="s">
        <v>22</v>
      </c>
      <c r="C10" s="16" t="s">
        <v>23</v>
      </c>
      <c r="D10" s="23">
        <v>51354159</v>
      </c>
      <c r="E10" s="24">
        <v>77566505</v>
      </c>
      <c r="F10" s="24">
        <v>51685828</v>
      </c>
      <c r="G10" s="31">
        <f t="shared" ref="G10:G52" si="1">IF(($E10      =0),0,($F10      /$E10      ))</f>
        <v>0.66634210217412781</v>
      </c>
      <c r="H10" s="23">
        <v>138220</v>
      </c>
      <c r="I10" s="24">
        <v>1126022</v>
      </c>
      <c r="J10" s="24">
        <v>2716482</v>
      </c>
      <c r="K10" s="23">
        <v>3980724</v>
      </c>
      <c r="L10" s="23">
        <v>1927147</v>
      </c>
      <c r="M10" s="24">
        <v>1093981</v>
      </c>
      <c r="N10" s="24">
        <v>1357738</v>
      </c>
      <c r="O10" s="23">
        <v>4378866</v>
      </c>
      <c r="P10" s="23">
        <v>562526</v>
      </c>
      <c r="Q10" s="24">
        <v>7966</v>
      </c>
      <c r="R10" s="24">
        <v>16700556</v>
      </c>
      <c r="S10" s="23">
        <v>17271048</v>
      </c>
      <c r="T10" s="23">
        <v>4656431</v>
      </c>
      <c r="U10" s="24">
        <v>10387257</v>
      </c>
      <c r="V10" s="24">
        <v>11011502</v>
      </c>
      <c r="W10" s="35">
        <v>26055190</v>
      </c>
    </row>
    <row r="11" spans="1:23" ht="13" x14ac:dyDescent="0.3">
      <c r="A11" s="14" t="s">
        <v>19</v>
      </c>
      <c r="B11" s="15" t="s">
        <v>24</v>
      </c>
      <c r="C11" s="16" t="s">
        <v>25</v>
      </c>
      <c r="D11" s="23">
        <v>46265102</v>
      </c>
      <c r="E11" s="24">
        <v>46043470</v>
      </c>
      <c r="F11" s="24">
        <v>35055123</v>
      </c>
      <c r="G11" s="31">
        <f t="shared" si="1"/>
        <v>0.76134841705023537</v>
      </c>
      <c r="H11" s="23">
        <v>1205797</v>
      </c>
      <c r="I11" s="24">
        <v>3544531</v>
      </c>
      <c r="J11" s="24">
        <v>0</v>
      </c>
      <c r="K11" s="23">
        <v>4750328</v>
      </c>
      <c r="L11" s="23">
        <v>4152526</v>
      </c>
      <c r="M11" s="24">
        <v>8030218</v>
      </c>
      <c r="N11" s="24">
        <v>3587586</v>
      </c>
      <c r="O11" s="23">
        <v>15770330</v>
      </c>
      <c r="P11" s="23">
        <v>0</v>
      </c>
      <c r="Q11" s="24">
        <v>2116480</v>
      </c>
      <c r="R11" s="24">
        <v>5139732</v>
      </c>
      <c r="S11" s="23">
        <v>7256212</v>
      </c>
      <c r="T11" s="23">
        <v>5535024</v>
      </c>
      <c r="U11" s="24">
        <v>1743229</v>
      </c>
      <c r="V11" s="24">
        <v>0</v>
      </c>
      <c r="W11" s="35">
        <v>7278253</v>
      </c>
    </row>
    <row r="12" spans="1:23" ht="13" x14ac:dyDescent="0.3">
      <c r="A12" s="14" t="s">
        <v>19</v>
      </c>
      <c r="B12" s="15" t="s">
        <v>26</v>
      </c>
      <c r="C12" s="16" t="s">
        <v>27</v>
      </c>
      <c r="D12" s="23">
        <v>140494313</v>
      </c>
      <c r="E12" s="24">
        <v>215175108</v>
      </c>
      <c r="F12" s="24">
        <v>166220303</v>
      </c>
      <c r="G12" s="31">
        <f t="shared" si="1"/>
        <v>0.77248853059713585</v>
      </c>
      <c r="H12" s="23">
        <v>8708994</v>
      </c>
      <c r="I12" s="24">
        <v>26574069</v>
      </c>
      <c r="J12" s="24">
        <v>9180393</v>
      </c>
      <c r="K12" s="23">
        <v>44463456</v>
      </c>
      <c r="L12" s="23">
        <v>11340998</v>
      </c>
      <c r="M12" s="24">
        <v>12697807</v>
      </c>
      <c r="N12" s="24">
        <v>12168058</v>
      </c>
      <c r="O12" s="23">
        <v>36206863</v>
      </c>
      <c r="P12" s="23">
        <v>12188426</v>
      </c>
      <c r="Q12" s="24">
        <v>4789577</v>
      </c>
      <c r="R12" s="24">
        <v>25008595</v>
      </c>
      <c r="S12" s="23">
        <v>41986598</v>
      </c>
      <c r="T12" s="23">
        <v>5138562</v>
      </c>
      <c r="U12" s="24">
        <v>11527736</v>
      </c>
      <c r="V12" s="24">
        <v>26897088</v>
      </c>
      <c r="W12" s="35">
        <v>43563386</v>
      </c>
    </row>
    <row r="13" spans="1:23" ht="13" x14ac:dyDescent="0.3">
      <c r="A13" s="14" t="s">
        <v>19</v>
      </c>
      <c r="B13" s="15" t="s">
        <v>28</v>
      </c>
      <c r="C13" s="16" t="s">
        <v>29</v>
      </c>
      <c r="D13" s="23">
        <v>63042550</v>
      </c>
      <c r="E13" s="24">
        <v>63472985</v>
      </c>
      <c r="F13" s="24">
        <v>97715595</v>
      </c>
      <c r="G13" s="31">
        <f t="shared" si="1"/>
        <v>1.5394832147881496</v>
      </c>
      <c r="H13" s="23">
        <v>55621384</v>
      </c>
      <c r="I13" s="24">
        <v>12666</v>
      </c>
      <c r="J13" s="24">
        <v>7722922</v>
      </c>
      <c r="K13" s="23">
        <v>63356972</v>
      </c>
      <c r="L13" s="23">
        <v>2225390</v>
      </c>
      <c r="M13" s="24">
        <v>3809946</v>
      </c>
      <c r="N13" s="24">
        <v>0</v>
      </c>
      <c r="O13" s="23">
        <v>6035336</v>
      </c>
      <c r="P13" s="23">
        <v>0</v>
      </c>
      <c r="Q13" s="24">
        <v>5326067</v>
      </c>
      <c r="R13" s="24">
        <v>3103414</v>
      </c>
      <c r="S13" s="23">
        <v>8429481</v>
      </c>
      <c r="T13" s="23">
        <v>2987273</v>
      </c>
      <c r="U13" s="24">
        <v>4385610</v>
      </c>
      <c r="V13" s="24">
        <v>12520923</v>
      </c>
      <c r="W13" s="35">
        <v>19893806</v>
      </c>
    </row>
    <row r="14" spans="1:23" ht="13" x14ac:dyDescent="0.3">
      <c r="A14" s="14" t="s">
        <v>19</v>
      </c>
      <c r="B14" s="15" t="s">
        <v>30</v>
      </c>
      <c r="C14" s="16" t="s">
        <v>31</v>
      </c>
      <c r="D14" s="23">
        <v>150361636</v>
      </c>
      <c r="E14" s="24">
        <v>259753799</v>
      </c>
      <c r="F14" s="24">
        <v>176314346</v>
      </c>
      <c r="G14" s="31">
        <f t="shared" si="1"/>
        <v>0.67877485018034323</v>
      </c>
      <c r="H14" s="23">
        <v>2258288</v>
      </c>
      <c r="I14" s="24">
        <v>4922552</v>
      </c>
      <c r="J14" s="24">
        <v>5503238</v>
      </c>
      <c r="K14" s="23">
        <v>12684078</v>
      </c>
      <c r="L14" s="23">
        <v>9058352</v>
      </c>
      <c r="M14" s="24">
        <v>33276155</v>
      </c>
      <c r="N14" s="24">
        <v>39931912</v>
      </c>
      <c r="O14" s="23">
        <v>82266419</v>
      </c>
      <c r="P14" s="23">
        <v>5042967</v>
      </c>
      <c r="Q14" s="24">
        <v>1250628</v>
      </c>
      <c r="R14" s="24">
        <v>18006833</v>
      </c>
      <c r="S14" s="23">
        <v>24300428</v>
      </c>
      <c r="T14" s="23">
        <v>11486589</v>
      </c>
      <c r="U14" s="24">
        <v>16795295</v>
      </c>
      <c r="V14" s="24">
        <v>28781537</v>
      </c>
      <c r="W14" s="35">
        <v>57063421</v>
      </c>
    </row>
    <row r="15" spans="1:23" ht="13" x14ac:dyDescent="0.3">
      <c r="A15" s="14" t="s">
        <v>19</v>
      </c>
      <c r="B15" s="15" t="s">
        <v>32</v>
      </c>
      <c r="C15" s="16" t="s">
        <v>33</v>
      </c>
      <c r="D15" s="23">
        <v>39475122</v>
      </c>
      <c r="E15" s="24">
        <v>51578610</v>
      </c>
      <c r="F15" s="24">
        <v>45073706</v>
      </c>
      <c r="G15" s="31">
        <f t="shared" si="1"/>
        <v>0.87388368938209071</v>
      </c>
      <c r="H15" s="23">
        <v>23755893</v>
      </c>
      <c r="I15" s="24">
        <v>-2159300</v>
      </c>
      <c r="J15" s="24">
        <v>3733536</v>
      </c>
      <c r="K15" s="23">
        <v>25330129</v>
      </c>
      <c r="L15" s="23">
        <v>1901093</v>
      </c>
      <c r="M15" s="24">
        <v>466230</v>
      </c>
      <c r="N15" s="24">
        <v>2902870</v>
      </c>
      <c r="O15" s="23">
        <v>5270193</v>
      </c>
      <c r="P15" s="23">
        <v>552063</v>
      </c>
      <c r="Q15" s="24">
        <v>3114430</v>
      </c>
      <c r="R15" s="24">
        <v>5429447</v>
      </c>
      <c r="S15" s="23">
        <v>9095940</v>
      </c>
      <c r="T15" s="23">
        <v>1264544</v>
      </c>
      <c r="U15" s="24">
        <v>2188964</v>
      </c>
      <c r="V15" s="24">
        <v>1923936</v>
      </c>
      <c r="W15" s="35">
        <v>5377444</v>
      </c>
    </row>
    <row r="16" spans="1:23" ht="13" x14ac:dyDescent="0.3">
      <c r="A16" s="14" t="s">
        <v>34</v>
      </c>
      <c r="B16" s="15" t="s">
        <v>35</v>
      </c>
      <c r="C16" s="16" t="s">
        <v>36</v>
      </c>
      <c r="D16" s="23">
        <v>9670400</v>
      </c>
      <c r="E16" s="24">
        <v>10625400</v>
      </c>
      <c r="F16" s="24">
        <v>2994440</v>
      </c>
      <c r="G16" s="31">
        <f t="shared" si="1"/>
        <v>0.28181903740094488</v>
      </c>
      <c r="H16" s="23">
        <v>1446691</v>
      </c>
      <c r="I16" s="24">
        <v>38720</v>
      </c>
      <c r="J16" s="24">
        <v>6674</v>
      </c>
      <c r="K16" s="23">
        <v>1492085</v>
      </c>
      <c r="L16" s="23">
        <v>13386</v>
      </c>
      <c r="M16" s="24">
        <v>63075</v>
      </c>
      <c r="N16" s="24">
        <v>58839</v>
      </c>
      <c r="O16" s="23">
        <v>135300</v>
      </c>
      <c r="P16" s="23">
        <v>5982</v>
      </c>
      <c r="Q16" s="24">
        <v>13136</v>
      </c>
      <c r="R16" s="24">
        <v>12027</v>
      </c>
      <c r="S16" s="23">
        <v>31145</v>
      </c>
      <c r="T16" s="23">
        <v>141655</v>
      </c>
      <c r="U16" s="24">
        <v>1194255</v>
      </c>
      <c r="V16" s="24">
        <v>0</v>
      </c>
      <c r="W16" s="35">
        <v>1335910</v>
      </c>
    </row>
    <row r="17" spans="1:23" ht="14" x14ac:dyDescent="0.3">
      <c r="A17" s="17" t="s">
        <v>0</v>
      </c>
      <c r="B17" s="18" t="s">
        <v>37</v>
      </c>
      <c r="C17" s="19" t="s">
        <v>0</v>
      </c>
      <c r="D17" s="25">
        <f>SUM(D9:D16)</f>
        <v>574814849</v>
      </c>
      <c r="E17" s="26">
        <f>SUM(E9:E16)</f>
        <v>791224705</v>
      </c>
      <c r="F17" s="26">
        <f>SUM(F9:F16)</f>
        <v>604361700</v>
      </c>
      <c r="G17" s="32">
        <f t="shared" si="1"/>
        <v>0.76383067437207997</v>
      </c>
      <c r="H17" s="25">
        <f t="shared" ref="H17:W17" si="2">SUM(H9:H16)</f>
        <v>154608220</v>
      </c>
      <c r="I17" s="26">
        <f t="shared" si="2"/>
        <v>-23555836</v>
      </c>
      <c r="J17" s="26">
        <f t="shared" si="2"/>
        <v>32840980</v>
      </c>
      <c r="K17" s="25">
        <f t="shared" si="2"/>
        <v>163893364</v>
      </c>
      <c r="L17" s="25">
        <f t="shared" si="2"/>
        <v>33432945</v>
      </c>
      <c r="M17" s="26">
        <f t="shared" si="2"/>
        <v>69023263</v>
      </c>
      <c r="N17" s="26">
        <f t="shared" si="2"/>
        <v>68517425</v>
      </c>
      <c r="O17" s="25">
        <f t="shared" si="2"/>
        <v>170973633</v>
      </c>
      <c r="P17" s="25">
        <f t="shared" si="2"/>
        <v>12288458</v>
      </c>
      <c r="Q17" s="26">
        <f t="shared" si="2"/>
        <v>17623579</v>
      </c>
      <c r="R17" s="26">
        <f t="shared" si="2"/>
        <v>77079979</v>
      </c>
      <c r="S17" s="25">
        <f t="shared" si="2"/>
        <v>106992016</v>
      </c>
      <c r="T17" s="25">
        <f t="shared" si="2"/>
        <v>31959159</v>
      </c>
      <c r="U17" s="26">
        <f t="shared" si="2"/>
        <v>49408542</v>
      </c>
      <c r="V17" s="26">
        <f t="shared" si="2"/>
        <v>81134986</v>
      </c>
      <c r="W17" s="36">
        <f t="shared" si="2"/>
        <v>162502687</v>
      </c>
    </row>
    <row r="18" spans="1:23" ht="13" x14ac:dyDescent="0.3">
      <c r="A18" s="14" t="s">
        <v>19</v>
      </c>
      <c r="B18" s="15" t="s">
        <v>38</v>
      </c>
      <c r="C18" s="16" t="s">
        <v>39</v>
      </c>
      <c r="D18" s="23">
        <v>101616899</v>
      </c>
      <c r="E18" s="24">
        <v>115553083</v>
      </c>
      <c r="F18" s="24">
        <v>82525213</v>
      </c>
      <c r="G18" s="31">
        <f t="shared" si="1"/>
        <v>0.71417577841692026</v>
      </c>
      <c r="H18" s="23">
        <v>2161539</v>
      </c>
      <c r="I18" s="24">
        <v>7050020</v>
      </c>
      <c r="J18" s="24">
        <v>11120975</v>
      </c>
      <c r="K18" s="23">
        <v>20332534</v>
      </c>
      <c r="L18" s="23">
        <v>7056791</v>
      </c>
      <c r="M18" s="24">
        <v>5367394</v>
      </c>
      <c r="N18" s="24">
        <v>16804079</v>
      </c>
      <c r="O18" s="23">
        <v>29228264</v>
      </c>
      <c r="P18" s="23">
        <v>3613992</v>
      </c>
      <c r="Q18" s="24">
        <v>3936167</v>
      </c>
      <c r="R18" s="24">
        <v>7507068</v>
      </c>
      <c r="S18" s="23">
        <v>15057227</v>
      </c>
      <c r="T18" s="23">
        <v>12151860</v>
      </c>
      <c r="U18" s="24">
        <v>2939035</v>
      </c>
      <c r="V18" s="24">
        <v>2816293</v>
      </c>
      <c r="W18" s="35">
        <v>17907188</v>
      </c>
    </row>
    <row r="19" spans="1:23" ht="13" x14ac:dyDescent="0.3">
      <c r="A19" s="14" t="s">
        <v>19</v>
      </c>
      <c r="B19" s="15" t="s">
        <v>40</v>
      </c>
      <c r="C19" s="16" t="s">
        <v>41</v>
      </c>
      <c r="D19" s="23">
        <v>294848472</v>
      </c>
      <c r="E19" s="24">
        <v>256473212</v>
      </c>
      <c r="F19" s="24">
        <v>268576600</v>
      </c>
      <c r="G19" s="31">
        <f t="shared" si="1"/>
        <v>1.0471916263909855</v>
      </c>
      <c r="H19" s="23">
        <v>12970596</v>
      </c>
      <c r="I19" s="24">
        <v>36938779</v>
      </c>
      <c r="J19" s="24">
        <v>27305715</v>
      </c>
      <c r="K19" s="23">
        <v>77215090</v>
      </c>
      <c r="L19" s="23">
        <v>22715237</v>
      </c>
      <c r="M19" s="24">
        <v>14684611</v>
      </c>
      <c r="N19" s="24">
        <v>21077226</v>
      </c>
      <c r="O19" s="23">
        <v>58477074</v>
      </c>
      <c r="P19" s="23">
        <v>48311631</v>
      </c>
      <c r="Q19" s="24">
        <v>7125327</v>
      </c>
      <c r="R19" s="24">
        <v>31578755</v>
      </c>
      <c r="S19" s="23">
        <v>87015713</v>
      </c>
      <c r="T19" s="23">
        <v>11837953</v>
      </c>
      <c r="U19" s="24">
        <v>16239485</v>
      </c>
      <c r="V19" s="24">
        <v>17791285</v>
      </c>
      <c r="W19" s="35">
        <v>45868723</v>
      </c>
    </row>
    <row r="20" spans="1:23" ht="13" x14ac:dyDescent="0.3">
      <c r="A20" s="14" t="s">
        <v>19</v>
      </c>
      <c r="B20" s="15" t="s">
        <v>42</v>
      </c>
      <c r="C20" s="16" t="s">
        <v>43</v>
      </c>
      <c r="D20" s="23">
        <v>56412315</v>
      </c>
      <c r="E20" s="24">
        <v>77390091</v>
      </c>
      <c r="F20" s="24">
        <v>43308775</v>
      </c>
      <c r="G20" s="31">
        <f t="shared" si="1"/>
        <v>0.55961654057235832</v>
      </c>
      <c r="H20" s="23">
        <v>3808333</v>
      </c>
      <c r="I20" s="24">
        <v>4493724</v>
      </c>
      <c r="J20" s="24">
        <v>4002464</v>
      </c>
      <c r="K20" s="23">
        <v>12304521</v>
      </c>
      <c r="L20" s="23">
        <v>5310192</v>
      </c>
      <c r="M20" s="24">
        <v>4249088</v>
      </c>
      <c r="N20" s="24">
        <v>5654884</v>
      </c>
      <c r="O20" s="23">
        <v>15214164</v>
      </c>
      <c r="P20" s="23">
        <v>277671</v>
      </c>
      <c r="Q20" s="24">
        <v>1523433</v>
      </c>
      <c r="R20" s="24">
        <v>2155768</v>
      </c>
      <c r="S20" s="23">
        <v>3956872</v>
      </c>
      <c r="T20" s="23">
        <v>853189</v>
      </c>
      <c r="U20" s="24">
        <v>3240318</v>
      </c>
      <c r="V20" s="24">
        <v>7739711</v>
      </c>
      <c r="W20" s="35">
        <v>11833218</v>
      </c>
    </row>
    <row r="21" spans="1:23" ht="13" x14ac:dyDescent="0.3">
      <c r="A21" s="14" t="s">
        <v>19</v>
      </c>
      <c r="B21" s="15" t="s">
        <v>44</v>
      </c>
      <c r="C21" s="16" t="s">
        <v>45</v>
      </c>
      <c r="D21" s="23">
        <v>62147850</v>
      </c>
      <c r="E21" s="24">
        <v>140846352</v>
      </c>
      <c r="F21" s="24">
        <v>67643910</v>
      </c>
      <c r="G21" s="31">
        <f t="shared" si="1"/>
        <v>0.48026739095095627</v>
      </c>
      <c r="H21" s="23">
        <v>-746629040</v>
      </c>
      <c r="I21" s="24">
        <v>2580196</v>
      </c>
      <c r="J21" s="24">
        <v>7112463</v>
      </c>
      <c r="K21" s="23">
        <v>-736936381</v>
      </c>
      <c r="L21" s="23">
        <v>6802979</v>
      </c>
      <c r="M21" s="24">
        <v>9153586</v>
      </c>
      <c r="N21" s="24">
        <v>7988775</v>
      </c>
      <c r="O21" s="23">
        <v>23945340</v>
      </c>
      <c r="P21" s="23">
        <v>2693985</v>
      </c>
      <c r="Q21" s="24">
        <v>790650</v>
      </c>
      <c r="R21" s="24">
        <v>7509222</v>
      </c>
      <c r="S21" s="23">
        <v>10993857</v>
      </c>
      <c r="T21" s="23">
        <v>758613800</v>
      </c>
      <c r="U21" s="24">
        <v>5031703</v>
      </c>
      <c r="V21" s="24">
        <v>5995591</v>
      </c>
      <c r="W21" s="35">
        <v>769641094</v>
      </c>
    </row>
    <row r="22" spans="1:23" ht="13" x14ac:dyDescent="0.3">
      <c r="A22" s="14" t="s">
        <v>19</v>
      </c>
      <c r="B22" s="15" t="s">
        <v>46</v>
      </c>
      <c r="C22" s="16" t="s">
        <v>47</v>
      </c>
      <c r="D22" s="23">
        <v>43301747</v>
      </c>
      <c r="E22" s="24">
        <v>35475355</v>
      </c>
      <c r="F22" s="24">
        <v>701603831</v>
      </c>
      <c r="G22" s="31">
        <f t="shared" si="1"/>
        <v>19.777218043343048</v>
      </c>
      <c r="H22" s="23">
        <v>1586964</v>
      </c>
      <c r="I22" s="24">
        <v>668115250</v>
      </c>
      <c r="J22" s="24">
        <v>2905167</v>
      </c>
      <c r="K22" s="23">
        <v>672607381</v>
      </c>
      <c r="L22" s="23">
        <v>5320409</v>
      </c>
      <c r="M22" s="24">
        <v>4185679</v>
      </c>
      <c r="N22" s="24">
        <v>3401910</v>
      </c>
      <c r="O22" s="23">
        <v>12907998</v>
      </c>
      <c r="P22" s="23">
        <v>1532917</v>
      </c>
      <c r="Q22" s="24">
        <v>2944217</v>
      </c>
      <c r="R22" s="24">
        <v>4176164</v>
      </c>
      <c r="S22" s="23">
        <v>8653298</v>
      </c>
      <c r="T22" s="23">
        <v>5547252</v>
      </c>
      <c r="U22" s="24">
        <v>1091828</v>
      </c>
      <c r="V22" s="24">
        <v>796074</v>
      </c>
      <c r="W22" s="35">
        <v>7435154</v>
      </c>
    </row>
    <row r="23" spans="1:23" ht="13" x14ac:dyDescent="0.3">
      <c r="A23" s="14" t="s">
        <v>19</v>
      </c>
      <c r="B23" s="15" t="s">
        <v>48</v>
      </c>
      <c r="C23" s="16" t="s">
        <v>49</v>
      </c>
      <c r="D23" s="23">
        <v>47526334</v>
      </c>
      <c r="E23" s="24">
        <v>73069811</v>
      </c>
      <c r="F23" s="24">
        <v>58930100</v>
      </c>
      <c r="G23" s="31">
        <f t="shared" si="1"/>
        <v>0.80649038492791503</v>
      </c>
      <c r="H23" s="23">
        <v>0</v>
      </c>
      <c r="I23" s="24">
        <v>7485331</v>
      </c>
      <c r="J23" s="24">
        <v>6804650</v>
      </c>
      <c r="K23" s="23">
        <v>14289981</v>
      </c>
      <c r="L23" s="23">
        <v>8021137</v>
      </c>
      <c r="M23" s="24">
        <v>6220263</v>
      </c>
      <c r="N23" s="24">
        <v>70683</v>
      </c>
      <c r="O23" s="23">
        <v>14312083</v>
      </c>
      <c r="P23" s="23">
        <v>1975102</v>
      </c>
      <c r="Q23" s="24">
        <v>19947574</v>
      </c>
      <c r="R23" s="24">
        <v>2726064</v>
      </c>
      <c r="S23" s="23">
        <v>24648740</v>
      </c>
      <c r="T23" s="23">
        <v>1110015</v>
      </c>
      <c r="U23" s="24">
        <v>1613400</v>
      </c>
      <c r="V23" s="24">
        <v>2955881</v>
      </c>
      <c r="W23" s="35">
        <v>5679296</v>
      </c>
    </row>
    <row r="24" spans="1:23" ht="13" x14ac:dyDescent="0.3">
      <c r="A24" s="14" t="s">
        <v>34</v>
      </c>
      <c r="B24" s="15" t="s">
        <v>50</v>
      </c>
      <c r="C24" s="16" t="s">
        <v>51</v>
      </c>
      <c r="D24" s="23">
        <v>435874836</v>
      </c>
      <c r="E24" s="24">
        <v>424287980</v>
      </c>
      <c r="F24" s="24">
        <v>267609683</v>
      </c>
      <c r="G24" s="31">
        <f t="shared" si="1"/>
        <v>0.63072652447047872</v>
      </c>
      <c r="H24" s="23">
        <v>25415638</v>
      </c>
      <c r="I24" s="24">
        <v>40694608</v>
      </c>
      <c r="J24" s="24">
        <v>41138220</v>
      </c>
      <c r="K24" s="23">
        <v>107248466</v>
      </c>
      <c r="L24" s="23">
        <v>32505496</v>
      </c>
      <c r="M24" s="24">
        <v>44248085</v>
      </c>
      <c r="N24" s="24">
        <v>44286679</v>
      </c>
      <c r="O24" s="23">
        <v>121040260</v>
      </c>
      <c r="P24" s="23">
        <v>12485439</v>
      </c>
      <c r="Q24" s="24">
        <v>13544237</v>
      </c>
      <c r="R24" s="24">
        <v>13428844</v>
      </c>
      <c r="S24" s="23">
        <v>39458520</v>
      </c>
      <c r="T24" s="23">
        <v>-137563</v>
      </c>
      <c r="U24" s="24">
        <v>0</v>
      </c>
      <c r="V24" s="24">
        <v>0</v>
      </c>
      <c r="W24" s="35">
        <v>-137563</v>
      </c>
    </row>
    <row r="25" spans="1:23" ht="14" x14ac:dyDescent="0.3">
      <c r="A25" s="17" t="s">
        <v>0</v>
      </c>
      <c r="B25" s="18" t="s">
        <v>52</v>
      </c>
      <c r="C25" s="19" t="s">
        <v>0</v>
      </c>
      <c r="D25" s="25">
        <f>SUM(D18:D24)</f>
        <v>1041728453</v>
      </c>
      <c r="E25" s="26">
        <f>SUM(E18:E24)</f>
        <v>1123095884</v>
      </c>
      <c r="F25" s="26">
        <f>SUM(F18:F24)</f>
        <v>1490198112</v>
      </c>
      <c r="G25" s="32">
        <f t="shared" si="1"/>
        <v>1.3268663283606157</v>
      </c>
      <c r="H25" s="25">
        <f t="shared" ref="H25:W25" si="3">SUM(H18:H24)</f>
        <v>-700685970</v>
      </c>
      <c r="I25" s="26">
        <f t="shared" si="3"/>
        <v>767357908</v>
      </c>
      <c r="J25" s="26">
        <f t="shared" si="3"/>
        <v>100389654</v>
      </c>
      <c r="K25" s="25">
        <f t="shared" si="3"/>
        <v>167061592</v>
      </c>
      <c r="L25" s="25">
        <f t="shared" si="3"/>
        <v>87732241</v>
      </c>
      <c r="M25" s="26">
        <f t="shared" si="3"/>
        <v>88108706</v>
      </c>
      <c r="N25" s="26">
        <f t="shared" si="3"/>
        <v>99284236</v>
      </c>
      <c r="O25" s="25">
        <f t="shared" si="3"/>
        <v>275125183</v>
      </c>
      <c r="P25" s="25">
        <f t="shared" si="3"/>
        <v>70890737</v>
      </c>
      <c r="Q25" s="26">
        <f t="shared" si="3"/>
        <v>49811605</v>
      </c>
      <c r="R25" s="26">
        <f t="shared" si="3"/>
        <v>69081885</v>
      </c>
      <c r="S25" s="25">
        <f t="shared" si="3"/>
        <v>189784227</v>
      </c>
      <c r="T25" s="25">
        <f t="shared" si="3"/>
        <v>789976506</v>
      </c>
      <c r="U25" s="26">
        <f t="shared" si="3"/>
        <v>30155769</v>
      </c>
      <c r="V25" s="26">
        <f t="shared" si="3"/>
        <v>38094835</v>
      </c>
      <c r="W25" s="36">
        <f t="shared" si="3"/>
        <v>858227110</v>
      </c>
    </row>
    <row r="26" spans="1:23" ht="13" x14ac:dyDescent="0.3">
      <c r="A26" s="14" t="s">
        <v>19</v>
      </c>
      <c r="B26" s="15" t="s">
        <v>53</v>
      </c>
      <c r="C26" s="16" t="s">
        <v>54</v>
      </c>
      <c r="D26" s="23">
        <v>32064750</v>
      </c>
      <c r="E26" s="24">
        <v>32064750</v>
      </c>
      <c r="F26" s="24">
        <v>97026658</v>
      </c>
      <c r="G26" s="31">
        <f t="shared" si="1"/>
        <v>3.0259602211150876</v>
      </c>
      <c r="H26" s="23">
        <v>80782652</v>
      </c>
      <c r="I26" s="24">
        <v>-28552045</v>
      </c>
      <c r="J26" s="24">
        <v>5693456</v>
      </c>
      <c r="K26" s="23">
        <v>57924063</v>
      </c>
      <c r="L26" s="23">
        <v>6029579</v>
      </c>
      <c r="M26" s="24">
        <v>15986589</v>
      </c>
      <c r="N26" s="24">
        <v>1598499</v>
      </c>
      <c r="O26" s="23">
        <v>23614667</v>
      </c>
      <c r="P26" s="23">
        <v>3199112</v>
      </c>
      <c r="Q26" s="24">
        <v>3515075</v>
      </c>
      <c r="R26" s="24">
        <v>1725756</v>
      </c>
      <c r="S26" s="23">
        <v>8439943</v>
      </c>
      <c r="T26" s="23">
        <v>1231824</v>
      </c>
      <c r="U26" s="24">
        <v>2623052</v>
      </c>
      <c r="V26" s="24">
        <v>3193109</v>
      </c>
      <c r="W26" s="35">
        <v>7047985</v>
      </c>
    </row>
    <row r="27" spans="1:23" ht="13" x14ac:dyDescent="0.3">
      <c r="A27" s="14" t="s">
        <v>19</v>
      </c>
      <c r="B27" s="15" t="s">
        <v>55</v>
      </c>
      <c r="C27" s="16" t="s">
        <v>56</v>
      </c>
      <c r="D27" s="23">
        <v>86511045</v>
      </c>
      <c r="E27" s="24">
        <v>101807194</v>
      </c>
      <c r="F27" s="24">
        <v>69142848</v>
      </c>
      <c r="G27" s="31">
        <f t="shared" si="1"/>
        <v>0.67915483457878234</v>
      </c>
      <c r="H27" s="23">
        <v>-26733797</v>
      </c>
      <c r="I27" s="24">
        <v>4671895</v>
      </c>
      <c r="J27" s="24">
        <v>14352670</v>
      </c>
      <c r="K27" s="23">
        <v>-7709232</v>
      </c>
      <c r="L27" s="23">
        <v>7320588</v>
      </c>
      <c r="M27" s="24">
        <v>9668090</v>
      </c>
      <c r="N27" s="24">
        <v>1331270</v>
      </c>
      <c r="O27" s="23">
        <v>18319948</v>
      </c>
      <c r="P27" s="23">
        <v>34728360</v>
      </c>
      <c r="Q27" s="24">
        <v>1991019</v>
      </c>
      <c r="R27" s="24">
        <v>3408010</v>
      </c>
      <c r="S27" s="23">
        <v>40127389</v>
      </c>
      <c r="T27" s="23">
        <v>4259924</v>
      </c>
      <c r="U27" s="24">
        <v>3995911</v>
      </c>
      <c r="V27" s="24">
        <v>10148908</v>
      </c>
      <c r="W27" s="35">
        <v>18404743</v>
      </c>
    </row>
    <row r="28" spans="1:23" ht="13" x14ac:dyDescent="0.3">
      <c r="A28" s="14" t="s">
        <v>19</v>
      </c>
      <c r="B28" s="15" t="s">
        <v>57</v>
      </c>
      <c r="C28" s="16" t="s">
        <v>58</v>
      </c>
      <c r="D28" s="23">
        <v>121368457</v>
      </c>
      <c r="E28" s="24">
        <v>138852738</v>
      </c>
      <c r="F28" s="24">
        <v>136831857</v>
      </c>
      <c r="G28" s="31">
        <f t="shared" si="1"/>
        <v>0.9854458685575217</v>
      </c>
      <c r="H28" s="23">
        <v>16460734</v>
      </c>
      <c r="I28" s="24">
        <v>12703785</v>
      </c>
      <c r="J28" s="24">
        <v>17647449</v>
      </c>
      <c r="K28" s="23">
        <v>46811968</v>
      </c>
      <c r="L28" s="23">
        <v>24141631</v>
      </c>
      <c r="M28" s="24">
        <v>16122684</v>
      </c>
      <c r="N28" s="24">
        <v>9103703</v>
      </c>
      <c r="O28" s="23">
        <v>49368018</v>
      </c>
      <c r="P28" s="23">
        <v>1576663</v>
      </c>
      <c r="Q28" s="24">
        <v>4691533</v>
      </c>
      <c r="R28" s="24">
        <v>7282386</v>
      </c>
      <c r="S28" s="23">
        <v>13550582</v>
      </c>
      <c r="T28" s="23">
        <v>10722937</v>
      </c>
      <c r="U28" s="24">
        <v>7062733</v>
      </c>
      <c r="V28" s="24">
        <v>9315619</v>
      </c>
      <c r="W28" s="35">
        <v>27101289</v>
      </c>
    </row>
    <row r="29" spans="1:23" ht="13" x14ac:dyDescent="0.3">
      <c r="A29" s="14" t="s">
        <v>19</v>
      </c>
      <c r="B29" s="15" t="s">
        <v>59</v>
      </c>
      <c r="C29" s="16" t="s">
        <v>60</v>
      </c>
      <c r="D29" s="23">
        <v>190429395</v>
      </c>
      <c r="E29" s="24">
        <v>176268474</v>
      </c>
      <c r="F29" s="24">
        <v>25919930</v>
      </c>
      <c r="G29" s="31">
        <f t="shared" si="1"/>
        <v>0.14704801948872603</v>
      </c>
      <c r="H29" s="23">
        <v>6174057</v>
      </c>
      <c r="I29" s="24">
        <v>-84598205</v>
      </c>
      <c r="J29" s="24">
        <v>13685031</v>
      </c>
      <c r="K29" s="23">
        <v>-64739117</v>
      </c>
      <c r="L29" s="23">
        <v>25583344</v>
      </c>
      <c r="M29" s="24">
        <v>10098344</v>
      </c>
      <c r="N29" s="24">
        <v>14167080</v>
      </c>
      <c r="O29" s="23">
        <v>49848768</v>
      </c>
      <c r="P29" s="23">
        <v>3296644</v>
      </c>
      <c r="Q29" s="24">
        <v>6699376</v>
      </c>
      <c r="R29" s="24">
        <v>9702466</v>
      </c>
      <c r="S29" s="23">
        <v>19698486</v>
      </c>
      <c r="T29" s="23">
        <v>8626339</v>
      </c>
      <c r="U29" s="24">
        <v>10389955</v>
      </c>
      <c r="V29" s="24">
        <v>2095499</v>
      </c>
      <c r="W29" s="35">
        <v>21111793</v>
      </c>
    </row>
    <row r="30" spans="1:23" ht="13" x14ac:dyDescent="0.3">
      <c r="A30" s="14" t="s">
        <v>19</v>
      </c>
      <c r="B30" s="15" t="s">
        <v>61</v>
      </c>
      <c r="C30" s="16" t="s">
        <v>62</v>
      </c>
      <c r="D30" s="23">
        <v>74651637</v>
      </c>
      <c r="E30" s="24">
        <v>117882259</v>
      </c>
      <c r="F30" s="24">
        <v>84955473</v>
      </c>
      <c r="G30" s="31">
        <f t="shared" si="1"/>
        <v>0.72068073449457737</v>
      </c>
      <c r="H30" s="23">
        <v>4008523</v>
      </c>
      <c r="I30" s="24">
        <v>0</v>
      </c>
      <c r="J30" s="24">
        <v>5009748</v>
      </c>
      <c r="K30" s="23">
        <v>9018271</v>
      </c>
      <c r="L30" s="23">
        <v>7627565</v>
      </c>
      <c r="M30" s="24">
        <v>9831096</v>
      </c>
      <c r="N30" s="24">
        <v>11476068</v>
      </c>
      <c r="O30" s="23">
        <v>28934729</v>
      </c>
      <c r="P30" s="23">
        <v>6006563</v>
      </c>
      <c r="Q30" s="24">
        <v>11611277</v>
      </c>
      <c r="R30" s="24">
        <v>6400945</v>
      </c>
      <c r="S30" s="23">
        <v>24018785</v>
      </c>
      <c r="T30" s="23">
        <v>8802481</v>
      </c>
      <c r="U30" s="24">
        <v>6642014</v>
      </c>
      <c r="V30" s="24">
        <v>7539193</v>
      </c>
      <c r="W30" s="35">
        <v>22983688</v>
      </c>
    </row>
    <row r="31" spans="1:23" ht="13" x14ac:dyDescent="0.3">
      <c r="A31" s="14" t="s">
        <v>19</v>
      </c>
      <c r="B31" s="15" t="s">
        <v>63</v>
      </c>
      <c r="C31" s="16" t="s">
        <v>64</v>
      </c>
      <c r="D31" s="23">
        <v>208762103</v>
      </c>
      <c r="E31" s="24">
        <v>204376074</v>
      </c>
      <c r="F31" s="24">
        <v>141127069</v>
      </c>
      <c r="G31" s="31">
        <f t="shared" si="1"/>
        <v>0.69052637247547866</v>
      </c>
      <c r="H31" s="23">
        <v>854523</v>
      </c>
      <c r="I31" s="24">
        <v>8961225</v>
      </c>
      <c r="J31" s="24">
        <v>7239658</v>
      </c>
      <c r="K31" s="23">
        <v>17055406</v>
      </c>
      <c r="L31" s="23">
        <v>18996011</v>
      </c>
      <c r="M31" s="24">
        <v>25422029</v>
      </c>
      <c r="N31" s="24">
        <v>9396696</v>
      </c>
      <c r="O31" s="23">
        <v>53814736</v>
      </c>
      <c r="P31" s="23">
        <v>8103075</v>
      </c>
      <c r="Q31" s="24">
        <v>10471356</v>
      </c>
      <c r="R31" s="24">
        <v>1848826</v>
      </c>
      <c r="S31" s="23">
        <v>20423257</v>
      </c>
      <c r="T31" s="23">
        <v>13375845</v>
      </c>
      <c r="U31" s="24">
        <v>18624677</v>
      </c>
      <c r="V31" s="24">
        <v>17833148</v>
      </c>
      <c r="W31" s="35">
        <v>49833670</v>
      </c>
    </row>
    <row r="32" spans="1:23" ht="13" x14ac:dyDescent="0.3">
      <c r="A32" s="14" t="s">
        <v>34</v>
      </c>
      <c r="B32" s="15" t="s">
        <v>65</v>
      </c>
      <c r="C32" s="16" t="s">
        <v>66</v>
      </c>
      <c r="D32" s="23">
        <v>499270599</v>
      </c>
      <c r="E32" s="24">
        <v>490735012</v>
      </c>
      <c r="F32" s="24">
        <v>529099237</v>
      </c>
      <c r="G32" s="31">
        <f t="shared" si="1"/>
        <v>1.0781770692163288</v>
      </c>
      <c r="H32" s="23">
        <v>54072757</v>
      </c>
      <c r="I32" s="24">
        <v>35797405</v>
      </c>
      <c r="J32" s="24">
        <v>59740331</v>
      </c>
      <c r="K32" s="23">
        <v>149610493</v>
      </c>
      <c r="L32" s="23">
        <v>53801920</v>
      </c>
      <c r="M32" s="24">
        <v>46683619</v>
      </c>
      <c r="N32" s="24">
        <v>78503871</v>
      </c>
      <c r="O32" s="23">
        <v>178989410</v>
      </c>
      <c r="P32" s="23">
        <v>5030391</v>
      </c>
      <c r="Q32" s="24">
        <v>41004786</v>
      </c>
      <c r="R32" s="24">
        <v>13209385</v>
      </c>
      <c r="S32" s="23">
        <v>59244562</v>
      </c>
      <c r="T32" s="23">
        <v>54176100</v>
      </c>
      <c r="U32" s="24">
        <v>39769905</v>
      </c>
      <c r="V32" s="24">
        <v>47308767</v>
      </c>
      <c r="W32" s="35">
        <v>141254772</v>
      </c>
    </row>
    <row r="33" spans="1:23" ht="14" x14ac:dyDescent="0.3">
      <c r="A33" s="17" t="s">
        <v>0</v>
      </c>
      <c r="B33" s="18" t="s">
        <v>67</v>
      </c>
      <c r="C33" s="19" t="s">
        <v>0</v>
      </c>
      <c r="D33" s="25">
        <f>SUM(D26:D32)</f>
        <v>1213057986</v>
      </c>
      <c r="E33" s="26">
        <f>SUM(E26:E32)</f>
        <v>1261986501</v>
      </c>
      <c r="F33" s="26">
        <f>SUM(F26:F32)</f>
        <v>1084103072</v>
      </c>
      <c r="G33" s="32">
        <f t="shared" si="1"/>
        <v>0.85904490352389273</v>
      </c>
      <c r="H33" s="25">
        <f t="shared" ref="H33:W33" si="4">SUM(H26:H32)</f>
        <v>135619449</v>
      </c>
      <c r="I33" s="26">
        <f t="shared" si="4"/>
        <v>-51015940</v>
      </c>
      <c r="J33" s="26">
        <f t="shared" si="4"/>
        <v>123368343</v>
      </c>
      <c r="K33" s="25">
        <f t="shared" si="4"/>
        <v>207971852</v>
      </c>
      <c r="L33" s="25">
        <f t="shared" si="4"/>
        <v>143500638</v>
      </c>
      <c r="M33" s="26">
        <f t="shared" si="4"/>
        <v>133812451</v>
      </c>
      <c r="N33" s="26">
        <f t="shared" si="4"/>
        <v>125577187</v>
      </c>
      <c r="O33" s="25">
        <f t="shared" si="4"/>
        <v>402890276</v>
      </c>
      <c r="P33" s="25">
        <f t="shared" si="4"/>
        <v>61940808</v>
      </c>
      <c r="Q33" s="26">
        <f t="shared" si="4"/>
        <v>79984422</v>
      </c>
      <c r="R33" s="26">
        <f t="shared" si="4"/>
        <v>43577774</v>
      </c>
      <c r="S33" s="25">
        <f t="shared" si="4"/>
        <v>185503004</v>
      </c>
      <c r="T33" s="25">
        <f t="shared" si="4"/>
        <v>101195450</v>
      </c>
      <c r="U33" s="26">
        <f t="shared" si="4"/>
        <v>89108247</v>
      </c>
      <c r="V33" s="26">
        <f t="shared" si="4"/>
        <v>97434243</v>
      </c>
      <c r="W33" s="36">
        <f t="shared" si="4"/>
        <v>287737940</v>
      </c>
    </row>
    <row r="34" spans="1:23" ht="13" x14ac:dyDescent="0.3">
      <c r="A34" s="14" t="s">
        <v>19</v>
      </c>
      <c r="B34" s="15" t="s">
        <v>68</v>
      </c>
      <c r="C34" s="16" t="s">
        <v>69</v>
      </c>
      <c r="D34" s="23">
        <v>68017000</v>
      </c>
      <c r="E34" s="24">
        <v>86044074</v>
      </c>
      <c r="F34" s="24">
        <v>57808975</v>
      </c>
      <c r="G34" s="31">
        <f t="shared" si="1"/>
        <v>0.67185306683642154</v>
      </c>
      <c r="H34" s="23">
        <v>608693</v>
      </c>
      <c r="I34" s="24">
        <v>8017914</v>
      </c>
      <c r="J34" s="24">
        <v>6164814</v>
      </c>
      <c r="K34" s="23">
        <v>14791421</v>
      </c>
      <c r="L34" s="23">
        <v>10604162</v>
      </c>
      <c r="M34" s="24">
        <v>4638357</v>
      </c>
      <c r="N34" s="24">
        <v>6436988</v>
      </c>
      <c r="O34" s="23">
        <v>21679507</v>
      </c>
      <c r="P34" s="23">
        <v>11781432</v>
      </c>
      <c r="Q34" s="24">
        <v>4894506</v>
      </c>
      <c r="R34" s="24">
        <v>2318369</v>
      </c>
      <c r="S34" s="23">
        <v>18994307</v>
      </c>
      <c r="T34" s="23">
        <v>374657</v>
      </c>
      <c r="U34" s="24">
        <v>4943587</v>
      </c>
      <c r="V34" s="24">
        <v>-2974504</v>
      </c>
      <c r="W34" s="35">
        <v>2343740</v>
      </c>
    </row>
    <row r="35" spans="1:23" ht="13" x14ac:dyDescent="0.3">
      <c r="A35" s="14" t="s">
        <v>19</v>
      </c>
      <c r="B35" s="15" t="s">
        <v>70</v>
      </c>
      <c r="C35" s="16" t="s">
        <v>71</v>
      </c>
      <c r="D35" s="23">
        <v>142990193</v>
      </c>
      <c r="E35" s="24">
        <v>165806891</v>
      </c>
      <c r="F35" s="24">
        <v>108582864</v>
      </c>
      <c r="G35" s="31">
        <f t="shared" si="1"/>
        <v>0.65487545991077056</v>
      </c>
      <c r="H35" s="23">
        <v>6066341</v>
      </c>
      <c r="I35" s="24">
        <v>0</v>
      </c>
      <c r="J35" s="24">
        <v>7099752</v>
      </c>
      <c r="K35" s="23">
        <v>13166093</v>
      </c>
      <c r="L35" s="23">
        <v>7660149</v>
      </c>
      <c r="M35" s="24">
        <v>9048353</v>
      </c>
      <c r="N35" s="24">
        <v>14201849</v>
      </c>
      <c r="O35" s="23">
        <v>30910351</v>
      </c>
      <c r="P35" s="23">
        <v>2621031</v>
      </c>
      <c r="Q35" s="24">
        <v>7605252</v>
      </c>
      <c r="R35" s="24">
        <v>8667437</v>
      </c>
      <c r="S35" s="23">
        <v>18893720</v>
      </c>
      <c r="T35" s="23">
        <v>14409316</v>
      </c>
      <c r="U35" s="24">
        <v>1699706</v>
      </c>
      <c r="V35" s="24">
        <v>29503678</v>
      </c>
      <c r="W35" s="35">
        <v>45612700</v>
      </c>
    </row>
    <row r="36" spans="1:23" ht="13" x14ac:dyDescent="0.3">
      <c r="A36" s="14" t="s">
        <v>19</v>
      </c>
      <c r="B36" s="15" t="s">
        <v>72</v>
      </c>
      <c r="C36" s="16" t="s">
        <v>73</v>
      </c>
      <c r="D36" s="23">
        <v>38629286</v>
      </c>
      <c r="E36" s="24">
        <v>37920870</v>
      </c>
      <c r="F36" s="24">
        <v>41896190</v>
      </c>
      <c r="G36" s="31">
        <f t="shared" si="1"/>
        <v>1.1048319830214866</v>
      </c>
      <c r="H36" s="23">
        <v>-117391229</v>
      </c>
      <c r="I36" s="24">
        <v>172250</v>
      </c>
      <c r="J36" s="24">
        <v>287477</v>
      </c>
      <c r="K36" s="23">
        <v>-116931502</v>
      </c>
      <c r="L36" s="23">
        <v>4063724</v>
      </c>
      <c r="M36" s="24">
        <v>5390594</v>
      </c>
      <c r="N36" s="24">
        <v>123512285</v>
      </c>
      <c r="O36" s="23">
        <v>132966603</v>
      </c>
      <c r="P36" s="23">
        <v>1495812</v>
      </c>
      <c r="Q36" s="24">
        <v>352543</v>
      </c>
      <c r="R36" s="24">
        <v>833270</v>
      </c>
      <c r="S36" s="23">
        <v>2681625</v>
      </c>
      <c r="T36" s="23">
        <v>19277763</v>
      </c>
      <c r="U36" s="24">
        <v>3398901</v>
      </c>
      <c r="V36" s="24">
        <v>502800</v>
      </c>
      <c r="W36" s="35">
        <v>23179464</v>
      </c>
    </row>
    <row r="37" spans="1:23" ht="13" x14ac:dyDescent="0.3">
      <c r="A37" s="14" t="s">
        <v>34</v>
      </c>
      <c r="B37" s="15" t="s">
        <v>74</v>
      </c>
      <c r="C37" s="16" t="s">
        <v>75</v>
      </c>
      <c r="D37" s="23">
        <v>256270150</v>
      </c>
      <c r="E37" s="24">
        <v>281184807</v>
      </c>
      <c r="F37" s="24">
        <v>200760704</v>
      </c>
      <c r="G37" s="31">
        <f t="shared" si="1"/>
        <v>0.71398133541404318</v>
      </c>
      <c r="H37" s="23">
        <v>18572594</v>
      </c>
      <c r="I37" s="24">
        <v>8336589</v>
      </c>
      <c r="J37" s="24">
        <v>28559178</v>
      </c>
      <c r="K37" s="23">
        <v>55468361</v>
      </c>
      <c r="L37" s="23">
        <v>9228419</v>
      </c>
      <c r="M37" s="24">
        <v>20214993</v>
      </c>
      <c r="N37" s="24">
        <v>27886176</v>
      </c>
      <c r="O37" s="23">
        <v>57329588</v>
      </c>
      <c r="P37" s="23">
        <v>6250291</v>
      </c>
      <c r="Q37" s="24">
        <v>7515811</v>
      </c>
      <c r="R37" s="24">
        <v>12441500</v>
      </c>
      <c r="S37" s="23">
        <v>26207602</v>
      </c>
      <c r="T37" s="23">
        <v>16503159</v>
      </c>
      <c r="U37" s="24">
        <v>8101282</v>
      </c>
      <c r="V37" s="24">
        <v>37150712</v>
      </c>
      <c r="W37" s="35">
        <v>61755153</v>
      </c>
    </row>
    <row r="38" spans="1:23" ht="14" x14ac:dyDescent="0.3">
      <c r="A38" s="17" t="s">
        <v>0</v>
      </c>
      <c r="B38" s="18" t="s">
        <v>76</v>
      </c>
      <c r="C38" s="19" t="s">
        <v>0</v>
      </c>
      <c r="D38" s="25">
        <f>SUM(D34:D37)</f>
        <v>505906629</v>
      </c>
      <c r="E38" s="26">
        <f>SUM(E34:E37)</f>
        <v>570956642</v>
      </c>
      <c r="F38" s="26">
        <f>SUM(F34:F37)</f>
        <v>409048733</v>
      </c>
      <c r="G38" s="32">
        <f t="shared" si="1"/>
        <v>0.71642696294266073</v>
      </c>
      <c r="H38" s="25">
        <f t="shared" ref="H38:W38" si="5">SUM(H34:H37)</f>
        <v>-92143601</v>
      </c>
      <c r="I38" s="26">
        <f t="shared" si="5"/>
        <v>16526753</v>
      </c>
      <c r="J38" s="26">
        <f t="shared" si="5"/>
        <v>42111221</v>
      </c>
      <c r="K38" s="25">
        <f t="shared" si="5"/>
        <v>-33505627</v>
      </c>
      <c r="L38" s="25">
        <f t="shared" si="5"/>
        <v>31556454</v>
      </c>
      <c r="M38" s="26">
        <f t="shared" si="5"/>
        <v>39292297</v>
      </c>
      <c r="N38" s="26">
        <f t="shared" si="5"/>
        <v>172037298</v>
      </c>
      <c r="O38" s="25">
        <f t="shared" si="5"/>
        <v>242886049</v>
      </c>
      <c r="P38" s="25">
        <f t="shared" si="5"/>
        <v>22148566</v>
      </c>
      <c r="Q38" s="26">
        <f t="shared" si="5"/>
        <v>20368112</v>
      </c>
      <c r="R38" s="26">
        <f t="shared" si="5"/>
        <v>24260576</v>
      </c>
      <c r="S38" s="25">
        <f t="shared" si="5"/>
        <v>66777254</v>
      </c>
      <c r="T38" s="25">
        <f t="shared" si="5"/>
        <v>50564895</v>
      </c>
      <c r="U38" s="26">
        <f t="shared" si="5"/>
        <v>18143476</v>
      </c>
      <c r="V38" s="26">
        <f t="shared" si="5"/>
        <v>64182686</v>
      </c>
      <c r="W38" s="36">
        <f t="shared" si="5"/>
        <v>132891057</v>
      </c>
    </row>
    <row r="39" spans="1:23" ht="13" x14ac:dyDescent="0.3">
      <c r="A39" s="14" t="s">
        <v>19</v>
      </c>
      <c r="B39" s="15" t="s">
        <v>77</v>
      </c>
      <c r="C39" s="16" t="s">
        <v>78</v>
      </c>
      <c r="D39" s="23">
        <v>143189377</v>
      </c>
      <c r="E39" s="24">
        <v>143997811</v>
      </c>
      <c r="F39" s="24">
        <v>122749781</v>
      </c>
      <c r="G39" s="31">
        <f t="shared" si="1"/>
        <v>0.85244199302446344</v>
      </c>
      <c r="H39" s="23">
        <v>16144007</v>
      </c>
      <c r="I39" s="24">
        <v>10236921</v>
      </c>
      <c r="J39" s="24">
        <v>11383088</v>
      </c>
      <c r="K39" s="23">
        <v>37764016</v>
      </c>
      <c r="L39" s="23">
        <v>12750718</v>
      </c>
      <c r="M39" s="24">
        <v>8157687</v>
      </c>
      <c r="N39" s="24">
        <v>5207706</v>
      </c>
      <c r="O39" s="23">
        <v>26116111</v>
      </c>
      <c r="P39" s="23">
        <v>6033147</v>
      </c>
      <c r="Q39" s="24">
        <v>29863</v>
      </c>
      <c r="R39" s="24">
        <v>16031676</v>
      </c>
      <c r="S39" s="23">
        <v>22094686</v>
      </c>
      <c r="T39" s="23">
        <v>581182</v>
      </c>
      <c r="U39" s="24">
        <v>9114998</v>
      </c>
      <c r="V39" s="24">
        <v>27078788</v>
      </c>
      <c r="W39" s="35">
        <v>36774968</v>
      </c>
    </row>
    <row r="40" spans="1:23" ht="13" x14ac:dyDescent="0.3">
      <c r="A40" s="14" t="s">
        <v>19</v>
      </c>
      <c r="B40" s="15" t="s">
        <v>79</v>
      </c>
      <c r="C40" s="16" t="s">
        <v>80</v>
      </c>
      <c r="D40" s="23">
        <v>151529900</v>
      </c>
      <c r="E40" s="24">
        <v>210162954</v>
      </c>
      <c r="F40" s="24">
        <v>140160291</v>
      </c>
      <c r="G40" s="31">
        <f t="shared" si="1"/>
        <v>0.66691245213464212</v>
      </c>
      <c r="H40" s="23">
        <v>1101263</v>
      </c>
      <c r="I40" s="24">
        <v>18578720</v>
      </c>
      <c r="J40" s="24">
        <v>15715133</v>
      </c>
      <c r="K40" s="23">
        <v>35395116</v>
      </c>
      <c r="L40" s="23">
        <v>14287413</v>
      </c>
      <c r="M40" s="24">
        <v>19848614</v>
      </c>
      <c r="N40" s="24">
        <v>8899411</v>
      </c>
      <c r="O40" s="23">
        <v>43035438</v>
      </c>
      <c r="P40" s="23">
        <v>4570090</v>
      </c>
      <c r="Q40" s="24">
        <v>6189810</v>
      </c>
      <c r="R40" s="24">
        <v>5616702</v>
      </c>
      <c r="S40" s="23">
        <v>16376602</v>
      </c>
      <c r="T40" s="23">
        <v>16605080</v>
      </c>
      <c r="U40" s="24">
        <v>4225588</v>
      </c>
      <c r="V40" s="24">
        <v>24522467</v>
      </c>
      <c r="W40" s="35">
        <v>45353135</v>
      </c>
    </row>
    <row r="41" spans="1:23" ht="13" x14ac:dyDescent="0.3">
      <c r="A41" s="14" t="s">
        <v>19</v>
      </c>
      <c r="B41" s="15" t="s">
        <v>81</v>
      </c>
      <c r="C41" s="16" t="s">
        <v>82</v>
      </c>
      <c r="D41" s="23">
        <v>159638558</v>
      </c>
      <c r="E41" s="24">
        <v>230102737</v>
      </c>
      <c r="F41" s="24">
        <v>54196756</v>
      </c>
      <c r="G41" s="31">
        <f t="shared" si="1"/>
        <v>0.23553286113237323</v>
      </c>
      <c r="H41" s="23">
        <v>34284646</v>
      </c>
      <c r="I41" s="24">
        <v>-125956584</v>
      </c>
      <c r="J41" s="24">
        <v>19073900</v>
      </c>
      <c r="K41" s="23">
        <v>-72598038</v>
      </c>
      <c r="L41" s="23">
        <v>17401264</v>
      </c>
      <c r="M41" s="24">
        <v>10533195</v>
      </c>
      <c r="N41" s="24">
        <v>38669896</v>
      </c>
      <c r="O41" s="23">
        <v>66604355</v>
      </c>
      <c r="P41" s="23">
        <v>1509326</v>
      </c>
      <c r="Q41" s="24">
        <v>15119946</v>
      </c>
      <c r="R41" s="24">
        <v>7425044</v>
      </c>
      <c r="S41" s="23">
        <v>24054316</v>
      </c>
      <c r="T41" s="23">
        <v>15277824</v>
      </c>
      <c r="U41" s="24">
        <v>0</v>
      </c>
      <c r="V41" s="24">
        <v>20858299</v>
      </c>
      <c r="W41" s="35">
        <v>36136123</v>
      </c>
    </row>
    <row r="42" spans="1:23" ht="13" x14ac:dyDescent="0.3">
      <c r="A42" s="14" t="s">
        <v>19</v>
      </c>
      <c r="B42" s="15" t="s">
        <v>83</v>
      </c>
      <c r="C42" s="16" t="s">
        <v>84</v>
      </c>
      <c r="D42" s="23">
        <v>111549242</v>
      </c>
      <c r="E42" s="24">
        <v>186174498</v>
      </c>
      <c r="F42" s="24">
        <v>164501488</v>
      </c>
      <c r="G42" s="31">
        <f t="shared" si="1"/>
        <v>0.88358765441655707</v>
      </c>
      <c r="H42" s="23">
        <v>82446979</v>
      </c>
      <c r="I42" s="24">
        <v>-4451274</v>
      </c>
      <c r="J42" s="24">
        <v>10460472</v>
      </c>
      <c r="K42" s="23">
        <v>88456177</v>
      </c>
      <c r="L42" s="23">
        <v>8014254</v>
      </c>
      <c r="M42" s="24">
        <v>1826388</v>
      </c>
      <c r="N42" s="24">
        <v>11800557</v>
      </c>
      <c r="O42" s="23">
        <v>21641199</v>
      </c>
      <c r="P42" s="23">
        <v>4842765</v>
      </c>
      <c r="Q42" s="24">
        <v>6665493</v>
      </c>
      <c r="R42" s="24">
        <v>12680597</v>
      </c>
      <c r="S42" s="23">
        <v>24188855</v>
      </c>
      <c r="T42" s="23">
        <v>14325510</v>
      </c>
      <c r="U42" s="24">
        <v>16313309</v>
      </c>
      <c r="V42" s="24">
        <v>-423562</v>
      </c>
      <c r="W42" s="35">
        <v>30215257</v>
      </c>
    </row>
    <row r="43" spans="1:23" ht="13" x14ac:dyDescent="0.3">
      <c r="A43" s="14" t="s">
        <v>19</v>
      </c>
      <c r="B43" s="15" t="s">
        <v>85</v>
      </c>
      <c r="C43" s="16" t="s">
        <v>86</v>
      </c>
      <c r="D43" s="23">
        <v>287498881</v>
      </c>
      <c r="E43" s="24">
        <v>227257316</v>
      </c>
      <c r="F43" s="24">
        <v>117271339</v>
      </c>
      <c r="G43" s="31">
        <f t="shared" si="1"/>
        <v>0.5160288833121659</v>
      </c>
      <c r="H43" s="23">
        <v>3992809</v>
      </c>
      <c r="I43" s="24">
        <v>17621787</v>
      </c>
      <c r="J43" s="24">
        <v>-1728659</v>
      </c>
      <c r="K43" s="23">
        <v>19885937</v>
      </c>
      <c r="L43" s="23">
        <v>-1004435</v>
      </c>
      <c r="M43" s="24">
        <v>25823664</v>
      </c>
      <c r="N43" s="24">
        <v>23200000</v>
      </c>
      <c r="O43" s="23">
        <v>48019229</v>
      </c>
      <c r="P43" s="23">
        <v>4345894</v>
      </c>
      <c r="Q43" s="24">
        <v>6873534</v>
      </c>
      <c r="R43" s="24">
        <v>17973518</v>
      </c>
      <c r="S43" s="23">
        <v>29192946</v>
      </c>
      <c r="T43" s="23">
        <v>6692872</v>
      </c>
      <c r="U43" s="24">
        <v>3540234</v>
      </c>
      <c r="V43" s="24">
        <v>9940121</v>
      </c>
      <c r="W43" s="35">
        <v>20173227</v>
      </c>
    </row>
    <row r="44" spans="1:23" ht="13" x14ac:dyDescent="0.3">
      <c r="A44" s="14" t="s">
        <v>34</v>
      </c>
      <c r="B44" s="15" t="s">
        <v>87</v>
      </c>
      <c r="C44" s="16" t="s">
        <v>88</v>
      </c>
      <c r="D44" s="23">
        <v>1441943627</v>
      </c>
      <c r="E44" s="24">
        <v>1329937160</v>
      </c>
      <c r="F44" s="24">
        <v>993802177</v>
      </c>
      <c r="G44" s="31">
        <f t="shared" si="1"/>
        <v>0.74725498834847204</v>
      </c>
      <c r="H44" s="23">
        <v>86250849</v>
      </c>
      <c r="I44" s="24">
        <v>44710327</v>
      </c>
      <c r="J44" s="24">
        <v>89100824</v>
      </c>
      <c r="K44" s="23">
        <v>220062000</v>
      </c>
      <c r="L44" s="23">
        <v>88192652</v>
      </c>
      <c r="M44" s="24">
        <v>85010212</v>
      </c>
      <c r="N44" s="24">
        <v>131427996</v>
      </c>
      <c r="O44" s="23">
        <v>304630860</v>
      </c>
      <c r="P44" s="23">
        <v>17142973</v>
      </c>
      <c r="Q44" s="24">
        <v>97156958</v>
      </c>
      <c r="R44" s="24">
        <v>80466137</v>
      </c>
      <c r="S44" s="23">
        <v>194766068</v>
      </c>
      <c r="T44" s="23">
        <v>78634304</v>
      </c>
      <c r="U44" s="24">
        <v>117238475</v>
      </c>
      <c r="V44" s="24">
        <v>78470470</v>
      </c>
      <c r="W44" s="35">
        <v>274343249</v>
      </c>
    </row>
    <row r="45" spans="1:23" ht="14" x14ac:dyDescent="0.3">
      <c r="A45" s="17" t="s">
        <v>0</v>
      </c>
      <c r="B45" s="18" t="s">
        <v>89</v>
      </c>
      <c r="C45" s="19" t="s">
        <v>0</v>
      </c>
      <c r="D45" s="25">
        <f>SUM(D39:D44)</f>
        <v>2295349585</v>
      </c>
      <c r="E45" s="26">
        <f>SUM(E39:E44)</f>
        <v>2327632476</v>
      </c>
      <c r="F45" s="26">
        <f>SUM(F39:F44)</f>
        <v>1592681832</v>
      </c>
      <c r="G45" s="32">
        <f t="shared" si="1"/>
        <v>0.68424970368904581</v>
      </c>
      <c r="H45" s="25">
        <f t="shared" ref="H45:W45" si="6">SUM(H39:H44)</f>
        <v>224220553</v>
      </c>
      <c r="I45" s="26">
        <f t="shared" si="6"/>
        <v>-39260103</v>
      </c>
      <c r="J45" s="26">
        <f t="shared" si="6"/>
        <v>144004758</v>
      </c>
      <c r="K45" s="25">
        <f t="shared" si="6"/>
        <v>328965208</v>
      </c>
      <c r="L45" s="25">
        <f t="shared" si="6"/>
        <v>139641866</v>
      </c>
      <c r="M45" s="26">
        <f t="shared" si="6"/>
        <v>151199760</v>
      </c>
      <c r="N45" s="26">
        <f t="shared" si="6"/>
        <v>219205566</v>
      </c>
      <c r="O45" s="25">
        <f t="shared" si="6"/>
        <v>510047192</v>
      </c>
      <c r="P45" s="25">
        <f t="shared" si="6"/>
        <v>38444195</v>
      </c>
      <c r="Q45" s="26">
        <f t="shared" si="6"/>
        <v>132035604</v>
      </c>
      <c r="R45" s="26">
        <f t="shared" si="6"/>
        <v>140193674</v>
      </c>
      <c r="S45" s="25">
        <f t="shared" si="6"/>
        <v>310673473</v>
      </c>
      <c r="T45" s="25">
        <f t="shared" si="6"/>
        <v>132116772</v>
      </c>
      <c r="U45" s="26">
        <f t="shared" si="6"/>
        <v>150432604</v>
      </c>
      <c r="V45" s="26">
        <f t="shared" si="6"/>
        <v>160446583</v>
      </c>
      <c r="W45" s="36">
        <f t="shared" si="6"/>
        <v>442995959</v>
      </c>
    </row>
    <row r="46" spans="1:23" ht="13" x14ac:dyDescent="0.3">
      <c r="A46" s="14" t="s">
        <v>19</v>
      </c>
      <c r="B46" s="15" t="s">
        <v>90</v>
      </c>
      <c r="C46" s="16" t="s">
        <v>91</v>
      </c>
      <c r="D46" s="23">
        <v>182983008</v>
      </c>
      <c r="E46" s="24">
        <v>184531371</v>
      </c>
      <c r="F46" s="24">
        <v>122893111</v>
      </c>
      <c r="G46" s="31">
        <f t="shared" si="1"/>
        <v>0.66597408524104018</v>
      </c>
      <c r="H46" s="23">
        <v>3509556</v>
      </c>
      <c r="I46" s="24">
        <v>6805603</v>
      </c>
      <c r="J46" s="24">
        <v>14517305</v>
      </c>
      <c r="K46" s="23">
        <v>24832464</v>
      </c>
      <c r="L46" s="23">
        <v>6512730</v>
      </c>
      <c r="M46" s="24">
        <v>12147313</v>
      </c>
      <c r="N46" s="24">
        <v>13159149</v>
      </c>
      <c r="O46" s="23">
        <v>31819192</v>
      </c>
      <c r="P46" s="23">
        <v>2189159</v>
      </c>
      <c r="Q46" s="24">
        <v>3348562</v>
      </c>
      <c r="R46" s="24">
        <v>10663173</v>
      </c>
      <c r="S46" s="23">
        <v>16200894</v>
      </c>
      <c r="T46" s="23">
        <v>15793228</v>
      </c>
      <c r="U46" s="24">
        <v>7884448</v>
      </c>
      <c r="V46" s="24">
        <v>26362885</v>
      </c>
      <c r="W46" s="35">
        <v>50040561</v>
      </c>
    </row>
    <row r="47" spans="1:23" ht="13" x14ac:dyDescent="0.3">
      <c r="A47" s="14" t="s">
        <v>19</v>
      </c>
      <c r="B47" s="15" t="s">
        <v>92</v>
      </c>
      <c r="C47" s="16" t="s">
        <v>93</v>
      </c>
      <c r="D47" s="23">
        <v>261013008</v>
      </c>
      <c r="E47" s="24">
        <v>263107001</v>
      </c>
      <c r="F47" s="24">
        <v>117077339</v>
      </c>
      <c r="G47" s="31">
        <f t="shared" si="1"/>
        <v>0.44497994563056115</v>
      </c>
      <c r="H47" s="23">
        <v>2723780</v>
      </c>
      <c r="I47" s="24">
        <v>8485512</v>
      </c>
      <c r="J47" s="24">
        <v>9472421</v>
      </c>
      <c r="K47" s="23">
        <v>20681713</v>
      </c>
      <c r="L47" s="23">
        <v>7844789</v>
      </c>
      <c r="M47" s="24">
        <v>6385168</v>
      </c>
      <c r="N47" s="24">
        <v>19383087</v>
      </c>
      <c r="O47" s="23">
        <v>33613044</v>
      </c>
      <c r="P47" s="23">
        <v>4360115</v>
      </c>
      <c r="Q47" s="24">
        <v>15172312</v>
      </c>
      <c r="R47" s="24">
        <v>15859681</v>
      </c>
      <c r="S47" s="23">
        <v>35392108</v>
      </c>
      <c r="T47" s="23">
        <v>4698591</v>
      </c>
      <c r="U47" s="24">
        <v>2727367</v>
      </c>
      <c r="V47" s="24">
        <v>19964516</v>
      </c>
      <c r="W47" s="35">
        <v>27390474</v>
      </c>
    </row>
    <row r="48" spans="1:23" ht="13" x14ac:dyDescent="0.3">
      <c r="A48" s="14" t="s">
        <v>19</v>
      </c>
      <c r="B48" s="15" t="s">
        <v>94</v>
      </c>
      <c r="C48" s="16" t="s">
        <v>95</v>
      </c>
      <c r="D48" s="23">
        <v>119462736</v>
      </c>
      <c r="E48" s="24">
        <v>162334272</v>
      </c>
      <c r="F48" s="24">
        <v>87059185</v>
      </c>
      <c r="G48" s="31">
        <f t="shared" si="1"/>
        <v>0.53629577985848853</v>
      </c>
      <c r="H48" s="23">
        <v>3150103</v>
      </c>
      <c r="I48" s="24">
        <v>4587694</v>
      </c>
      <c r="J48" s="24">
        <v>14812386</v>
      </c>
      <c r="K48" s="23">
        <v>22550183</v>
      </c>
      <c r="L48" s="23">
        <v>1237961</v>
      </c>
      <c r="M48" s="24">
        <v>2975613</v>
      </c>
      <c r="N48" s="24">
        <v>8247017</v>
      </c>
      <c r="O48" s="23">
        <v>12460591</v>
      </c>
      <c r="P48" s="23">
        <v>7026840</v>
      </c>
      <c r="Q48" s="24">
        <v>6839549</v>
      </c>
      <c r="R48" s="24">
        <v>14797838</v>
      </c>
      <c r="S48" s="23">
        <v>28664227</v>
      </c>
      <c r="T48" s="23">
        <v>4064815</v>
      </c>
      <c r="U48" s="24">
        <v>6619438</v>
      </c>
      <c r="V48" s="24">
        <v>12699931</v>
      </c>
      <c r="W48" s="35">
        <v>23384184</v>
      </c>
    </row>
    <row r="49" spans="1:23" ht="13" x14ac:dyDescent="0.3">
      <c r="A49" s="14" t="s">
        <v>19</v>
      </c>
      <c r="B49" s="15" t="s">
        <v>96</v>
      </c>
      <c r="C49" s="16" t="s">
        <v>97</v>
      </c>
      <c r="D49" s="23">
        <v>77341027</v>
      </c>
      <c r="E49" s="24">
        <v>87248526</v>
      </c>
      <c r="F49" s="24">
        <v>-558365852</v>
      </c>
      <c r="G49" s="31">
        <f t="shared" si="1"/>
        <v>-6.3997167356156828</v>
      </c>
      <c r="H49" s="23">
        <v>1256052</v>
      </c>
      <c r="I49" s="24">
        <v>6922663</v>
      </c>
      <c r="J49" s="24">
        <v>15079142</v>
      </c>
      <c r="K49" s="23">
        <v>23257857</v>
      </c>
      <c r="L49" s="23">
        <v>-626257222</v>
      </c>
      <c r="M49" s="24">
        <v>5313494</v>
      </c>
      <c r="N49" s="24">
        <v>8130799</v>
      </c>
      <c r="O49" s="23">
        <v>-612812929</v>
      </c>
      <c r="P49" s="23">
        <v>2564813</v>
      </c>
      <c r="Q49" s="24">
        <v>1306410</v>
      </c>
      <c r="R49" s="24">
        <v>8298248</v>
      </c>
      <c r="S49" s="23">
        <v>12169471</v>
      </c>
      <c r="T49" s="23">
        <v>4570335</v>
      </c>
      <c r="U49" s="24">
        <v>4546211</v>
      </c>
      <c r="V49" s="24">
        <v>9903203</v>
      </c>
      <c r="W49" s="35">
        <v>19019749</v>
      </c>
    </row>
    <row r="50" spans="1:23" ht="13" x14ac:dyDescent="0.3">
      <c r="A50" s="14" t="s">
        <v>34</v>
      </c>
      <c r="B50" s="15" t="s">
        <v>98</v>
      </c>
      <c r="C50" s="16" t="s">
        <v>99</v>
      </c>
      <c r="D50" s="23">
        <v>605920807</v>
      </c>
      <c r="E50" s="24">
        <v>571119873</v>
      </c>
      <c r="F50" s="24">
        <v>491107737</v>
      </c>
      <c r="G50" s="31">
        <f t="shared" si="1"/>
        <v>0.85990307852586312</v>
      </c>
      <c r="H50" s="23">
        <v>2533777</v>
      </c>
      <c r="I50" s="24">
        <v>52891309</v>
      </c>
      <c r="J50" s="24">
        <v>72483948</v>
      </c>
      <c r="K50" s="23">
        <v>127909034</v>
      </c>
      <c r="L50" s="23">
        <v>28475456</v>
      </c>
      <c r="M50" s="24">
        <v>29018092</v>
      </c>
      <c r="N50" s="24">
        <v>58108420</v>
      </c>
      <c r="O50" s="23">
        <v>115601968</v>
      </c>
      <c r="P50" s="23">
        <v>2496064</v>
      </c>
      <c r="Q50" s="24">
        <v>37588519</v>
      </c>
      <c r="R50" s="24">
        <v>34344718</v>
      </c>
      <c r="S50" s="23">
        <v>74429301</v>
      </c>
      <c r="T50" s="23">
        <v>38041044</v>
      </c>
      <c r="U50" s="24">
        <v>46111456</v>
      </c>
      <c r="V50" s="24">
        <v>89014934</v>
      </c>
      <c r="W50" s="35">
        <v>173167434</v>
      </c>
    </row>
    <row r="51" spans="1:23" ht="14" x14ac:dyDescent="0.3">
      <c r="A51" s="17" t="s">
        <v>0</v>
      </c>
      <c r="B51" s="18" t="s">
        <v>100</v>
      </c>
      <c r="C51" s="19" t="s">
        <v>0</v>
      </c>
      <c r="D51" s="25">
        <f>SUM(D46:D50)</f>
        <v>1246720586</v>
      </c>
      <c r="E51" s="26">
        <f>SUM(E46:E50)</f>
        <v>1268341043</v>
      </c>
      <c r="F51" s="26">
        <f>SUM(F46:F50)</f>
        <v>259771520</v>
      </c>
      <c r="G51" s="32">
        <f t="shared" si="1"/>
        <v>0.20481204281268378</v>
      </c>
      <c r="H51" s="25">
        <f t="shared" ref="H51:W51" si="7">SUM(H46:H50)</f>
        <v>13173268</v>
      </c>
      <c r="I51" s="26">
        <f t="shared" si="7"/>
        <v>79692781</v>
      </c>
      <c r="J51" s="26">
        <f t="shared" si="7"/>
        <v>126365202</v>
      </c>
      <c r="K51" s="25">
        <f t="shared" si="7"/>
        <v>219231251</v>
      </c>
      <c r="L51" s="25">
        <f t="shared" si="7"/>
        <v>-582186286</v>
      </c>
      <c r="M51" s="26">
        <f t="shared" si="7"/>
        <v>55839680</v>
      </c>
      <c r="N51" s="26">
        <f t="shared" si="7"/>
        <v>107028472</v>
      </c>
      <c r="O51" s="25">
        <f t="shared" si="7"/>
        <v>-419318134</v>
      </c>
      <c r="P51" s="25">
        <f t="shared" si="7"/>
        <v>18636991</v>
      </c>
      <c r="Q51" s="26">
        <f t="shared" si="7"/>
        <v>64255352</v>
      </c>
      <c r="R51" s="26">
        <f t="shared" si="7"/>
        <v>83963658</v>
      </c>
      <c r="S51" s="25">
        <f t="shared" si="7"/>
        <v>166856001</v>
      </c>
      <c r="T51" s="25">
        <f t="shared" si="7"/>
        <v>67168013</v>
      </c>
      <c r="U51" s="26">
        <f t="shared" si="7"/>
        <v>67888920</v>
      </c>
      <c r="V51" s="26">
        <f t="shared" si="7"/>
        <v>157945469</v>
      </c>
      <c r="W51" s="36">
        <f t="shared" si="7"/>
        <v>293002402</v>
      </c>
    </row>
    <row r="52" spans="1:23" ht="14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10017977759</v>
      </c>
      <c r="E52" s="26">
        <f>SUM(E6:E7,E9:E16,E18:E24,E26:E32,E34:E37,E39:E44,E46:E50)</f>
        <v>10570179239</v>
      </c>
      <c r="F52" s="26">
        <f>SUM(F6:F7,F9:F16,F18:F24,F26:F32,F34:F37,F39:F44,F46:F50)</f>
        <v>7391301856</v>
      </c>
      <c r="G52" s="32">
        <f t="shared" si="1"/>
        <v>0.69925984118877249</v>
      </c>
      <c r="H52" s="25">
        <f t="shared" ref="H52:W52" si="8">SUM(H6:H7,H9:H16,H18:H24,H26:H32,H34:H37,H39:H44,H46:H50)</f>
        <v>-263683700</v>
      </c>
      <c r="I52" s="26">
        <f t="shared" si="8"/>
        <v>801890241</v>
      </c>
      <c r="J52" s="26">
        <f t="shared" si="8"/>
        <v>695023354</v>
      </c>
      <c r="K52" s="25">
        <f t="shared" si="8"/>
        <v>1233229895</v>
      </c>
      <c r="L52" s="25">
        <f t="shared" si="8"/>
        <v>7863238</v>
      </c>
      <c r="M52" s="26">
        <f t="shared" si="8"/>
        <v>736462550</v>
      </c>
      <c r="N52" s="26">
        <f t="shared" si="8"/>
        <v>1067285781</v>
      </c>
      <c r="O52" s="25">
        <f t="shared" si="8"/>
        <v>1811611569</v>
      </c>
      <c r="P52" s="25">
        <f t="shared" si="8"/>
        <v>324728253</v>
      </c>
      <c r="Q52" s="26">
        <f t="shared" si="8"/>
        <v>491355266</v>
      </c>
      <c r="R52" s="26">
        <f t="shared" si="8"/>
        <v>631004456</v>
      </c>
      <c r="S52" s="25">
        <f t="shared" si="8"/>
        <v>1447087975</v>
      </c>
      <c r="T52" s="25">
        <f t="shared" si="8"/>
        <v>1330694612</v>
      </c>
      <c r="U52" s="26">
        <f t="shared" si="8"/>
        <v>622619431</v>
      </c>
      <c r="V52" s="26">
        <f t="shared" si="8"/>
        <v>946058374</v>
      </c>
      <c r="W52" s="36">
        <f t="shared" si="8"/>
        <v>2899372417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13</v>
      </c>
      <c r="B55" s="15" t="s">
        <v>103</v>
      </c>
      <c r="C55" s="16" t="s">
        <v>104</v>
      </c>
      <c r="D55" s="23">
        <v>1339880477</v>
      </c>
      <c r="E55" s="24">
        <v>1140830020</v>
      </c>
      <c r="F55" s="24">
        <v>634838396</v>
      </c>
      <c r="G55" s="31">
        <f t="shared" ref="G55:G83" si="9">IF(($E55      =0),0,($F55      /$E55      ))</f>
        <v>0.55647062653558155</v>
      </c>
      <c r="H55" s="23">
        <v>12035906</v>
      </c>
      <c r="I55" s="24">
        <v>11345861</v>
      </c>
      <c r="J55" s="24">
        <v>26400454</v>
      </c>
      <c r="K55" s="23">
        <v>49782221</v>
      </c>
      <c r="L55" s="23">
        <v>75034191</v>
      </c>
      <c r="M55" s="24">
        <v>56981049</v>
      </c>
      <c r="N55" s="24">
        <v>94385199</v>
      </c>
      <c r="O55" s="23">
        <v>226400439</v>
      </c>
      <c r="P55" s="23">
        <v>24456528</v>
      </c>
      <c r="Q55" s="24">
        <v>32126692</v>
      </c>
      <c r="R55" s="24">
        <v>53735245</v>
      </c>
      <c r="S55" s="23">
        <v>110318465</v>
      </c>
      <c r="T55" s="23">
        <v>52293266</v>
      </c>
      <c r="U55" s="24">
        <v>50874150</v>
      </c>
      <c r="V55" s="24">
        <v>145169855</v>
      </c>
      <c r="W55" s="35">
        <v>248337271</v>
      </c>
    </row>
    <row r="56" spans="1:23" ht="14" x14ac:dyDescent="0.3">
      <c r="A56" s="17" t="s">
        <v>0</v>
      </c>
      <c r="B56" s="18" t="s">
        <v>18</v>
      </c>
      <c r="C56" s="19" t="s">
        <v>0</v>
      </c>
      <c r="D56" s="25">
        <f>D55</f>
        <v>1339880477</v>
      </c>
      <c r="E56" s="26">
        <f>E55</f>
        <v>1140830020</v>
      </c>
      <c r="F56" s="26">
        <f>F55</f>
        <v>634838396</v>
      </c>
      <c r="G56" s="32">
        <f t="shared" si="9"/>
        <v>0.55647062653558155</v>
      </c>
      <c r="H56" s="25">
        <f t="shared" ref="H56:W56" si="10">H55</f>
        <v>12035906</v>
      </c>
      <c r="I56" s="26">
        <f t="shared" si="10"/>
        <v>11345861</v>
      </c>
      <c r="J56" s="26">
        <f t="shared" si="10"/>
        <v>26400454</v>
      </c>
      <c r="K56" s="25">
        <f t="shared" si="10"/>
        <v>49782221</v>
      </c>
      <c r="L56" s="25">
        <f t="shared" si="10"/>
        <v>75034191</v>
      </c>
      <c r="M56" s="26">
        <f t="shared" si="10"/>
        <v>56981049</v>
      </c>
      <c r="N56" s="26">
        <f t="shared" si="10"/>
        <v>94385199</v>
      </c>
      <c r="O56" s="25">
        <f t="shared" si="10"/>
        <v>226400439</v>
      </c>
      <c r="P56" s="25">
        <f t="shared" si="10"/>
        <v>24456528</v>
      </c>
      <c r="Q56" s="26">
        <f t="shared" si="10"/>
        <v>32126692</v>
      </c>
      <c r="R56" s="26">
        <f t="shared" si="10"/>
        <v>53735245</v>
      </c>
      <c r="S56" s="25">
        <f t="shared" si="10"/>
        <v>110318465</v>
      </c>
      <c r="T56" s="25">
        <f t="shared" si="10"/>
        <v>52293266</v>
      </c>
      <c r="U56" s="26">
        <f t="shared" si="10"/>
        <v>50874150</v>
      </c>
      <c r="V56" s="26">
        <f t="shared" si="10"/>
        <v>145169855</v>
      </c>
      <c r="W56" s="36">
        <f t="shared" si="10"/>
        <v>248337271</v>
      </c>
    </row>
    <row r="57" spans="1:23" ht="13" x14ac:dyDescent="0.3">
      <c r="A57" s="14" t="s">
        <v>19</v>
      </c>
      <c r="B57" s="15" t="s">
        <v>105</v>
      </c>
      <c r="C57" s="16" t="s">
        <v>106</v>
      </c>
      <c r="D57" s="23">
        <v>43047300</v>
      </c>
      <c r="E57" s="24">
        <v>41817300</v>
      </c>
      <c r="F57" s="24">
        <v>2795479</v>
      </c>
      <c r="G57" s="31">
        <f t="shared" si="9"/>
        <v>6.6849820528824197E-2</v>
      </c>
      <c r="H57" s="23">
        <v>18173</v>
      </c>
      <c r="I57" s="24">
        <v>196457</v>
      </c>
      <c r="J57" s="24">
        <v>744509</v>
      </c>
      <c r="K57" s="23">
        <v>959139</v>
      </c>
      <c r="L57" s="23">
        <v>147186</v>
      </c>
      <c r="M57" s="24">
        <v>517280</v>
      </c>
      <c r="N57" s="24">
        <v>0</v>
      </c>
      <c r="O57" s="23">
        <v>664466</v>
      </c>
      <c r="P57" s="23">
        <v>1675</v>
      </c>
      <c r="Q57" s="24">
        <v>244356</v>
      </c>
      <c r="R57" s="24">
        <v>590532</v>
      </c>
      <c r="S57" s="23">
        <v>836563</v>
      </c>
      <c r="T57" s="23">
        <v>167401</v>
      </c>
      <c r="U57" s="24">
        <v>0</v>
      </c>
      <c r="V57" s="24">
        <v>167910</v>
      </c>
      <c r="W57" s="35">
        <v>335311</v>
      </c>
    </row>
    <row r="58" spans="1:23" ht="13" x14ac:dyDescent="0.3">
      <c r="A58" s="14" t="s">
        <v>19</v>
      </c>
      <c r="B58" s="15" t="s">
        <v>107</v>
      </c>
      <c r="C58" s="16" t="s">
        <v>108</v>
      </c>
      <c r="D58" s="23">
        <v>37259450</v>
      </c>
      <c r="E58" s="24">
        <v>37259450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19</v>
      </c>
      <c r="B59" s="15" t="s">
        <v>109</v>
      </c>
      <c r="C59" s="16" t="s">
        <v>110</v>
      </c>
      <c r="D59" s="23">
        <v>60528216</v>
      </c>
      <c r="E59" s="24">
        <v>60528216</v>
      </c>
      <c r="F59" s="24">
        <v>4755575</v>
      </c>
      <c r="G59" s="31">
        <f t="shared" si="9"/>
        <v>7.8567902942984477E-2</v>
      </c>
      <c r="H59" s="23">
        <v>0</v>
      </c>
      <c r="I59" s="24">
        <v>0</v>
      </c>
      <c r="J59" s="24">
        <v>4021763</v>
      </c>
      <c r="K59" s="23">
        <v>4021763</v>
      </c>
      <c r="L59" s="23">
        <v>0</v>
      </c>
      <c r="M59" s="24">
        <v>28432</v>
      </c>
      <c r="N59" s="24">
        <v>0</v>
      </c>
      <c r="O59" s="23">
        <v>28432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705380</v>
      </c>
      <c r="W59" s="35">
        <v>705380</v>
      </c>
    </row>
    <row r="60" spans="1:23" ht="13" x14ac:dyDescent="0.3">
      <c r="A60" s="14" t="s">
        <v>34</v>
      </c>
      <c r="B60" s="15" t="s">
        <v>111</v>
      </c>
      <c r="C60" s="16" t="s">
        <v>112</v>
      </c>
      <c r="D60" s="23">
        <v>200000</v>
      </c>
      <c r="E60" s="24">
        <v>380000</v>
      </c>
      <c r="F60" s="24">
        <v>198721</v>
      </c>
      <c r="G60" s="31">
        <f t="shared" si="9"/>
        <v>0.52295000000000003</v>
      </c>
      <c r="H60" s="23">
        <v>0</v>
      </c>
      <c r="I60" s="24">
        <v>26241</v>
      </c>
      <c r="J60" s="24">
        <v>0</v>
      </c>
      <c r="K60" s="23">
        <v>26241</v>
      </c>
      <c r="L60" s="23">
        <v>0</v>
      </c>
      <c r="M60" s="24">
        <v>0</v>
      </c>
      <c r="N60" s="24">
        <v>24947</v>
      </c>
      <c r="O60" s="23">
        <v>24947</v>
      </c>
      <c r="P60" s="23">
        <v>0</v>
      </c>
      <c r="Q60" s="24">
        <v>54124</v>
      </c>
      <c r="R60" s="24">
        <v>41923</v>
      </c>
      <c r="S60" s="23">
        <v>96047</v>
      </c>
      <c r="T60" s="23">
        <v>0</v>
      </c>
      <c r="U60" s="24">
        <v>17303</v>
      </c>
      <c r="V60" s="24">
        <v>34183</v>
      </c>
      <c r="W60" s="35">
        <v>51486</v>
      </c>
    </row>
    <row r="61" spans="1:23" ht="14" x14ac:dyDescent="0.3">
      <c r="A61" s="17" t="s">
        <v>0</v>
      </c>
      <c r="B61" s="18" t="s">
        <v>113</v>
      </c>
      <c r="C61" s="19" t="s">
        <v>0</v>
      </c>
      <c r="D61" s="25">
        <f>SUM(D57:D60)</f>
        <v>141034966</v>
      </c>
      <c r="E61" s="26">
        <f>SUM(E57:E60)</f>
        <v>139984966</v>
      </c>
      <c r="F61" s="26">
        <f>SUM(F57:F60)</f>
        <v>7749775</v>
      </c>
      <c r="G61" s="32">
        <f t="shared" si="9"/>
        <v>5.5361480746439588E-2</v>
      </c>
      <c r="H61" s="25">
        <f t="shared" ref="H61:W61" si="11">SUM(H57:H60)</f>
        <v>18173</v>
      </c>
      <c r="I61" s="26">
        <f t="shared" si="11"/>
        <v>222698</v>
      </c>
      <c r="J61" s="26">
        <f t="shared" si="11"/>
        <v>4766272</v>
      </c>
      <c r="K61" s="25">
        <f t="shared" si="11"/>
        <v>5007143</v>
      </c>
      <c r="L61" s="25">
        <f t="shared" si="11"/>
        <v>147186</v>
      </c>
      <c r="M61" s="26">
        <f t="shared" si="11"/>
        <v>545712</v>
      </c>
      <c r="N61" s="26">
        <f t="shared" si="11"/>
        <v>24947</v>
      </c>
      <c r="O61" s="25">
        <f t="shared" si="11"/>
        <v>717845</v>
      </c>
      <c r="P61" s="25">
        <f t="shared" si="11"/>
        <v>1675</v>
      </c>
      <c r="Q61" s="26">
        <f t="shared" si="11"/>
        <v>298480</v>
      </c>
      <c r="R61" s="26">
        <f t="shared" si="11"/>
        <v>632455</v>
      </c>
      <c r="S61" s="25">
        <f t="shared" si="11"/>
        <v>932610</v>
      </c>
      <c r="T61" s="25">
        <f t="shared" si="11"/>
        <v>167401</v>
      </c>
      <c r="U61" s="26">
        <f t="shared" si="11"/>
        <v>17303</v>
      </c>
      <c r="V61" s="26">
        <f t="shared" si="11"/>
        <v>907473</v>
      </c>
      <c r="W61" s="36">
        <f t="shared" si="11"/>
        <v>1092177</v>
      </c>
    </row>
    <row r="62" spans="1:23" ht="13" x14ac:dyDescent="0.3">
      <c r="A62" s="14" t="s">
        <v>19</v>
      </c>
      <c r="B62" s="15" t="s">
        <v>114</v>
      </c>
      <c r="C62" s="16" t="s">
        <v>115</v>
      </c>
      <c r="D62" s="23">
        <v>94659177</v>
      </c>
      <c r="E62" s="24">
        <v>-4000000</v>
      </c>
      <c r="F62" s="24">
        <v>20738829</v>
      </c>
      <c r="G62" s="31">
        <f t="shared" si="9"/>
        <v>-5.1847072499999998</v>
      </c>
      <c r="H62" s="23">
        <v>0</v>
      </c>
      <c r="I62" s="24">
        <v>0</v>
      </c>
      <c r="J62" s="24">
        <v>75000</v>
      </c>
      <c r="K62" s="23">
        <v>75000</v>
      </c>
      <c r="L62" s="23">
        <v>0</v>
      </c>
      <c r="M62" s="24">
        <v>1477290</v>
      </c>
      <c r="N62" s="24">
        <v>0</v>
      </c>
      <c r="O62" s="23">
        <v>1477290</v>
      </c>
      <c r="P62" s="23">
        <v>168340</v>
      </c>
      <c r="Q62" s="24">
        <v>0</v>
      </c>
      <c r="R62" s="24">
        <v>1908558</v>
      </c>
      <c r="S62" s="23">
        <v>2076898</v>
      </c>
      <c r="T62" s="23">
        <v>5708236</v>
      </c>
      <c r="U62" s="24">
        <v>0</v>
      </c>
      <c r="V62" s="24">
        <v>11401405</v>
      </c>
      <c r="W62" s="35">
        <v>17109641</v>
      </c>
    </row>
    <row r="63" spans="1:23" ht="13" x14ac:dyDescent="0.3">
      <c r="A63" s="14" t="s">
        <v>19</v>
      </c>
      <c r="B63" s="15" t="s">
        <v>116</v>
      </c>
      <c r="C63" s="16" t="s">
        <v>117</v>
      </c>
      <c r="D63" s="23">
        <v>89829708</v>
      </c>
      <c r="E63" s="24">
        <v>89829708</v>
      </c>
      <c r="F63" s="24">
        <v>162593222</v>
      </c>
      <c r="G63" s="31">
        <f t="shared" si="9"/>
        <v>1.8100161474420022</v>
      </c>
      <c r="H63" s="23">
        <v>17414860</v>
      </c>
      <c r="I63" s="24">
        <v>24742306</v>
      </c>
      <c r="J63" s="24">
        <v>18063905</v>
      </c>
      <c r="K63" s="23">
        <v>60221071</v>
      </c>
      <c r="L63" s="23">
        <v>2159940</v>
      </c>
      <c r="M63" s="24">
        <v>0</v>
      </c>
      <c r="N63" s="24">
        <v>13607171</v>
      </c>
      <c r="O63" s="23">
        <v>15767111</v>
      </c>
      <c r="P63" s="23">
        <v>12746481</v>
      </c>
      <c r="Q63" s="24">
        <v>23605543</v>
      </c>
      <c r="R63" s="24">
        <v>5805538</v>
      </c>
      <c r="S63" s="23">
        <v>42157562</v>
      </c>
      <c r="T63" s="23">
        <v>14142264</v>
      </c>
      <c r="U63" s="24">
        <v>4494679</v>
      </c>
      <c r="V63" s="24">
        <v>25810535</v>
      </c>
      <c r="W63" s="35">
        <v>44447478</v>
      </c>
    </row>
    <row r="64" spans="1:23" ht="13" x14ac:dyDescent="0.3">
      <c r="A64" s="14" t="s">
        <v>19</v>
      </c>
      <c r="B64" s="15" t="s">
        <v>118</v>
      </c>
      <c r="C64" s="16" t="s">
        <v>119</v>
      </c>
      <c r="D64" s="23">
        <v>51019274</v>
      </c>
      <c r="E64" s="24">
        <v>52998145</v>
      </c>
      <c r="F64" s="24">
        <v>46773437</v>
      </c>
      <c r="G64" s="31">
        <f t="shared" si="9"/>
        <v>0.88254856844517859</v>
      </c>
      <c r="H64" s="23">
        <v>0</v>
      </c>
      <c r="I64" s="24">
        <v>3849723</v>
      </c>
      <c r="J64" s="24">
        <v>700417</v>
      </c>
      <c r="K64" s="23">
        <v>4550140</v>
      </c>
      <c r="L64" s="23">
        <v>2750376</v>
      </c>
      <c r="M64" s="24">
        <v>159320</v>
      </c>
      <c r="N64" s="24">
        <v>9156297</v>
      </c>
      <c r="O64" s="23">
        <v>12065993</v>
      </c>
      <c r="P64" s="23">
        <v>8050229</v>
      </c>
      <c r="Q64" s="24">
        <v>3709926</v>
      </c>
      <c r="R64" s="24">
        <v>7483127</v>
      </c>
      <c r="S64" s="23">
        <v>19243282</v>
      </c>
      <c r="T64" s="23">
        <v>6778951</v>
      </c>
      <c r="U64" s="24">
        <v>5852479</v>
      </c>
      <c r="V64" s="24">
        <v>-1717408</v>
      </c>
      <c r="W64" s="35">
        <v>10914022</v>
      </c>
    </row>
    <row r="65" spans="1:23" ht="13" x14ac:dyDescent="0.3">
      <c r="A65" s="14" t="s">
        <v>19</v>
      </c>
      <c r="B65" s="15" t="s">
        <v>120</v>
      </c>
      <c r="C65" s="16" t="s">
        <v>121</v>
      </c>
      <c r="D65" s="23">
        <v>200574000</v>
      </c>
      <c r="E65" s="24">
        <v>244700941</v>
      </c>
      <c r="F65" s="24">
        <v>186084715</v>
      </c>
      <c r="G65" s="31">
        <f t="shared" si="9"/>
        <v>0.76045770089621356</v>
      </c>
      <c r="H65" s="23">
        <v>4940778</v>
      </c>
      <c r="I65" s="24">
        <v>12948795</v>
      </c>
      <c r="J65" s="24">
        <v>9790838</v>
      </c>
      <c r="K65" s="23">
        <v>27680411</v>
      </c>
      <c r="L65" s="23">
        <v>26303191</v>
      </c>
      <c r="M65" s="24">
        <v>7980774</v>
      </c>
      <c r="N65" s="24">
        <v>48835352</v>
      </c>
      <c r="O65" s="23">
        <v>83119317</v>
      </c>
      <c r="P65" s="23">
        <v>264956</v>
      </c>
      <c r="Q65" s="24">
        <v>27604896</v>
      </c>
      <c r="R65" s="24">
        <v>1431291</v>
      </c>
      <c r="S65" s="23">
        <v>29301143</v>
      </c>
      <c r="T65" s="23">
        <v>28663520</v>
      </c>
      <c r="U65" s="24">
        <v>4429000</v>
      </c>
      <c r="V65" s="24">
        <v>12891324</v>
      </c>
      <c r="W65" s="35">
        <v>45983844</v>
      </c>
    </row>
    <row r="66" spans="1:23" ht="13" x14ac:dyDescent="0.3">
      <c r="A66" s="14" t="s">
        <v>19</v>
      </c>
      <c r="B66" s="15" t="s">
        <v>122</v>
      </c>
      <c r="C66" s="16" t="s">
        <v>123</v>
      </c>
      <c r="D66" s="23">
        <v>59616900</v>
      </c>
      <c r="E66" s="24">
        <v>59616900</v>
      </c>
      <c r="F66" s="24">
        <v>54974465</v>
      </c>
      <c r="G66" s="31">
        <f t="shared" si="9"/>
        <v>0.92212887620792094</v>
      </c>
      <c r="H66" s="23">
        <v>8752788</v>
      </c>
      <c r="I66" s="24">
        <v>1361524</v>
      </c>
      <c r="J66" s="24">
        <v>8868407</v>
      </c>
      <c r="K66" s="23">
        <v>18982719</v>
      </c>
      <c r="L66" s="23">
        <v>10831558</v>
      </c>
      <c r="M66" s="24">
        <v>0</v>
      </c>
      <c r="N66" s="24">
        <v>9147017</v>
      </c>
      <c r="O66" s="23">
        <v>19978575</v>
      </c>
      <c r="P66" s="23">
        <v>5111898</v>
      </c>
      <c r="Q66" s="24">
        <v>4801487</v>
      </c>
      <c r="R66" s="24">
        <v>6099786</v>
      </c>
      <c r="S66" s="23">
        <v>16013171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34</v>
      </c>
      <c r="B67" s="15" t="s">
        <v>124</v>
      </c>
      <c r="C67" s="16" t="s">
        <v>125</v>
      </c>
      <c r="D67" s="23">
        <v>3800000</v>
      </c>
      <c r="E67" s="24">
        <v>31437000</v>
      </c>
      <c r="F67" s="24">
        <v>552128</v>
      </c>
      <c r="G67" s="31">
        <f t="shared" si="9"/>
        <v>1.7562999013900817E-2</v>
      </c>
      <c r="H67" s="23">
        <v>1345</v>
      </c>
      <c r="I67" s="24">
        <v>92134</v>
      </c>
      <c r="J67" s="24">
        <v>158720</v>
      </c>
      <c r="K67" s="23">
        <v>252199</v>
      </c>
      <c r="L67" s="23">
        <v>98082</v>
      </c>
      <c r="M67" s="24">
        <v>17039</v>
      </c>
      <c r="N67" s="24">
        <v>127695</v>
      </c>
      <c r="O67" s="23">
        <v>242816</v>
      </c>
      <c r="P67" s="23">
        <v>1100</v>
      </c>
      <c r="Q67" s="24">
        <v>0</v>
      </c>
      <c r="R67" s="24">
        <v>0</v>
      </c>
      <c r="S67" s="23">
        <v>1100</v>
      </c>
      <c r="T67" s="23">
        <v>0</v>
      </c>
      <c r="U67" s="24">
        <v>56013</v>
      </c>
      <c r="V67" s="24">
        <v>0</v>
      </c>
      <c r="W67" s="35">
        <v>56013</v>
      </c>
    </row>
    <row r="68" spans="1:23" ht="14" x14ac:dyDescent="0.3">
      <c r="A68" s="17" t="s">
        <v>0</v>
      </c>
      <c r="B68" s="18" t="s">
        <v>126</v>
      </c>
      <c r="C68" s="19" t="s">
        <v>0</v>
      </c>
      <c r="D68" s="25">
        <f>SUM(D62:D67)</f>
        <v>499499059</v>
      </c>
      <c r="E68" s="26">
        <f>SUM(E62:E67)</f>
        <v>474582694</v>
      </c>
      <c r="F68" s="26">
        <f>SUM(F62:F67)</f>
        <v>471716796</v>
      </c>
      <c r="G68" s="32">
        <f t="shared" si="9"/>
        <v>0.99396122522748376</v>
      </c>
      <c r="H68" s="25">
        <f t="shared" ref="H68:W68" si="12">SUM(H62:H67)</f>
        <v>31109771</v>
      </c>
      <c r="I68" s="26">
        <f t="shared" si="12"/>
        <v>42994482</v>
      </c>
      <c r="J68" s="26">
        <f t="shared" si="12"/>
        <v>37657287</v>
      </c>
      <c r="K68" s="25">
        <f t="shared" si="12"/>
        <v>111761540</v>
      </c>
      <c r="L68" s="25">
        <f t="shared" si="12"/>
        <v>42143147</v>
      </c>
      <c r="M68" s="26">
        <f t="shared" si="12"/>
        <v>9634423</v>
      </c>
      <c r="N68" s="26">
        <f t="shared" si="12"/>
        <v>80873532</v>
      </c>
      <c r="O68" s="25">
        <f t="shared" si="12"/>
        <v>132651102</v>
      </c>
      <c r="P68" s="25">
        <f t="shared" si="12"/>
        <v>26343004</v>
      </c>
      <c r="Q68" s="26">
        <f t="shared" si="12"/>
        <v>59721852</v>
      </c>
      <c r="R68" s="26">
        <f t="shared" si="12"/>
        <v>22728300</v>
      </c>
      <c r="S68" s="25">
        <f t="shared" si="12"/>
        <v>108793156</v>
      </c>
      <c r="T68" s="25">
        <f t="shared" si="12"/>
        <v>55292971</v>
      </c>
      <c r="U68" s="26">
        <f t="shared" si="12"/>
        <v>14832171</v>
      </c>
      <c r="V68" s="26">
        <f t="shared" si="12"/>
        <v>48385856</v>
      </c>
      <c r="W68" s="36">
        <f t="shared" si="12"/>
        <v>118510998</v>
      </c>
    </row>
    <row r="69" spans="1:23" ht="13" x14ac:dyDescent="0.3">
      <c r="A69" s="14" t="s">
        <v>19</v>
      </c>
      <c r="B69" s="15" t="s">
        <v>127</v>
      </c>
      <c r="C69" s="16" t="s">
        <v>128</v>
      </c>
      <c r="D69" s="23">
        <v>231766128</v>
      </c>
      <c r="E69" s="24">
        <v>239845612</v>
      </c>
      <c r="F69" s="24">
        <v>164405761</v>
      </c>
      <c r="G69" s="31">
        <f t="shared" si="9"/>
        <v>0.68546495234609506</v>
      </c>
      <c r="H69" s="23">
        <v>12262456</v>
      </c>
      <c r="I69" s="24">
        <v>12616955</v>
      </c>
      <c r="J69" s="24">
        <v>12994559</v>
      </c>
      <c r="K69" s="23">
        <v>37873970</v>
      </c>
      <c r="L69" s="23">
        <v>17599299</v>
      </c>
      <c r="M69" s="24">
        <v>15838936</v>
      </c>
      <c r="N69" s="24">
        <v>7698671</v>
      </c>
      <c r="O69" s="23">
        <v>41136906</v>
      </c>
      <c r="P69" s="23">
        <v>9473042</v>
      </c>
      <c r="Q69" s="24">
        <v>11812949</v>
      </c>
      <c r="R69" s="24">
        <v>17071265</v>
      </c>
      <c r="S69" s="23">
        <v>38357256</v>
      </c>
      <c r="T69" s="23">
        <v>12943828</v>
      </c>
      <c r="U69" s="24">
        <v>14092394</v>
      </c>
      <c r="V69" s="24">
        <v>20001407</v>
      </c>
      <c r="W69" s="35">
        <v>47037629</v>
      </c>
    </row>
    <row r="70" spans="1:23" ht="13" x14ac:dyDescent="0.3">
      <c r="A70" s="14" t="s">
        <v>19</v>
      </c>
      <c r="B70" s="15" t="s">
        <v>129</v>
      </c>
      <c r="C70" s="16" t="s">
        <v>130</v>
      </c>
      <c r="D70" s="23">
        <v>115910000</v>
      </c>
      <c r="E70" s="24">
        <v>115910000</v>
      </c>
      <c r="F70" s="24">
        <v>163376675</v>
      </c>
      <c r="G70" s="31">
        <f t="shared" si="9"/>
        <v>1.4095131998964714</v>
      </c>
      <c r="H70" s="23">
        <v>773865</v>
      </c>
      <c r="I70" s="24">
        <v>18551002</v>
      </c>
      <c r="J70" s="24">
        <v>25516055</v>
      </c>
      <c r="K70" s="23">
        <v>44840922</v>
      </c>
      <c r="L70" s="23">
        <v>15189712</v>
      </c>
      <c r="M70" s="24">
        <v>12015914</v>
      </c>
      <c r="N70" s="24">
        <v>0</v>
      </c>
      <c r="O70" s="23">
        <v>27205626</v>
      </c>
      <c r="P70" s="23">
        <v>0</v>
      </c>
      <c r="Q70" s="24">
        <v>0</v>
      </c>
      <c r="R70" s="24">
        <v>45136964</v>
      </c>
      <c r="S70" s="23">
        <v>45136964</v>
      </c>
      <c r="T70" s="23">
        <v>12941294</v>
      </c>
      <c r="U70" s="24">
        <v>9438798</v>
      </c>
      <c r="V70" s="24">
        <v>23813071</v>
      </c>
      <c r="W70" s="35">
        <v>46193163</v>
      </c>
    </row>
    <row r="71" spans="1:23" ht="13" x14ac:dyDescent="0.3">
      <c r="A71" s="14" t="s">
        <v>19</v>
      </c>
      <c r="B71" s="15" t="s">
        <v>131</v>
      </c>
      <c r="C71" s="16" t="s">
        <v>132</v>
      </c>
      <c r="D71" s="23">
        <v>134248999</v>
      </c>
      <c r="E71" s="24">
        <v>134498999</v>
      </c>
      <c r="F71" s="24">
        <v>98804625</v>
      </c>
      <c r="G71" s="31">
        <f t="shared" si="9"/>
        <v>0.73461234458704039</v>
      </c>
      <c r="H71" s="23">
        <v>8349532</v>
      </c>
      <c r="I71" s="24">
        <v>10291170</v>
      </c>
      <c r="J71" s="24">
        <v>5351067</v>
      </c>
      <c r="K71" s="23">
        <v>23991769</v>
      </c>
      <c r="L71" s="23">
        <v>18046714</v>
      </c>
      <c r="M71" s="24">
        <v>9898033</v>
      </c>
      <c r="N71" s="24">
        <v>14013237</v>
      </c>
      <c r="O71" s="23">
        <v>41957984</v>
      </c>
      <c r="P71" s="23">
        <v>6381153</v>
      </c>
      <c r="Q71" s="24">
        <v>1220810</v>
      </c>
      <c r="R71" s="24">
        <v>6406472</v>
      </c>
      <c r="S71" s="23">
        <v>14008435</v>
      </c>
      <c r="T71" s="23">
        <v>6416339</v>
      </c>
      <c r="U71" s="24">
        <v>4650206</v>
      </c>
      <c r="V71" s="24">
        <v>7779892</v>
      </c>
      <c r="W71" s="35">
        <v>18846437</v>
      </c>
    </row>
    <row r="72" spans="1:23" ht="13" x14ac:dyDescent="0.3">
      <c r="A72" s="14" t="s">
        <v>19</v>
      </c>
      <c r="B72" s="15" t="s">
        <v>133</v>
      </c>
      <c r="C72" s="16" t="s">
        <v>134</v>
      </c>
      <c r="D72" s="23">
        <v>225992846</v>
      </c>
      <c r="E72" s="24">
        <v>267123282</v>
      </c>
      <c r="F72" s="24">
        <v>218623693</v>
      </c>
      <c r="G72" s="31">
        <f t="shared" si="9"/>
        <v>0.81843743219656906</v>
      </c>
      <c r="H72" s="23">
        <v>13347355</v>
      </c>
      <c r="I72" s="24">
        <v>825334</v>
      </c>
      <c r="J72" s="24">
        <v>10780374</v>
      </c>
      <c r="K72" s="23">
        <v>24953063</v>
      </c>
      <c r="L72" s="23">
        <v>9426990</v>
      </c>
      <c r="M72" s="24">
        <v>60365982</v>
      </c>
      <c r="N72" s="24">
        <v>2939612</v>
      </c>
      <c r="O72" s="23">
        <v>72732584</v>
      </c>
      <c r="P72" s="23">
        <v>390889</v>
      </c>
      <c r="Q72" s="24">
        <v>42926809</v>
      </c>
      <c r="R72" s="24">
        <v>4917411</v>
      </c>
      <c r="S72" s="23">
        <v>48235109</v>
      </c>
      <c r="T72" s="23">
        <v>5423097</v>
      </c>
      <c r="U72" s="24">
        <v>22064842</v>
      </c>
      <c r="V72" s="24">
        <v>45214998</v>
      </c>
      <c r="W72" s="35">
        <v>72702937</v>
      </c>
    </row>
    <row r="73" spans="1:23" ht="13" x14ac:dyDescent="0.3">
      <c r="A73" s="14" t="s">
        <v>19</v>
      </c>
      <c r="B73" s="15" t="s">
        <v>135</v>
      </c>
      <c r="C73" s="16" t="s">
        <v>136</v>
      </c>
      <c r="D73" s="23">
        <v>47490000</v>
      </c>
      <c r="E73" s="24">
        <v>47490000</v>
      </c>
      <c r="F73" s="24">
        <v>31887551</v>
      </c>
      <c r="G73" s="31">
        <f t="shared" si="9"/>
        <v>0.6714582227837439</v>
      </c>
      <c r="H73" s="23">
        <v>746889</v>
      </c>
      <c r="I73" s="24">
        <v>1282743</v>
      </c>
      <c r="J73" s="24">
        <v>2817708</v>
      </c>
      <c r="K73" s="23">
        <v>4847340</v>
      </c>
      <c r="L73" s="23">
        <v>2589325</v>
      </c>
      <c r="M73" s="24">
        <v>2787750</v>
      </c>
      <c r="N73" s="24">
        <v>4938743</v>
      </c>
      <c r="O73" s="23">
        <v>10315818</v>
      </c>
      <c r="P73" s="23">
        <v>2355914</v>
      </c>
      <c r="Q73" s="24">
        <v>761983</v>
      </c>
      <c r="R73" s="24">
        <v>6975098</v>
      </c>
      <c r="S73" s="23">
        <v>10092995</v>
      </c>
      <c r="T73" s="23">
        <v>2327672</v>
      </c>
      <c r="U73" s="24">
        <v>903242</v>
      </c>
      <c r="V73" s="24">
        <v>3400484</v>
      </c>
      <c r="W73" s="35">
        <v>6631398</v>
      </c>
    </row>
    <row r="74" spans="1:23" ht="13" x14ac:dyDescent="0.3">
      <c r="A74" s="14" t="s">
        <v>19</v>
      </c>
      <c r="B74" s="15" t="s">
        <v>137</v>
      </c>
      <c r="C74" s="16" t="s">
        <v>138</v>
      </c>
      <c r="D74" s="23">
        <v>32448696</v>
      </c>
      <c r="E74" s="24">
        <v>46004696</v>
      </c>
      <c r="F74" s="24">
        <v>24554350</v>
      </c>
      <c r="G74" s="31">
        <f t="shared" si="9"/>
        <v>0.53373572993504836</v>
      </c>
      <c r="H74" s="23">
        <v>2188922</v>
      </c>
      <c r="I74" s="24">
        <v>5874128</v>
      </c>
      <c r="J74" s="24">
        <v>4150112</v>
      </c>
      <c r="K74" s="23">
        <v>12213162</v>
      </c>
      <c r="L74" s="23">
        <v>2675760</v>
      </c>
      <c r="M74" s="24">
        <v>0</v>
      </c>
      <c r="N74" s="24">
        <v>1724699</v>
      </c>
      <c r="O74" s="23">
        <v>4400459</v>
      </c>
      <c r="P74" s="23">
        <v>1013070</v>
      </c>
      <c r="Q74" s="24">
        <v>6152106</v>
      </c>
      <c r="R74" s="24">
        <v>0</v>
      </c>
      <c r="S74" s="23">
        <v>7165176</v>
      </c>
      <c r="T74" s="23">
        <v>775553</v>
      </c>
      <c r="U74" s="24">
        <v>0</v>
      </c>
      <c r="V74" s="24">
        <v>0</v>
      </c>
      <c r="W74" s="35">
        <v>775553</v>
      </c>
    </row>
    <row r="75" spans="1:23" ht="13" x14ac:dyDescent="0.3">
      <c r="A75" s="14" t="s">
        <v>34</v>
      </c>
      <c r="B75" s="15" t="s">
        <v>139</v>
      </c>
      <c r="C75" s="16" t="s">
        <v>140</v>
      </c>
      <c r="D75" s="23">
        <v>7793088</v>
      </c>
      <c r="E75" s="24">
        <v>8773236</v>
      </c>
      <c r="F75" s="24">
        <v>104050</v>
      </c>
      <c r="G75" s="31">
        <f t="shared" si="9"/>
        <v>1.1859934008386416E-2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104050</v>
      </c>
      <c r="W75" s="35">
        <v>104050</v>
      </c>
    </row>
    <row r="76" spans="1:23" ht="14" x14ac:dyDescent="0.3">
      <c r="A76" s="17" t="s">
        <v>0</v>
      </c>
      <c r="B76" s="18" t="s">
        <v>141</v>
      </c>
      <c r="C76" s="19" t="s">
        <v>0</v>
      </c>
      <c r="D76" s="25">
        <f>SUM(D69:D75)</f>
        <v>795649757</v>
      </c>
      <c r="E76" s="26">
        <f>SUM(E69:E75)</f>
        <v>859645825</v>
      </c>
      <c r="F76" s="26">
        <f>SUM(F69:F75)</f>
        <v>701756705</v>
      </c>
      <c r="G76" s="32">
        <f t="shared" si="9"/>
        <v>0.81633235989949693</v>
      </c>
      <c r="H76" s="25">
        <f t="shared" ref="H76:W76" si="13">SUM(H69:H75)</f>
        <v>37669019</v>
      </c>
      <c r="I76" s="26">
        <f t="shared" si="13"/>
        <v>49441332</v>
      </c>
      <c r="J76" s="26">
        <f t="shared" si="13"/>
        <v>61609875</v>
      </c>
      <c r="K76" s="25">
        <f t="shared" si="13"/>
        <v>148720226</v>
      </c>
      <c r="L76" s="25">
        <f t="shared" si="13"/>
        <v>65527800</v>
      </c>
      <c r="M76" s="26">
        <f t="shared" si="13"/>
        <v>100906615</v>
      </c>
      <c r="N76" s="26">
        <f t="shared" si="13"/>
        <v>31314962</v>
      </c>
      <c r="O76" s="25">
        <f t="shared" si="13"/>
        <v>197749377</v>
      </c>
      <c r="P76" s="25">
        <f t="shared" si="13"/>
        <v>19614068</v>
      </c>
      <c r="Q76" s="26">
        <f t="shared" si="13"/>
        <v>62874657</v>
      </c>
      <c r="R76" s="26">
        <f t="shared" si="13"/>
        <v>80507210</v>
      </c>
      <c r="S76" s="25">
        <f t="shared" si="13"/>
        <v>162995935</v>
      </c>
      <c r="T76" s="25">
        <f t="shared" si="13"/>
        <v>40827783</v>
      </c>
      <c r="U76" s="26">
        <f t="shared" si="13"/>
        <v>51149482</v>
      </c>
      <c r="V76" s="26">
        <f t="shared" si="13"/>
        <v>100313902</v>
      </c>
      <c r="W76" s="36">
        <f t="shared" si="13"/>
        <v>192291167</v>
      </c>
    </row>
    <row r="77" spans="1:23" ht="13" x14ac:dyDescent="0.3">
      <c r="A77" s="14" t="s">
        <v>19</v>
      </c>
      <c r="B77" s="15" t="s">
        <v>142</v>
      </c>
      <c r="C77" s="16" t="s">
        <v>143</v>
      </c>
      <c r="D77" s="23">
        <v>98591030</v>
      </c>
      <c r="E77" s="24">
        <v>116234750</v>
      </c>
      <c r="F77" s="24">
        <v>64122949</v>
      </c>
      <c r="G77" s="31">
        <f t="shared" si="9"/>
        <v>0.55166762951699044</v>
      </c>
      <c r="H77" s="23">
        <v>5746790</v>
      </c>
      <c r="I77" s="24">
        <v>3803944</v>
      </c>
      <c r="J77" s="24">
        <v>6156784</v>
      </c>
      <c r="K77" s="23">
        <v>15707518</v>
      </c>
      <c r="L77" s="23">
        <v>10208512</v>
      </c>
      <c r="M77" s="24">
        <v>6288574</v>
      </c>
      <c r="N77" s="24">
        <v>7981611</v>
      </c>
      <c r="O77" s="23">
        <v>24478697</v>
      </c>
      <c r="P77" s="23">
        <v>2473468</v>
      </c>
      <c r="Q77" s="24">
        <v>1178022</v>
      </c>
      <c r="R77" s="24">
        <v>-1615979</v>
      </c>
      <c r="S77" s="23">
        <v>2035511</v>
      </c>
      <c r="T77" s="23">
        <v>6478937</v>
      </c>
      <c r="U77" s="24">
        <v>5424551</v>
      </c>
      <c r="V77" s="24">
        <v>9997735</v>
      </c>
      <c r="W77" s="35">
        <v>21901223</v>
      </c>
    </row>
    <row r="78" spans="1:23" ht="13" x14ac:dyDescent="0.3">
      <c r="A78" s="14" t="s">
        <v>19</v>
      </c>
      <c r="B78" s="15" t="s">
        <v>144</v>
      </c>
      <c r="C78" s="16" t="s">
        <v>145</v>
      </c>
      <c r="D78" s="23">
        <v>139253649</v>
      </c>
      <c r="E78" s="24">
        <v>146458200</v>
      </c>
      <c r="F78" s="24">
        <v>133652358</v>
      </c>
      <c r="G78" s="31">
        <f t="shared" si="9"/>
        <v>0.91256316136617821</v>
      </c>
      <c r="H78" s="23">
        <v>5132526</v>
      </c>
      <c r="I78" s="24">
        <v>6577914</v>
      </c>
      <c r="J78" s="24">
        <v>2611934</v>
      </c>
      <c r="K78" s="23">
        <v>14322374</v>
      </c>
      <c r="L78" s="23">
        <v>9518584</v>
      </c>
      <c r="M78" s="24">
        <v>19485234</v>
      </c>
      <c r="N78" s="24">
        <v>14409156</v>
      </c>
      <c r="O78" s="23">
        <v>43412974</v>
      </c>
      <c r="P78" s="23">
        <v>4435476</v>
      </c>
      <c r="Q78" s="24">
        <v>11838499</v>
      </c>
      <c r="R78" s="24">
        <v>9416011</v>
      </c>
      <c r="S78" s="23">
        <v>25689986</v>
      </c>
      <c r="T78" s="23">
        <v>15682875</v>
      </c>
      <c r="U78" s="24">
        <v>13616291</v>
      </c>
      <c r="V78" s="24">
        <v>20927858</v>
      </c>
      <c r="W78" s="35">
        <v>50227024</v>
      </c>
    </row>
    <row r="79" spans="1:23" ht="13" x14ac:dyDescent="0.3">
      <c r="A79" s="14" t="s">
        <v>19</v>
      </c>
      <c r="B79" s="15" t="s">
        <v>146</v>
      </c>
      <c r="C79" s="16" t="s">
        <v>147</v>
      </c>
      <c r="D79" s="23">
        <v>156492450</v>
      </c>
      <c r="E79" s="24">
        <v>166851810</v>
      </c>
      <c r="F79" s="24">
        <v>77187844</v>
      </c>
      <c r="G79" s="31">
        <f t="shared" si="9"/>
        <v>0.46261316553892945</v>
      </c>
      <c r="H79" s="23">
        <v>1329416</v>
      </c>
      <c r="I79" s="24">
        <v>7137562</v>
      </c>
      <c r="J79" s="24">
        <v>766244</v>
      </c>
      <c r="K79" s="23">
        <v>9233222</v>
      </c>
      <c r="L79" s="23">
        <v>3114046</v>
      </c>
      <c r="M79" s="24">
        <v>5413490</v>
      </c>
      <c r="N79" s="24">
        <v>34742146</v>
      </c>
      <c r="O79" s="23">
        <v>43269682</v>
      </c>
      <c r="P79" s="23">
        <v>5548864</v>
      </c>
      <c r="Q79" s="24">
        <v>-3652169</v>
      </c>
      <c r="R79" s="24">
        <v>-9433837</v>
      </c>
      <c r="S79" s="23">
        <v>-7537142</v>
      </c>
      <c r="T79" s="23">
        <v>8569264</v>
      </c>
      <c r="U79" s="24">
        <v>1358069</v>
      </c>
      <c r="V79" s="24">
        <v>22294749</v>
      </c>
      <c r="W79" s="35">
        <v>32222082</v>
      </c>
    </row>
    <row r="80" spans="1:23" ht="13" x14ac:dyDescent="0.3">
      <c r="A80" s="14" t="s">
        <v>19</v>
      </c>
      <c r="B80" s="15" t="s">
        <v>148</v>
      </c>
      <c r="C80" s="16" t="s">
        <v>149</v>
      </c>
      <c r="D80" s="23">
        <v>111716152</v>
      </c>
      <c r="E80" s="24">
        <v>84987237</v>
      </c>
      <c r="F80" s="24">
        <v>12515892</v>
      </c>
      <c r="G80" s="31">
        <f t="shared" si="9"/>
        <v>0.14726790094376171</v>
      </c>
      <c r="H80" s="23">
        <v>0</v>
      </c>
      <c r="I80" s="24">
        <v>0</v>
      </c>
      <c r="J80" s="24">
        <v>2737181</v>
      </c>
      <c r="K80" s="23">
        <v>2737181</v>
      </c>
      <c r="L80" s="23">
        <v>0</v>
      </c>
      <c r="M80" s="24">
        <v>636506</v>
      </c>
      <c r="N80" s="24">
        <v>3376840</v>
      </c>
      <c r="O80" s="23">
        <v>4013346</v>
      </c>
      <c r="P80" s="23">
        <v>459764</v>
      </c>
      <c r="Q80" s="24">
        <v>1305614</v>
      </c>
      <c r="R80" s="24">
        <v>2497784</v>
      </c>
      <c r="S80" s="23">
        <v>4263162</v>
      </c>
      <c r="T80" s="23">
        <v>1479920</v>
      </c>
      <c r="U80" s="24">
        <v>22283</v>
      </c>
      <c r="V80" s="24">
        <v>0</v>
      </c>
      <c r="W80" s="35">
        <v>1502203</v>
      </c>
    </row>
    <row r="81" spans="1:23" ht="13" x14ac:dyDescent="0.3">
      <c r="A81" s="14" t="s">
        <v>34</v>
      </c>
      <c r="B81" s="15" t="s">
        <v>150</v>
      </c>
      <c r="C81" s="16" t="s">
        <v>151</v>
      </c>
      <c r="D81" s="23">
        <v>4200000</v>
      </c>
      <c r="E81" s="24">
        <v>4682000</v>
      </c>
      <c r="F81" s="24">
        <v>2206210</v>
      </c>
      <c r="G81" s="31">
        <f t="shared" si="9"/>
        <v>0.47121102093122597</v>
      </c>
      <c r="H81" s="23">
        <v>14999</v>
      </c>
      <c r="I81" s="24">
        <v>205100</v>
      </c>
      <c r="J81" s="24">
        <v>0</v>
      </c>
      <c r="K81" s="23">
        <v>220099</v>
      </c>
      <c r="L81" s="23">
        <v>194987</v>
      </c>
      <c r="M81" s="24">
        <v>136000</v>
      </c>
      <c r="N81" s="24">
        <v>13500</v>
      </c>
      <c r="O81" s="23">
        <v>344487</v>
      </c>
      <c r="P81" s="23">
        <v>0</v>
      </c>
      <c r="Q81" s="24">
        <v>70593</v>
      </c>
      <c r="R81" s="24">
        <v>16900</v>
      </c>
      <c r="S81" s="23">
        <v>87493</v>
      </c>
      <c r="T81" s="23">
        <v>1905</v>
      </c>
      <c r="U81" s="24">
        <v>49300</v>
      </c>
      <c r="V81" s="24">
        <v>1502926</v>
      </c>
      <c r="W81" s="35">
        <v>1554131</v>
      </c>
    </row>
    <row r="82" spans="1:23" ht="14" x14ac:dyDescent="0.3">
      <c r="A82" s="17" t="s">
        <v>0</v>
      </c>
      <c r="B82" s="18" t="s">
        <v>152</v>
      </c>
      <c r="C82" s="19" t="s">
        <v>0</v>
      </c>
      <c r="D82" s="25">
        <f>SUM(D77:D81)</f>
        <v>510253281</v>
      </c>
      <c r="E82" s="26">
        <f>SUM(E77:E81)</f>
        <v>519213997</v>
      </c>
      <c r="F82" s="26">
        <f>SUM(F77:F81)</f>
        <v>289685253</v>
      </c>
      <c r="G82" s="32">
        <f t="shared" si="9"/>
        <v>0.5579303614189739</v>
      </c>
      <c r="H82" s="25">
        <f t="shared" ref="H82:W82" si="14">SUM(H77:H81)</f>
        <v>12223731</v>
      </c>
      <c r="I82" s="26">
        <f t="shared" si="14"/>
        <v>17724520</v>
      </c>
      <c r="J82" s="26">
        <f t="shared" si="14"/>
        <v>12272143</v>
      </c>
      <c r="K82" s="25">
        <f t="shared" si="14"/>
        <v>42220394</v>
      </c>
      <c r="L82" s="25">
        <f t="shared" si="14"/>
        <v>23036129</v>
      </c>
      <c r="M82" s="26">
        <f t="shared" si="14"/>
        <v>31959804</v>
      </c>
      <c r="N82" s="26">
        <f t="shared" si="14"/>
        <v>60523253</v>
      </c>
      <c r="O82" s="25">
        <f t="shared" si="14"/>
        <v>115519186</v>
      </c>
      <c r="P82" s="25">
        <f t="shared" si="14"/>
        <v>12917572</v>
      </c>
      <c r="Q82" s="26">
        <f t="shared" si="14"/>
        <v>10740559</v>
      </c>
      <c r="R82" s="26">
        <f t="shared" si="14"/>
        <v>880879</v>
      </c>
      <c r="S82" s="25">
        <f t="shared" si="14"/>
        <v>24539010</v>
      </c>
      <c r="T82" s="25">
        <f t="shared" si="14"/>
        <v>32212901</v>
      </c>
      <c r="U82" s="26">
        <f t="shared" si="14"/>
        <v>20470494</v>
      </c>
      <c r="V82" s="26">
        <f t="shared" si="14"/>
        <v>54723268</v>
      </c>
      <c r="W82" s="36">
        <f t="shared" si="14"/>
        <v>107406663</v>
      </c>
    </row>
    <row r="83" spans="1:23" ht="14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3286317540</v>
      </c>
      <c r="E83" s="26">
        <f>SUM(E55,E57:E60,E62:E67,E69:E75,E77:E81)</f>
        <v>3134257502</v>
      </c>
      <c r="F83" s="26">
        <f>SUM(F55,F57:F60,F62:F67,F69:F75,F77:F81)</f>
        <v>2105746925</v>
      </c>
      <c r="G83" s="32">
        <f t="shared" si="9"/>
        <v>0.67184873088962938</v>
      </c>
      <c r="H83" s="25">
        <f t="shared" ref="H83:W83" si="15">SUM(H55,H57:H60,H62:H67,H69:H75,H77:H81)</f>
        <v>93056600</v>
      </c>
      <c r="I83" s="26">
        <f t="shared" si="15"/>
        <v>121728893</v>
      </c>
      <c r="J83" s="26">
        <f t="shared" si="15"/>
        <v>142706031</v>
      </c>
      <c r="K83" s="25">
        <f t="shared" si="15"/>
        <v>357491524</v>
      </c>
      <c r="L83" s="25">
        <f t="shared" si="15"/>
        <v>205888453</v>
      </c>
      <c r="M83" s="26">
        <f t="shared" si="15"/>
        <v>200027603</v>
      </c>
      <c r="N83" s="26">
        <f t="shared" si="15"/>
        <v>267121893</v>
      </c>
      <c r="O83" s="25">
        <f t="shared" si="15"/>
        <v>673037949</v>
      </c>
      <c r="P83" s="25">
        <f t="shared" si="15"/>
        <v>83332847</v>
      </c>
      <c r="Q83" s="26">
        <f t="shared" si="15"/>
        <v>165762240</v>
      </c>
      <c r="R83" s="26">
        <f t="shared" si="15"/>
        <v>158484089</v>
      </c>
      <c r="S83" s="25">
        <f t="shared" si="15"/>
        <v>407579176</v>
      </c>
      <c r="T83" s="25">
        <f t="shared" si="15"/>
        <v>180794322</v>
      </c>
      <c r="U83" s="26">
        <f t="shared" si="15"/>
        <v>137343600</v>
      </c>
      <c r="V83" s="26">
        <f t="shared" si="15"/>
        <v>349500354</v>
      </c>
      <c r="W83" s="36">
        <f t="shared" si="15"/>
        <v>667638276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13</v>
      </c>
      <c r="B86" s="15" t="s">
        <v>155</v>
      </c>
      <c r="C86" s="16" t="s">
        <v>156</v>
      </c>
      <c r="D86" s="23">
        <v>2910313343</v>
      </c>
      <c r="E86" s="24">
        <v>2786642415</v>
      </c>
      <c r="F86" s="24">
        <v>1467807414</v>
      </c>
      <c r="G86" s="31">
        <f t="shared" ref="G86:G99" si="16">IF(($E86      =0),0,($F86      /$E86      ))</f>
        <v>0.52672973256240341</v>
      </c>
      <c r="H86" s="23">
        <v>1745927</v>
      </c>
      <c r="I86" s="24">
        <v>4779272</v>
      </c>
      <c r="J86" s="24">
        <v>31552827</v>
      </c>
      <c r="K86" s="23">
        <v>38078026</v>
      </c>
      <c r="L86" s="23">
        <v>106044914</v>
      </c>
      <c r="M86" s="24">
        <v>75770385</v>
      </c>
      <c r="N86" s="24">
        <v>152782137</v>
      </c>
      <c r="O86" s="23">
        <v>334597436</v>
      </c>
      <c r="P86" s="23">
        <v>639579946</v>
      </c>
      <c r="Q86" s="24">
        <v>267592292</v>
      </c>
      <c r="R86" s="24">
        <v>63222034</v>
      </c>
      <c r="S86" s="23">
        <v>970394272</v>
      </c>
      <c r="T86" s="23">
        <v>157918197</v>
      </c>
      <c r="U86" s="24">
        <v>-431442072</v>
      </c>
      <c r="V86" s="24">
        <v>398261555</v>
      </c>
      <c r="W86" s="35">
        <v>124737680</v>
      </c>
    </row>
    <row r="87" spans="1:23" ht="13" x14ac:dyDescent="0.3">
      <c r="A87" s="14" t="s">
        <v>13</v>
      </c>
      <c r="B87" s="15" t="s">
        <v>157</v>
      </c>
      <c r="C87" s="16" t="s">
        <v>158</v>
      </c>
      <c r="D87" s="23">
        <v>7414826000</v>
      </c>
      <c r="E87" s="24">
        <v>7490894399</v>
      </c>
      <c r="F87" s="24">
        <v>7904275655</v>
      </c>
      <c r="G87" s="31">
        <f t="shared" si="16"/>
        <v>1.0551844992041517</v>
      </c>
      <c r="H87" s="23">
        <v>92719970</v>
      </c>
      <c r="I87" s="24">
        <v>260536840</v>
      </c>
      <c r="J87" s="24">
        <v>453163372</v>
      </c>
      <c r="K87" s="23">
        <v>806420182</v>
      </c>
      <c r="L87" s="23">
        <v>449016396</v>
      </c>
      <c r="M87" s="24">
        <v>271408526</v>
      </c>
      <c r="N87" s="24">
        <v>579084946</v>
      </c>
      <c r="O87" s="23">
        <v>1299509868</v>
      </c>
      <c r="P87" s="23">
        <v>78431838</v>
      </c>
      <c r="Q87" s="24">
        <v>384286309</v>
      </c>
      <c r="R87" s="24">
        <v>625215991</v>
      </c>
      <c r="S87" s="23">
        <v>1087934138</v>
      </c>
      <c r="T87" s="23">
        <v>535183234</v>
      </c>
      <c r="U87" s="24">
        <v>495390233</v>
      </c>
      <c r="V87" s="24">
        <v>3679838000</v>
      </c>
      <c r="W87" s="35">
        <v>4710411467</v>
      </c>
    </row>
    <row r="88" spans="1:23" ht="13" x14ac:dyDescent="0.3">
      <c r="A88" s="14" t="s">
        <v>13</v>
      </c>
      <c r="B88" s="15" t="s">
        <v>159</v>
      </c>
      <c r="C88" s="16" t="s">
        <v>160</v>
      </c>
      <c r="D88" s="23">
        <v>2277552577</v>
      </c>
      <c r="E88" s="24">
        <v>2218580918</v>
      </c>
      <c r="F88" s="24">
        <v>2218580917</v>
      </c>
      <c r="G88" s="31">
        <f t="shared" si="16"/>
        <v>0.99999999954926144</v>
      </c>
      <c r="H88" s="23">
        <v>30763088</v>
      </c>
      <c r="I88" s="24">
        <v>35679025</v>
      </c>
      <c r="J88" s="24">
        <v>251663027</v>
      </c>
      <c r="K88" s="23">
        <v>318105140</v>
      </c>
      <c r="L88" s="23">
        <v>-243503558</v>
      </c>
      <c r="M88" s="24">
        <v>92670004</v>
      </c>
      <c r="N88" s="24">
        <v>131016990</v>
      </c>
      <c r="O88" s="23">
        <v>-19816564</v>
      </c>
      <c r="P88" s="23">
        <v>-117805837</v>
      </c>
      <c r="Q88" s="24">
        <v>113468371</v>
      </c>
      <c r="R88" s="24">
        <v>844424892</v>
      </c>
      <c r="S88" s="23">
        <v>840087426</v>
      </c>
      <c r="T88" s="23">
        <v>-1138376002</v>
      </c>
      <c r="U88" s="24">
        <v>0</v>
      </c>
      <c r="V88" s="24">
        <v>2218580917</v>
      </c>
      <c r="W88" s="35">
        <v>1080204915</v>
      </c>
    </row>
    <row r="89" spans="1:23" ht="14" x14ac:dyDescent="0.3">
      <c r="A89" s="17" t="s">
        <v>0</v>
      </c>
      <c r="B89" s="18" t="s">
        <v>18</v>
      </c>
      <c r="C89" s="19" t="s">
        <v>0</v>
      </c>
      <c r="D89" s="25">
        <f>SUM(D86:D88)</f>
        <v>12602691920</v>
      </c>
      <c r="E89" s="26">
        <f>SUM(E86:E88)</f>
        <v>12496117732</v>
      </c>
      <c r="F89" s="26">
        <f>SUM(F86:F88)</f>
        <v>11590663986</v>
      </c>
      <c r="G89" s="32">
        <f t="shared" si="16"/>
        <v>0.92754119596030071</v>
      </c>
      <c r="H89" s="25">
        <f t="shared" ref="H89:W89" si="17">SUM(H86:H88)</f>
        <v>125228985</v>
      </c>
      <c r="I89" s="26">
        <f t="shared" si="17"/>
        <v>300995137</v>
      </c>
      <c r="J89" s="26">
        <f t="shared" si="17"/>
        <v>736379226</v>
      </c>
      <c r="K89" s="25">
        <f t="shared" si="17"/>
        <v>1162603348</v>
      </c>
      <c r="L89" s="25">
        <f t="shared" si="17"/>
        <v>311557752</v>
      </c>
      <c r="M89" s="26">
        <f t="shared" si="17"/>
        <v>439848915</v>
      </c>
      <c r="N89" s="26">
        <f t="shared" si="17"/>
        <v>862884073</v>
      </c>
      <c r="O89" s="25">
        <f t="shared" si="17"/>
        <v>1614290740</v>
      </c>
      <c r="P89" s="25">
        <f t="shared" si="17"/>
        <v>600205947</v>
      </c>
      <c r="Q89" s="26">
        <f t="shared" si="17"/>
        <v>765346972</v>
      </c>
      <c r="R89" s="26">
        <f t="shared" si="17"/>
        <v>1532862917</v>
      </c>
      <c r="S89" s="25">
        <f t="shared" si="17"/>
        <v>2898415836</v>
      </c>
      <c r="T89" s="25">
        <f t="shared" si="17"/>
        <v>-445274571</v>
      </c>
      <c r="U89" s="26">
        <f t="shared" si="17"/>
        <v>63948161</v>
      </c>
      <c r="V89" s="26">
        <f t="shared" si="17"/>
        <v>6296680472</v>
      </c>
      <c r="W89" s="36">
        <f t="shared" si="17"/>
        <v>5915354062</v>
      </c>
    </row>
    <row r="90" spans="1:23" ht="13" x14ac:dyDescent="0.3">
      <c r="A90" s="14" t="s">
        <v>19</v>
      </c>
      <c r="B90" s="15" t="s">
        <v>161</v>
      </c>
      <c r="C90" s="16" t="s">
        <v>162</v>
      </c>
      <c r="D90" s="23">
        <v>308853700</v>
      </c>
      <c r="E90" s="24">
        <v>325377828</v>
      </c>
      <c r="F90" s="24">
        <v>220498930</v>
      </c>
      <c r="G90" s="31">
        <f t="shared" si="16"/>
        <v>0.67767042196864136</v>
      </c>
      <c r="H90" s="23">
        <v>-6294118</v>
      </c>
      <c r="I90" s="24">
        <v>16781217</v>
      </c>
      <c r="J90" s="24">
        <v>7280027</v>
      </c>
      <c r="K90" s="23">
        <v>17767126</v>
      </c>
      <c r="L90" s="23">
        <v>11066915</v>
      </c>
      <c r="M90" s="24">
        <v>13257837</v>
      </c>
      <c r="N90" s="24">
        <v>45633245</v>
      </c>
      <c r="O90" s="23">
        <v>69957997</v>
      </c>
      <c r="P90" s="23">
        <v>8233970</v>
      </c>
      <c r="Q90" s="24">
        <v>17708716</v>
      </c>
      <c r="R90" s="24">
        <v>22435131</v>
      </c>
      <c r="S90" s="23">
        <v>48377817</v>
      </c>
      <c r="T90" s="23">
        <v>21761539</v>
      </c>
      <c r="U90" s="24">
        <v>30602382</v>
      </c>
      <c r="V90" s="24">
        <v>32032069</v>
      </c>
      <c r="W90" s="35">
        <v>84395990</v>
      </c>
    </row>
    <row r="91" spans="1:23" ht="13" x14ac:dyDescent="0.3">
      <c r="A91" s="14" t="s">
        <v>19</v>
      </c>
      <c r="B91" s="15" t="s">
        <v>163</v>
      </c>
      <c r="C91" s="16" t="s">
        <v>164</v>
      </c>
      <c r="D91" s="23">
        <v>265318087</v>
      </c>
      <c r="E91" s="24">
        <v>272501053</v>
      </c>
      <c r="F91" s="24">
        <v>245790600</v>
      </c>
      <c r="G91" s="31">
        <f t="shared" si="16"/>
        <v>0.90198036776026702</v>
      </c>
      <c r="H91" s="23">
        <v>283200</v>
      </c>
      <c r="I91" s="24">
        <v>8757533</v>
      </c>
      <c r="J91" s="24">
        <v>16118584</v>
      </c>
      <c r="K91" s="23">
        <v>25159317</v>
      </c>
      <c r="L91" s="23">
        <v>17838055</v>
      </c>
      <c r="M91" s="24">
        <v>33520113</v>
      </c>
      <c r="N91" s="24">
        <v>19415155</v>
      </c>
      <c r="O91" s="23">
        <v>70773323</v>
      </c>
      <c r="P91" s="23">
        <v>161460</v>
      </c>
      <c r="Q91" s="24">
        <v>22012541</v>
      </c>
      <c r="R91" s="24">
        <v>33490356</v>
      </c>
      <c r="S91" s="23">
        <v>55664357</v>
      </c>
      <c r="T91" s="23">
        <v>15040001</v>
      </c>
      <c r="U91" s="24">
        <v>15240099</v>
      </c>
      <c r="V91" s="24">
        <v>63913503</v>
      </c>
      <c r="W91" s="35">
        <v>94193603</v>
      </c>
    </row>
    <row r="92" spans="1:23" ht="13" x14ac:dyDescent="0.3">
      <c r="A92" s="14" t="s">
        <v>19</v>
      </c>
      <c r="B92" s="15" t="s">
        <v>165</v>
      </c>
      <c r="C92" s="16" t="s">
        <v>166</v>
      </c>
      <c r="D92" s="23">
        <v>99234000</v>
      </c>
      <c r="E92" s="24">
        <v>121237282</v>
      </c>
      <c r="F92" s="24">
        <v>76392353</v>
      </c>
      <c r="G92" s="31">
        <f t="shared" si="16"/>
        <v>0.63010611702759878</v>
      </c>
      <c r="H92" s="23">
        <v>3835546</v>
      </c>
      <c r="I92" s="24">
        <v>14945943</v>
      </c>
      <c r="J92" s="24">
        <v>6497002</v>
      </c>
      <c r="K92" s="23">
        <v>25278491</v>
      </c>
      <c r="L92" s="23">
        <v>5499100</v>
      </c>
      <c r="M92" s="24">
        <v>7799562</v>
      </c>
      <c r="N92" s="24">
        <v>8176911</v>
      </c>
      <c r="O92" s="23">
        <v>21475573</v>
      </c>
      <c r="P92" s="23">
        <v>5291177</v>
      </c>
      <c r="Q92" s="24">
        <v>923004</v>
      </c>
      <c r="R92" s="24">
        <v>9300490</v>
      </c>
      <c r="S92" s="23">
        <v>15514671</v>
      </c>
      <c r="T92" s="23">
        <v>1997722</v>
      </c>
      <c r="U92" s="24">
        <v>3446038</v>
      </c>
      <c r="V92" s="24">
        <v>8679858</v>
      </c>
      <c r="W92" s="35">
        <v>14123618</v>
      </c>
    </row>
    <row r="93" spans="1:23" ht="13" x14ac:dyDescent="0.3">
      <c r="A93" s="14" t="s">
        <v>34</v>
      </c>
      <c r="B93" s="15" t="s">
        <v>167</v>
      </c>
      <c r="C93" s="16" t="s">
        <v>168</v>
      </c>
      <c r="D93" s="23">
        <v>6700000</v>
      </c>
      <c r="E93" s="24">
        <v>7709307</v>
      </c>
      <c r="F93" s="24">
        <v>1690414</v>
      </c>
      <c r="G93" s="31">
        <f t="shared" si="16"/>
        <v>0.21926925468138705</v>
      </c>
      <c r="H93" s="23">
        <v>0</v>
      </c>
      <c r="I93" s="24">
        <v>78212</v>
      </c>
      <c r="J93" s="24">
        <v>190624</v>
      </c>
      <c r="K93" s="23">
        <v>268836</v>
      </c>
      <c r="L93" s="23">
        <v>67663</v>
      </c>
      <c r="M93" s="24">
        <v>884156</v>
      </c>
      <c r="N93" s="24">
        <v>1395529</v>
      </c>
      <c r="O93" s="23">
        <v>2347348</v>
      </c>
      <c r="P93" s="23">
        <v>32319</v>
      </c>
      <c r="Q93" s="24">
        <v>53360</v>
      </c>
      <c r="R93" s="24">
        <v>1540508</v>
      </c>
      <c r="S93" s="23">
        <v>1626187</v>
      </c>
      <c r="T93" s="23">
        <v>815888</v>
      </c>
      <c r="U93" s="24">
        <v>937789</v>
      </c>
      <c r="V93" s="24">
        <v>-4305634</v>
      </c>
      <c r="W93" s="35">
        <v>-2551957</v>
      </c>
    </row>
    <row r="94" spans="1:23" ht="14" x14ac:dyDescent="0.3">
      <c r="A94" s="17" t="s">
        <v>0</v>
      </c>
      <c r="B94" s="18" t="s">
        <v>169</v>
      </c>
      <c r="C94" s="19" t="s">
        <v>0</v>
      </c>
      <c r="D94" s="25">
        <f>SUM(D90:D93)</f>
        <v>680105787</v>
      </c>
      <c r="E94" s="26">
        <f>SUM(E90:E93)</f>
        <v>726825470</v>
      </c>
      <c r="F94" s="26">
        <f>SUM(F90:F93)</f>
        <v>544372297</v>
      </c>
      <c r="G94" s="32">
        <f t="shared" si="16"/>
        <v>0.74897251055332448</v>
      </c>
      <c r="H94" s="25">
        <f t="shared" ref="H94:W94" si="18">SUM(H90:H93)</f>
        <v>-2175372</v>
      </c>
      <c r="I94" s="26">
        <f t="shared" si="18"/>
        <v>40562905</v>
      </c>
      <c r="J94" s="26">
        <f t="shared" si="18"/>
        <v>30086237</v>
      </c>
      <c r="K94" s="25">
        <f t="shared" si="18"/>
        <v>68473770</v>
      </c>
      <c r="L94" s="25">
        <f t="shared" si="18"/>
        <v>34471733</v>
      </c>
      <c r="M94" s="26">
        <f t="shared" si="18"/>
        <v>55461668</v>
      </c>
      <c r="N94" s="26">
        <f t="shared" si="18"/>
        <v>74620840</v>
      </c>
      <c r="O94" s="25">
        <f t="shared" si="18"/>
        <v>164554241</v>
      </c>
      <c r="P94" s="25">
        <f t="shared" si="18"/>
        <v>13718926</v>
      </c>
      <c r="Q94" s="26">
        <f t="shared" si="18"/>
        <v>40697621</v>
      </c>
      <c r="R94" s="26">
        <f t="shared" si="18"/>
        <v>66766485</v>
      </c>
      <c r="S94" s="25">
        <f t="shared" si="18"/>
        <v>121183032</v>
      </c>
      <c r="T94" s="25">
        <f t="shared" si="18"/>
        <v>39615150</v>
      </c>
      <c r="U94" s="26">
        <f t="shared" si="18"/>
        <v>50226308</v>
      </c>
      <c r="V94" s="26">
        <f t="shared" si="18"/>
        <v>100319796</v>
      </c>
      <c r="W94" s="36">
        <f t="shared" si="18"/>
        <v>190161254</v>
      </c>
    </row>
    <row r="95" spans="1:23" ht="13" x14ac:dyDescent="0.3">
      <c r="A95" s="14" t="s">
        <v>19</v>
      </c>
      <c r="B95" s="15" t="s">
        <v>170</v>
      </c>
      <c r="C95" s="16" t="s">
        <v>171</v>
      </c>
      <c r="D95" s="23">
        <v>412503079</v>
      </c>
      <c r="E95" s="24">
        <v>450645379</v>
      </c>
      <c r="F95" s="24">
        <v>361861502</v>
      </c>
      <c r="G95" s="31">
        <f t="shared" si="16"/>
        <v>0.80298504958152472</v>
      </c>
      <c r="H95" s="23">
        <v>0</v>
      </c>
      <c r="I95" s="24">
        <v>18720991</v>
      </c>
      <c r="J95" s="24">
        <v>42976391</v>
      </c>
      <c r="K95" s="23">
        <v>61697382</v>
      </c>
      <c r="L95" s="23">
        <v>43705847</v>
      </c>
      <c r="M95" s="24">
        <v>41097073</v>
      </c>
      <c r="N95" s="24">
        <v>14942616</v>
      </c>
      <c r="O95" s="23">
        <v>99745536</v>
      </c>
      <c r="P95" s="23">
        <v>16007577</v>
      </c>
      <c r="Q95" s="24">
        <v>29135136</v>
      </c>
      <c r="R95" s="24">
        <v>5218051</v>
      </c>
      <c r="S95" s="23">
        <v>50360764</v>
      </c>
      <c r="T95" s="23">
        <v>44322716</v>
      </c>
      <c r="U95" s="24">
        <v>47116106</v>
      </c>
      <c r="V95" s="24">
        <v>58618998</v>
      </c>
      <c r="W95" s="35">
        <v>150057820</v>
      </c>
    </row>
    <row r="96" spans="1:23" ht="13" x14ac:dyDescent="0.3">
      <c r="A96" s="14" t="s">
        <v>19</v>
      </c>
      <c r="B96" s="15" t="s">
        <v>172</v>
      </c>
      <c r="C96" s="16" t="s">
        <v>173</v>
      </c>
      <c r="D96" s="23">
        <v>187505150</v>
      </c>
      <c r="E96" s="24">
        <v>188767886</v>
      </c>
      <c r="F96" s="24">
        <v>-181337926</v>
      </c>
      <c r="G96" s="31">
        <f t="shared" si="16"/>
        <v>-0.96063970330207549</v>
      </c>
      <c r="H96" s="23">
        <v>3367109</v>
      </c>
      <c r="I96" s="24">
        <v>-237157775</v>
      </c>
      <c r="J96" s="24">
        <v>7133430</v>
      </c>
      <c r="K96" s="23">
        <v>-226657236</v>
      </c>
      <c r="L96" s="23">
        <v>5208970</v>
      </c>
      <c r="M96" s="24">
        <v>15170702</v>
      </c>
      <c r="N96" s="24">
        <v>12788020</v>
      </c>
      <c r="O96" s="23">
        <v>33167692</v>
      </c>
      <c r="P96" s="23">
        <v>-54366618</v>
      </c>
      <c r="Q96" s="24">
        <v>3117666</v>
      </c>
      <c r="R96" s="24">
        <v>6163178</v>
      </c>
      <c r="S96" s="23">
        <v>-45085774</v>
      </c>
      <c r="T96" s="23">
        <v>6504880</v>
      </c>
      <c r="U96" s="24">
        <v>11070691</v>
      </c>
      <c r="V96" s="24">
        <v>39661821</v>
      </c>
      <c r="W96" s="35">
        <v>57237392</v>
      </c>
    </row>
    <row r="97" spans="1:23" ht="13" x14ac:dyDescent="0.3">
      <c r="A97" s="14" t="s">
        <v>19</v>
      </c>
      <c r="B97" s="15" t="s">
        <v>174</v>
      </c>
      <c r="C97" s="16" t="s">
        <v>175</v>
      </c>
      <c r="D97" s="23">
        <v>241426961</v>
      </c>
      <c r="E97" s="24">
        <v>552359961</v>
      </c>
      <c r="F97" s="24">
        <v>428255009</v>
      </c>
      <c r="G97" s="31">
        <f t="shared" si="16"/>
        <v>0.77531870381169787</v>
      </c>
      <c r="H97" s="23">
        <v>21512657</v>
      </c>
      <c r="I97" s="24">
        <v>2579462</v>
      </c>
      <c r="J97" s="24">
        <v>24705818</v>
      </c>
      <c r="K97" s="23">
        <v>48797937</v>
      </c>
      <c r="L97" s="23">
        <v>10143260</v>
      </c>
      <c r="M97" s="24">
        <v>112099898</v>
      </c>
      <c r="N97" s="24">
        <v>23483013</v>
      </c>
      <c r="O97" s="23">
        <v>145726171</v>
      </c>
      <c r="P97" s="23">
        <v>9864756</v>
      </c>
      <c r="Q97" s="24">
        <v>75997374</v>
      </c>
      <c r="R97" s="24">
        <v>16867473</v>
      </c>
      <c r="S97" s="23">
        <v>102729603</v>
      </c>
      <c r="T97" s="23">
        <v>41567885</v>
      </c>
      <c r="U97" s="24">
        <v>70345753</v>
      </c>
      <c r="V97" s="24">
        <v>19087660</v>
      </c>
      <c r="W97" s="35">
        <v>131001298</v>
      </c>
    </row>
    <row r="98" spans="1:23" ht="13" x14ac:dyDescent="0.3">
      <c r="A98" s="14" t="s">
        <v>34</v>
      </c>
      <c r="B98" s="15" t="s">
        <v>176</v>
      </c>
      <c r="C98" s="16" t="s">
        <v>177</v>
      </c>
      <c r="D98" s="23">
        <v>4700004</v>
      </c>
      <c r="E98" s="24">
        <v>5700004</v>
      </c>
      <c r="F98" s="24">
        <v>1143944</v>
      </c>
      <c r="G98" s="31">
        <f t="shared" si="16"/>
        <v>0.20069178898821827</v>
      </c>
      <c r="H98" s="23">
        <v>113917</v>
      </c>
      <c r="I98" s="24">
        <v>0</v>
      </c>
      <c r="J98" s="24">
        <v>0</v>
      </c>
      <c r="K98" s="23">
        <v>113917</v>
      </c>
      <c r="L98" s="23">
        <v>0</v>
      </c>
      <c r="M98" s="24">
        <v>32000</v>
      </c>
      <c r="N98" s="24">
        <v>0</v>
      </c>
      <c r="O98" s="23">
        <v>32000</v>
      </c>
      <c r="P98" s="23">
        <v>316702</v>
      </c>
      <c r="Q98" s="24">
        <v>0</v>
      </c>
      <c r="R98" s="24">
        <v>9100</v>
      </c>
      <c r="S98" s="23">
        <v>325802</v>
      </c>
      <c r="T98" s="23">
        <v>5900</v>
      </c>
      <c r="U98" s="24">
        <v>666325</v>
      </c>
      <c r="V98" s="24">
        <v>0</v>
      </c>
      <c r="W98" s="35">
        <v>672225</v>
      </c>
    </row>
    <row r="99" spans="1:23" ht="14" x14ac:dyDescent="0.3">
      <c r="A99" s="17" t="s">
        <v>0</v>
      </c>
      <c r="B99" s="18" t="s">
        <v>178</v>
      </c>
      <c r="C99" s="19" t="s">
        <v>0</v>
      </c>
      <c r="D99" s="25">
        <f>SUM(D95:D98)</f>
        <v>846135194</v>
      </c>
      <c r="E99" s="26">
        <f>SUM(E95:E98)</f>
        <v>1197473230</v>
      </c>
      <c r="F99" s="26">
        <f>SUM(F95:F98)</f>
        <v>609922529</v>
      </c>
      <c r="G99" s="32">
        <f t="shared" si="16"/>
        <v>0.50934126435544613</v>
      </c>
      <c r="H99" s="25">
        <f t="shared" ref="H99:W99" si="19">SUM(H95:H98)</f>
        <v>24993683</v>
      </c>
      <c r="I99" s="26">
        <f t="shared" si="19"/>
        <v>-215857322</v>
      </c>
      <c r="J99" s="26">
        <f t="shared" si="19"/>
        <v>74815639</v>
      </c>
      <c r="K99" s="25">
        <f t="shared" si="19"/>
        <v>-116048000</v>
      </c>
      <c r="L99" s="25">
        <f t="shared" si="19"/>
        <v>59058077</v>
      </c>
      <c r="M99" s="26">
        <f t="shared" si="19"/>
        <v>168399673</v>
      </c>
      <c r="N99" s="26">
        <f t="shared" si="19"/>
        <v>51213649</v>
      </c>
      <c r="O99" s="25">
        <f t="shared" si="19"/>
        <v>278671399</v>
      </c>
      <c r="P99" s="25">
        <f t="shared" si="19"/>
        <v>-28177583</v>
      </c>
      <c r="Q99" s="26">
        <f t="shared" si="19"/>
        <v>108250176</v>
      </c>
      <c r="R99" s="26">
        <f t="shared" si="19"/>
        <v>28257802</v>
      </c>
      <c r="S99" s="25">
        <f t="shared" si="19"/>
        <v>108330395</v>
      </c>
      <c r="T99" s="25">
        <f t="shared" si="19"/>
        <v>92401381</v>
      </c>
      <c r="U99" s="26">
        <f t="shared" si="19"/>
        <v>129198875</v>
      </c>
      <c r="V99" s="26">
        <f t="shared" si="19"/>
        <v>117368479</v>
      </c>
      <c r="W99" s="36">
        <f t="shared" si="19"/>
        <v>338968735</v>
      </c>
    </row>
    <row r="100" spans="1:23" ht="14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14128932901</v>
      </c>
      <c r="E100" s="26">
        <f>SUM(E86:E88,E90:E93,E95:E98)</f>
        <v>14420416432</v>
      </c>
      <c r="F100" s="26">
        <f>SUM(F86:F88,F90:F93,F95:F98)</f>
        <v>12744958812</v>
      </c>
      <c r="G100" s="32">
        <f>IF(($E100     =0),0,($F100     /$E100     ))</f>
        <v>0.88381350650304158</v>
      </c>
      <c r="H100" s="25">
        <f t="shared" ref="H100:W100" si="20">SUM(H86:H88,H90:H93,H95:H98)</f>
        <v>148047296</v>
      </c>
      <c r="I100" s="26">
        <f t="shared" si="20"/>
        <v>125700720</v>
      </c>
      <c r="J100" s="26">
        <f t="shared" si="20"/>
        <v>841281102</v>
      </c>
      <c r="K100" s="25">
        <f t="shared" si="20"/>
        <v>1115029118</v>
      </c>
      <c r="L100" s="25">
        <f t="shared" si="20"/>
        <v>405087562</v>
      </c>
      <c r="M100" s="26">
        <f t="shared" si="20"/>
        <v>663710256</v>
      </c>
      <c r="N100" s="26">
        <f t="shared" si="20"/>
        <v>988718562</v>
      </c>
      <c r="O100" s="25">
        <f t="shared" si="20"/>
        <v>2057516380</v>
      </c>
      <c r="P100" s="25">
        <f t="shared" si="20"/>
        <v>585747290</v>
      </c>
      <c r="Q100" s="26">
        <f t="shared" si="20"/>
        <v>914294769</v>
      </c>
      <c r="R100" s="26">
        <f t="shared" si="20"/>
        <v>1627887204</v>
      </c>
      <c r="S100" s="25">
        <f t="shared" si="20"/>
        <v>3127929263</v>
      </c>
      <c r="T100" s="25">
        <f t="shared" si="20"/>
        <v>-313258040</v>
      </c>
      <c r="U100" s="26">
        <f t="shared" si="20"/>
        <v>243373344</v>
      </c>
      <c r="V100" s="26">
        <f t="shared" si="20"/>
        <v>6514368747</v>
      </c>
      <c r="W100" s="36">
        <f t="shared" si="20"/>
        <v>6444484051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13</v>
      </c>
      <c r="B103" s="15" t="s">
        <v>181</v>
      </c>
      <c r="C103" s="16" t="s">
        <v>182</v>
      </c>
      <c r="D103" s="23">
        <v>7680538000</v>
      </c>
      <c r="E103" s="24">
        <v>7689533695</v>
      </c>
      <c r="F103" s="24">
        <v>5252946010</v>
      </c>
      <c r="G103" s="31">
        <f t="shared" ref="G103:G134" si="21">IF(($E103     =0),0,($F103     /$E103     ))</f>
        <v>0.68312933116030772</v>
      </c>
      <c r="H103" s="23">
        <v>189906785</v>
      </c>
      <c r="I103" s="24">
        <v>186239224</v>
      </c>
      <c r="J103" s="24">
        <v>224381329</v>
      </c>
      <c r="K103" s="23">
        <v>600527338</v>
      </c>
      <c r="L103" s="23">
        <v>309834136</v>
      </c>
      <c r="M103" s="24">
        <v>269647872</v>
      </c>
      <c r="N103" s="24">
        <v>565587742</v>
      </c>
      <c r="O103" s="23">
        <v>1145069750</v>
      </c>
      <c r="P103" s="23">
        <v>293723338</v>
      </c>
      <c r="Q103" s="24">
        <v>386275026</v>
      </c>
      <c r="R103" s="24">
        <v>560296027</v>
      </c>
      <c r="S103" s="23">
        <v>1240294391</v>
      </c>
      <c r="T103" s="23">
        <v>352462079</v>
      </c>
      <c r="U103" s="24">
        <v>484329133</v>
      </c>
      <c r="V103" s="24">
        <v>1430263319</v>
      </c>
      <c r="W103" s="35">
        <v>2267054531</v>
      </c>
    </row>
    <row r="104" spans="1:23" ht="14" x14ac:dyDescent="0.3">
      <c r="A104" s="17" t="s">
        <v>0</v>
      </c>
      <c r="B104" s="18" t="s">
        <v>18</v>
      </c>
      <c r="C104" s="19" t="s">
        <v>0</v>
      </c>
      <c r="D104" s="25">
        <f>D103</f>
        <v>7680538000</v>
      </c>
      <c r="E104" s="26">
        <f>E103</f>
        <v>7689533695</v>
      </c>
      <c r="F104" s="26">
        <f>F103</f>
        <v>5252946010</v>
      </c>
      <c r="G104" s="32">
        <f t="shared" si="21"/>
        <v>0.68312933116030772</v>
      </c>
      <c r="H104" s="25">
        <f t="shared" ref="H104:W104" si="22">H103</f>
        <v>189906785</v>
      </c>
      <c r="I104" s="26">
        <f t="shared" si="22"/>
        <v>186239224</v>
      </c>
      <c r="J104" s="26">
        <f t="shared" si="22"/>
        <v>224381329</v>
      </c>
      <c r="K104" s="25">
        <f t="shared" si="22"/>
        <v>600527338</v>
      </c>
      <c r="L104" s="25">
        <f t="shared" si="22"/>
        <v>309834136</v>
      </c>
      <c r="M104" s="26">
        <f t="shared" si="22"/>
        <v>269647872</v>
      </c>
      <c r="N104" s="26">
        <f t="shared" si="22"/>
        <v>565587742</v>
      </c>
      <c r="O104" s="25">
        <f t="shared" si="22"/>
        <v>1145069750</v>
      </c>
      <c r="P104" s="25">
        <f t="shared" si="22"/>
        <v>293723338</v>
      </c>
      <c r="Q104" s="26">
        <f t="shared" si="22"/>
        <v>386275026</v>
      </c>
      <c r="R104" s="26">
        <f t="shared" si="22"/>
        <v>560296027</v>
      </c>
      <c r="S104" s="25">
        <f t="shared" si="22"/>
        <v>1240294391</v>
      </c>
      <c r="T104" s="25">
        <f t="shared" si="22"/>
        <v>352462079</v>
      </c>
      <c r="U104" s="26">
        <f t="shared" si="22"/>
        <v>484329133</v>
      </c>
      <c r="V104" s="26">
        <f t="shared" si="22"/>
        <v>1430263319</v>
      </c>
      <c r="W104" s="36">
        <f t="shared" si="22"/>
        <v>2267054531</v>
      </c>
    </row>
    <row r="105" spans="1:23" ht="13" x14ac:dyDescent="0.3">
      <c r="A105" s="14" t="s">
        <v>19</v>
      </c>
      <c r="B105" s="15" t="s">
        <v>183</v>
      </c>
      <c r="C105" s="16" t="s">
        <v>184</v>
      </c>
      <c r="D105" s="23">
        <v>50040980</v>
      </c>
      <c r="E105" s="24">
        <v>64129457</v>
      </c>
      <c r="F105" s="24">
        <v>50272038</v>
      </c>
      <c r="G105" s="31">
        <f t="shared" si="21"/>
        <v>0.78391491760175047</v>
      </c>
      <c r="H105" s="23">
        <v>1969577</v>
      </c>
      <c r="I105" s="24">
        <v>2524709</v>
      </c>
      <c r="J105" s="24">
        <v>346114</v>
      </c>
      <c r="K105" s="23">
        <v>4840400</v>
      </c>
      <c r="L105" s="23">
        <v>4056942</v>
      </c>
      <c r="M105" s="24">
        <v>17330029</v>
      </c>
      <c r="N105" s="24">
        <v>218500</v>
      </c>
      <c r="O105" s="23">
        <v>21605471</v>
      </c>
      <c r="P105" s="23">
        <v>1338381</v>
      </c>
      <c r="Q105" s="24">
        <v>3086130</v>
      </c>
      <c r="R105" s="24">
        <v>5205932</v>
      </c>
      <c r="S105" s="23">
        <v>9630443</v>
      </c>
      <c r="T105" s="23">
        <v>3803814</v>
      </c>
      <c r="U105" s="24">
        <v>3998829</v>
      </c>
      <c r="V105" s="24">
        <v>6393081</v>
      </c>
      <c r="W105" s="35">
        <v>14195724</v>
      </c>
    </row>
    <row r="106" spans="1:23" ht="13" x14ac:dyDescent="0.3">
      <c r="A106" s="14" t="s">
        <v>19</v>
      </c>
      <c r="B106" s="15" t="s">
        <v>185</v>
      </c>
      <c r="C106" s="16" t="s">
        <v>186</v>
      </c>
      <c r="D106" s="23">
        <v>63419827</v>
      </c>
      <c r="E106" s="24">
        <v>84776901</v>
      </c>
      <c r="F106" s="24">
        <v>87655235</v>
      </c>
      <c r="G106" s="31">
        <f t="shared" si="21"/>
        <v>1.0339518662046872</v>
      </c>
      <c r="H106" s="23">
        <v>7910016</v>
      </c>
      <c r="I106" s="24">
        <v>5867031</v>
      </c>
      <c r="J106" s="24">
        <v>14367352</v>
      </c>
      <c r="K106" s="23">
        <v>28144399</v>
      </c>
      <c r="L106" s="23">
        <v>-670678325</v>
      </c>
      <c r="M106" s="24">
        <v>680556614</v>
      </c>
      <c r="N106" s="24">
        <v>12908589</v>
      </c>
      <c r="O106" s="23">
        <v>22786878</v>
      </c>
      <c r="P106" s="23">
        <v>1033777</v>
      </c>
      <c r="Q106" s="24">
        <v>13164896</v>
      </c>
      <c r="R106" s="24">
        <v>3195864</v>
      </c>
      <c r="S106" s="23">
        <v>17394537</v>
      </c>
      <c r="T106" s="23">
        <v>7003548</v>
      </c>
      <c r="U106" s="24">
        <v>8057063</v>
      </c>
      <c r="V106" s="24">
        <v>4268810</v>
      </c>
      <c r="W106" s="35">
        <v>19329421</v>
      </c>
    </row>
    <row r="107" spans="1:23" ht="13" x14ac:dyDescent="0.3">
      <c r="A107" s="14" t="s">
        <v>19</v>
      </c>
      <c r="B107" s="15" t="s">
        <v>187</v>
      </c>
      <c r="C107" s="16" t="s">
        <v>188</v>
      </c>
      <c r="D107" s="23">
        <v>28555260</v>
      </c>
      <c r="E107" s="24">
        <v>28387956</v>
      </c>
      <c r="F107" s="24">
        <v>25260787</v>
      </c>
      <c r="G107" s="31">
        <f t="shared" si="21"/>
        <v>0.88984169906420874</v>
      </c>
      <c r="H107" s="23">
        <v>0</v>
      </c>
      <c r="I107" s="24">
        <v>138020</v>
      </c>
      <c r="J107" s="24">
        <v>4189505</v>
      </c>
      <c r="K107" s="23">
        <v>4327525</v>
      </c>
      <c r="L107" s="23">
        <v>2668939</v>
      </c>
      <c r="M107" s="24">
        <v>3148570</v>
      </c>
      <c r="N107" s="24">
        <v>2822871</v>
      </c>
      <c r="O107" s="23">
        <v>8640380</v>
      </c>
      <c r="P107" s="23">
        <v>35271</v>
      </c>
      <c r="Q107" s="24">
        <v>3110970</v>
      </c>
      <c r="R107" s="24">
        <v>1345653</v>
      </c>
      <c r="S107" s="23">
        <v>4491894</v>
      </c>
      <c r="T107" s="23">
        <v>2220038</v>
      </c>
      <c r="U107" s="24">
        <v>2728700</v>
      </c>
      <c r="V107" s="24">
        <v>2852250</v>
      </c>
      <c r="W107" s="35">
        <v>7800988</v>
      </c>
    </row>
    <row r="108" spans="1:23" ht="13" x14ac:dyDescent="0.3">
      <c r="A108" s="14" t="s">
        <v>19</v>
      </c>
      <c r="B108" s="15" t="s">
        <v>189</v>
      </c>
      <c r="C108" s="16" t="s">
        <v>190</v>
      </c>
      <c r="D108" s="23">
        <v>187558367</v>
      </c>
      <c r="E108" s="24">
        <v>173065362</v>
      </c>
      <c r="F108" s="24">
        <v>135715882</v>
      </c>
      <c r="G108" s="31">
        <f t="shared" si="21"/>
        <v>0.78418858881767461</v>
      </c>
      <c r="H108" s="23">
        <v>7692292</v>
      </c>
      <c r="I108" s="24">
        <v>6232327</v>
      </c>
      <c r="J108" s="24">
        <v>7085665</v>
      </c>
      <c r="K108" s="23">
        <v>21010284</v>
      </c>
      <c r="L108" s="23">
        <v>12509401</v>
      </c>
      <c r="M108" s="24">
        <v>9119937</v>
      </c>
      <c r="N108" s="24">
        <v>20283262</v>
      </c>
      <c r="O108" s="23">
        <v>41912600</v>
      </c>
      <c r="P108" s="23">
        <v>8744025</v>
      </c>
      <c r="Q108" s="24">
        <v>16314449</v>
      </c>
      <c r="R108" s="24">
        <v>13118980</v>
      </c>
      <c r="S108" s="23">
        <v>38177454</v>
      </c>
      <c r="T108" s="23">
        <v>11452771</v>
      </c>
      <c r="U108" s="24">
        <v>12302846</v>
      </c>
      <c r="V108" s="24">
        <v>10859927</v>
      </c>
      <c r="W108" s="35">
        <v>34615544</v>
      </c>
    </row>
    <row r="109" spans="1:23" ht="13" x14ac:dyDescent="0.3">
      <c r="A109" s="14" t="s">
        <v>34</v>
      </c>
      <c r="B109" s="15" t="s">
        <v>191</v>
      </c>
      <c r="C109" s="16" t="s">
        <v>192</v>
      </c>
      <c r="D109" s="23">
        <v>270733150</v>
      </c>
      <c r="E109" s="24">
        <v>400690791</v>
      </c>
      <c r="F109" s="24">
        <v>379376729</v>
      </c>
      <c r="G109" s="31">
        <f t="shared" si="21"/>
        <v>0.94680670861736871</v>
      </c>
      <c r="H109" s="23">
        <v>21319613</v>
      </c>
      <c r="I109" s="24">
        <v>59757168</v>
      </c>
      <c r="J109" s="24">
        <v>26474084</v>
      </c>
      <c r="K109" s="23">
        <v>107550865</v>
      </c>
      <c r="L109" s="23">
        <v>18545072</v>
      </c>
      <c r="M109" s="24">
        <v>51216940</v>
      </c>
      <c r="N109" s="24">
        <v>26633834</v>
      </c>
      <c r="O109" s="23">
        <v>96395846</v>
      </c>
      <c r="P109" s="23">
        <v>7867129</v>
      </c>
      <c r="Q109" s="24">
        <v>23959033</v>
      </c>
      <c r="R109" s="24">
        <v>30360511</v>
      </c>
      <c r="S109" s="23">
        <v>62186673</v>
      </c>
      <c r="T109" s="23">
        <v>31812862</v>
      </c>
      <c r="U109" s="24">
        <v>43766951</v>
      </c>
      <c r="V109" s="24">
        <v>37663532</v>
      </c>
      <c r="W109" s="35">
        <v>113243345</v>
      </c>
    </row>
    <row r="110" spans="1:23" ht="14" x14ac:dyDescent="0.3">
      <c r="A110" s="17" t="s">
        <v>0</v>
      </c>
      <c r="B110" s="18" t="s">
        <v>193</v>
      </c>
      <c r="C110" s="19" t="s">
        <v>0</v>
      </c>
      <c r="D110" s="25">
        <f>SUM(D105:D109)</f>
        <v>600307584</v>
      </c>
      <c r="E110" s="26">
        <f>SUM(E105:E109)</f>
        <v>751050467</v>
      </c>
      <c r="F110" s="26">
        <f>SUM(F105:F109)</f>
        <v>678280671</v>
      </c>
      <c r="G110" s="32">
        <f t="shared" si="21"/>
        <v>0.90310931262625793</v>
      </c>
      <c r="H110" s="25">
        <f t="shared" ref="H110:W110" si="23">SUM(H105:H109)</f>
        <v>38891498</v>
      </c>
      <c r="I110" s="26">
        <f t="shared" si="23"/>
        <v>74519255</v>
      </c>
      <c r="J110" s="26">
        <f t="shared" si="23"/>
        <v>52462720</v>
      </c>
      <c r="K110" s="25">
        <f t="shared" si="23"/>
        <v>165873473</v>
      </c>
      <c r="L110" s="25">
        <f t="shared" si="23"/>
        <v>-632897971</v>
      </c>
      <c r="M110" s="26">
        <f t="shared" si="23"/>
        <v>761372090</v>
      </c>
      <c r="N110" s="26">
        <f t="shared" si="23"/>
        <v>62867056</v>
      </c>
      <c r="O110" s="25">
        <f t="shared" si="23"/>
        <v>191341175</v>
      </c>
      <c r="P110" s="25">
        <f t="shared" si="23"/>
        <v>19018583</v>
      </c>
      <c r="Q110" s="26">
        <f t="shared" si="23"/>
        <v>59635478</v>
      </c>
      <c r="R110" s="26">
        <f t="shared" si="23"/>
        <v>53226940</v>
      </c>
      <c r="S110" s="25">
        <f t="shared" si="23"/>
        <v>131881001</v>
      </c>
      <c r="T110" s="25">
        <f t="shared" si="23"/>
        <v>56293033</v>
      </c>
      <c r="U110" s="26">
        <f t="shared" si="23"/>
        <v>70854389</v>
      </c>
      <c r="V110" s="26">
        <f t="shared" si="23"/>
        <v>62037600</v>
      </c>
      <c r="W110" s="36">
        <f t="shared" si="23"/>
        <v>189185022</v>
      </c>
    </row>
    <row r="111" spans="1:23" ht="13" x14ac:dyDescent="0.3">
      <c r="A111" s="14" t="s">
        <v>19</v>
      </c>
      <c r="B111" s="15" t="s">
        <v>194</v>
      </c>
      <c r="C111" s="16" t="s">
        <v>195</v>
      </c>
      <c r="D111" s="23">
        <v>48924316</v>
      </c>
      <c r="E111" s="24">
        <v>45753453</v>
      </c>
      <c r="F111" s="24">
        <v>39896013</v>
      </c>
      <c r="G111" s="31">
        <f t="shared" si="21"/>
        <v>0.87197818708896135</v>
      </c>
      <c r="H111" s="23">
        <v>1656051</v>
      </c>
      <c r="I111" s="24">
        <v>4308510</v>
      </c>
      <c r="J111" s="24">
        <v>2955180</v>
      </c>
      <c r="K111" s="23">
        <v>8919741</v>
      </c>
      <c r="L111" s="23">
        <v>2403497</v>
      </c>
      <c r="M111" s="24">
        <v>3148084</v>
      </c>
      <c r="N111" s="24">
        <v>1073086</v>
      </c>
      <c r="O111" s="23">
        <v>6624667</v>
      </c>
      <c r="P111" s="23">
        <v>1557647</v>
      </c>
      <c r="Q111" s="24">
        <v>3267140</v>
      </c>
      <c r="R111" s="24">
        <v>4977026</v>
      </c>
      <c r="S111" s="23">
        <v>9801813</v>
      </c>
      <c r="T111" s="23">
        <v>7922762</v>
      </c>
      <c r="U111" s="24">
        <v>2152124</v>
      </c>
      <c r="V111" s="24">
        <v>4474906</v>
      </c>
      <c r="W111" s="35">
        <v>14549792</v>
      </c>
    </row>
    <row r="112" spans="1:23" ht="13" x14ac:dyDescent="0.3">
      <c r="A112" s="14" t="s">
        <v>19</v>
      </c>
      <c r="B112" s="15" t="s">
        <v>196</v>
      </c>
      <c r="C112" s="16" t="s">
        <v>197</v>
      </c>
      <c r="D112" s="23">
        <v>79810523</v>
      </c>
      <c r="E112" s="24">
        <v>95164799</v>
      </c>
      <c r="F112" s="24">
        <v>1431972</v>
      </c>
      <c r="G112" s="31">
        <f t="shared" si="21"/>
        <v>1.5047286549725177E-2</v>
      </c>
      <c r="H112" s="23">
        <v>2669384</v>
      </c>
      <c r="I112" s="24">
        <v>-2669384</v>
      </c>
      <c r="J112" s="24">
        <v>-23609</v>
      </c>
      <c r="K112" s="23">
        <v>-23609</v>
      </c>
      <c r="L112" s="23">
        <v>361979</v>
      </c>
      <c r="M112" s="24">
        <v>-333869</v>
      </c>
      <c r="N112" s="24">
        <v>-4500</v>
      </c>
      <c r="O112" s="23">
        <v>23610</v>
      </c>
      <c r="P112" s="23">
        <v>93517</v>
      </c>
      <c r="Q112" s="24">
        <v>-242591</v>
      </c>
      <c r="R112" s="24">
        <v>2022376</v>
      </c>
      <c r="S112" s="23">
        <v>1873302</v>
      </c>
      <c r="T112" s="23">
        <v>-1775000</v>
      </c>
      <c r="U112" s="24">
        <v>-68446</v>
      </c>
      <c r="V112" s="24">
        <v>1402115</v>
      </c>
      <c r="W112" s="35">
        <v>-441331</v>
      </c>
    </row>
    <row r="113" spans="1:23" ht="13" x14ac:dyDescent="0.3">
      <c r="A113" s="14" t="s">
        <v>19</v>
      </c>
      <c r="B113" s="15" t="s">
        <v>198</v>
      </c>
      <c r="C113" s="16" t="s">
        <v>199</v>
      </c>
      <c r="D113" s="23">
        <v>18099110</v>
      </c>
      <c r="E113" s="24">
        <v>37453182</v>
      </c>
      <c r="F113" s="24">
        <v>24684895</v>
      </c>
      <c r="G113" s="31">
        <f t="shared" si="21"/>
        <v>0.65908672325892093</v>
      </c>
      <c r="H113" s="23">
        <v>0</v>
      </c>
      <c r="I113" s="24">
        <v>0</v>
      </c>
      <c r="J113" s="24">
        <v>-436653</v>
      </c>
      <c r="K113" s="23">
        <v>-436653</v>
      </c>
      <c r="L113" s="23">
        <v>0</v>
      </c>
      <c r="M113" s="24">
        <v>713043</v>
      </c>
      <c r="N113" s="24">
        <v>3530053</v>
      </c>
      <c r="O113" s="23">
        <v>4243096</v>
      </c>
      <c r="P113" s="23">
        <v>0</v>
      </c>
      <c r="Q113" s="24">
        <v>1370675</v>
      </c>
      <c r="R113" s="24">
        <v>2262869</v>
      </c>
      <c r="S113" s="23">
        <v>3633544</v>
      </c>
      <c r="T113" s="23">
        <v>3377588</v>
      </c>
      <c r="U113" s="24">
        <v>808674</v>
      </c>
      <c r="V113" s="24">
        <v>13058646</v>
      </c>
      <c r="W113" s="35">
        <v>17244908</v>
      </c>
    </row>
    <row r="114" spans="1:23" ht="13" x14ac:dyDescent="0.3">
      <c r="A114" s="14" t="s">
        <v>19</v>
      </c>
      <c r="B114" s="15" t="s">
        <v>200</v>
      </c>
      <c r="C114" s="16" t="s">
        <v>201</v>
      </c>
      <c r="D114" s="23">
        <v>29840000</v>
      </c>
      <c r="E114" s="24">
        <v>28640000</v>
      </c>
      <c r="F114" s="24">
        <v>37685038</v>
      </c>
      <c r="G114" s="31">
        <f t="shared" si="21"/>
        <v>1.3158183659217877</v>
      </c>
      <c r="H114" s="23">
        <v>8095583</v>
      </c>
      <c r="I114" s="24">
        <v>7803991</v>
      </c>
      <c r="J114" s="24">
        <v>6485416</v>
      </c>
      <c r="K114" s="23">
        <v>22384990</v>
      </c>
      <c r="L114" s="23">
        <v>4370367</v>
      </c>
      <c r="M114" s="24">
        <v>2159972</v>
      </c>
      <c r="N114" s="24">
        <v>307375</v>
      </c>
      <c r="O114" s="23">
        <v>6837714</v>
      </c>
      <c r="P114" s="23">
        <v>0</v>
      </c>
      <c r="Q114" s="24">
        <v>1120307</v>
      </c>
      <c r="R114" s="24">
        <v>3754450</v>
      </c>
      <c r="S114" s="23">
        <v>4874757</v>
      </c>
      <c r="T114" s="23">
        <v>3587577</v>
      </c>
      <c r="U114" s="24">
        <v>0</v>
      </c>
      <c r="V114" s="24">
        <v>0</v>
      </c>
      <c r="W114" s="35">
        <v>3587577</v>
      </c>
    </row>
    <row r="115" spans="1:23" ht="13" x14ac:dyDescent="0.3">
      <c r="A115" s="14" t="s">
        <v>19</v>
      </c>
      <c r="B115" s="15" t="s">
        <v>202</v>
      </c>
      <c r="C115" s="16" t="s">
        <v>203</v>
      </c>
      <c r="D115" s="23">
        <v>823981891</v>
      </c>
      <c r="E115" s="24">
        <v>797048795</v>
      </c>
      <c r="F115" s="24">
        <v>51162627</v>
      </c>
      <c r="G115" s="31">
        <f t="shared" si="21"/>
        <v>6.4190081361329948E-2</v>
      </c>
      <c r="H115" s="23">
        <v>5549085</v>
      </c>
      <c r="I115" s="24">
        <v>38197895</v>
      </c>
      <c r="J115" s="24">
        <v>-8814849</v>
      </c>
      <c r="K115" s="23">
        <v>34932131</v>
      </c>
      <c r="L115" s="23">
        <v>23229710</v>
      </c>
      <c r="M115" s="24">
        <v>21945534</v>
      </c>
      <c r="N115" s="24">
        <v>45005175</v>
      </c>
      <c r="O115" s="23">
        <v>90180419</v>
      </c>
      <c r="P115" s="23">
        <v>45005175</v>
      </c>
      <c r="Q115" s="24">
        <v>45005175</v>
      </c>
      <c r="R115" s="24">
        <v>-205258824</v>
      </c>
      <c r="S115" s="23">
        <v>-115248474</v>
      </c>
      <c r="T115" s="23">
        <v>10849298</v>
      </c>
      <c r="U115" s="24">
        <v>7611819</v>
      </c>
      <c r="V115" s="24">
        <v>22837434</v>
      </c>
      <c r="W115" s="35">
        <v>41298551</v>
      </c>
    </row>
    <row r="116" spans="1:23" ht="13" x14ac:dyDescent="0.3">
      <c r="A116" s="14" t="s">
        <v>19</v>
      </c>
      <c r="B116" s="15" t="s">
        <v>204</v>
      </c>
      <c r="C116" s="16" t="s">
        <v>205</v>
      </c>
      <c r="D116" s="23">
        <v>21859000</v>
      </c>
      <c r="E116" s="24">
        <v>26184000</v>
      </c>
      <c r="F116" s="24">
        <v>27664988</v>
      </c>
      <c r="G116" s="31">
        <f t="shared" si="21"/>
        <v>1.0565608004888483</v>
      </c>
      <c r="H116" s="23">
        <v>1394667</v>
      </c>
      <c r="I116" s="24">
        <v>1134896</v>
      </c>
      <c r="J116" s="24">
        <v>1781711</v>
      </c>
      <c r="K116" s="23">
        <v>4311274</v>
      </c>
      <c r="L116" s="23">
        <v>966100</v>
      </c>
      <c r="M116" s="24">
        <v>2697648</v>
      </c>
      <c r="N116" s="24">
        <v>2977246</v>
      </c>
      <c r="O116" s="23">
        <v>6640994</v>
      </c>
      <c r="P116" s="23">
        <v>951492</v>
      </c>
      <c r="Q116" s="24">
        <v>1639568</v>
      </c>
      <c r="R116" s="24">
        <v>4732827</v>
      </c>
      <c r="S116" s="23">
        <v>7323887</v>
      </c>
      <c r="T116" s="23">
        <v>1030384</v>
      </c>
      <c r="U116" s="24">
        <v>5494863</v>
      </c>
      <c r="V116" s="24">
        <v>2863586</v>
      </c>
      <c r="W116" s="35">
        <v>9388833</v>
      </c>
    </row>
    <row r="117" spans="1:23" ht="13" x14ac:dyDescent="0.3">
      <c r="A117" s="14" t="s">
        <v>19</v>
      </c>
      <c r="B117" s="15" t="s">
        <v>206</v>
      </c>
      <c r="C117" s="16" t="s">
        <v>207</v>
      </c>
      <c r="D117" s="23">
        <v>22213676</v>
      </c>
      <c r="E117" s="24">
        <v>23602676</v>
      </c>
      <c r="F117" s="24">
        <v>20372897</v>
      </c>
      <c r="G117" s="31">
        <f t="shared" si="21"/>
        <v>0.86316047383779704</v>
      </c>
      <c r="H117" s="23">
        <v>3325849</v>
      </c>
      <c r="I117" s="24">
        <v>0</v>
      </c>
      <c r="J117" s="24">
        <v>2134187</v>
      </c>
      <c r="K117" s="23">
        <v>5460036</v>
      </c>
      <c r="L117" s="23">
        <v>2738259</v>
      </c>
      <c r="M117" s="24">
        <v>3407268</v>
      </c>
      <c r="N117" s="24">
        <v>600000</v>
      </c>
      <c r="O117" s="23">
        <v>6745527</v>
      </c>
      <c r="P117" s="23">
        <v>714598</v>
      </c>
      <c r="Q117" s="24">
        <v>1065862</v>
      </c>
      <c r="R117" s="24">
        <v>552356</v>
      </c>
      <c r="S117" s="23">
        <v>2332816</v>
      </c>
      <c r="T117" s="23">
        <v>1451827</v>
      </c>
      <c r="U117" s="24">
        <v>4320971</v>
      </c>
      <c r="V117" s="24">
        <v>61720</v>
      </c>
      <c r="W117" s="35">
        <v>5834518</v>
      </c>
    </row>
    <row r="118" spans="1:23" ht="13" x14ac:dyDescent="0.3">
      <c r="A118" s="14" t="s">
        <v>34</v>
      </c>
      <c r="B118" s="15" t="s">
        <v>208</v>
      </c>
      <c r="C118" s="16" t="s">
        <v>209</v>
      </c>
      <c r="D118" s="23">
        <v>184263826</v>
      </c>
      <c r="E118" s="24">
        <v>136312591</v>
      </c>
      <c r="F118" s="24">
        <v>323408674</v>
      </c>
      <c r="G118" s="31">
        <f t="shared" si="21"/>
        <v>2.3725517329503334</v>
      </c>
      <c r="H118" s="23">
        <v>-180748287</v>
      </c>
      <c r="I118" s="24">
        <v>212913263</v>
      </c>
      <c r="J118" s="24">
        <v>5333633</v>
      </c>
      <c r="K118" s="23">
        <v>37498609</v>
      </c>
      <c r="L118" s="23">
        <v>6097589</v>
      </c>
      <c r="M118" s="24">
        <v>7428291</v>
      </c>
      <c r="N118" s="24">
        <v>17786095</v>
      </c>
      <c r="O118" s="23">
        <v>31311975</v>
      </c>
      <c r="P118" s="23">
        <v>9697116</v>
      </c>
      <c r="Q118" s="24">
        <v>5948268</v>
      </c>
      <c r="R118" s="24">
        <v>5365124</v>
      </c>
      <c r="S118" s="23">
        <v>21010508</v>
      </c>
      <c r="T118" s="23">
        <v>6291567</v>
      </c>
      <c r="U118" s="24">
        <v>8748452</v>
      </c>
      <c r="V118" s="24">
        <v>218547563</v>
      </c>
      <c r="W118" s="35">
        <v>233587582</v>
      </c>
    </row>
    <row r="119" spans="1:23" ht="14" x14ac:dyDescent="0.3">
      <c r="A119" s="17" t="s">
        <v>0</v>
      </c>
      <c r="B119" s="18" t="s">
        <v>210</v>
      </c>
      <c r="C119" s="19" t="s">
        <v>0</v>
      </c>
      <c r="D119" s="25">
        <f>SUM(D111:D118)</f>
        <v>1228992342</v>
      </c>
      <c r="E119" s="26">
        <f>SUM(E111:E118)</f>
        <v>1190159496</v>
      </c>
      <c r="F119" s="26">
        <f>SUM(F111:F118)</f>
        <v>526307104</v>
      </c>
      <c r="G119" s="32">
        <f t="shared" si="21"/>
        <v>0.44221560704162965</v>
      </c>
      <c r="H119" s="25">
        <f t="shared" ref="H119:W119" si="24">SUM(H111:H118)</f>
        <v>-158057668</v>
      </c>
      <c r="I119" s="26">
        <f t="shared" si="24"/>
        <v>261689171</v>
      </c>
      <c r="J119" s="26">
        <f t="shared" si="24"/>
        <v>9415016</v>
      </c>
      <c r="K119" s="25">
        <f t="shared" si="24"/>
        <v>113046519</v>
      </c>
      <c r="L119" s="25">
        <f t="shared" si="24"/>
        <v>40167501</v>
      </c>
      <c r="M119" s="26">
        <f t="shared" si="24"/>
        <v>41165971</v>
      </c>
      <c r="N119" s="26">
        <f t="shared" si="24"/>
        <v>71274530</v>
      </c>
      <c r="O119" s="25">
        <f t="shared" si="24"/>
        <v>152608002</v>
      </c>
      <c r="P119" s="25">
        <f t="shared" si="24"/>
        <v>58019545</v>
      </c>
      <c r="Q119" s="26">
        <f t="shared" si="24"/>
        <v>59174404</v>
      </c>
      <c r="R119" s="26">
        <f t="shared" si="24"/>
        <v>-181591796</v>
      </c>
      <c r="S119" s="25">
        <f t="shared" si="24"/>
        <v>-64397847</v>
      </c>
      <c r="T119" s="25">
        <f t="shared" si="24"/>
        <v>32736003</v>
      </c>
      <c r="U119" s="26">
        <f t="shared" si="24"/>
        <v>29068457</v>
      </c>
      <c r="V119" s="26">
        <f t="shared" si="24"/>
        <v>263245970</v>
      </c>
      <c r="W119" s="36">
        <f t="shared" si="24"/>
        <v>325050430</v>
      </c>
    </row>
    <row r="120" spans="1:23" ht="13" x14ac:dyDescent="0.3">
      <c r="A120" s="14" t="s">
        <v>19</v>
      </c>
      <c r="B120" s="15" t="s">
        <v>211</v>
      </c>
      <c r="C120" s="16" t="s">
        <v>212</v>
      </c>
      <c r="D120" s="23">
        <v>66997392</v>
      </c>
      <c r="E120" s="24">
        <v>87073179</v>
      </c>
      <c r="F120" s="24">
        <v>17089485</v>
      </c>
      <c r="G120" s="31">
        <f t="shared" si="21"/>
        <v>0.19626577548064486</v>
      </c>
      <c r="H120" s="23">
        <v>-82826033</v>
      </c>
      <c r="I120" s="24">
        <v>6837462</v>
      </c>
      <c r="J120" s="24">
        <v>7404695</v>
      </c>
      <c r="K120" s="23">
        <v>-68583876</v>
      </c>
      <c r="L120" s="23">
        <v>5629880</v>
      </c>
      <c r="M120" s="24">
        <v>2323392</v>
      </c>
      <c r="N120" s="24">
        <v>6633693</v>
      </c>
      <c r="O120" s="23">
        <v>14586965</v>
      </c>
      <c r="P120" s="23">
        <v>1196427</v>
      </c>
      <c r="Q120" s="24">
        <v>27415435</v>
      </c>
      <c r="R120" s="24">
        <v>21949672</v>
      </c>
      <c r="S120" s="23">
        <v>50561534</v>
      </c>
      <c r="T120" s="23">
        <v>702674</v>
      </c>
      <c r="U120" s="24">
        <v>15851505</v>
      </c>
      <c r="V120" s="24">
        <v>3970683</v>
      </c>
      <c r="W120" s="35">
        <v>20524862</v>
      </c>
    </row>
    <row r="121" spans="1:23" ht="13" x14ac:dyDescent="0.3">
      <c r="A121" s="14" t="s">
        <v>19</v>
      </c>
      <c r="B121" s="15" t="s">
        <v>213</v>
      </c>
      <c r="C121" s="16" t="s">
        <v>214</v>
      </c>
      <c r="D121" s="23">
        <v>47803521</v>
      </c>
      <c r="E121" s="24">
        <v>48993550</v>
      </c>
      <c r="F121" s="24">
        <v>60760178</v>
      </c>
      <c r="G121" s="31">
        <f t="shared" si="21"/>
        <v>1.240166879109597</v>
      </c>
      <c r="H121" s="23">
        <v>3917292</v>
      </c>
      <c r="I121" s="24">
        <v>1721123</v>
      </c>
      <c r="J121" s="24">
        <v>2807070</v>
      </c>
      <c r="K121" s="23">
        <v>8445485</v>
      </c>
      <c r="L121" s="23">
        <v>5875077</v>
      </c>
      <c r="M121" s="24">
        <v>6374551</v>
      </c>
      <c r="N121" s="24">
        <v>7967557</v>
      </c>
      <c r="O121" s="23">
        <v>20217185</v>
      </c>
      <c r="P121" s="23">
        <v>242681</v>
      </c>
      <c r="Q121" s="24">
        <v>6536552</v>
      </c>
      <c r="R121" s="24">
        <v>7329893</v>
      </c>
      <c r="S121" s="23">
        <v>14109126</v>
      </c>
      <c r="T121" s="23">
        <v>6706542</v>
      </c>
      <c r="U121" s="24">
        <v>5243391</v>
      </c>
      <c r="V121" s="24">
        <v>6038449</v>
      </c>
      <c r="W121" s="35">
        <v>17988382</v>
      </c>
    </row>
    <row r="122" spans="1:23" ht="13" x14ac:dyDescent="0.3">
      <c r="A122" s="14" t="s">
        <v>19</v>
      </c>
      <c r="B122" s="15" t="s">
        <v>215</v>
      </c>
      <c r="C122" s="16" t="s">
        <v>216</v>
      </c>
      <c r="D122" s="23">
        <v>136472892</v>
      </c>
      <c r="E122" s="24">
        <v>193275105</v>
      </c>
      <c r="F122" s="24">
        <v>129520101</v>
      </c>
      <c r="G122" s="31">
        <f t="shared" si="21"/>
        <v>0.67013338836370051</v>
      </c>
      <c r="H122" s="23">
        <v>2503607</v>
      </c>
      <c r="I122" s="24">
        <v>11055333</v>
      </c>
      <c r="J122" s="24">
        <v>12582351</v>
      </c>
      <c r="K122" s="23">
        <v>26141291</v>
      </c>
      <c r="L122" s="23">
        <v>18383755</v>
      </c>
      <c r="M122" s="24">
        <v>13738748</v>
      </c>
      <c r="N122" s="24">
        <v>5714649</v>
      </c>
      <c r="O122" s="23">
        <v>37837152</v>
      </c>
      <c r="P122" s="23">
        <v>3629683</v>
      </c>
      <c r="Q122" s="24">
        <v>7386726</v>
      </c>
      <c r="R122" s="24">
        <v>10082910</v>
      </c>
      <c r="S122" s="23">
        <v>21099319</v>
      </c>
      <c r="T122" s="23">
        <v>4702331</v>
      </c>
      <c r="U122" s="24">
        <v>13768491</v>
      </c>
      <c r="V122" s="24">
        <v>25971517</v>
      </c>
      <c r="W122" s="35">
        <v>44442339</v>
      </c>
    </row>
    <row r="123" spans="1:23" ht="13" x14ac:dyDescent="0.3">
      <c r="A123" s="14" t="s">
        <v>34</v>
      </c>
      <c r="B123" s="15" t="s">
        <v>217</v>
      </c>
      <c r="C123" s="16" t="s">
        <v>218</v>
      </c>
      <c r="D123" s="23">
        <v>308529000</v>
      </c>
      <c r="E123" s="24">
        <v>251427222</v>
      </c>
      <c r="F123" s="24">
        <v>205128783</v>
      </c>
      <c r="G123" s="31">
        <f t="shared" si="21"/>
        <v>0.8158574929487945</v>
      </c>
      <c r="H123" s="23">
        <v>0</v>
      </c>
      <c r="I123" s="24">
        <v>19839714</v>
      </c>
      <c r="J123" s="24">
        <v>20252723</v>
      </c>
      <c r="K123" s="23">
        <v>40092437</v>
      </c>
      <c r="L123" s="23">
        <v>51755508</v>
      </c>
      <c r="M123" s="24">
        <v>12755849</v>
      </c>
      <c r="N123" s="24">
        <v>10271823</v>
      </c>
      <c r="O123" s="23">
        <v>74783180</v>
      </c>
      <c r="P123" s="23">
        <v>11173539</v>
      </c>
      <c r="Q123" s="24">
        <v>1879145</v>
      </c>
      <c r="R123" s="24">
        <v>16877600</v>
      </c>
      <c r="S123" s="23">
        <v>29930284</v>
      </c>
      <c r="T123" s="23">
        <v>18288097</v>
      </c>
      <c r="U123" s="24">
        <v>7195491</v>
      </c>
      <c r="V123" s="24">
        <v>34839294</v>
      </c>
      <c r="W123" s="35">
        <v>60322882</v>
      </c>
    </row>
    <row r="124" spans="1:23" ht="14" x14ac:dyDescent="0.3">
      <c r="A124" s="17" t="s">
        <v>0</v>
      </c>
      <c r="B124" s="18" t="s">
        <v>219</v>
      </c>
      <c r="C124" s="19" t="s">
        <v>0</v>
      </c>
      <c r="D124" s="25">
        <f>SUM(D120:D123)</f>
        <v>559802805</v>
      </c>
      <c r="E124" s="26">
        <f>SUM(E120:E123)</f>
        <v>580769056</v>
      </c>
      <c r="F124" s="26">
        <f>SUM(F120:F123)</f>
        <v>412498547</v>
      </c>
      <c r="G124" s="32">
        <f t="shared" si="21"/>
        <v>0.71026261254525236</v>
      </c>
      <c r="H124" s="25">
        <f t="shared" ref="H124:W124" si="25">SUM(H120:H123)</f>
        <v>-76405134</v>
      </c>
      <c r="I124" s="26">
        <f t="shared" si="25"/>
        <v>39453632</v>
      </c>
      <c r="J124" s="26">
        <f t="shared" si="25"/>
        <v>43046839</v>
      </c>
      <c r="K124" s="25">
        <f t="shared" si="25"/>
        <v>6095337</v>
      </c>
      <c r="L124" s="25">
        <f t="shared" si="25"/>
        <v>81644220</v>
      </c>
      <c r="M124" s="26">
        <f t="shared" si="25"/>
        <v>35192540</v>
      </c>
      <c r="N124" s="26">
        <f t="shared" si="25"/>
        <v>30587722</v>
      </c>
      <c r="O124" s="25">
        <f t="shared" si="25"/>
        <v>147424482</v>
      </c>
      <c r="P124" s="25">
        <f t="shared" si="25"/>
        <v>16242330</v>
      </c>
      <c r="Q124" s="26">
        <f t="shared" si="25"/>
        <v>43217858</v>
      </c>
      <c r="R124" s="26">
        <f t="shared" si="25"/>
        <v>56240075</v>
      </c>
      <c r="S124" s="25">
        <f t="shared" si="25"/>
        <v>115700263</v>
      </c>
      <c r="T124" s="25">
        <f t="shared" si="25"/>
        <v>30399644</v>
      </c>
      <c r="U124" s="26">
        <f t="shared" si="25"/>
        <v>42058878</v>
      </c>
      <c r="V124" s="26">
        <f t="shared" si="25"/>
        <v>70819943</v>
      </c>
      <c r="W124" s="36">
        <f t="shared" si="25"/>
        <v>143278465</v>
      </c>
    </row>
    <row r="125" spans="1:23" ht="13" x14ac:dyDescent="0.3">
      <c r="A125" s="14" t="s">
        <v>19</v>
      </c>
      <c r="B125" s="15" t="s">
        <v>220</v>
      </c>
      <c r="C125" s="16" t="s">
        <v>221</v>
      </c>
      <c r="D125" s="23">
        <v>28654932</v>
      </c>
      <c r="E125" s="24">
        <v>38685977</v>
      </c>
      <c r="F125" s="24">
        <v>34071465</v>
      </c>
      <c r="G125" s="31">
        <f t="shared" si="21"/>
        <v>0.8807187420909649</v>
      </c>
      <c r="H125" s="23">
        <v>2049343</v>
      </c>
      <c r="I125" s="24">
        <v>0</v>
      </c>
      <c r="J125" s="24">
        <v>2444436</v>
      </c>
      <c r="K125" s="23">
        <v>4493779</v>
      </c>
      <c r="L125" s="23">
        <v>2113024</v>
      </c>
      <c r="M125" s="24">
        <v>3318028</v>
      </c>
      <c r="N125" s="24">
        <v>2663120</v>
      </c>
      <c r="O125" s="23">
        <v>8094172</v>
      </c>
      <c r="P125" s="23">
        <v>1354228</v>
      </c>
      <c r="Q125" s="24">
        <v>2658308</v>
      </c>
      <c r="R125" s="24">
        <v>1852826</v>
      </c>
      <c r="S125" s="23">
        <v>5865362</v>
      </c>
      <c r="T125" s="23">
        <v>1046933</v>
      </c>
      <c r="U125" s="24">
        <v>4105784</v>
      </c>
      <c r="V125" s="24">
        <v>10465435</v>
      </c>
      <c r="W125" s="35">
        <v>15618152</v>
      </c>
    </row>
    <row r="126" spans="1:23" ht="13" x14ac:dyDescent="0.3">
      <c r="A126" s="14" t="s">
        <v>19</v>
      </c>
      <c r="B126" s="15" t="s">
        <v>222</v>
      </c>
      <c r="C126" s="16" t="s">
        <v>223</v>
      </c>
      <c r="D126" s="23">
        <v>80207753</v>
      </c>
      <c r="E126" s="24">
        <v>85528268</v>
      </c>
      <c r="F126" s="24">
        <v>28617112</v>
      </c>
      <c r="G126" s="31">
        <f t="shared" si="21"/>
        <v>0.33459244141363881</v>
      </c>
      <c r="H126" s="23">
        <v>7826771</v>
      </c>
      <c r="I126" s="24">
        <v>1907746</v>
      </c>
      <c r="J126" s="24">
        <v>7417896</v>
      </c>
      <c r="K126" s="23">
        <v>17152413</v>
      </c>
      <c r="L126" s="23">
        <v>11723348</v>
      </c>
      <c r="M126" s="24">
        <v>4216556</v>
      </c>
      <c r="N126" s="24">
        <v>9076962</v>
      </c>
      <c r="O126" s="23">
        <v>25016866</v>
      </c>
      <c r="P126" s="23">
        <v>708503</v>
      </c>
      <c r="Q126" s="24">
        <v>-33741310</v>
      </c>
      <c r="R126" s="24">
        <v>2403951</v>
      </c>
      <c r="S126" s="23">
        <v>-30628856</v>
      </c>
      <c r="T126" s="23">
        <v>9243001</v>
      </c>
      <c r="U126" s="24">
        <v>2440037</v>
      </c>
      <c r="V126" s="24">
        <v>5393651</v>
      </c>
      <c r="W126" s="35">
        <v>17076689</v>
      </c>
    </row>
    <row r="127" spans="1:23" ht="13" x14ac:dyDescent="0.3">
      <c r="A127" s="14" t="s">
        <v>19</v>
      </c>
      <c r="B127" s="15" t="s">
        <v>224</v>
      </c>
      <c r="C127" s="16" t="s">
        <v>225</v>
      </c>
      <c r="D127" s="23">
        <v>67269999</v>
      </c>
      <c r="E127" s="24">
        <v>71525991</v>
      </c>
      <c r="F127" s="24">
        <v>55465245</v>
      </c>
      <c r="G127" s="31">
        <f t="shared" si="21"/>
        <v>0.77545580598806385</v>
      </c>
      <c r="H127" s="23">
        <v>9382398</v>
      </c>
      <c r="I127" s="24">
        <v>2500610</v>
      </c>
      <c r="J127" s="24">
        <v>6161480</v>
      </c>
      <c r="K127" s="23">
        <v>18044488</v>
      </c>
      <c r="L127" s="23">
        <v>4074163</v>
      </c>
      <c r="M127" s="24">
        <v>6344771</v>
      </c>
      <c r="N127" s="24">
        <v>6908900</v>
      </c>
      <c r="O127" s="23">
        <v>17327834</v>
      </c>
      <c r="P127" s="23">
        <v>1299936</v>
      </c>
      <c r="Q127" s="24">
        <v>2429925</v>
      </c>
      <c r="R127" s="24">
        <v>1916850</v>
      </c>
      <c r="S127" s="23">
        <v>5646711</v>
      </c>
      <c r="T127" s="23">
        <v>4536280</v>
      </c>
      <c r="U127" s="24">
        <v>3067087</v>
      </c>
      <c r="V127" s="24">
        <v>6842845</v>
      </c>
      <c r="W127" s="35">
        <v>14446212</v>
      </c>
    </row>
    <row r="128" spans="1:23" ht="13" x14ac:dyDescent="0.3">
      <c r="A128" s="14" t="s">
        <v>19</v>
      </c>
      <c r="B128" s="15" t="s">
        <v>226</v>
      </c>
      <c r="C128" s="16" t="s">
        <v>227</v>
      </c>
      <c r="D128" s="23">
        <v>60936129</v>
      </c>
      <c r="E128" s="24">
        <v>49282550</v>
      </c>
      <c r="F128" s="24">
        <v>66188032</v>
      </c>
      <c r="G128" s="31">
        <f t="shared" si="21"/>
        <v>1.3430318033462147</v>
      </c>
      <c r="H128" s="23">
        <v>3505431</v>
      </c>
      <c r="I128" s="24">
        <v>5475374</v>
      </c>
      <c r="J128" s="24">
        <v>6380637</v>
      </c>
      <c r="K128" s="23">
        <v>15361442</v>
      </c>
      <c r="L128" s="23">
        <v>3884709</v>
      </c>
      <c r="M128" s="24">
        <v>3425826</v>
      </c>
      <c r="N128" s="24">
        <v>3300386</v>
      </c>
      <c r="O128" s="23">
        <v>10610921</v>
      </c>
      <c r="P128" s="23">
        <v>1130569</v>
      </c>
      <c r="Q128" s="24">
        <v>2221878</v>
      </c>
      <c r="R128" s="24">
        <v>1163387</v>
      </c>
      <c r="S128" s="23">
        <v>4515834</v>
      </c>
      <c r="T128" s="23">
        <v>5943222</v>
      </c>
      <c r="U128" s="24">
        <v>3543434</v>
      </c>
      <c r="V128" s="24">
        <v>26213179</v>
      </c>
      <c r="W128" s="35">
        <v>35699835</v>
      </c>
    </row>
    <row r="129" spans="1:23" ht="13" x14ac:dyDescent="0.3">
      <c r="A129" s="14" t="s">
        <v>34</v>
      </c>
      <c r="B129" s="15" t="s">
        <v>228</v>
      </c>
      <c r="C129" s="16" t="s">
        <v>229</v>
      </c>
      <c r="D129" s="23">
        <v>281989224</v>
      </c>
      <c r="E129" s="24">
        <v>231988025</v>
      </c>
      <c r="F129" s="24">
        <v>217363967</v>
      </c>
      <c r="G129" s="31">
        <f t="shared" si="21"/>
        <v>0.93696201344875452</v>
      </c>
      <c r="H129" s="23">
        <v>-1261123367</v>
      </c>
      <c r="I129" s="24">
        <v>1292315319</v>
      </c>
      <c r="J129" s="24">
        <v>9984220</v>
      </c>
      <c r="K129" s="23">
        <v>41176172</v>
      </c>
      <c r="L129" s="23">
        <v>14676195</v>
      </c>
      <c r="M129" s="24">
        <v>14155548</v>
      </c>
      <c r="N129" s="24">
        <v>21974464</v>
      </c>
      <c r="O129" s="23">
        <v>50806207</v>
      </c>
      <c r="P129" s="23">
        <v>94086</v>
      </c>
      <c r="Q129" s="24">
        <v>8417685</v>
      </c>
      <c r="R129" s="24">
        <v>18465821</v>
      </c>
      <c r="S129" s="23">
        <v>26977592</v>
      </c>
      <c r="T129" s="23">
        <v>16857860</v>
      </c>
      <c r="U129" s="24">
        <v>28180216</v>
      </c>
      <c r="V129" s="24">
        <v>53365920</v>
      </c>
      <c r="W129" s="35">
        <v>98403996</v>
      </c>
    </row>
    <row r="130" spans="1:23" ht="14" x14ac:dyDescent="0.3">
      <c r="A130" s="17" t="s">
        <v>0</v>
      </c>
      <c r="B130" s="18" t="s">
        <v>230</v>
      </c>
      <c r="C130" s="19" t="s">
        <v>0</v>
      </c>
      <c r="D130" s="25">
        <f>SUM(D125:D129)</f>
        <v>519058037</v>
      </c>
      <c r="E130" s="26">
        <f>SUM(E125:E129)</f>
        <v>477010811</v>
      </c>
      <c r="F130" s="26">
        <f>SUM(F125:F129)</f>
        <v>401705821</v>
      </c>
      <c r="G130" s="32">
        <f t="shared" si="21"/>
        <v>0.8421314815860641</v>
      </c>
      <c r="H130" s="25">
        <f t="shared" ref="H130:W130" si="26">SUM(H125:H129)</f>
        <v>-1238359424</v>
      </c>
      <c r="I130" s="26">
        <f t="shared" si="26"/>
        <v>1302199049</v>
      </c>
      <c r="J130" s="26">
        <f t="shared" si="26"/>
        <v>32388669</v>
      </c>
      <c r="K130" s="25">
        <f t="shared" si="26"/>
        <v>96228294</v>
      </c>
      <c r="L130" s="25">
        <f t="shared" si="26"/>
        <v>36471439</v>
      </c>
      <c r="M130" s="26">
        <f t="shared" si="26"/>
        <v>31460729</v>
      </c>
      <c r="N130" s="26">
        <f t="shared" si="26"/>
        <v>43923832</v>
      </c>
      <c r="O130" s="25">
        <f t="shared" si="26"/>
        <v>111856000</v>
      </c>
      <c r="P130" s="25">
        <f t="shared" si="26"/>
        <v>4587322</v>
      </c>
      <c r="Q130" s="26">
        <f t="shared" si="26"/>
        <v>-18013514</v>
      </c>
      <c r="R130" s="26">
        <f t="shared" si="26"/>
        <v>25802835</v>
      </c>
      <c r="S130" s="25">
        <f t="shared" si="26"/>
        <v>12376643</v>
      </c>
      <c r="T130" s="25">
        <f t="shared" si="26"/>
        <v>37627296</v>
      </c>
      <c r="U130" s="26">
        <f t="shared" si="26"/>
        <v>41336558</v>
      </c>
      <c r="V130" s="26">
        <f t="shared" si="26"/>
        <v>102281030</v>
      </c>
      <c r="W130" s="36">
        <f t="shared" si="26"/>
        <v>181244884</v>
      </c>
    </row>
    <row r="131" spans="1:23" ht="13" x14ac:dyDescent="0.3">
      <c r="A131" s="14" t="s">
        <v>19</v>
      </c>
      <c r="B131" s="15" t="s">
        <v>231</v>
      </c>
      <c r="C131" s="16" t="s">
        <v>232</v>
      </c>
      <c r="D131" s="23">
        <v>173486373</v>
      </c>
      <c r="E131" s="24">
        <v>157452016</v>
      </c>
      <c r="F131" s="24">
        <v>136353602</v>
      </c>
      <c r="G131" s="31">
        <f t="shared" si="21"/>
        <v>0.86600099169260558</v>
      </c>
      <c r="H131" s="23">
        <v>5740880</v>
      </c>
      <c r="I131" s="24">
        <v>2696566</v>
      </c>
      <c r="J131" s="24">
        <v>4636890</v>
      </c>
      <c r="K131" s="23">
        <v>13074336</v>
      </c>
      <c r="L131" s="23">
        <v>14150921</v>
      </c>
      <c r="M131" s="24">
        <v>11279729</v>
      </c>
      <c r="N131" s="24">
        <v>15717429</v>
      </c>
      <c r="O131" s="23">
        <v>41148079</v>
      </c>
      <c r="P131" s="23">
        <v>8943786</v>
      </c>
      <c r="Q131" s="24">
        <v>10304959</v>
      </c>
      <c r="R131" s="24">
        <v>9522342</v>
      </c>
      <c r="S131" s="23">
        <v>28771087</v>
      </c>
      <c r="T131" s="23">
        <v>8459625</v>
      </c>
      <c r="U131" s="24">
        <v>16565356</v>
      </c>
      <c r="V131" s="24">
        <v>28335119</v>
      </c>
      <c r="W131" s="35">
        <v>53360100</v>
      </c>
    </row>
    <row r="132" spans="1:23" ht="13" x14ac:dyDescent="0.3">
      <c r="A132" s="14" t="s">
        <v>19</v>
      </c>
      <c r="B132" s="15" t="s">
        <v>233</v>
      </c>
      <c r="C132" s="16" t="s">
        <v>234</v>
      </c>
      <c r="D132" s="23">
        <v>29227880</v>
      </c>
      <c r="E132" s="24">
        <v>52360386</v>
      </c>
      <c r="F132" s="24">
        <v>53587468</v>
      </c>
      <c r="G132" s="31">
        <f t="shared" si="21"/>
        <v>1.0234353123370787</v>
      </c>
      <c r="H132" s="23">
        <v>-121350693</v>
      </c>
      <c r="I132" s="24">
        <v>6784610</v>
      </c>
      <c r="J132" s="24">
        <v>142237818</v>
      </c>
      <c r="K132" s="23">
        <v>27671735</v>
      </c>
      <c r="L132" s="23">
        <v>6854918</v>
      </c>
      <c r="M132" s="24">
        <v>6456993</v>
      </c>
      <c r="N132" s="24">
        <v>2861048</v>
      </c>
      <c r="O132" s="23">
        <v>16172959</v>
      </c>
      <c r="P132" s="23">
        <v>292451</v>
      </c>
      <c r="Q132" s="24">
        <v>72100</v>
      </c>
      <c r="R132" s="24">
        <v>4500141</v>
      </c>
      <c r="S132" s="23">
        <v>4864692</v>
      </c>
      <c r="T132" s="23">
        <v>-622479</v>
      </c>
      <c r="U132" s="24">
        <v>2630957</v>
      </c>
      <c r="V132" s="24">
        <v>2869604</v>
      </c>
      <c r="W132" s="35">
        <v>4878082</v>
      </c>
    </row>
    <row r="133" spans="1:23" ht="13" x14ac:dyDescent="0.3">
      <c r="A133" s="14" t="s">
        <v>19</v>
      </c>
      <c r="B133" s="15" t="s">
        <v>235</v>
      </c>
      <c r="C133" s="16" t="s">
        <v>236</v>
      </c>
      <c r="D133" s="23">
        <v>36050998</v>
      </c>
      <c r="E133" s="24">
        <v>50103593</v>
      </c>
      <c r="F133" s="24">
        <v>9040243</v>
      </c>
      <c r="G133" s="31">
        <f t="shared" si="21"/>
        <v>0.18043103216170545</v>
      </c>
      <c r="H133" s="23">
        <v>0</v>
      </c>
      <c r="I133" s="24">
        <v>0</v>
      </c>
      <c r="J133" s="24">
        <v>2835126</v>
      </c>
      <c r="K133" s="23">
        <v>2835126</v>
      </c>
      <c r="L133" s="23">
        <v>6849974</v>
      </c>
      <c r="M133" s="24">
        <v>3296889</v>
      </c>
      <c r="N133" s="24">
        <v>2994765</v>
      </c>
      <c r="O133" s="23">
        <v>13141628</v>
      </c>
      <c r="P133" s="23">
        <v>222628</v>
      </c>
      <c r="Q133" s="24">
        <v>534610</v>
      </c>
      <c r="R133" s="24">
        <v>4199099</v>
      </c>
      <c r="S133" s="23">
        <v>4956337</v>
      </c>
      <c r="T133" s="23">
        <v>1437701</v>
      </c>
      <c r="U133" s="24">
        <v>5494447</v>
      </c>
      <c r="V133" s="24">
        <v>-18824996</v>
      </c>
      <c r="W133" s="35">
        <v>-11892848</v>
      </c>
    </row>
    <row r="134" spans="1:23" ht="13" x14ac:dyDescent="0.3">
      <c r="A134" s="14" t="s">
        <v>34</v>
      </c>
      <c r="B134" s="15" t="s">
        <v>237</v>
      </c>
      <c r="C134" s="16" t="s">
        <v>238</v>
      </c>
      <c r="D134" s="23">
        <v>113266784</v>
      </c>
      <c r="E134" s="24">
        <v>113463541</v>
      </c>
      <c r="F134" s="24">
        <v>122289307</v>
      </c>
      <c r="G134" s="31">
        <f t="shared" si="21"/>
        <v>1.0777850393369972</v>
      </c>
      <c r="H134" s="23">
        <v>8291324</v>
      </c>
      <c r="I134" s="24">
        <v>10166941</v>
      </c>
      <c r="J134" s="24">
        <v>10797628</v>
      </c>
      <c r="K134" s="23">
        <v>29255893</v>
      </c>
      <c r="L134" s="23">
        <v>11915203</v>
      </c>
      <c r="M134" s="24">
        <v>11884173</v>
      </c>
      <c r="N134" s="24">
        <v>5709096</v>
      </c>
      <c r="O134" s="23">
        <v>29508472</v>
      </c>
      <c r="P134" s="23">
        <v>5861746</v>
      </c>
      <c r="Q134" s="24">
        <v>3941694</v>
      </c>
      <c r="R134" s="24">
        <v>15207761</v>
      </c>
      <c r="S134" s="23">
        <v>25011201</v>
      </c>
      <c r="T134" s="23">
        <v>13897963</v>
      </c>
      <c r="U134" s="24">
        <v>17753936</v>
      </c>
      <c r="V134" s="24">
        <v>6861842</v>
      </c>
      <c r="W134" s="35">
        <v>38513741</v>
      </c>
    </row>
    <row r="135" spans="1:23" ht="14" x14ac:dyDescent="0.3">
      <c r="A135" s="17" t="s">
        <v>0</v>
      </c>
      <c r="B135" s="18" t="s">
        <v>239</v>
      </c>
      <c r="C135" s="19" t="s">
        <v>0</v>
      </c>
      <c r="D135" s="25">
        <f>SUM(D131:D134)</f>
        <v>352032035</v>
      </c>
      <c r="E135" s="26">
        <f>SUM(E131:E134)</f>
        <v>373379536</v>
      </c>
      <c r="F135" s="26">
        <f>SUM(F131:F134)</f>
        <v>321270620</v>
      </c>
      <c r="G135" s="32">
        <f t="shared" ref="G135:G168" si="27">IF(($E135     =0),0,($F135     /$E135     ))</f>
        <v>0.86043981799795266</v>
      </c>
      <c r="H135" s="25">
        <f t="shared" ref="H135:W135" si="28">SUM(H131:H134)</f>
        <v>-107318489</v>
      </c>
      <c r="I135" s="26">
        <f t="shared" si="28"/>
        <v>19648117</v>
      </c>
      <c r="J135" s="26">
        <f t="shared" si="28"/>
        <v>160507462</v>
      </c>
      <c r="K135" s="25">
        <f t="shared" si="28"/>
        <v>72837090</v>
      </c>
      <c r="L135" s="25">
        <f t="shared" si="28"/>
        <v>39771016</v>
      </c>
      <c r="M135" s="26">
        <f t="shared" si="28"/>
        <v>32917784</v>
      </c>
      <c r="N135" s="26">
        <f t="shared" si="28"/>
        <v>27282338</v>
      </c>
      <c r="O135" s="25">
        <f t="shared" si="28"/>
        <v>99971138</v>
      </c>
      <c r="P135" s="25">
        <f t="shared" si="28"/>
        <v>15320611</v>
      </c>
      <c r="Q135" s="26">
        <f t="shared" si="28"/>
        <v>14853363</v>
      </c>
      <c r="R135" s="26">
        <f t="shared" si="28"/>
        <v>33429343</v>
      </c>
      <c r="S135" s="25">
        <f t="shared" si="28"/>
        <v>63603317</v>
      </c>
      <c r="T135" s="25">
        <f t="shared" si="28"/>
        <v>23172810</v>
      </c>
      <c r="U135" s="26">
        <f t="shared" si="28"/>
        <v>42444696</v>
      </c>
      <c r="V135" s="26">
        <f t="shared" si="28"/>
        <v>19241569</v>
      </c>
      <c r="W135" s="36">
        <f t="shared" si="28"/>
        <v>84859075</v>
      </c>
    </row>
    <row r="136" spans="1:23" ht="13" x14ac:dyDescent="0.3">
      <c r="A136" s="14" t="s">
        <v>19</v>
      </c>
      <c r="B136" s="15" t="s">
        <v>240</v>
      </c>
      <c r="C136" s="16" t="s">
        <v>241</v>
      </c>
      <c r="D136" s="23">
        <v>24581239</v>
      </c>
      <c r="E136" s="24">
        <v>24581239</v>
      </c>
      <c r="F136" s="24">
        <v>24831536</v>
      </c>
      <c r="G136" s="31">
        <f t="shared" si="27"/>
        <v>1.0101824403562407</v>
      </c>
      <c r="H136" s="23">
        <v>2704460</v>
      </c>
      <c r="I136" s="24">
        <v>2496602</v>
      </c>
      <c r="J136" s="24">
        <v>5861914</v>
      </c>
      <c r="K136" s="23">
        <v>11062976</v>
      </c>
      <c r="L136" s="23">
        <v>495671</v>
      </c>
      <c r="M136" s="24">
        <v>0</v>
      </c>
      <c r="N136" s="24">
        <v>5995590</v>
      </c>
      <c r="O136" s="23">
        <v>6491261</v>
      </c>
      <c r="P136" s="23">
        <v>0</v>
      </c>
      <c r="Q136" s="24">
        <v>0</v>
      </c>
      <c r="R136" s="24">
        <v>4786601</v>
      </c>
      <c r="S136" s="23">
        <v>4786601</v>
      </c>
      <c r="T136" s="23">
        <v>2741669</v>
      </c>
      <c r="U136" s="24">
        <v>20400</v>
      </c>
      <c r="V136" s="24">
        <v>-271371</v>
      </c>
      <c r="W136" s="35">
        <v>2490698</v>
      </c>
    </row>
    <row r="137" spans="1:23" ht="13" x14ac:dyDescent="0.3">
      <c r="A137" s="14" t="s">
        <v>19</v>
      </c>
      <c r="B137" s="15" t="s">
        <v>242</v>
      </c>
      <c r="C137" s="16" t="s">
        <v>243</v>
      </c>
      <c r="D137" s="23">
        <v>56882784</v>
      </c>
      <c r="E137" s="24">
        <v>71671254</v>
      </c>
      <c r="F137" s="24">
        <v>62374849</v>
      </c>
      <c r="G137" s="31">
        <f t="shared" si="27"/>
        <v>0.87029102351132293</v>
      </c>
      <c r="H137" s="23">
        <v>4698004</v>
      </c>
      <c r="I137" s="24">
        <v>1818105</v>
      </c>
      <c r="J137" s="24">
        <v>5914287</v>
      </c>
      <c r="K137" s="23">
        <v>12430396</v>
      </c>
      <c r="L137" s="23">
        <v>-71429951</v>
      </c>
      <c r="M137" s="24">
        <v>84019884</v>
      </c>
      <c r="N137" s="24">
        <v>8165967</v>
      </c>
      <c r="O137" s="23">
        <v>20755900</v>
      </c>
      <c r="P137" s="23">
        <v>6123859</v>
      </c>
      <c r="Q137" s="24">
        <v>460864</v>
      </c>
      <c r="R137" s="24">
        <v>6961678</v>
      </c>
      <c r="S137" s="23">
        <v>13546401</v>
      </c>
      <c r="T137" s="23">
        <v>3753619</v>
      </c>
      <c r="U137" s="24">
        <v>5607642</v>
      </c>
      <c r="V137" s="24">
        <v>6280891</v>
      </c>
      <c r="W137" s="35">
        <v>15642152</v>
      </c>
    </row>
    <row r="138" spans="1:23" ht="13" x14ac:dyDescent="0.3">
      <c r="A138" s="14" t="s">
        <v>19</v>
      </c>
      <c r="B138" s="15" t="s">
        <v>244</v>
      </c>
      <c r="C138" s="16" t="s">
        <v>245</v>
      </c>
      <c r="D138" s="23">
        <v>54044400</v>
      </c>
      <c r="E138" s="24">
        <v>67339265</v>
      </c>
      <c r="F138" s="24">
        <v>55466396</v>
      </c>
      <c r="G138" s="31">
        <f t="shared" si="27"/>
        <v>0.82368579461032132</v>
      </c>
      <c r="H138" s="23">
        <v>2978355</v>
      </c>
      <c r="I138" s="24">
        <v>7987527</v>
      </c>
      <c r="J138" s="24">
        <v>5449664</v>
      </c>
      <c r="K138" s="23">
        <v>16415546</v>
      </c>
      <c r="L138" s="23">
        <v>2817614</v>
      </c>
      <c r="M138" s="24">
        <v>4729792</v>
      </c>
      <c r="N138" s="24">
        <v>3003999</v>
      </c>
      <c r="O138" s="23">
        <v>10551405</v>
      </c>
      <c r="P138" s="23">
        <v>4729172</v>
      </c>
      <c r="Q138" s="24">
        <v>2797033</v>
      </c>
      <c r="R138" s="24">
        <v>9390692</v>
      </c>
      <c r="S138" s="23">
        <v>16916897</v>
      </c>
      <c r="T138" s="23">
        <v>6435624</v>
      </c>
      <c r="U138" s="24">
        <v>2419914</v>
      </c>
      <c r="V138" s="24">
        <v>2727010</v>
      </c>
      <c r="W138" s="35">
        <v>11582548</v>
      </c>
    </row>
    <row r="139" spans="1:23" ht="13" x14ac:dyDescent="0.3">
      <c r="A139" s="14" t="s">
        <v>19</v>
      </c>
      <c r="B139" s="15" t="s">
        <v>246</v>
      </c>
      <c r="C139" s="16" t="s">
        <v>247</v>
      </c>
      <c r="D139" s="23">
        <v>35857401</v>
      </c>
      <c r="E139" s="24">
        <v>33371315</v>
      </c>
      <c r="F139" s="24">
        <v>30768363</v>
      </c>
      <c r="G139" s="31">
        <f t="shared" si="27"/>
        <v>0.92200031673909166</v>
      </c>
      <c r="H139" s="23">
        <v>5592147</v>
      </c>
      <c r="I139" s="24">
        <v>-701459</v>
      </c>
      <c r="J139" s="24">
        <v>1958338</v>
      </c>
      <c r="K139" s="23">
        <v>6849026</v>
      </c>
      <c r="L139" s="23">
        <v>993328</v>
      </c>
      <c r="M139" s="24">
        <v>4756151</v>
      </c>
      <c r="N139" s="24">
        <v>0</v>
      </c>
      <c r="O139" s="23">
        <v>5749479</v>
      </c>
      <c r="P139" s="23">
        <v>5879808</v>
      </c>
      <c r="Q139" s="24">
        <v>1826061</v>
      </c>
      <c r="R139" s="24">
        <v>4807685</v>
      </c>
      <c r="S139" s="23">
        <v>12513554</v>
      </c>
      <c r="T139" s="23">
        <v>4245808</v>
      </c>
      <c r="U139" s="24">
        <v>1282662</v>
      </c>
      <c r="V139" s="24">
        <v>127834</v>
      </c>
      <c r="W139" s="35">
        <v>5656304</v>
      </c>
    </row>
    <row r="140" spans="1:23" ht="13" x14ac:dyDescent="0.3">
      <c r="A140" s="14" t="s">
        <v>19</v>
      </c>
      <c r="B140" s="15" t="s">
        <v>248</v>
      </c>
      <c r="C140" s="16" t="s">
        <v>249</v>
      </c>
      <c r="D140" s="23">
        <v>43760520</v>
      </c>
      <c r="E140" s="24">
        <v>42871160</v>
      </c>
      <c r="F140" s="24">
        <v>44728126</v>
      </c>
      <c r="G140" s="31">
        <f t="shared" si="27"/>
        <v>1.0433150397609956</v>
      </c>
      <c r="H140" s="23">
        <v>19970244</v>
      </c>
      <c r="I140" s="24">
        <v>7192741</v>
      </c>
      <c r="J140" s="24">
        <v>2273839</v>
      </c>
      <c r="K140" s="23">
        <v>29436824</v>
      </c>
      <c r="L140" s="23">
        <v>398113</v>
      </c>
      <c r="M140" s="24">
        <v>432944</v>
      </c>
      <c r="N140" s="24">
        <v>4757271</v>
      </c>
      <c r="O140" s="23">
        <v>5588328</v>
      </c>
      <c r="P140" s="23">
        <v>0</v>
      </c>
      <c r="Q140" s="24">
        <v>1420798</v>
      </c>
      <c r="R140" s="24">
        <v>535003</v>
      </c>
      <c r="S140" s="23">
        <v>1955801</v>
      </c>
      <c r="T140" s="23">
        <v>4360521</v>
      </c>
      <c r="U140" s="24">
        <v>2812885</v>
      </c>
      <c r="V140" s="24">
        <v>573767</v>
      </c>
      <c r="W140" s="35">
        <v>7747173</v>
      </c>
    </row>
    <row r="141" spans="1:23" ht="13" x14ac:dyDescent="0.3">
      <c r="A141" s="14" t="s">
        <v>34</v>
      </c>
      <c r="B141" s="15" t="s">
        <v>250</v>
      </c>
      <c r="C141" s="16" t="s">
        <v>251</v>
      </c>
      <c r="D141" s="23">
        <v>500420955</v>
      </c>
      <c r="E141" s="24">
        <v>775418524</v>
      </c>
      <c r="F141" s="24">
        <v>751911245</v>
      </c>
      <c r="G141" s="31">
        <f t="shared" si="27"/>
        <v>0.96968439846041132</v>
      </c>
      <c r="H141" s="23">
        <v>93314851</v>
      </c>
      <c r="I141" s="24">
        <v>64218283</v>
      </c>
      <c r="J141" s="24">
        <v>59111030</v>
      </c>
      <c r="K141" s="23">
        <v>216644164</v>
      </c>
      <c r="L141" s="23">
        <v>74888591</v>
      </c>
      <c r="M141" s="24">
        <v>54559510</v>
      </c>
      <c r="N141" s="24">
        <v>68273268</v>
      </c>
      <c r="O141" s="23">
        <v>197721369</v>
      </c>
      <c r="P141" s="23">
        <v>0</v>
      </c>
      <c r="Q141" s="24">
        <v>14786172</v>
      </c>
      <c r="R141" s="24">
        <v>32878283</v>
      </c>
      <c r="S141" s="23">
        <v>47664455</v>
      </c>
      <c r="T141" s="23">
        <v>181412718</v>
      </c>
      <c r="U141" s="24">
        <v>79737967</v>
      </c>
      <c r="V141" s="24">
        <v>28730572</v>
      </c>
      <c r="W141" s="35">
        <v>289881257</v>
      </c>
    </row>
    <row r="142" spans="1:23" ht="14" x14ac:dyDescent="0.3">
      <c r="A142" s="17" t="s">
        <v>0</v>
      </c>
      <c r="B142" s="18" t="s">
        <v>252</v>
      </c>
      <c r="C142" s="19" t="s">
        <v>0</v>
      </c>
      <c r="D142" s="25">
        <f>SUM(D136:D141)</f>
        <v>715547299</v>
      </c>
      <c r="E142" s="26">
        <f>SUM(E136:E141)</f>
        <v>1015252757</v>
      </c>
      <c r="F142" s="26">
        <f>SUM(F136:F141)</f>
        <v>970080515</v>
      </c>
      <c r="G142" s="32">
        <f t="shared" si="27"/>
        <v>0.95550640794763186</v>
      </c>
      <c r="H142" s="25">
        <f t="shared" ref="H142:W142" si="29">SUM(H136:H141)</f>
        <v>129258061</v>
      </c>
      <c r="I142" s="26">
        <f t="shared" si="29"/>
        <v>83011799</v>
      </c>
      <c r="J142" s="26">
        <f t="shared" si="29"/>
        <v>80569072</v>
      </c>
      <c r="K142" s="25">
        <f t="shared" si="29"/>
        <v>292838932</v>
      </c>
      <c r="L142" s="25">
        <f t="shared" si="29"/>
        <v>8163366</v>
      </c>
      <c r="M142" s="26">
        <f t="shared" si="29"/>
        <v>148498281</v>
      </c>
      <c r="N142" s="26">
        <f t="shared" si="29"/>
        <v>90196095</v>
      </c>
      <c r="O142" s="25">
        <f t="shared" si="29"/>
        <v>246857742</v>
      </c>
      <c r="P142" s="25">
        <f t="shared" si="29"/>
        <v>16732839</v>
      </c>
      <c r="Q142" s="26">
        <f t="shared" si="29"/>
        <v>21290928</v>
      </c>
      <c r="R142" s="26">
        <f t="shared" si="29"/>
        <v>59359942</v>
      </c>
      <c r="S142" s="25">
        <f t="shared" si="29"/>
        <v>97383709</v>
      </c>
      <c r="T142" s="25">
        <f t="shared" si="29"/>
        <v>202949959</v>
      </c>
      <c r="U142" s="26">
        <f t="shared" si="29"/>
        <v>91881470</v>
      </c>
      <c r="V142" s="26">
        <f t="shared" si="29"/>
        <v>38168703</v>
      </c>
      <c r="W142" s="36">
        <f t="shared" si="29"/>
        <v>333000132</v>
      </c>
    </row>
    <row r="143" spans="1:23" ht="13" x14ac:dyDescent="0.3">
      <c r="A143" s="14" t="s">
        <v>19</v>
      </c>
      <c r="B143" s="15" t="s">
        <v>253</v>
      </c>
      <c r="C143" s="16" t="s">
        <v>254</v>
      </c>
      <c r="D143" s="23">
        <v>41545845</v>
      </c>
      <c r="E143" s="24">
        <v>59023225</v>
      </c>
      <c r="F143" s="24">
        <v>40753725</v>
      </c>
      <c r="G143" s="31">
        <f t="shared" si="27"/>
        <v>0.69046930254997074</v>
      </c>
      <c r="H143" s="23">
        <v>495433</v>
      </c>
      <c r="I143" s="24">
        <v>4920969</v>
      </c>
      <c r="J143" s="24">
        <v>1031805</v>
      </c>
      <c r="K143" s="23">
        <v>6448207</v>
      </c>
      <c r="L143" s="23">
        <v>315484</v>
      </c>
      <c r="M143" s="24">
        <v>1142127</v>
      </c>
      <c r="N143" s="24">
        <v>6372699</v>
      </c>
      <c r="O143" s="23">
        <v>7830310</v>
      </c>
      <c r="P143" s="23">
        <v>5647309</v>
      </c>
      <c r="Q143" s="24">
        <v>1376881</v>
      </c>
      <c r="R143" s="24">
        <v>1743635</v>
      </c>
      <c r="S143" s="23">
        <v>8767825</v>
      </c>
      <c r="T143" s="23">
        <v>3537434</v>
      </c>
      <c r="U143" s="24">
        <v>4208181</v>
      </c>
      <c r="V143" s="24">
        <v>9961768</v>
      </c>
      <c r="W143" s="35">
        <v>17707383</v>
      </c>
    </row>
    <row r="144" spans="1:23" ht="13" x14ac:dyDescent="0.3">
      <c r="A144" s="14" t="s">
        <v>19</v>
      </c>
      <c r="B144" s="15" t="s">
        <v>255</v>
      </c>
      <c r="C144" s="16" t="s">
        <v>256</v>
      </c>
      <c r="D144" s="23">
        <v>74083689</v>
      </c>
      <c r="E144" s="24">
        <v>85831785</v>
      </c>
      <c r="F144" s="24">
        <v>67868644</v>
      </c>
      <c r="G144" s="31">
        <f t="shared" si="27"/>
        <v>0.79071691215556106</v>
      </c>
      <c r="H144" s="23">
        <v>7353179</v>
      </c>
      <c r="I144" s="24">
        <v>9154676</v>
      </c>
      <c r="J144" s="24">
        <v>-126292610</v>
      </c>
      <c r="K144" s="23">
        <v>-109784755</v>
      </c>
      <c r="L144" s="23">
        <v>146268474</v>
      </c>
      <c r="M144" s="24">
        <v>1126688</v>
      </c>
      <c r="N144" s="24">
        <v>16627957</v>
      </c>
      <c r="O144" s="23">
        <v>164023119</v>
      </c>
      <c r="P144" s="23">
        <v>3512439</v>
      </c>
      <c r="Q144" s="24">
        <v>3709057</v>
      </c>
      <c r="R144" s="24">
        <v>5117852</v>
      </c>
      <c r="S144" s="23">
        <v>12339348</v>
      </c>
      <c r="T144" s="23">
        <v>1290932</v>
      </c>
      <c r="U144" s="24">
        <v>0</v>
      </c>
      <c r="V144" s="24">
        <v>0</v>
      </c>
      <c r="W144" s="35">
        <v>1290932</v>
      </c>
    </row>
    <row r="145" spans="1:23" ht="13" x14ac:dyDescent="0.3">
      <c r="A145" s="14" t="s">
        <v>19</v>
      </c>
      <c r="B145" s="15" t="s">
        <v>257</v>
      </c>
      <c r="C145" s="16" t="s">
        <v>258</v>
      </c>
      <c r="D145" s="23">
        <v>54761792</v>
      </c>
      <c r="E145" s="24">
        <v>45093508</v>
      </c>
      <c r="F145" s="24">
        <v>24017494</v>
      </c>
      <c r="G145" s="31">
        <f t="shared" si="27"/>
        <v>0.53261533788854931</v>
      </c>
      <c r="H145" s="23">
        <v>2159820</v>
      </c>
      <c r="I145" s="24">
        <v>0</v>
      </c>
      <c r="J145" s="24">
        <v>0</v>
      </c>
      <c r="K145" s="23">
        <v>2159820</v>
      </c>
      <c r="L145" s="23">
        <v>263070</v>
      </c>
      <c r="M145" s="24">
        <v>2856754</v>
      </c>
      <c r="N145" s="24">
        <v>6697544</v>
      </c>
      <c r="O145" s="23">
        <v>9817368</v>
      </c>
      <c r="P145" s="23">
        <v>985755</v>
      </c>
      <c r="Q145" s="24">
        <v>0</v>
      </c>
      <c r="R145" s="24">
        <v>1734937</v>
      </c>
      <c r="S145" s="23">
        <v>2720692</v>
      </c>
      <c r="T145" s="23">
        <v>2641532</v>
      </c>
      <c r="U145" s="24">
        <v>0</v>
      </c>
      <c r="V145" s="24">
        <v>6678082</v>
      </c>
      <c r="W145" s="35">
        <v>9319614</v>
      </c>
    </row>
    <row r="146" spans="1:23" ht="13" x14ac:dyDescent="0.3">
      <c r="A146" s="14" t="s">
        <v>19</v>
      </c>
      <c r="B146" s="15" t="s">
        <v>259</v>
      </c>
      <c r="C146" s="16" t="s">
        <v>260</v>
      </c>
      <c r="D146" s="23">
        <v>29979737</v>
      </c>
      <c r="E146" s="24">
        <v>29838435</v>
      </c>
      <c r="F146" s="24">
        <v>30361689</v>
      </c>
      <c r="G146" s="31">
        <f t="shared" si="27"/>
        <v>1.0175362414282116</v>
      </c>
      <c r="H146" s="23">
        <v>1106372</v>
      </c>
      <c r="I146" s="24">
        <v>4286828</v>
      </c>
      <c r="J146" s="24">
        <v>68206</v>
      </c>
      <c r="K146" s="23">
        <v>5461406</v>
      </c>
      <c r="L146" s="23">
        <v>5174914</v>
      </c>
      <c r="M146" s="24">
        <v>827180</v>
      </c>
      <c r="N146" s="24">
        <v>3419541</v>
      </c>
      <c r="O146" s="23">
        <v>9421635</v>
      </c>
      <c r="P146" s="23">
        <v>1074957</v>
      </c>
      <c r="Q146" s="24">
        <v>2281619</v>
      </c>
      <c r="R146" s="24">
        <v>3012635</v>
      </c>
      <c r="S146" s="23">
        <v>6369211</v>
      </c>
      <c r="T146" s="23">
        <v>3606371</v>
      </c>
      <c r="U146" s="24">
        <v>3039962</v>
      </c>
      <c r="V146" s="24">
        <v>2463104</v>
      </c>
      <c r="W146" s="35">
        <v>9109437</v>
      </c>
    </row>
    <row r="147" spans="1:23" ht="13" x14ac:dyDescent="0.3">
      <c r="A147" s="14" t="s">
        <v>34</v>
      </c>
      <c r="B147" s="15" t="s">
        <v>261</v>
      </c>
      <c r="C147" s="16" t="s">
        <v>262</v>
      </c>
      <c r="D147" s="23">
        <v>214806173</v>
      </c>
      <c r="E147" s="24">
        <v>204608297</v>
      </c>
      <c r="F147" s="24">
        <v>156947835</v>
      </c>
      <c r="G147" s="31">
        <f t="shared" si="27"/>
        <v>0.76706486149972697</v>
      </c>
      <c r="H147" s="23">
        <v>3627623</v>
      </c>
      <c r="I147" s="24">
        <v>33691158</v>
      </c>
      <c r="J147" s="24">
        <v>10007797</v>
      </c>
      <c r="K147" s="23">
        <v>47326578</v>
      </c>
      <c r="L147" s="23">
        <v>13523558</v>
      </c>
      <c r="M147" s="24">
        <v>19138075</v>
      </c>
      <c r="N147" s="24">
        <v>17236274</v>
      </c>
      <c r="O147" s="23">
        <v>49897907</v>
      </c>
      <c r="P147" s="23">
        <v>-1530660</v>
      </c>
      <c r="Q147" s="24">
        <v>2413544</v>
      </c>
      <c r="R147" s="24">
        <v>14300584</v>
      </c>
      <c r="S147" s="23">
        <v>15183468</v>
      </c>
      <c r="T147" s="23">
        <v>18934658</v>
      </c>
      <c r="U147" s="24">
        <v>25605224</v>
      </c>
      <c r="V147" s="24">
        <v>0</v>
      </c>
      <c r="W147" s="35">
        <v>44539882</v>
      </c>
    </row>
    <row r="148" spans="1:23" ht="14" x14ac:dyDescent="0.3">
      <c r="A148" s="17" t="s">
        <v>0</v>
      </c>
      <c r="B148" s="18" t="s">
        <v>263</v>
      </c>
      <c r="C148" s="19" t="s">
        <v>0</v>
      </c>
      <c r="D148" s="25">
        <f>SUM(D143:D147)</f>
        <v>415177236</v>
      </c>
      <c r="E148" s="26">
        <f>SUM(E143:E147)</f>
        <v>424395250</v>
      </c>
      <c r="F148" s="26">
        <f>SUM(F143:F147)</f>
        <v>319949387</v>
      </c>
      <c r="G148" s="32">
        <f t="shared" si="27"/>
        <v>0.75389483506236221</v>
      </c>
      <c r="H148" s="25">
        <f t="shared" ref="H148:W148" si="30">SUM(H143:H147)</f>
        <v>14742427</v>
      </c>
      <c r="I148" s="26">
        <f t="shared" si="30"/>
        <v>52053631</v>
      </c>
      <c r="J148" s="26">
        <f t="shared" si="30"/>
        <v>-115184802</v>
      </c>
      <c r="K148" s="25">
        <f t="shared" si="30"/>
        <v>-48388744</v>
      </c>
      <c r="L148" s="25">
        <f t="shared" si="30"/>
        <v>165545500</v>
      </c>
      <c r="M148" s="26">
        <f t="shared" si="30"/>
        <v>25090824</v>
      </c>
      <c r="N148" s="26">
        <f t="shared" si="30"/>
        <v>50354015</v>
      </c>
      <c r="O148" s="25">
        <f t="shared" si="30"/>
        <v>240990339</v>
      </c>
      <c r="P148" s="25">
        <f t="shared" si="30"/>
        <v>9689800</v>
      </c>
      <c r="Q148" s="26">
        <f t="shared" si="30"/>
        <v>9781101</v>
      </c>
      <c r="R148" s="26">
        <f t="shared" si="30"/>
        <v>25909643</v>
      </c>
      <c r="S148" s="25">
        <f t="shared" si="30"/>
        <v>45380544</v>
      </c>
      <c r="T148" s="25">
        <f t="shared" si="30"/>
        <v>30010927</v>
      </c>
      <c r="U148" s="26">
        <f t="shared" si="30"/>
        <v>32853367</v>
      </c>
      <c r="V148" s="26">
        <f t="shared" si="30"/>
        <v>19102954</v>
      </c>
      <c r="W148" s="36">
        <f t="shared" si="30"/>
        <v>81967248</v>
      </c>
    </row>
    <row r="149" spans="1:23" ht="13" x14ac:dyDescent="0.3">
      <c r="A149" s="14" t="s">
        <v>19</v>
      </c>
      <c r="B149" s="15" t="s">
        <v>264</v>
      </c>
      <c r="C149" s="16" t="s">
        <v>265</v>
      </c>
      <c r="D149" s="23">
        <v>42895130</v>
      </c>
      <c r="E149" s="24">
        <v>45995192</v>
      </c>
      <c r="F149" s="24">
        <v>51906599</v>
      </c>
      <c r="G149" s="31">
        <f t="shared" si="27"/>
        <v>1.1285222811984348</v>
      </c>
      <c r="H149" s="23">
        <v>3906134</v>
      </c>
      <c r="I149" s="24">
        <v>1188009</v>
      </c>
      <c r="J149" s="24">
        <v>6626541</v>
      </c>
      <c r="K149" s="23">
        <v>11720684</v>
      </c>
      <c r="L149" s="23">
        <v>848527</v>
      </c>
      <c r="M149" s="24">
        <v>5503118</v>
      </c>
      <c r="N149" s="24">
        <v>15726355</v>
      </c>
      <c r="O149" s="23">
        <v>22078000</v>
      </c>
      <c r="P149" s="23">
        <v>-11384458</v>
      </c>
      <c r="Q149" s="24">
        <v>2410087</v>
      </c>
      <c r="R149" s="24">
        <v>4627397</v>
      </c>
      <c r="S149" s="23">
        <v>-4346974</v>
      </c>
      <c r="T149" s="23">
        <v>1130508</v>
      </c>
      <c r="U149" s="24">
        <v>2933580</v>
      </c>
      <c r="V149" s="24">
        <v>18390801</v>
      </c>
      <c r="W149" s="35">
        <v>22454889</v>
      </c>
    </row>
    <row r="150" spans="1:23" ht="13" x14ac:dyDescent="0.3">
      <c r="A150" s="14" t="s">
        <v>19</v>
      </c>
      <c r="B150" s="15" t="s">
        <v>266</v>
      </c>
      <c r="C150" s="16" t="s">
        <v>267</v>
      </c>
      <c r="D150" s="23">
        <v>610994000</v>
      </c>
      <c r="E150" s="24">
        <v>627805206</v>
      </c>
      <c r="F150" s="24">
        <v>513059657</v>
      </c>
      <c r="G150" s="31">
        <f t="shared" si="27"/>
        <v>0.81722746497900178</v>
      </c>
      <c r="H150" s="23">
        <v>57121341</v>
      </c>
      <c r="I150" s="24">
        <v>54919436</v>
      </c>
      <c r="J150" s="24">
        <v>25025377</v>
      </c>
      <c r="K150" s="23">
        <v>137066154</v>
      </c>
      <c r="L150" s="23">
        <v>46598500</v>
      </c>
      <c r="M150" s="24">
        <v>52505587</v>
      </c>
      <c r="N150" s="24">
        <v>43812711</v>
      </c>
      <c r="O150" s="23">
        <v>142916798</v>
      </c>
      <c r="P150" s="23">
        <v>28262641</v>
      </c>
      <c r="Q150" s="24">
        <v>24798873</v>
      </c>
      <c r="R150" s="24">
        <v>39484984</v>
      </c>
      <c r="S150" s="23">
        <v>92546498</v>
      </c>
      <c r="T150" s="23">
        <v>32044527</v>
      </c>
      <c r="U150" s="24">
        <v>32650421</v>
      </c>
      <c r="V150" s="24">
        <v>75835259</v>
      </c>
      <c r="W150" s="35">
        <v>140530207</v>
      </c>
    </row>
    <row r="151" spans="1:23" ht="13" x14ac:dyDescent="0.3">
      <c r="A151" s="14" t="s">
        <v>19</v>
      </c>
      <c r="B151" s="15" t="s">
        <v>268</v>
      </c>
      <c r="C151" s="16" t="s">
        <v>269</v>
      </c>
      <c r="D151" s="23">
        <v>66089900</v>
      </c>
      <c r="E151" s="24">
        <v>76758460</v>
      </c>
      <c r="F151" s="24">
        <v>67405368</v>
      </c>
      <c r="G151" s="31">
        <f t="shared" si="27"/>
        <v>0.87814904050967146</v>
      </c>
      <c r="H151" s="23">
        <v>14698101</v>
      </c>
      <c r="I151" s="24">
        <v>5529426</v>
      </c>
      <c r="J151" s="24">
        <v>-3214612</v>
      </c>
      <c r="K151" s="23">
        <v>17012915</v>
      </c>
      <c r="L151" s="23">
        <v>5721094</v>
      </c>
      <c r="M151" s="24">
        <v>7929051</v>
      </c>
      <c r="N151" s="24">
        <v>2871085</v>
      </c>
      <c r="O151" s="23">
        <v>16521230</v>
      </c>
      <c r="P151" s="23">
        <v>4094179</v>
      </c>
      <c r="Q151" s="24">
        <v>5599752</v>
      </c>
      <c r="R151" s="24">
        <v>2244510</v>
      </c>
      <c r="S151" s="23">
        <v>11938441</v>
      </c>
      <c r="T151" s="23">
        <v>4877930</v>
      </c>
      <c r="U151" s="24">
        <v>9680740</v>
      </c>
      <c r="V151" s="24">
        <v>7374112</v>
      </c>
      <c r="W151" s="35">
        <v>21932782</v>
      </c>
    </row>
    <row r="152" spans="1:23" ht="13" x14ac:dyDescent="0.3">
      <c r="A152" s="14" t="s">
        <v>19</v>
      </c>
      <c r="B152" s="15" t="s">
        <v>270</v>
      </c>
      <c r="C152" s="16" t="s">
        <v>271</v>
      </c>
      <c r="D152" s="23">
        <v>30720004</v>
      </c>
      <c r="E152" s="24">
        <v>25873034</v>
      </c>
      <c r="F152" s="24">
        <v>32810528</v>
      </c>
      <c r="G152" s="31">
        <f t="shared" si="27"/>
        <v>1.2681360833058852</v>
      </c>
      <c r="H152" s="23">
        <v>4508282</v>
      </c>
      <c r="I152" s="24">
        <v>3637765</v>
      </c>
      <c r="J152" s="24">
        <v>1695534</v>
      </c>
      <c r="K152" s="23">
        <v>9841581</v>
      </c>
      <c r="L152" s="23">
        <v>2190966</v>
      </c>
      <c r="M152" s="24">
        <v>301050</v>
      </c>
      <c r="N152" s="24">
        <v>3426287</v>
      </c>
      <c r="O152" s="23">
        <v>5918303</v>
      </c>
      <c r="P152" s="23">
        <v>-100174</v>
      </c>
      <c r="Q152" s="24">
        <v>6964632</v>
      </c>
      <c r="R152" s="24">
        <v>2271085</v>
      </c>
      <c r="S152" s="23">
        <v>9135543</v>
      </c>
      <c r="T152" s="23">
        <v>46630</v>
      </c>
      <c r="U152" s="24">
        <v>3618677</v>
      </c>
      <c r="V152" s="24">
        <v>4249794</v>
      </c>
      <c r="W152" s="35">
        <v>7915101</v>
      </c>
    </row>
    <row r="153" spans="1:23" ht="13" x14ac:dyDescent="0.3">
      <c r="A153" s="14" t="s">
        <v>19</v>
      </c>
      <c r="B153" s="15" t="s">
        <v>272</v>
      </c>
      <c r="C153" s="16" t="s">
        <v>273</v>
      </c>
      <c r="D153" s="23">
        <v>34164219</v>
      </c>
      <c r="E153" s="24">
        <v>34994241</v>
      </c>
      <c r="F153" s="24">
        <v>30268044</v>
      </c>
      <c r="G153" s="31">
        <f t="shared" si="27"/>
        <v>0.86494357743035488</v>
      </c>
      <c r="H153" s="23">
        <v>915249</v>
      </c>
      <c r="I153" s="24">
        <v>537468</v>
      </c>
      <c r="J153" s="24">
        <v>1788790</v>
      </c>
      <c r="K153" s="23">
        <v>3241507</v>
      </c>
      <c r="L153" s="23">
        <v>3062180</v>
      </c>
      <c r="M153" s="24">
        <v>4223279</v>
      </c>
      <c r="N153" s="24">
        <v>3552157</v>
      </c>
      <c r="O153" s="23">
        <v>10837616</v>
      </c>
      <c r="P153" s="23">
        <v>1138626</v>
      </c>
      <c r="Q153" s="24">
        <v>4311155</v>
      </c>
      <c r="R153" s="24">
        <v>1699392</v>
      </c>
      <c r="S153" s="23">
        <v>7149173</v>
      </c>
      <c r="T153" s="23">
        <v>2723044</v>
      </c>
      <c r="U153" s="24">
        <v>2810922</v>
      </c>
      <c r="V153" s="24">
        <v>3505782</v>
      </c>
      <c r="W153" s="35">
        <v>9039748</v>
      </c>
    </row>
    <row r="154" spans="1:23" ht="13" x14ac:dyDescent="0.3">
      <c r="A154" s="14" t="s">
        <v>34</v>
      </c>
      <c r="B154" s="15" t="s">
        <v>274</v>
      </c>
      <c r="C154" s="16" t="s">
        <v>275</v>
      </c>
      <c r="D154" s="23">
        <v>465007780</v>
      </c>
      <c r="E154" s="24">
        <v>438287112</v>
      </c>
      <c r="F154" s="24">
        <v>433087391</v>
      </c>
      <c r="G154" s="31">
        <f t="shared" si="27"/>
        <v>0.98813626762540985</v>
      </c>
      <c r="H154" s="23">
        <v>15942695</v>
      </c>
      <c r="I154" s="24">
        <v>47251726</v>
      </c>
      <c r="J154" s="24">
        <v>44923921</v>
      </c>
      <c r="K154" s="23">
        <v>108118342</v>
      </c>
      <c r="L154" s="23">
        <v>40540686</v>
      </c>
      <c r="M154" s="24">
        <v>54445238</v>
      </c>
      <c r="N154" s="24">
        <v>30534572</v>
      </c>
      <c r="O154" s="23">
        <v>125520496</v>
      </c>
      <c r="P154" s="23">
        <v>23296844</v>
      </c>
      <c r="Q154" s="24">
        <v>38028669</v>
      </c>
      <c r="R154" s="24">
        <v>35271310</v>
      </c>
      <c r="S154" s="23">
        <v>96596823</v>
      </c>
      <c r="T154" s="23">
        <v>44084006</v>
      </c>
      <c r="U154" s="24">
        <v>29193734</v>
      </c>
      <c r="V154" s="24">
        <v>29573990</v>
      </c>
      <c r="W154" s="35">
        <v>102851730</v>
      </c>
    </row>
    <row r="155" spans="1:23" ht="14" x14ac:dyDescent="0.3">
      <c r="A155" s="17" t="s">
        <v>0</v>
      </c>
      <c r="B155" s="18" t="s">
        <v>276</v>
      </c>
      <c r="C155" s="19" t="s">
        <v>0</v>
      </c>
      <c r="D155" s="25">
        <f>SUM(D149:D154)</f>
        <v>1249871033</v>
      </c>
      <c r="E155" s="26">
        <f>SUM(E149:E154)</f>
        <v>1249713245</v>
      </c>
      <c r="F155" s="26">
        <f>SUM(F149:F154)</f>
        <v>1128537587</v>
      </c>
      <c r="G155" s="32">
        <f t="shared" si="27"/>
        <v>0.90303722995270008</v>
      </c>
      <c r="H155" s="25">
        <f t="shared" ref="H155:W155" si="31">SUM(H149:H154)</f>
        <v>97091802</v>
      </c>
      <c r="I155" s="26">
        <f t="shared" si="31"/>
        <v>113063830</v>
      </c>
      <c r="J155" s="26">
        <f t="shared" si="31"/>
        <v>76845551</v>
      </c>
      <c r="K155" s="25">
        <f t="shared" si="31"/>
        <v>287001183</v>
      </c>
      <c r="L155" s="25">
        <f t="shared" si="31"/>
        <v>98961953</v>
      </c>
      <c r="M155" s="26">
        <f t="shared" si="31"/>
        <v>124907323</v>
      </c>
      <c r="N155" s="26">
        <f t="shared" si="31"/>
        <v>99923167</v>
      </c>
      <c r="O155" s="25">
        <f t="shared" si="31"/>
        <v>323792443</v>
      </c>
      <c r="P155" s="25">
        <f t="shared" si="31"/>
        <v>45307658</v>
      </c>
      <c r="Q155" s="26">
        <f t="shared" si="31"/>
        <v>82113168</v>
      </c>
      <c r="R155" s="26">
        <f t="shared" si="31"/>
        <v>85598678</v>
      </c>
      <c r="S155" s="25">
        <f t="shared" si="31"/>
        <v>213019504</v>
      </c>
      <c r="T155" s="25">
        <f t="shared" si="31"/>
        <v>84906645</v>
      </c>
      <c r="U155" s="26">
        <f t="shared" si="31"/>
        <v>80888074</v>
      </c>
      <c r="V155" s="26">
        <f t="shared" si="31"/>
        <v>138929738</v>
      </c>
      <c r="W155" s="36">
        <f t="shared" si="31"/>
        <v>304724457</v>
      </c>
    </row>
    <row r="156" spans="1:23" ht="13" x14ac:dyDescent="0.3">
      <c r="A156" s="14" t="s">
        <v>19</v>
      </c>
      <c r="B156" s="15" t="s">
        <v>277</v>
      </c>
      <c r="C156" s="16" t="s">
        <v>278</v>
      </c>
      <c r="D156" s="23">
        <v>127599815</v>
      </c>
      <c r="E156" s="24">
        <v>135814393</v>
      </c>
      <c r="F156" s="24">
        <v>116185344</v>
      </c>
      <c r="G156" s="31">
        <f t="shared" si="27"/>
        <v>0.85547151103491659</v>
      </c>
      <c r="H156" s="23">
        <v>3802708</v>
      </c>
      <c r="I156" s="24">
        <v>2461735</v>
      </c>
      <c r="J156" s="24">
        <v>912595</v>
      </c>
      <c r="K156" s="23">
        <v>7177038</v>
      </c>
      <c r="L156" s="23">
        <v>6209721</v>
      </c>
      <c r="M156" s="24">
        <v>16346077</v>
      </c>
      <c r="N156" s="24">
        <v>-509361538</v>
      </c>
      <c r="O156" s="23">
        <v>-486805740</v>
      </c>
      <c r="P156" s="23">
        <v>6038134</v>
      </c>
      <c r="Q156" s="24">
        <v>10911716</v>
      </c>
      <c r="R156" s="24">
        <v>545436146</v>
      </c>
      <c r="S156" s="23">
        <v>562385996</v>
      </c>
      <c r="T156" s="23">
        <v>9445203</v>
      </c>
      <c r="U156" s="24">
        <v>6223523</v>
      </c>
      <c r="V156" s="24">
        <v>17759324</v>
      </c>
      <c r="W156" s="35">
        <v>33428050</v>
      </c>
    </row>
    <row r="157" spans="1:23" ht="13" x14ac:dyDescent="0.3">
      <c r="A157" s="14" t="s">
        <v>19</v>
      </c>
      <c r="B157" s="15" t="s">
        <v>279</v>
      </c>
      <c r="C157" s="16" t="s">
        <v>280</v>
      </c>
      <c r="D157" s="23">
        <v>328572640</v>
      </c>
      <c r="E157" s="24">
        <v>616439895</v>
      </c>
      <c r="F157" s="24">
        <v>419865707</v>
      </c>
      <c r="G157" s="31">
        <f t="shared" si="27"/>
        <v>0.68111377995741174</v>
      </c>
      <c r="H157" s="23">
        <v>902960</v>
      </c>
      <c r="I157" s="24">
        <v>34675614</v>
      </c>
      <c r="J157" s="24">
        <v>65326814</v>
      </c>
      <c r="K157" s="23">
        <v>100905388</v>
      </c>
      <c r="L157" s="23">
        <v>54895675</v>
      </c>
      <c r="M157" s="24">
        <v>50847938</v>
      </c>
      <c r="N157" s="24">
        <v>73542753</v>
      </c>
      <c r="O157" s="23">
        <v>179286366</v>
      </c>
      <c r="P157" s="23">
        <v>7330003</v>
      </c>
      <c r="Q157" s="24">
        <v>24599973</v>
      </c>
      <c r="R157" s="24">
        <v>15110186</v>
      </c>
      <c r="S157" s="23">
        <v>47040162</v>
      </c>
      <c r="T157" s="23">
        <v>21155976</v>
      </c>
      <c r="U157" s="24">
        <v>19814767</v>
      </c>
      <c r="V157" s="24">
        <v>51663048</v>
      </c>
      <c r="W157" s="35">
        <v>92633791</v>
      </c>
    </row>
    <row r="158" spans="1:23" ht="13" x14ac:dyDescent="0.3">
      <c r="A158" s="14" t="s">
        <v>19</v>
      </c>
      <c r="B158" s="15" t="s">
        <v>281</v>
      </c>
      <c r="C158" s="16" t="s">
        <v>282</v>
      </c>
      <c r="D158" s="23">
        <v>41193915</v>
      </c>
      <c r="E158" s="24">
        <v>84704295</v>
      </c>
      <c r="F158" s="24">
        <v>75956765</v>
      </c>
      <c r="G158" s="31">
        <f t="shared" si="27"/>
        <v>0.89672861334835496</v>
      </c>
      <c r="H158" s="23">
        <v>4956774</v>
      </c>
      <c r="I158" s="24">
        <v>5491832</v>
      </c>
      <c r="J158" s="24">
        <v>1693404</v>
      </c>
      <c r="K158" s="23">
        <v>12142010</v>
      </c>
      <c r="L158" s="23">
        <v>12156639</v>
      </c>
      <c r="M158" s="24">
        <v>9040502</v>
      </c>
      <c r="N158" s="24">
        <v>4148963</v>
      </c>
      <c r="O158" s="23">
        <v>25346104</v>
      </c>
      <c r="P158" s="23">
        <v>2975104</v>
      </c>
      <c r="Q158" s="24">
        <v>5553418</v>
      </c>
      <c r="R158" s="24">
        <v>10166040</v>
      </c>
      <c r="S158" s="23">
        <v>18694562</v>
      </c>
      <c r="T158" s="23">
        <v>5117791</v>
      </c>
      <c r="U158" s="24">
        <v>10161493</v>
      </c>
      <c r="V158" s="24">
        <v>4494805</v>
      </c>
      <c r="W158" s="35">
        <v>19774089</v>
      </c>
    </row>
    <row r="159" spans="1:23" ht="13" x14ac:dyDescent="0.3">
      <c r="A159" s="14" t="s">
        <v>19</v>
      </c>
      <c r="B159" s="15" t="s">
        <v>283</v>
      </c>
      <c r="C159" s="16" t="s">
        <v>284</v>
      </c>
      <c r="D159" s="23">
        <v>23810000</v>
      </c>
      <c r="E159" s="24">
        <v>46336720</v>
      </c>
      <c r="F159" s="24">
        <v>38364356</v>
      </c>
      <c r="G159" s="31">
        <f t="shared" si="27"/>
        <v>0.82794716587622086</v>
      </c>
      <c r="H159" s="23">
        <v>9349993</v>
      </c>
      <c r="I159" s="24">
        <v>2643795</v>
      </c>
      <c r="J159" s="24">
        <v>3129335</v>
      </c>
      <c r="K159" s="23">
        <v>15123123</v>
      </c>
      <c r="L159" s="23">
        <v>3751633</v>
      </c>
      <c r="M159" s="24">
        <v>0</v>
      </c>
      <c r="N159" s="24">
        <v>3110345</v>
      </c>
      <c r="O159" s="23">
        <v>6861978</v>
      </c>
      <c r="P159" s="23">
        <v>512685</v>
      </c>
      <c r="Q159" s="24">
        <v>26048</v>
      </c>
      <c r="R159" s="24">
        <v>808318</v>
      </c>
      <c r="S159" s="23">
        <v>1347051</v>
      </c>
      <c r="T159" s="23">
        <v>1203853</v>
      </c>
      <c r="U159" s="24">
        <v>4031773</v>
      </c>
      <c r="V159" s="24">
        <v>9796578</v>
      </c>
      <c r="W159" s="35">
        <v>15032204</v>
      </c>
    </row>
    <row r="160" spans="1:23" ht="13" x14ac:dyDescent="0.3">
      <c r="A160" s="14" t="s">
        <v>34</v>
      </c>
      <c r="B160" s="15" t="s">
        <v>285</v>
      </c>
      <c r="C160" s="16" t="s">
        <v>286</v>
      </c>
      <c r="D160" s="23">
        <v>481111216</v>
      </c>
      <c r="E160" s="24">
        <v>428633733</v>
      </c>
      <c r="F160" s="24">
        <v>401396999</v>
      </c>
      <c r="G160" s="31">
        <f t="shared" si="27"/>
        <v>0.93645685837796622</v>
      </c>
      <c r="H160" s="23">
        <v>6083547</v>
      </c>
      <c r="I160" s="24">
        <v>12710687</v>
      </c>
      <c r="J160" s="24">
        <v>21773280</v>
      </c>
      <c r="K160" s="23">
        <v>40567514</v>
      </c>
      <c r="L160" s="23">
        <v>50713930</v>
      </c>
      <c r="M160" s="24">
        <v>18017448</v>
      </c>
      <c r="N160" s="24">
        <v>71094539</v>
      </c>
      <c r="O160" s="23">
        <v>139825917</v>
      </c>
      <c r="P160" s="23">
        <v>40687430</v>
      </c>
      <c r="Q160" s="24">
        <v>15809979</v>
      </c>
      <c r="R160" s="24">
        <v>39929035</v>
      </c>
      <c r="S160" s="23">
        <v>96426444</v>
      </c>
      <c r="T160" s="23">
        <v>25493591</v>
      </c>
      <c r="U160" s="24">
        <v>29339570</v>
      </c>
      <c r="V160" s="24">
        <v>69743963</v>
      </c>
      <c r="W160" s="35">
        <v>124577124</v>
      </c>
    </row>
    <row r="161" spans="1:23" ht="14" x14ac:dyDescent="0.3">
      <c r="A161" s="17" t="s">
        <v>0</v>
      </c>
      <c r="B161" s="18" t="s">
        <v>287</v>
      </c>
      <c r="C161" s="19" t="s">
        <v>0</v>
      </c>
      <c r="D161" s="25">
        <f>SUM(D156:D160)</f>
        <v>1002287586</v>
      </c>
      <c r="E161" s="26">
        <f>SUM(E156:E160)</f>
        <v>1311929036</v>
      </c>
      <c r="F161" s="26">
        <f>SUM(F156:F160)</f>
        <v>1051769171</v>
      </c>
      <c r="G161" s="32">
        <f t="shared" si="27"/>
        <v>0.80169669405807709</v>
      </c>
      <c r="H161" s="25">
        <f t="shared" ref="H161:W161" si="32">SUM(H156:H160)</f>
        <v>25095982</v>
      </c>
      <c r="I161" s="26">
        <f t="shared" si="32"/>
        <v>57983663</v>
      </c>
      <c r="J161" s="26">
        <f t="shared" si="32"/>
        <v>92835428</v>
      </c>
      <c r="K161" s="25">
        <f t="shared" si="32"/>
        <v>175915073</v>
      </c>
      <c r="L161" s="25">
        <f t="shared" si="32"/>
        <v>127727598</v>
      </c>
      <c r="M161" s="26">
        <f t="shared" si="32"/>
        <v>94251965</v>
      </c>
      <c r="N161" s="26">
        <f t="shared" si="32"/>
        <v>-357464938</v>
      </c>
      <c r="O161" s="25">
        <f t="shared" si="32"/>
        <v>-135485375</v>
      </c>
      <c r="P161" s="25">
        <f t="shared" si="32"/>
        <v>57543356</v>
      </c>
      <c r="Q161" s="26">
        <f t="shared" si="32"/>
        <v>56901134</v>
      </c>
      <c r="R161" s="26">
        <f t="shared" si="32"/>
        <v>611449725</v>
      </c>
      <c r="S161" s="25">
        <f t="shared" si="32"/>
        <v>725894215</v>
      </c>
      <c r="T161" s="25">
        <f t="shared" si="32"/>
        <v>62416414</v>
      </c>
      <c r="U161" s="26">
        <f t="shared" si="32"/>
        <v>69571126</v>
      </c>
      <c r="V161" s="26">
        <f t="shared" si="32"/>
        <v>153457718</v>
      </c>
      <c r="W161" s="36">
        <f t="shared" si="32"/>
        <v>285445258</v>
      </c>
    </row>
    <row r="162" spans="1:23" ht="13" x14ac:dyDescent="0.3">
      <c r="A162" s="14" t="s">
        <v>19</v>
      </c>
      <c r="B162" s="15" t="s">
        <v>288</v>
      </c>
      <c r="C162" s="16" t="s">
        <v>289</v>
      </c>
      <c r="D162" s="23">
        <v>105307548</v>
      </c>
      <c r="E162" s="24">
        <v>99420002</v>
      </c>
      <c r="F162" s="24">
        <v>88219671</v>
      </c>
      <c r="G162" s="31">
        <f t="shared" si="27"/>
        <v>0.88734328329625256</v>
      </c>
      <c r="H162" s="23">
        <v>8842482</v>
      </c>
      <c r="I162" s="24">
        <v>3751046</v>
      </c>
      <c r="J162" s="24">
        <v>14970929</v>
      </c>
      <c r="K162" s="23">
        <v>27564457</v>
      </c>
      <c r="L162" s="23">
        <v>4436416</v>
      </c>
      <c r="M162" s="24">
        <v>10483258</v>
      </c>
      <c r="N162" s="24">
        <v>10908347</v>
      </c>
      <c r="O162" s="23">
        <v>25828021</v>
      </c>
      <c r="P162" s="23">
        <v>692127</v>
      </c>
      <c r="Q162" s="24">
        <v>2548544</v>
      </c>
      <c r="R162" s="24">
        <v>6039196</v>
      </c>
      <c r="S162" s="23">
        <v>9279867</v>
      </c>
      <c r="T162" s="23">
        <v>6429472</v>
      </c>
      <c r="U162" s="24">
        <v>5954051</v>
      </c>
      <c r="V162" s="24">
        <v>13163803</v>
      </c>
      <c r="W162" s="35">
        <v>25547326</v>
      </c>
    </row>
    <row r="163" spans="1:23" ht="13" x14ac:dyDescent="0.3">
      <c r="A163" s="14" t="s">
        <v>19</v>
      </c>
      <c r="B163" s="15" t="s">
        <v>290</v>
      </c>
      <c r="C163" s="16" t="s">
        <v>291</v>
      </c>
      <c r="D163" s="23">
        <v>62503745</v>
      </c>
      <c r="E163" s="24">
        <v>67391912</v>
      </c>
      <c r="F163" s="24">
        <v>54527798</v>
      </c>
      <c r="G163" s="31">
        <f t="shared" si="27"/>
        <v>0.80911486826490397</v>
      </c>
      <c r="H163" s="23">
        <v>7054414</v>
      </c>
      <c r="I163" s="24">
        <v>2719601</v>
      </c>
      <c r="J163" s="24">
        <v>5330526</v>
      </c>
      <c r="K163" s="23">
        <v>15104541</v>
      </c>
      <c r="L163" s="23">
        <v>7908687</v>
      </c>
      <c r="M163" s="24">
        <v>8811335</v>
      </c>
      <c r="N163" s="24">
        <v>4363002</v>
      </c>
      <c r="O163" s="23">
        <v>21083024</v>
      </c>
      <c r="P163" s="23">
        <v>2423736</v>
      </c>
      <c r="Q163" s="24">
        <v>4031124</v>
      </c>
      <c r="R163" s="24">
        <v>2149339</v>
      </c>
      <c r="S163" s="23">
        <v>8604199</v>
      </c>
      <c r="T163" s="23">
        <v>3531075</v>
      </c>
      <c r="U163" s="24">
        <v>1588035</v>
      </c>
      <c r="V163" s="24">
        <v>4616924</v>
      </c>
      <c r="W163" s="35">
        <v>9736034</v>
      </c>
    </row>
    <row r="164" spans="1:23" ht="13" x14ac:dyDescent="0.3">
      <c r="A164" s="14" t="s">
        <v>19</v>
      </c>
      <c r="B164" s="15" t="s">
        <v>292</v>
      </c>
      <c r="C164" s="16" t="s">
        <v>293</v>
      </c>
      <c r="D164" s="23">
        <v>92387395</v>
      </c>
      <c r="E164" s="24">
        <v>114639880</v>
      </c>
      <c r="F164" s="24">
        <v>97471618</v>
      </c>
      <c r="G164" s="31">
        <f t="shared" si="27"/>
        <v>0.8502418006718081</v>
      </c>
      <c r="H164" s="23">
        <v>1024682</v>
      </c>
      <c r="I164" s="24">
        <v>11135444</v>
      </c>
      <c r="J164" s="24">
        <v>4935009</v>
      </c>
      <c r="K164" s="23">
        <v>17095135</v>
      </c>
      <c r="L164" s="23">
        <v>12100505</v>
      </c>
      <c r="M164" s="24">
        <v>10629128</v>
      </c>
      <c r="N164" s="24">
        <v>4101930</v>
      </c>
      <c r="O164" s="23">
        <v>26831563</v>
      </c>
      <c r="P164" s="23">
        <v>5573896</v>
      </c>
      <c r="Q164" s="24">
        <v>9201157</v>
      </c>
      <c r="R164" s="24">
        <v>15093549</v>
      </c>
      <c r="S164" s="23">
        <v>29868602</v>
      </c>
      <c r="T164" s="23">
        <v>8777384</v>
      </c>
      <c r="U164" s="24">
        <v>9014281</v>
      </c>
      <c r="V164" s="24">
        <v>5884653</v>
      </c>
      <c r="W164" s="35">
        <v>23676318</v>
      </c>
    </row>
    <row r="165" spans="1:23" ht="13" x14ac:dyDescent="0.3">
      <c r="A165" s="14" t="s">
        <v>19</v>
      </c>
      <c r="B165" s="15" t="s">
        <v>294</v>
      </c>
      <c r="C165" s="16" t="s">
        <v>295</v>
      </c>
      <c r="D165" s="23">
        <v>90550823</v>
      </c>
      <c r="E165" s="24">
        <v>86233132</v>
      </c>
      <c r="F165" s="24">
        <v>70307949</v>
      </c>
      <c r="G165" s="31">
        <f t="shared" si="27"/>
        <v>0.81532407984439204</v>
      </c>
      <c r="H165" s="23">
        <v>265900</v>
      </c>
      <c r="I165" s="24">
        <v>4171780</v>
      </c>
      <c r="J165" s="24">
        <v>7427489</v>
      </c>
      <c r="K165" s="23">
        <v>11865169</v>
      </c>
      <c r="L165" s="23">
        <v>5836629</v>
      </c>
      <c r="M165" s="24">
        <v>6441774</v>
      </c>
      <c r="N165" s="24">
        <v>6986079</v>
      </c>
      <c r="O165" s="23">
        <v>19264482</v>
      </c>
      <c r="P165" s="23">
        <v>3225260</v>
      </c>
      <c r="Q165" s="24">
        <v>4627467</v>
      </c>
      <c r="R165" s="24">
        <v>13539037</v>
      </c>
      <c r="S165" s="23">
        <v>21391764</v>
      </c>
      <c r="T165" s="23">
        <v>5058587</v>
      </c>
      <c r="U165" s="24">
        <v>5910122</v>
      </c>
      <c r="V165" s="24">
        <v>6817825</v>
      </c>
      <c r="W165" s="35">
        <v>17786534</v>
      </c>
    </row>
    <row r="166" spans="1:23" ht="13" x14ac:dyDescent="0.3">
      <c r="A166" s="14" t="s">
        <v>34</v>
      </c>
      <c r="B166" s="15" t="s">
        <v>296</v>
      </c>
      <c r="C166" s="16" t="s">
        <v>297</v>
      </c>
      <c r="D166" s="23">
        <v>322311682</v>
      </c>
      <c r="E166" s="24">
        <v>376284101</v>
      </c>
      <c r="F166" s="24">
        <v>313480903</v>
      </c>
      <c r="G166" s="31">
        <f t="shared" si="27"/>
        <v>0.83309632845741732</v>
      </c>
      <c r="H166" s="23">
        <v>10013549</v>
      </c>
      <c r="I166" s="24">
        <v>25381884</v>
      </c>
      <c r="J166" s="24">
        <v>24051930</v>
      </c>
      <c r="K166" s="23">
        <v>59447363</v>
      </c>
      <c r="L166" s="23">
        <v>15063998</v>
      </c>
      <c r="M166" s="24">
        <v>46307966</v>
      </c>
      <c r="N166" s="24">
        <v>25534065</v>
      </c>
      <c r="O166" s="23">
        <v>86906029</v>
      </c>
      <c r="P166" s="23">
        <v>9222416</v>
      </c>
      <c r="Q166" s="24">
        <v>20231232</v>
      </c>
      <c r="R166" s="24">
        <v>17788024</v>
      </c>
      <c r="S166" s="23">
        <v>47241672</v>
      </c>
      <c r="T166" s="23">
        <v>35899269</v>
      </c>
      <c r="U166" s="24">
        <v>44791290</v>
      </c>
      <c r="V166" s="24">
        <v>39195280</v>
      </c>
      <c r="W166" s="35">
        <v>119885839</v>
      </c>
    </row>
    <row r="167" spans="1:23" ht="14" x14ac:dyDescent="0.3">
      <c r="A167" s="17" t="s">
        <v>0</v>
      </c>
      <c r="B167" s="18" t="s">
        <v>298</v>
      </c>
      <c r="C167" s="19" t="s">
        <v>0</v>
      </c>
      <c r="D167" s="25">
        <f>SUM(D162:D166)</f>
        <v>673061193</v>
      </c>
      <c r="E167" s="26">
        <f>SUM(E162:E166)</f>
        <v>743969027</v>
      </c>
      <c r="F167" s="26">
        <f>SUM(F162:F166)</f>
        <v>624007939</v>
      </c>
      <c r="G167" s="32">
        <f t="shared" si="27"/>
        <v>0.83875526581565607</v>
      </c>
      <c r="H167" s="25">
        <f t="shared" ref="H167:W167" si="33">SUM(H162:H166)</f>
        <v>27201027</v>
      </c>
      <c r="I167" s="26">
        <f t="shared" si="33"/>
        <v>47159755</v>
      </c>
      <c r="J167" s="26">
        <f t="shared" si="33"/>
        <v>56715883</v>
      </c>
      <c r="K167" s="25">
        <f t="shared" si="33"/>
        <v>131076665</v>
      </c>
      <c r="L167" s="25">
        <f t="shared" si="33"/>
        <v>45346235</v>
      </c>
      <c r="M167" s="26">
        <f t="shared" si="33"/>
        <v>82673461</v>
      </c>
      <c r="N167" s="26">
        <f t="shared" si="33"/>
        <v>51893423</v>
      </c>
      <c r="O167" s="25">
        <f t="shared" si="33"/>
        <v>179913119</v>
      </c>
      <c r="P167" s="25">
        <f t="shared" si="33"/>
        <v>21137435</v>
      </c>
      <c r="Q167" s="26">
        <f t="shared" si="33"/>
        <v>40639524</v>
      </c>
      <c r="R167" s="26">
        <f t="shared" si="33"/>
        <v>54609145</v>
      </c>
      <c r="S167" s="25">
        <f t="shared" si="33"/>
        <v>116386104</v>
      </c>
      <c r="T167" s="25">
        <f t="shared" si="33"/>
        <v>59695787</v>
      </c>
      <c r="U167" s="26">
        <f t="shared" si="33"/>
        <v>67257779</v>
      </c>
      <c r="V167" s="26">
        <f t="shared" si="33"/>
        <v>69678485</v>
      </c>
      <c r="W167" s="36">
        <f t="shared" si="33"/>
        <v>196632051</v>
      </c>
    </row>
    <row r="168" spans="1:23" ht="14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14996675150</v>
      </c>
      <c r="E168" s="26">
        <f>SUM(E103,E105:E109,E111:E118,E120:E123,E125:E129,E131:E134,E136:E141,E143:E147,E149:E154,E156:E160,E162:E166)</f>
        <v>15807162376</v>
      </c>
      <c r="F168" s="26">
        <f>SUM(F103,F105:F109,F111:F118,F120:F123,F125:F129,F131:F134,F136:F141,F143:F147,F149:F154,F156:F160,F162:F166)</f>
        <v>11687353372</v>
      </c>
      <c r="G168" s="32">
        <f t="shared" si="27"/>
        <v>0.73937074181922102</v>
      </c>
      <c r="H168" s="25">
        <f t="shared" ref="H168:W168" si="34">SUM(H103,H105:H109,H111:H118,H120:H123,H125:H129,H131:H134,H136:H141,H143:H147,H149:H154,H156:H160,H162:H166)</f>
        <v>-1057953133</v>
      </c>
      <c r="I168" s="26">
        <f t="shared" si="34"/>
        <v>2237021126</v>
      </c>
      <c r="J168" s="26">
        <f t="shared" si="34"/>
        <v>713983167</v>
      </c>
      <c r="K168" s="25">
        <f t="shared" si="34"/>
        <v>1893051160</v>
      </c>
      <c r="L168" s="25">
        <f t="shared" si="34"/>
        <v>320734993</v>
      </c>
      <c r="M168" s="26">
        <f t="shared" si="34"/>
        <v>1647178840</v>
      </c>
      <c r="N168" s="26">
        <f t="shared" si="34"/>
        <v>736424982</v>
      </c>
      <c r="O168" s="25">
        <f t="shared" si="34"/>
        <v>2704338815</v>
      </c>
      <c r="P168" s="25">
        <f t="shared" si="34"/>
        <v>557322817</v>
      </c>
      <c r="Q168" s="26">
        <f t="shared" si="34"/>
        <v>755868470</v>
      </c>
      <c r="R168" s="26">
        <f t="shared" si="34"/>
        <v>1384330557</v>
      </c>
      <c r="S168" s="25">
        <f t="shared" si="34"/>
        <v>2697521844</v>
      </c>
      <c r="T168" s="25">
        <f t="shared" si="34"/>
        <v>972670597</v>
      </c>
      <c r="U168" s="26">
        <f t="shared" si="34"/>
        <v>1052543927</v>
      </c>
      <c r="V168" s="26">
        <f t="shared" si="34"/>
        <v>2367227029</v>
      </c>
      <c r="W168" s="36">
        <f t="shared" si="34"/>
        <v>4392441553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19</v>
      </c>
      <c r="B171" s="15" t="s">
        <v>301</v>
      </c>
      <c r="C171" s="16" t="s">
        <v>302</v>
      </c>
      <c r="D171" s="23">
        <v>180504685</v>
      </c>
      <c r="E171" s="24">
        <v>171911634</v>
      </c>
      <c r="F171" s="24">
        <v>123321040</v>
      </c>
      <c r="G171" s="31">
        <f t="shared" ref="G171:G203" si="35">IF(($E171     =0),0,($F171     /$E171     ))</f>
        <v>0.71735133411622387</v>
      </c>
      <c r="H171" s="23">
        <v>0</v>
      </c>
      <c r="I171" s="24">
        <v>7480295</v>
      </c>
      <c r="J171" s="24">
        <v>5871118</v>
      </c>
      <c r="K171" s="23">
        <v>13351413</v>
      </c>
      <c r="L171" s="23">
        <v>21805702</v>
      </c>
      <c r="M171" s="24">
        <v>21005461</v>
      </c>
      <c r="N171" s="24">
        <v>12839566</v>
      </c>
      <c r="O171" s="23">
        <v>55650729</v>
      </c>
      <c r="P171" s="23">
        <v>2134453</v>
      </c>
      <c r="Q171" s="24">
        <v>12102327</v>
      </c>
      <c r="R171" s="24">
        <v>4656520</v>
      </c>
      <c r="S171" s="23">
        <v>18893300</v>
      </c>
      <c r="T171" s="23">
        <v>15422385</v>
      </c>
      <c r="U171" s="24">
        <v>7514915</v>
      </c>
      <c r="V171" s="24">
        <v>12488298</v>
      </c>
      <c r="W171" s="35">
        <v>35425598</v>
      </c>
    </row>
    <row r="172" spans="1:23" ht="13" x14ac:dyDescent="0.3">
      <c r="A172" s="14" t="s">
        <v>19</v>
      </c>
      <c r="B172" s="15" t="s">
        <v>303</v>
      </c>
      <c r="C172" s="16" t="s">
        <v>304</v>
      </c>
      <c r="D172" s="23">
        <v>123208925</v>
      </c>
      <c r="E172" s="24">
        <v>137538113</v>
      </c>
      <c r="F172" s="24">
        <v>116812940</v>
      </c>
      <c r="G172" s="31">
        <f t="shared" si="35"/>
        <v>0.84931323726973051</v>
      </c>
      <c r="H172" s="23">
        <v>19573417</v>
      </c>
      <c r="I172" s="24">
        <v>17891700</v>
      </c>
      <c r="J172" s="24">
        <v>2610830</v>
      </c>
      <c r="K172" s="23">
        <v>40075947</v>
      </c>
      <c r="L172" s="23">
        <v>6640734</v>
      </c>
      <c r="M172" s="24">
        <v>1776920</v>
      </c>
      <c r="N172" s="24">
        <v>17870436</v>
      </c>
      <c r="O172" s="23">
        <v>26288090</v>
      </c>
      <c r="P172" s="23">
        <v>2929451</v>
      </c>
      <c r="Q172" s="24">
        <v>4448906</v>
      </c>
      <c r="R172" s="24">
        <v>11976380</v>
      </c>
      <c r="S172" s="23">
        <v>19354737</v>
      </c>
      <c r="T172" s="23">
        <v>12017909</v>
      </c>
      <c r="U172" s="24">
        <v>3571298</v>
      </c>
      <c r="V172" s="24">
        <v>15504959</v>
      </c>
      <c r="W172" s="35">
        <v>31094166</v>
      </c>
    </row>
    <row r="173" spans="1:23" ht="13" x14ac:dyDescent="0.3">
      <c r="A173" s="14" t="s">
        <v>19</v>
      </c>
      <c r="B173" s="15" t="s">
        <v>305</v>
      </c>
      <c r="C173" s="16" t="s">
        <v>306</v>
      </c>
      <c r="D173" s="23">
        <v>231308900</v>
      </c>
      <c r="E173" s="24">
        <v>258049933</v>
      </c>
      <c r="F173" s="24">
        <v>172328404</v>
      </c>
      <c r="G173" s="31">
        <f t="shared" si="35"/>
        <v>0.6678103032098055</v>
      </c>
      <c r="H173" s="23">
        <v>553373</v>
      </c>
      <c r="I173" s="24">
        <v>15844990</v>
      </c>
      <c r="J173" s="24">
        <v>15114454</v>
      </c>
      <c r="K173" s="23">
        <v>31512817</v>
      </c>
      <c r="L173" s="23">
        <v>4781094</v>
      </c>
      <c r="M173" s="24">
        <v>24879659</v>
      </c>
      <c r="N173" s="24">
        <v>17207967</v>
      </c>
      <c r="O173" s="23">
        <v>46868720</v>
      </c>
      <c r="P173" s="23">
        <v>1435406</v>
      </c>
      <c r="Q173" s="24">
        <v>6341609</v>
      </c>
      <c r="R173" s="24">
        <v>14226037</v>
      </c>
      <c r="S173" s="23">
        <v>22003052</v>
      </c>
      <c r="T173" s="23">
        <v>18001532</v>
      </c>
      <c r="U173" s="24">
        <v>10387437</v>
      </c>
      <c r="V173" s="24">
        <v>43554846</v>
      </c>
      <c r="W173" s="35">
        <v>71943815</v>
      </c>
    </row>
    <row r="174" spans="1:23" ht="13" x14ac:dyDescent="0.3">
      <c r="A174" s="14" t="s">
        <v>19</v>
      </c>
      <c r="B174" s="15" t="s">
        <v>307</v>
      </c>
      <c r="C174" s="16" t="s">
        <v>308</v>
      </c>
      <c r="D174" s="23">
        <v>59792950</v>
      </c>
      <c r="E174" s="24">
        <v>54978950</v>
      </c>
      <c r="F174" s="24">
        <v>39494652</v>
      </c>
      <c r="G174" s="31">
        <f t="shared" si="35"/>
        <v>0.71835951759718952</v>
      </c>
      <c r="H174" s="23">
        <v>7137242</v>
      </c>
      <c r="I174" s="24">
        <v>442113</v>
      </c>
      <c r="J174" s="24">
        <v>963470</v>
      </c>
      <c r="K174" s="23">
        <v>8542825</v>
      </c>
      <c r="L174" s="23">
        <v>559503</v>
      </c>
      <c r="M174" s="24">
        <v>3200363</v>
      </c>
      <c r="N174" s="24">
        <v>9053377</v>
      </c>
      <c r="O174" s="23">
        <v>12813243</v>
      </c>
      <c r="P174" s="23">
        <v>391361</v>
      </c>
      <c r="Q174" s="24">
        <v>1633754</v>
      </c>
      <c r="R174" s="24">
        <v>164582</v>
      </c>
      <c r="S174" s="23">
        <v>2189697</v>
      </c>
      <c r="T174" s="23">
        <v>791639</v>
      </c>
      <c r="U174" s="24">
        <v>4388983</v>
      </c>
      <c r="V174" s="24">
        <v>10768265</v>
      </c>
      <c r="W174" s="35">
        <v>15948887</v>
      </c>
    </row>
    <row r="175" spans="1:23" ht="13" x14ac:dyDescent="0.3">
      <c r="A175" s="14" t="s">
        <v>19</v>
      </c>
      <c r="B175" s="15" t="s">
        <v>309</v>
      </c>
      <c r="C175" s="16" t="s">
        <v>310</v>
      </c>
      <c r="D175" s="23">
        <v>189560231</v>
      </c>
      <c r="E175" s="24">
        <v>213526519</v>
      </c>
      <c r="F175" s="24">
        <v>179303005</v>
      </c>
      <c r="G175" s="31">
        <f t="shared" si="35"/>
        <v>0.83972241874087783</v>
      </c>
      <c r="H175" s="23">
        <v>13342184</v>
      </c>
      <c r="I175" s="24">
        <v>19329253</v>
      </c>
      <c r="J175" s="24">
        <v>2986566</v>
      </c>
      <c r="K175" s="23">
        <v>35658003</v>
      </c>
      <c r="L175" s="23">
        <v>22960020</v>
      </c>
      <c r="M175" s="24">
        <v>22972157</v>
      </c>
      <c r="N175" s="24">
        <v>27348488</v>
      </c>
      <c r="O175" s="23">
        <v>73280665</v>
      </c>
      <c r="P175" s="23">
        <v>6419127</v>
      </c>
      <c r="Q175" s="24">
        <v>5603383</v>
      </c>
      <c r="R175" s="24">
        <v>6493580</v>
      </c>
      <c r="S175" s="23">
        <v>18516090</v>
      </c>
      <c r="T175" s="23">
        <v>20942955</v>
      </c>
      <c r="U175" s="24">
        <v>18102035</v>
      </c>
      <c r="V175" s="24">
        <v>12803257</v>
      </c>
      <c r="W175" s="35">
        <v>51848247</v>
      </c>
    </row>
    <row r="176" spans="1:23" ht="13" x14ac:dyDescent="0.3">
      <c r="A176" s="14" t="s">
        <v>34</v>
      </c>
      <c r="B176" s="15" t="s">
        <v>311</v>
      </c>
      <c r="C176" s="16" t="s">
        <v>312</v>
      </c>
      <c r="D176" s="23">
        <v>513832728</v>
      </c>
      <c r="E176" s="24">
        <v>489430317</v>
      </c>
      <c r="F176" s="24">
        <v>680146664</v>
      </c>
      <c r="G176" s="31">
        <f t="shared" si="35"/>
        <v>1.3896700722771123</v>
      </c>
      <c r="H176" s="23">
        <v>7774247</v>
      </c>
      <c r="I176" s="24">
        <v>26581395</v>
      </c>
      <c r="J176" s="24">
        <v>12633528</v>
      </c>
      <c r="K176" s="23">
        <v>46989170</v>
      </c>
      <c r="L176" s="23">
        <v>116594234</v>
      </c>
      <c r="M176" s="24">
        <v>34073716</v>
      </c>
      <c r="N176" s="24">
        <v>108826487</v>
      </c>
      <c r="O176" s="23">
        <v>259494437</v>
      </c>
      <c r="P176" s="23">
        <v>25843039</v>
      </c>
      <c r="Q176" s="24">
        <v>40690224</v>
      </c>
      <c r="R176" s="24">
        <v>38582135</v>
      </c>
      <c r="S176" s="23">
        <v>105115398</v>
      </c>
      <c r="T176" s="23">
        <v>41551829</v>
      </c>
      <c r="U176" s="24">
        <v>69696420</v>
      </c>
      <c r="V176" s="24">
        <v>157299410</v>
      </c>
      <c r="W176" s="35">
        <v>268547659</v>
      </c>
    </row>
    <row r="177" spans="1:23" ht="14" x14ac:dyDescent="0.3">
      <c r="A177" s="17" t="s">
        <v>0</v>
      </c>
      <c r="B177" s="18" t="s">
        <v>313</v>
      </c>
      <c r="C177" s="19" t="s">
        <v>0</v>
      </c>
      <c r="D177" s="25">
        <f>SUM(D171:D176)</f>
        <v>1298208419</v>
      </c>
      <c r="E177" s="26">
        <f>SUM(E171:E176)</f>
        <v>1325435466</v>
      </c>
      <c r="F177" s="26">
        <f>SUM(F171:F176)</f>
        <v>1311406705</v>
      </c>
      <c r="G177" s="32">
        <f t="shared" si="35"/>
        <v>0.9894157344058877</v>
      </c>
      <c r="H177" s="25">
        <f t="shared" ref="H177:W177" si="36">SUM(H171:H176)</f>
        <v>48380463</v>
      </c>
      <c r="I177" s="26">
        <f t="shared" si="36"/>
        <v>87569746</v>
      </c>
      <c r="J177" s="26">
        <f t="shared" si="36"/>
        <v>40179966</v>
      </c>
      <c r="K177" s="25">
        <f t="shared" si="36"/>
        <v>176130175</v>
      </c>
      <c r="L177" s="25">
        <f t="shared" si="36"/>
        <v>173341287</v>
      </c>
      <c r="M177" s="26">
        <f t="shared" si="36"/>
        <v>107908276</v>
      </c>
      <c r="N177" s="26">
        <f t="shared" si="36"/>
        <v>193146321</v>
      </c>
      <c r="O177" s="25">
        <f t="shared" si="36"/>
        <v>474395884</v>
      </c>
      <c r="P177" s="25">
        <f t="shared" si="36"/>
        <v>39152837</v>
      </c>
      <c r="Q177" s="26">
        <f t="shared" si="36"/>
        <v>70820203</v>
      </c>
      <c r="R177" s="26">
        <f t="shared" si="36"/>
        <v>76099234</v>
      </c>
      <c r="S177" s="25">
        <f t="shared" si="36"/>
        <v>186072274</v>
      </c>
      <c r="T177" s="25">
        <f t="shared" si="36"/>
        <v>108728249</v>
      </c>
      <c r="U177" s="26">
        <f t="shared" si="36"/>
        <v>113661088</v>
      </c>
      <c r="V177" s="26">
        <f t="shared" si="36"/>
        <v>252419035</v>
      </c>
      <c r="W177" s="36">
        <f t="shared" si="36"/>
        <v>474808372</v>
      </c>
    </row>
    <row r="178" spans="1:23" ht="13" x14ac:dyDescent="0.3">
      <c r="A178" s="14" t="s">
        <v>19</v>
      </c>
      <c r="B178" s="15" t="s">
        <v>314</v>
      </c>
      <c r="C178" s="16" t="s">
        <v>315</v>
      </c>
      <c r="D178" s="23">
        <v>101299000</v>
      </c>
      <c r="E178" s="24">
        <v>126092870</v>
      </c>
      <c r="F178" s="24">
        <v>71069598</v>
      </c>
      <c r="G178" s="31">
        <f t="shared" si="35"/>
        <v>0.56362899821377688</v>
      </c>
      <c r="H178" s="23">
        <v>0</v>
      </c>
      <c r="I178" s="24">
        <v>11914691</v>
      </c>
      <c r="J178" s="24">
        <v>1394450</v>
      </c>
      <c r="K178" s="23">
        <v>13309141</v>
      </c>
      <c r="L178" s="23">
        <v>593618</v>
      </c>
      <c r="M178" s="24">
        <v>1765958</v>
      </c>
      <c r="N178" s="24">
        <v>2202662</v>
      </c>
      <c r="O178" s="23">
        <v>4562238</v>
      </c>
      <c r="P178" s="23">
        <v>3443605</v>
      </c>
      <c r="Q178" s="24">
        <v>9835140</v>
      </c>
      <c r="R178" s="24">
        <v>11815703</v>
      </c>
      <c r="S178" s="23">
        <v>25094448</v>
      </c>
      <c r="T178" s="23">
        <v>7364059</v>
      </c>
      <c r="U178" s="24">
        <v>5245409</v>
      </c>
      <c r="V178" s="24">
        <v>15494303</v>
      </c>
      <c r="W178" s="35">
        <v>28103771</v>
      </c>
    </row>
    <row r="179" spans="1:23" ht="13" x14ac:dyDescent="0.3">
      <c r="A179" s="14" t="s">
        <v>19</v>
      </c>
      <c r="B179" s="15" t="s">
        <v>316</v>
      </c>
      <c r="C179" s="16" t="s">
        <v>317</v>
      </c>
      <c r="D179" s="23">
        <v>219322000</v>
      </c>
      <c r="E179" s="24">
        <v>190014569</v>
      </c>
      <c r="F179" s="24">
        <v>162423652</v>
      </c>
      <c r="G179" s="31">
        <f t="shared" si="35"/>
        <v>0.85479578147505098</v>
      </c>
      <c r="H179" s="23">
        <v>13853554</v>
      </c>
      <c r="I179" s="24">
        <v>24497134</v>
      </c>
      <c r="J179" s="24">
        <v>14669838</v>
      </c>
      <c r="K179" s="23">
        <v>53020526</v>
      </c>
      <c r="L179" s="23">
        <v>11588346</v>
      </c>
      <c r="M179" s="24">
        <v>3169811</v>
      </c>
      <c r="N179" s="24">
        <v>7377213</v>
      </c>
      <c r="O179" s="23">
        <v>22135370</v>
      </c>
      <c r="P179" s="23">
        <v>1666782</v>
      </c>
      <c r="Q179" s="24">
        <v>11197148</v>
      </c>
      <c r="R179" s="24">
        <v>23061770</v>
      </c>
      <c r="S179" s="23">
        <v>35925700</v>
      </c>
      <c r="T179" s="23">
        <v>1298808</v>
      </c>
      <c r="U179" s="24">
        <v>20099293</v>
      </c>
      <c r="V179" s="24">
        <v>29943955</v>
      </c>
      <c r="W179" s="35">
        <v>51342056</v>
      </c>
    </row>
    <row r="180" spans="1:23" ht="13" x14ac:dyDescent="0.3">
      <c r="A180" s="14" t="s">
        <v>19</v>
      </c>
      <c r="B180" s="15" t="s">
        <v>318</v>
      </c>
      <c r="C180" s="16" t="s">
        <v>319</v>
      </c>
      <c r="D180" s="23">
        <v>319919514</v>
      </c>
      <c r="E180" s="24">
        <v>246112831</v>
      </c>
      <c r="F180" s="24">
        <v>228929080</v>
      </c>
      <c r="G180" s="31">
        <f t="shared" si="35"/>
        <v>0.93017937776677717</v>
      </c>
      <c r="H180" s="23">
        <v>29634991</v>
      </c>
      <c r="I180" s="24">
        <v>34523720</v>
      </c>
      <c r="J180" s="24">
        <v>12300588</v>
      </c>
      <c r="K180" s="23">
        <v>76459299</v>
      </c>
      <c r="L180" s="23">
        <v>6069854</v>
      </c>
      <c r="M180" s="24">
        <v>13156438</v>
      </c>
      <c r="N180" s="24">
        <v>48181972</v>
      </c>
      <c r="O180" s="23">
        <v>67408264</v>
      </c>
      <c r="P180" s="23">
        <v>4287253</v>
      </c>
      <c r="Q180" s="24">
        <v>11525181</v>
      </c>
      <c r="R180" s="24">
        <v>32307863</v>
      </c>
      <c r="S180" s="23">
        <v>48120297</v>
      </c>
      <c r="T180" s="23">
        <v>2732365</v>
      </c>
      <c r="U180" s="24">
        <v>8039403</v>
      </c>
      <c r="V180" s="24">
        <v>26169452</v>
      </c>
      <c r="W180" s="35">
        <v>36941220</v>
      </c>
    </row>
    <row r="181" spans="1:23" ht="13" x14ac:dyDescent="0.3">
      <c r="A181" s="14" t="s">
        <v>19</v>
      </c>
      <c r="B181" s="15" t="s">
        <v>320</v>
      </c>
      <c r="C181" s="16" t="s">
        <v>321</v>
      </c>
      <c r="D181" s="23">
        <v>205846964</v>
      </c>
      <c r="E181" s="24">
        <v>235131304</v>
      </c>
      <c r="F181" s="24">
        <v>246373063</v>
      </c>
      <c r="G181" s="31">
        <f t="shared" si="35"/>
        <v>1.0478105586485413</v>
      </c>
      <c r="H181" s="23">
        <v>59688056</v>
      </c>
      <c r="I181" s="24">
        <v>14811560</v>
      </c>
      <c r="J181" s="24">
        <v>21927509</v>
      </c>
      <c r="K181" s="23">
        <v>96427125</v>
      </c>
      <c r="L181" s="23">
        <v>12181692</v>
      </c>
      <c r="M181" s="24">
        <v>30278002</v>
      </c>
      <c r="N181" s="24">
        <v>3331152</v>
      </c>
      <c r="O181" s="23">
        <v>45790846</v>
      </c>
      <c r="P181" s="23">
        <v>8433983</v>
      </c>
      <c r="Q181" s="24">
        <v>16288422</v>
      </c>
      <c r="R181" s="24">
        <v>23825080</v>
      </c>
      <c r="S181" s="23">
        <v>48547485</v>
      </c>
      <c r="T181" s="23">
        <v>16982820</v>
      </c>
      <c r="U181" s="24">
        <v>22448280</v>
      </c>
      <c r="V181" s="24">
        <v>16176507</v>
      </c>
      <c r="W181" s="35">
        <v>55607607</v>
      </c>
    </row>
    <row r="182" spans="1:23" ht="13" x14ac:dyDescent="0.3">
      <c r="A182" s="14" t="s">
        <v>34</v>
      </c>
      <c r="B182" s="15" t="s">
        <v>322</v>
      </c>
      <c r="C182" s="16" t="s">
        <v>323</v>
      </c>
      <c r="D182" s="23">
        <v>757618897</v>
      </c>
      <c r="E182" s="24">
        <v>758482012</v>
      </c>
      <c r="F182" s="24">
        <v>686222734</v>
      </c>
      <c r="G182" s="31">
        <f t="shared" si="35"/>
        <v>0.90473171827837628</v>
      </c>
      <c r="H182" s="23">
        <v>41239115</v>
      </c>
      <c r="I182" s="24">
        <v>24837200</v>
      </c>
      <c r="J182" s="24">
        <v>30768982</v>
      </c>
      <c r="K182" s="23">
        <v>96845297</v>
      </c>
      <c r="L182" s="23">
        <v>75324489</v>
      </c>
      <c r="M182" s="24">
        <v>56183126</v>
      </c>
      <c r="N182" s="24">
        <v>78976147</v>
      </c>
      <c r="O182" s="23">
        <v>210483762</v>
      </c>
      <c r="P182" s="23">
        <v>39737762</v>
      </c>
      <c r="Q182" s="24">
        <v>35436085</v>
      </c>
      <c r="R182" s="24">
        <v>43068901</v>
      </c>
      <c r="S182" s="23">
        <v>118242748</v>
      </c>
      <c r="T182" s="23">
        <v>75212230</v>
      </c>
      <c r="U182" s="24">
        <v>91486562</v>
      </c>
      <c r="V182" s="24">
        <v>93952135</v>
      </c>
      <c r="W182" s="35">
        <v>260650927</v>
      </c>
    </row>
    <row r="183" spans="1:23" ht="14" x14ac:dyDescent="0.3">
      <c r="A183" s="17" t="s">
        <v>0</v>
      </c>
      <c r="B183" s="18" t="s">
        <v>324</v>
      </c>
      <c r="C183" s="19" t="s">
        <v>0</v>
      </c>
      <c r="D183" s="25">
        <f>SUM(D178:D182)</f>
        <v>1604006375</v>
      </c>
      <c r="E183" s="26">
        <f>SUM(E178:E182)</f>
        <v>1555833586</v>
      </c>
      <c r="F183" s="26">
        <f>SUM(F178:F182)</f>
        <v>1395018127</v>
      </c>
      <c r="G183" s="32">
        <f t="shared" si="35"/>
        <v>0.89663710794838181</v>
      </c>
      <c r="H183" s="25">
        <f t="shared" ref="H183:W183" si="37">SUM(H178:H182)</f>
        <v>144415716</v>
      </c>
      <c r="I183" s="26">
        <f t="shared" si="37"/>
        <v>110584305</v>
      </c>
      <c r="J183" s="26">
        <f t="shared" si="37"/>
        <v>81061367</v>
      </c>
      <c r="K183" s="25">
        <f t="shared" si="37"/>
        <v>336061388</v>
      </c>
      <c r="L183" s="25">
        <f t="shared" si="37"/>
        <v>105757999</v>
      </c>
      <c r="M183" s="26">
        <f t="shared" si="37"/>
        <v>104553335</v>
      </c>
      <c r="N183" s="26">
        <f t="shared" si="37"/>
        <v>140069146</v>
      </c>
      <c r="O183" s="25">
        <f t="shared" si="37"/>
        <v>350380480</v>
      </c>
      <c r="P183" s="25">
        <f t="shared" si="37"/>
        <v>57569385</v>
      </c>
      <c r="Q183" s="26">
        <f t="shared" si="37"/>
        <v>84281976</v>
      </c>
      <c r="R183" s="26">
        <f t="shared" si="37"/>
        <v>134079317</v>
      </c>
      <c r="S183" s="25">
        <f t="shared" si="37"/>
        <v>275930678</v>
      </c>
      <c r="T183" s="25">
        <f t="shared" si="37"/>
        <v>103590282</v>
      </c>
      <c r="U183" s="26">
        <f t="shared" si="37"/>
        <v>147318947</v>
      </c>
      <c r="V183" s="26">
        <f t="shared" si="37"/>
        <v>181736352</v>
      </c>
      <c r="W183" s="36">
        <f t="shared" si="37"/>
        <v>432645581</v>
      </c>
    </row>
    <row r="184" spans="1:23" ht="13" x14ac:dyDescent="0.3">
      <c r="A184" s="14" t="s">
        <v>19</v>
      </c>
      <c r="B184" s="15" t="s">
        <v>325</v>
      </c>
      <c r="C184" s="16" t="s">
        <v>326</v>
      </c>
      <c r="D184" s="23">
        <v>74908531</v>
      </c>
      <c r="E184" s="24">
        <v>145509170</v>
      </c>
      <c r="F184" s="24">
        <v>110064879</v>
      </c>
      <c r="G184" s="31">
        <f t="shared" si="35"/>
        <v>0.75641197733448684</v>
      </c>
      <c r="H184" s="23">
        <v>2910160</v>
      </c>
      <c r="I184" s="24">
        <v>1148590</v>
      </c>
      <c r="J184" s="24">
        <v>1295097</v>
      </c>
      <c r="K184" s="23">
        <v>5353847</v>
      </c>
      <c r="L184" s="23">
        <v>3130347</v>
      </c>
      <c r="M184" s="24">
        <v>9813080</v>
      </c>
      <c r="N184" s="24">
        <v>11404967</v>
      </c>
      <c r="O184" s="23">
        <v>24348394</v>
      </c>
      <c r="P184" s="23">
        <v>12630158</v>
      </c>
      <c r="Q184" s="24">
        <v>5057600</v>
      </c>
      <c r="R184" s="24">
        <v>16698986</v>
      </c>
      <c r="S184" s="23">
        <v>34386744</v>
      </c>
      <c r="T184" s="23">
        <v>10711525</v>
      </c>
      <c r="U184" s="24">
        <v>15948533</v>
      </c>
      <c r="V184" s="24">
        <v>19315836</v>
      </c>
      <c r="W184" s="35">
        <v>45975894</v>
      </c>
    </row>
    <row r="185" spans="1:23" ht="13" x14ac:dyDescent="0.3">
      <c r="A185" s="14" t="s">
        <v>19</v>
      </c>
      <c r="B185" s="15" t="s">
        <v>327</v>
      </c>
      <c r="C185" s="16" t="s">
        <v>328</v>
      </c>
      <c r="D185" s="23">
        <v>60339000</v>
      </c>
      <c r="E185" s="24">
        <v>60242404</v>
      </c>
      <c r="F185" s="24">
        <v>51683838</v>
      </c>
      <c r="G185" s="31">
        <f t="shared" si="35"/>
        <v>0.85793120075354234</v>
      </c>
      <c r="H185" s="23">
        <v>0</v>
      </c>
      <c r="I185" s="24">
        <v>1448489</v>
      </c>
      <c r="J185" s="24">
        <v>2352886</v>
      </c>
      <c r="K185" s="23">
        <v>3801375</v>
      </c>
      <c r="L185" s="23">
        <v>3737538</v>
      </c>
      <c r="M185" s="24">
        <v>5391676</v>
      </c>
      <c r="N185" s="24">
        <v>14131726</v>
      </c>
      <c r="O185" s="23">
        <v>23260940</v>
      </c>
      <c r="P185" s="23">
        <v>2785466</v>
      </c>
      <c r="Q185" s="24">
        <v>6699599</v>
      </c>
      <c r="R185" s="24">
        <v>948191</v>
      </c>
      <c r="S185" s="23">
        <v>10433256</v>
      </c>
      <c r="T185" s="23">
        <v>7053021</v>
      </c>
      <c r="U185" s="24">
        <v>3110574</v>
      </c>
      <c r="V185" s="24">
        <v>4024672</v>
      </c>
      <c r="W185" s="35">
        <v>14188267</v>
      </c>
    </row>
    <row r="186" spans="1:23" ht="13" x14ac:dyDescent="0.3">
      <c r="A186" s="14" t="s">
        <v>19</v>
      </c>
      <c r="B186" s="15" t="s">
        <v>329</v>
      </c>
      <c r="C186" s="16" t="s">
        <v>330</v>
      </c>
      <c r="D186" s="23">
        <v>820141736</v>
      </c>
      <c r="E186" s="24">
        <v>779489263</v>
      </c>
      <c r="F186" s="24">
        <v>715857476</v>
      </c>
      <c r="G186" s="31">
        <f t="shared" si="35"/>
        <v>0.91836733356005185</v>
      </c>
      <c r="H186" s="23">
        <v>23270141</v>
      </c>
      <c r="I186" s="24">
        <v>58905679</v>
      </c>
      <c r="J186" s="24">
        <v>49389890</v>
      </c>
      <c r="K186" s="23">
        <v>131565710</v>
      </c>
      <c r="L186" s="23">
        <v>72909815</v>
      </c>
      <c r="M186" s="24">
        <v>58251109</v>
      </c>
      <c r="N186" s="24">
        <v>98145320</v>
      </c>
      <c r="O186" s="23">
        <v>229306244</v>
      </c>
      <c r="P186" s="23">
        <v>20451451</v>
      </c>
      <c r="Q186" s="24">
        <v>25753785</v>
      </c>
      <c r="R186" s="24">
        <v>44186831</v>
      </c>
      <c r="S186" s="23">
        <v>90392067</v>
      </c>
      <c r="T186" s="23">
        <v>66447645</v>
      </c>
      <c r="U186" s="24">
        <v>68718368</v>
      </c>
      <c r="V186" s="24">
        <v>129427442</v>
      </c>
      <c r="W186" s="35">
        <v>264593455</v>
      </c>
    </row>
    <row r="187" spans="1:23" ht="13" x14ac:dyDescent="0.3">
      <c r="A187" s="14" t="s">
        <v>19</v>
      </c>
      <c r="B187" s="15" t="s">
        <v>331</v>
      </c>
      <c r="C187" s="16" t="s">
        <v>332</v>
      </c>
      <c r="D187" s="23">
        <v>269131509</v>
      </c>
      <c r="E187" s="24">
        <v>313847706</v>
      </c>
      <c r="F187" s="24">
        <v>165197826</v>
      </c>
      <c r="G187" s="31">
        <f t="shared" si="35"/>
        <v>0.52636301888406989</v>
      </c>
      <c r="H187" s="23">
        <v>0</v>
      </c>
      <c r="I187" s="24">
        <v>4487973</v>
      </c>
      <c r="J187" s="24">
        <v>14818043</v>
      </c>
      <c r="K187" s="23">
        <v>19306016</v>
      </c>
      <c r="L187" s="23">
        <v>13552122</v>
      </c>
      <c r="M187" s="24">
        <v>10493836</v>
      </c>
      <c r="N187" s="24">
        <v>7962622</v>
      </c>
      <c r="O187" s="23">
        <v>32008580</v>
      </c>
      <c r="P187" s="23">
        <v>10029686</v>
      </c>
      <c r="Q187" s="24">
        <v>8273807</v>
      </c>
      <c r="R187" s="24">
        <v>19160961</v>
      </c>
      <c r="S187" s="23">
        <v>37464454</v>
      </c>
      <c r="T187" s="23">
        <v>10152289</v>
      </c>
      <c r="U187" s="24">
        <v>22246374</v>
      </c>
      <c r="V187" s="24">
        <v>44020113</v>
      </c>
      <c r="W187" s="35">
        <v>76418776</v>
      </c>
    </row>
    <row r="188" spans="1:23" ht="13" x14ac:dyDescent="0.3">
      <c r="A188" s="14" t="s">
        <v>34</v>
      </c>
      <c r="B188" s="15" t="s">
        <v>333</v>
      </c>
      <c r="C188" s="16" t="s">
        <v>334</v>
      </c>
      <c r="D188" s="23">
        <v>376295000</v>
      </c>
      <c r="E188" s="24">
        <v>473870000</v>
      </c>
      <c r="F188" s="24">
        <v>474396764</v>
      </c>
      <c r="G188" s="31">
        <f t="shared" si="35"/>
        <v>1.0011116213307447</v>
      </c>
      <c r="H188" s="23">
        <v>16420048</v>
      </c>
      <c r="I188" s="24">
        <v>21458168</v>
      </c>
      <c r="J188" s="24">
        <v>36830713</v>
      </c>
      <c r="K188" s="23">
        <v>74708929</v>
      </c>
      <c r="L188" s="23">
        <v>36331466</v>
      </c>
      <c r="M188" s="24">
        <v>69223815</v>
      </c>
      <c r="N188" s="24">
        <v>61602515</v>
      </c>
      <c r="O188" s="23">
        <v>167157796</v>
      </c>
      <c r="P188" s="23">
        <v>20357872</v>
      </c>
      <c r="Q188" s="24">
        <v>28741431</v>
      </c>
      <c r="R188" s="24">
        <v>67570699</v>
      </c>
      <c r="S188" s="23">
        <v>116670002</v>
      </c>
      <c r="T188" s="23">
        <v>33107231</v>
      </c>
      <c r="U188" s="24">
        <v>30929712</v>
      </c>
      <c r="V188" s="24">
        <v>51823094</v>
      </c>
      <c r="W188" s="35">
        <v>115860037</v>
      </c>
    </row>
    <row r="189" spans="1:23" ht="14" x14ac:dyDescent="0.3">
      <c r="A189" s="17" t="s">
        <v>0</v>
      </c>
      <c r="B189" s="18" t="s">
        <v>335</v>
      </c>
      <c r="C189" s="19" t="s">
        <v>0</v>
      </c>
      <c r="D189" s="25">
        <f>SUM(D184:D188)</f>
        <v>1600815776</v>
      </c>
      <c r="E189" s="26">
        <f>SUM(E184:E188)</f>
        <v>1772958543</v>
      </c>
      <c r="F189" s="26">
        <f>SUM(F184:F188)</f>
        <v>1517200783</v>
      </c>
      <c r="G189" s="32">
        <f t="shared" si="35"/>
        <v>0.85574521129679904</v>
      </c>
      <c r="H189" s="25">
        <f t="shared" ref="H189:W189" si="38">SUM(H184:H188)</f>
        <v>42600349</v>
      </c>
      <c r="I189" s="26">
        <f t="shared" si="38"/>
        <v>87448899</v>
      </c>
      <c r="J189" s="26">
        <f t="shared" si="38"/>
        <v>104686629</v>
      </c>
      <c r="K189" s="25">
        <f t="shared" si="38"/>
        <v>234735877</v>
      </c>
      <c r="L189" s="25">
        <f t="shared" si="38"/>
        <v>129661288</v>
      </c>
      <c r="M189" s="26">
        <f t="shared" si="38"/>
        <v>153173516</v>
      </c>
      <c r="N189" s="26">
        <f t="shared" si="38"/>
        <v>193247150</v>
      </c>
      <c r="O189" s="25">
        <f t="shared" si="38"/>
        <v>476081954</v>
      </c>
      <c r="P189" s="25">
        <f t="shared" si="38"/>
        <v>66254633</v>
      </c>
      <c r="Q189" s="26">
        <f t="shared" si="38"/>
        <v>74526222</v>
      </c>
      <c r="R189" s="26">
        <f t="shared" si="38"/>
        <v>148565668</v>
      </c>
      <c r="S189" s="25">
        <f t="shared" si="38"/>
        <v>289346523</v>
      </c>
      <c r="T189" s="25">
        <f t="shared" si="38"/>
        <v>127471711</v>
      </c>
      <c r="U189" s="26">
        <f t="shared" si="38"/>
        <v>140953561</v>
      </c>
      <c r="V189" s="26">
        <f t="shared" si="38"/>
        <v>248611157</v>
      </c>
      <c r="W189" s="36">
        <f t="shared" si="38"/>
        <v>517036429</v>
      </c>
    </row>
    <row r="190" spans="1:23" ht="13" x14ac:dyDescent="0.3">
      <c r="A190" s="14" t="s">
        <v>19</v>
      </c>
      <c r="B190" s="15" t="s">
        <v>336</v>
      </c>
      <c r="C190" s="16" t="s">
        <v>337</v>
      </c>
      <c r="D190" s="23">
        <v>79523154</v>
      </c>
      <c r="E190" s="24">
        <v>79523154</v>
      </c>
      <c r="F190" s="24">
        <v>12734934</v>
      </c>
      <c r="G190" s="31">
        <f t="shared" si="35"/>
        <v>0.16014120868495735</v>
      </c>
      <c r="H190" s="23">
        <v>0</v>
      </c>
      <c r="I190" s="24">
        <v>0</v>
      </c>
      <c r="J190" s="24">
        <v>490961</v>
      </c>
      <c r="K190" s="23">
        <v>490961</v>
      </c>
      <c r="L190" s="23">
        <v>0</v>
      </c>
      <c r="M190" s="24">
        <v>6900868</v>
      </c>
      <c r="N190" s="24">
        <v>0</v>
      </c>
      <c r="O190" s="23">
        <v>6900868</v>
      </c>
      <c r="P190" s="23">
        <v>0</v>
      </c>
      <c r="Q190" s="24">
        <v>0</v>
      </c>
      <c r="R190" s="24">
        <v>1020577</v>
      </c>
      <c r="S190" s="23">
        <v>1020577</v>
      </c>
      <c r="T190" s="23">
        <v>0</v>
      </c>
      <c r="U190" s="24">
        <v>0</v>
      </c>
      <c r="V190" s="24">
        <v>4322528</v>
      </c>
      <c r="W190" s="35">
        <v>4322528</v>
      </c>
    </row>
    <row r="191" spans="1:23" ht="13" x14ac:dyDescent="0.3">
      <c r="A191" s="14" t="s">
        <v>19</v>
      </c>
      <c r="B191" s="15" t="s">
        <v>338</v>
      </c>
      <c r="C191" s="16" t="s">
        <v>339</v>
      </c>
      <c r="D191" s="23">
        <v>224093950</v>
      </c>
      <c r="E191" s="24">
        <v>265641673</v>
      </c>
      <c r="F191" s="24">
        <v>156080328</v>
      </c>
      <c r="G191" s="31">
        <f t="shared" si="35"/>
        <v>0.58755964844416564</v>
      </c>
      <c r="H191" s="23">
        <v>731000</v>
      </c>
      <c r="I191" s="24">
        <v>31247499</v>
      </c>
      <c r="J191" s="24">
        <v>929224</v>
      </c>
      <c r="K191" s="23">
        <v>32907723</v>
      </c>
      <c r="L191" s="23">
        <v>4476057</v>
      </c>
      <c r="M191" s="24">
        <v>35655782</v>
      </c>
      <c r="N191" s="24">
        <v>3802468</v>
      </c>
      <c r="O191" s="23">
        <v>43934307</v>
      </c>
      <c r="P191" s="23">
        <v>3144899</v>
      </c>
      <c r="Q191" s="24">
        <v>17268550</v>
      </c>
      <c r="R191" s="24">
        <v>9723720</v>
      </c>
      <c r="S191" s="23">
        <v>30137169</v>
      </c>
      <c r="T191" s="23">
        <v>24082709</v>
      </c>
      <c r="U191" s="24">
        <v>7458002</v>
      </c>
      <c r="V191" s="24">
        <v>17560418</v>
      </c>
      <c r="W191" s="35">
        <v>49101129</v>
      </c>
    </row>
    <row r="192" spans="1:23" ht="13" x14ac:dyDescent="0.3">
      <c r="A192" s="14" t="s">
        <v>19</v>
      </c>
      <c r="B192" s="15" t="s">
        <v>340</v>
      </c>
      <c r="C192" s="16" t="s">
        <v>341</v>
      </c>
      <c r="D192" s="23">
        <v>97284261</v>
      </c>
      <c r="E192" s="24">
        <v>129219558</v>
      </c>
      <c r="F192" s="24">
        <v>123787283</v>
      </c>
      <c r="G192" s="31">
        <f t="shared" si="35"/>
        <v>0.95796089164768694</v>
      </c>
      <c r="H192" s="23">
        <v>4372445</v>
      </c>
      <c r="I192" s="24">
        <v>4711954</v>
      </c>
      <c r="J192" s="24">
        <v>6427205</v>
      </c>
      <c r="K192" s="23">
        <v>15511604</v>
      </c>
      <c r="L192" s="23">
        <v>6622603</v>
      </c>
      <c r="M192" s="24">
        <v>7149580</v>
      </c>
      <c r="N192" s="24">
        <v>5628062</v>
      </c>
      <c r="O192" s="23">
        <v>19400245</v>
      </c>
      <c r="P192" s="23">
        <v>3838802</v>
      </c>
      <c r="Q192" s="24">
        <v>5272260</v>
      </c>
      <c r="R192" s="24">
        <v>6950389</v>
      </c>
      <c r="S192" s="23">
        <v>16061451</v>
      </c>
      <c r="T192" s="23">
        <v>4716756</v>
      </c>
      <c r="U192" s="24">
        <v>8685612</v>
      </c>
      <c r="V192" s="24">
        <v>59411615</v>
      </c>
      <c r="W192" s="35">
        <v>72813983</v>
      </c>
    </row>
    <row r="193" spans="1:23" ht="13" x14ac:dyDescent="0.3">
      <c r="A193" s="14" t="s">
        <v>19</v>
      </c>
      <c r="B193" s="15" t="s">
        <v>342</v>
      </c>
      <c r="C193" s="16" t="s">
        <v>343</v>
      </c>
      <c r="D193" s="23">
        <v>348889000</v>
      </c>
      <c r="E193" s="24">
        <v>347797000</v>
      </c>
      <c r="F193" s="24">
        <v>340065040</v>
      </c>
      <c r="G193" s="31">
        <f t="shared" si="35"/>
        <v>0.97776875591221313</v>
      </c>
      <c r="H193" s="23">
        <v>41286053</v>
      </c>
      <c r="I193" s="24">
        <v>32469345</v>
      </c>
      <c r="J193" s="24">
        <v>25877850</v>
      </c>
      <c r="K193" s="23">
        <v>99633248</v>
      </c>
      <c r="L193" s="23">
        <v>18659316</v>
      </c>
      <c r="M193" s="24">
        <v>38089685</v>
      </c>
      <c r="N193" s="24">
        <v>35856804</v>
      </c>
      <c r="O193" s="23">
        <v>92605805</v>
      </c>
      <c r="P193" s="23">
        <v>10371431</v>
      </c>
      <c r="Q193" s="24">
        <v>40874006</v>
      </c>
      <c r="R193" s="24">
        <v>27305468</v>
      </c>
      <c r="S193" s="23">
        <v>78550905</v>
      </c>
      <c r="T193" s="23">
        <v>36060248</v>
      </c>
      <c r="U193" s="24">
        <v>29535964</v>
      </c>
      <c r="V193" s="24">
        <v>3678870</v>
      </c>
      <c r="W193" s="35">
        <v>69275082</v>
      </c>
    </row>
    <row r="194" spans="1:23" ht="13" x14ac:dyDescent="0.3">
      <c r="A194" s="14" t="s">
        <v>19</v>
      </c>
      <c r="B194" s="15" t="s">
        <v>344</v>
      </c>
      <c r="C194" s="16" t="s">
        <v>345</v>
      </c>
      <c r="D194" s="23">
        <v>182007500</v>
      </c>
      <c r="E194" s="24">
        <v>215741554</v>
      </c>
      <c r="F194" s="24">
        <v>109631707</v>
      </c>
      <c r="G194" s="31">
        <f t="shared" si="35"/>
        <v>0.5081622198753607</v>
      </c>
      <c r="H194" s="23">
        <v>5423127</v>
      </c>
      <c r="I194" s="24">
        <v>4493229</v>
      </c>
      <c r="J194" s="24">
        <v>6364990</v>
      </c>
      <c r="K194" s="23">
        <v>16281346</v>
      </c>
      <c r="L194" s="23">
        <v>9244024</v>
      </c>
      <c r="M194" s="24">
        <v>14240908</v>
      </c>
      <c r="N194" s="24">
        <v>24677520</v>
      </c>
      <c r="O194" s="23">
        <v>48162452</v>
      </c>
      <c r="P194" s="23">
        <v>2620827</v>
      </c>
      <c r="Q194" s="24">
        <v>4872982</v>
      </c>
      <c r="R194" s="24">
        <v>629078</v>
      </c>
      <c r="S194" s="23">
        <v>8122887</v>
      </c>
      <c r="T194" s="23">
        <v>7266982</v>
      </c>
      <c r="U194" s="24">
        <v>7632564</v>
      </c>
      <c r="V194" s="24">
        <v>22165476</v>
      </c>
      <c r="W194" s="35">
        <v>37065022</v>
      </c>
    </row>
    <row r="195" spans="1:23" ht="13" x14ac:dyDescent="0.3">
      <c r="A195" s="14" t="s">
        <v>34</v>
      </c>
      <c r="B195" s="15" t="s">
        <v>346</v>
      </c>
      <c r="C195" s="16" t="s">
        <v>347</v>
      </c>
      <c r="D195" s="23">
        <v>0</v>
      </c>
      <c r="E195" s="24">
        <v>80000</v>
      </c>
      <c r="F195" s="24">
        <v>-8716</v>
      </c>
      <c r="G195" s="31">
        <f t="shared" si="35"/>
        <v>-0.10895000000000001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-8716</v>
      </c>
      <c r="W195" s="35">
        <v>-8716</v>
      </c>
    </row>
    <row r="196" spans="1:23" ht="14" x14ac:dyDescent="0.3">
      <c r="A196" s="17" t="s">
        <v>0</v>
      </c>
      <c r="B196" s="18" t="s">
        <v>348</v>
      </c>
      <c r="C196" s="19" t="s">
        <v>0</v>
      </c>
      <c r="D196" s="25">
        <f>SUM(D190:D195)</f>
        <v>931797865</v>
      </c>
      <c r="E196" s="26">
        <f>SUM(E190:E195)</f>
        <v>1038002939</v>
      </c>
      <c r="F196" s="26">
        <f>SUM(F190:F195)</f>
        <v>742290576</v>
      </c>
      <c r="G196" s="32">
        <f t="shared" si="35"/>
        <v>0.71511413707085858</v>
      </c>
      <c r="H196" s="25">
        <f t="shared" ref="H196:W196" si="39">SUM(H190:H195)</f>
        <v>51812625</v>
      </c>
      <c r="I196" s="26">
        <f t="shared" si="39"/>
        <v>72922027</v>
      </c>
      <c r="J196" s="26">
        <f t="shared" si="39"/>
        <v>40090230</v>
      </c>
      <c r="K196" s="25">
        <f t="shared" si="39"/>
        <v>164824882</v>
      </c>
      <c r="L196" s="25">
        <f t="shared" si="39"/>
        <v>39002000</v>
      </c>
      <c r="M196" s="26">
        <f t="shared" si="39"/>
        <v>102036823</v>
      </c>
      <c r="N196" s="26">
        <f t="shared" si="39"/>
        <v>69964854</v>
      </c>
      <c r="O196" s="25">
        <f t="shared" si="39"/>
        <v>211003677</v>
      </c>
      <c r="P196" s="25">
        <f t="shared" si="39"/>
        <v>19975959</v>
      </c>
      <c r="Q196" s="26">
        <f t="shared" si="39"/>
        <v>68287798</v>
      </c>
      <c r="R196" s="26">
        <f t="shared" si="39"/>
        <v>45629232</v>
      </c>
      <c r="S196" s="25">
        <f t="shared" si="39"/>
        <v>133892989</v>
      </c>
      <c r="T196" s="25">
        <f t="shared" si="39"/>
        <v>72126695</v>
      </c>
      <c r="U196" s="26">
        <f t="shared" si="39"/>
        <v>53312142</v>
      </c>
      <c r="V196" s="26">
        <f t="shared" si="39"/>
        <v>107130191</v>
      </c>
      <c r="W196" s="36">
        <f t="shared" si="39"/>
        <v>232569028</v>
      </c>
    </row>
    <row r="197" spans="1:23" ht="13" x14ac:dyDescent="0.3">
      <c r="A197" s="14" t="s">
        <v>19</v>
      </c>
      <c r="B197" s="15" t="s">
        <v>349</v>
      </c>
      <c r="C197" s="16" t="s">
        <v>350</v>
      </c>
      <c r="D197" s="23">
        <v>89921363</v>
      </c>
      <c r="E197" s="24">
        <v>101249425</v>
      </c>
      <c r="F197" s="24">
        <v>89159076</v>
      </c>
      <c r="G197" s="31">
        <f t="shared" si="35"/>
        <v>0.88058846753944531</v>
      </c>
      <c r="H197" s="23">
        <v>0</v>
      </c>
      <c r="I197" s="24">
        <v>0</v>
      </c>
      <c r="J197" s="24">
        <v>10655314</v>
      </c>
      <c r="K197" s="23">
        <v>10655314</v>
      </c>
      <c r="L197" s="23">
        <v>14935</v>
      </c>
      <c r="M197" s="24">
        <v>1254459</v>
      </c>
      <c r="N197" s="24">
        <v>28066129</v>
      </c>
      <c r="O197" s="23">
        <v>29335523</v>
      </c>
      <c r="P197" s="23">
        <v>906331</v>
      </c>
      <c r="Q197" s="24">
        <v>1518593</v>
      </c>
      <c r="R197" s="24">
        <v>2415723</v>
      </c>
      <c r="S197" s="23">
        <v>4840647</v>
      </c>
      <c r="T197" s="23">
        <v>4611012</v>
      </c>
      <c r="U197" s="24">
        <v>18094660</v>
      </c>
      <c r="V197" s="24">
        <v>21621920</v>
      </c>
      <c r="W197" s="35">
        <v>44327592</v>
      </c>
    </row>
    <row r="198" spans="1:23" ht="13" x14ac:dyDescent="0.3">
      <c r="A198" s="14" t="s">
        <v>19</v>
      </c>
      <c r="B198" s="15" t="s">
        <v>351</v>
      </c>
      <c r="C198" s="16" t="s">
        <v>352</v>
      </c>
      <c r="D198" s="23">
        <v>110495280</v>
      </c>
      <c r="E198" s="24">
        <v>173549086</v>
      </c>
      <c r="F198" s="24">
        <v>106811508</v>
      </c>
      <c r="G198" s="31">
        <f t="shared" si="35"/>
        <v>0.61545416609108505</v>
      </c>
      <c r="H198" s="23">
        <v>11998344</v>
      </c>
      <c r="I198" s="24">
        <v>7724788</v>
      </c>
      <c r="J198" s="24">
        <v>18401930</v>
      </c>
      <c r="K198" s="23">
        <v>38125062</v>
      </c>
      <c r="L198" s="23">
        <v>15997566</v>
      </c>
      <c r="M198" s="24">
        <v>7462098</v>
      </c>
      <c r="N198" s="24">
        <v>6684600</v>
      </c>
      <c r="O198" s="23">
        <v>30144264</v>
      </c>
      <c r="P198" s="23">
        <v>6190525</v>
      </c>
      <c r="Q198" s="24">
        <v>2646617</v>
      </c>
      <c r="R198" s="24">
        <v>5502264</v>
      </c>
      <c r="S198" s="23">
        <v>14339406</v>
      </c>
      <c r="T198" s="23">
        <v>2743852</v>
      </c>
      <c r="U198" s="24">
        <v>13343564</v>
      </c>
      <c r="V198" s="24">
        <v>8115360</v>
      </c>
      <c r="W198" s="35">
        <v>24202776</v>
      </c>
    </row>
    <row r="199" spans="1:23" ht="13" x14ac:dyDescent="0.3">
      <c r="A199" s="14" t="s">
        <v>19</v>
      </c>
      <c r="B199" s="15" t="s">
        <v>353</v>
      </c>
      <c r="C199" s="16" t="s">
        <v>354</v>
      </c>
      <c r="D199" s="23">
        <v>155689000</v>
      </c>
      <c r="E199" s="24">
        <v>156916021</v>
      </c>
      <c r="F199" s="24">
        <v>555653610</v>
      </c>
      <c r="G199" s="31">
        <f t="shared" si="35"/>
        <v>3.5410890899406633</v>
      </c>
      <c r="H199" s="23">
        <v>3103928</v>
      </c>
      <c r="I199" s="24">
        <v>14628845</v>
      </c>
      <c r="J199" s="24">
        <v>9801603</v>
      </c>
      <c r="K199" s="23">
        <v>27534376</v>
      </c>
      <c r="L199" s="23">
        <v>8960853</v>
      </c>
      <c r="M199" s="24">
        <v>25198238</v>
      </c>
      <c r="N199" s="24">
        <v>5912440</v>
      </c>
      <c r="O199" s="23">
        <v>40071531</v>
      </c>
      <c r="P199" s="23">
        <v>3339359</v>
      </c>
      <c r="Q199" s="24">
        <v>5444845</v>
      </c>
      <c r="R199" s="24">
        <v>10012751</v>
      </c>
      <c r="S199" s="23">
        <v>18796955</v>
      </c>
      <c r="T199" s="23">
        <v>9885533</v>
      </c>
      <c r="U199" s="24">
        <v>493212838</v>
      </c>
      <c r="V199" s="24">
        <v>-33847623</v>
      </c>
      <c r="W199" s="35">
        <v>469250748</v>
      </c>
    </row>
    <row r="200" spans="1:23" ht="13" x14ac:dyDescent="0.3">
      <c r="A200" s="14" t="s">
        <v>19</v>
      </c>
      <c r="B200" s="15" t="s">
        <v>355</v>
      </c>
      <c r="C200" s="16" t="s">
        <v>356</v>
      </c>
      <c r="D200" s="23">
        <v>352748523</v>
      </c>
      <c r="E200" s="24">
        <v>345821113</v>
      </c>
      <c r="F200" s="24">
        <v>346920248</v>
      </c>
      <c r="G200" s="31">
        <f t="shared" si="35"/>
        <v>1.0031783339960507</v>
      </c>
      <c r="H200" s="23">
        <v>3478261</v>
      </c>
      <c r="I200" s="24">
        <v>45569478</v>
      </c>
      <c r="J200" s="24">
        <v>19420757</v>
      </c>
      <c r="K200" s="23">
        <v>68468496</v>
      </c>
      <c r="L200" s="23">
        <v>53106071</v>
      </c>
      <c r="M200" s="24">
        <v>37963540</v>
      </c>
      <c r="N200" s="24">
        <v>39593387</v>
      </c>
      <c r="O200" s="23">
        <v>130662998</v>
      </c>
      <c r="P200" s="23">
        <v>0</v>
      </c>
      <c r="Q200" s="24">
        <v>29134448</v>
      </c>
      <c r="R200" s="24">
        <v>20967675</v>
      </c>
      <c r="S200" s="23">
        <v>50102123</v>
      </c>
      <c r="T200" s="23">
        <v>37257758</v>
      </c>
      <c r="U200" s="24">
        <v>5454327</v>
      </c>
      <c r="V200" s="24">
        <v>54974546</v>
      </c>
      <c r="W200" s="35">
        <v>97686631</v>
      </c>
    </row>
    <row r="201" spans="1:23" ht="13" x14ac:dyDescent="0.3">
      <c r="A201" s="14" t="s">
        <v>34</v>
      </c>
      <c r="B201" s="15" t="s">
        <v>357</v>
      </c>
      <c r="C201" s="16" t="s">
        <v>358</v>
      </c>
      <c r="D201" s="23">
        <v>688963396</v>
      </c>
      <c r="E201" s="24">
        <v>712290167</v>
      </c>
      <c r="F201" s="24">
        <v>495507961</v>
      </c>
      <c r="G201" s="31">
        <f t="shared" si="35"/>
        <v>0.69565464182520431</v>
      </c>
      <c r="H201" s="23">
        <v>18852562</v>
      </c>
      <c r="I201" s="24">
        <v>40072906</v>
      </c>
      <c r="J201" s="24">
        <v>30666259</v>
      </c>
      <c r="K201" s="23">
        <v>89591727</v>
      </c>
      <c r="L201" s="23">
        <v>29597207</v>
      </c>
      <c r="M201" s="24">
        <v>59886551</v>
      </c>
      <c r="N201" s="24">
        <v>42806205</v>
      </c>
      <c r="O201" s="23">
        <v>132289963</v>
      </c>
      <c r="P201" s="23">
        <v>18939718</v>
      </c>
      <c r="Q201" s="24">
        <v>32400455</v>
      </c>
      <c r="R201" s="24">
        <v>44386567</v>
      </c>
      <c r="S201" s="23">
        <v>95726740</v>
      </c>
      <c r="T201" s="23">
        <v>74950459</v>
      </c>
      <c r="U201" s="24">
        <v>33372697</v>
      </c>
      <c r="V201" s="24">
        <v>69576375</v>
      </c>
      <c r="W201" s="35">
        <v>177899531</v>
      </c>
    </row>
    <row r="202" spans="1:23" ht="14" x14ac:dyDescent="0.3">
      <c r="A202" s="17" t="s">
        <v>0</v>
      </c>
      <c r="B202" s="18" t="s">
        <v>359</v>
      </c>
      <c r="C202" s="19" t="s">
        <v>0</v>
      </c>
      <c r="D202" s="25">
        <f>SUM(D197:D201)</f>
        <v>1397817562</v>
      </c>
      <c r="E202" s="26">
        <f>SUM(E197:E201)</f>
        <v>1489825812</v>
      </c>
      <c r="F202" s="26">
        <f>SUM(F197:F201)</f>
        <v>1594052403</v>
      </c>
      <c r="G202" s="32">
        <f t="shared" si="35"/>
        <v>1.0699589107400966</v>
      </c>
      <c r="H202" s="25">
        <f t="shared" ref="H202:W202" si="40">SUM(H197:H201)</f>
        <v>37433095</v>
      </c>
      <c r="I202" s="26">
        <f t="shared" si="40"/>
        <v>107996017</v>
      </c>
      <c r="J202" s="26">
        <f t="shared" si="40"/>
        <v>88945863</v>
      </c>
      <c r="K202" s="25">
        <f t="shared" si="40"/>
        <v>234374975</v>
      </c>
      <c r="L202" s="25">
        <f t="shared" si="40"/>
        <v>107676632</v>
      </c>
      <c r="M202" s="26">
        <f t="shared" si="40"/>
        <v>131764886</v>
      </c>
      <c r="N202" s="26">
        <f t="shared" si="40"/>
        <v>123062761</v>
      </c>
      <c r="O202" s="25">
        <f t="shared" si="40"/>
        <v>362504279</v>
      </c>
      <c r="P202" s="25">
        <f t="shared" si="40"/>
        <v>29375933</v>
      </c>
      <c r="Q202" s="26">
        <f t="shared" si="40"/>
        <v>71144958</v>
      </c>
      <c r="R202" s="26">
        <f t="shared" si="40"/>
        <v>83284980</v>
      </c>
      <c r="S202" s="25">
        <f t="shared" si="40"/>
        <v>183805871</v>
      </c>
      <c r="T202" s="25">
        <f t="shared" si="40"/>
        <v>129448614</v>
      </c>
      <c r="U202" s="26">
        <f t="shared" si="40"/>
        <v>563478086</v>
      </c>
      <c r="V202" s="26">
        <f t="shared" si="40"/>
        <v>120440578</v>
      </c>
      <c r="W202" s="36">
        <f t="shared" si="40"/>
        <v>813367278</v>
      </c>
    </row>
    <row r="203" spans="1:23" ht="14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6832645997</v>
      </c>
      <c r="E203" s="26">
        <f>SUM(E171:E176,E178:E182,E184:E188,E190:E195,E197:E201)</f>
        <v>7182056346</v>
      </c>
      <c r="F203" s="26">
        <f>SUM(F171:F176,F178:F182,F184:F188,F190:F195,F197:F201)</f>
        <v>6559968594</v>
      </c>
      <c r="G203" s="32">
        <f t="shared" si="35"/>
        <v>0.91338305883015414</v>
      </c>
      <c r="H203" s="25">
        <f t="shared" ref="H203:W203" si="41">SUM(H171:H176,H178:H182,H184:H188,H190:H195,H197:H201)</f>
        <v>324642248</v>
      </c>
      <c r="I203" s="26">
        <f t="shared" si="41"/>
        <v>466520994</v>
      </c>
      <c r="J203" s="26">
        <f t="shared" si="41"/>
        <v>354964055</v>
      </c>
      <c r="K203" s="25">
        <f t="shared" si="41"/>
        <v>1146127297</v>
      </c>
      <c r="L203" s="25">
        <f t="shared" si="41"/>
        <v>555439206</v>
      </c>
      <c r="M203" s="26">
        <f t="shared" si="41"/>
        <v>599436836</v>
      </c>
      <c r="N203" s="26">
        <f t="shared" si="41"/>
        <v>719490232</v>
      </c>
      <c r="O203" s="25">
        <f t="shared" si="41"/>
        <v>1874366274</v>
      </c>
      <c r="P203" s="25">
        <f t="shared" si="41"/>
        <v>212328747</v>
      </c>
      <c r="Q203" s="26">
        <f t="shared" si="41"/>
        <v>369061157</v>
      </c>
      <c r="R203" s="26">
        <f t="shared" si="41"/>
        <v>487658431</v>
      </c>
      <c r="S203" s="25">
        <f t="shared" si="41"/>
        <v>1069048335</v>
      </c>
      <c r="T203" s="25">
        <f t="shared" si="41"/>
        <v>541365551</v>
      </c>
      <c r="U203" s="26">
        <f t="shared" si="41"/>
        <v>1018723824</v>
      </c>
      <c r="V203" s="26">
        <f t="shared" si="41"/>
        <v>910337313</v>
      </c>
      <c r="W203" s="36">
        <f t="shared" si="41"/>
        <v>2470426688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19</v>
      </c>
      <c r="B206" s="15" t="s">
        <v>362</v>
      </c>
      <c r="C206" s="16" t="s">
        <v>363</v>
      </c>
      <c r="D206" s="23">
        <v>489914988</v>
      </c>
      <c r="E206" s="24">
        <v>488852023</v>
      </c>
      <c r="F206" s="24">
        <v>440975212</v>
      </c>
      <c r="G206" s="31">
        <f t="shared" ref="G206:G229" si="42">IF(($E206     =0),0,($F206     /$E206     ))</f>
        <v>0.90206277411682101</v>
      </c>
      <c r="H206" s="23">
        <v>23028452</v>
      </c>
      <c r="I206" s="24">
        <v>15762430</v>
      </c>
      <c r="J206" s="24">
        <v>19287804</v>
      </c>
      <c r="K206" s="23">
        <v>58078686</v>
      </c>
      <c r="L206" s="23">
        <v>26090887</v>
      </c>
      <c r="M206" s="24">
        <v>49223053</v>
      </c>
      <c r="N206" s="24">
        <v>34192207</v>
      </c>
      <c r="O206" s="23">
        <v>109506147</v>
      </c>
      <c r="P206" s="23">
        <v>18401560</v>
      </c>
      <c r="Q206" s="24">
        <v>28189278</v>
      </c>
      <c r="R206" s="24">
        <v>43238502</v>
      </c>
      <c r="S206" s="23">
        <v>89829340</v>
      </c>
      <c r="T206" s="23">
        <v>53976515</v>
      </c>
      <c r="U206" s="24">
        <v>37678839</v>
      </c>
      <c r="V206" s="24">
        <v>91905685</v>
      </c>
      <c r="W206" s="35">
        <v>183561039</v>
      </c>
    </row>
    <row r="207" spans="1:23" ht="13" x14ac:dyDescent="0.3">
      <c r="A207" s="14" t="s">
        <v>19</v>
      </c>
      <c r="B207" s="15" t="s">
        <v>364</v>
      </c>
      <c r="C207" s="16" t="s">
        <v>365</v>
      </c>
      <c r="D207" s="23">
        <v>199628000</v>
      </c>
      <c r="E207" s="24">
        <v>460245529</v>
      </c>
      <c r="F207" s="24">
        <v>220997165</v>
      </c>
      <c r="G207" s="31">
        <f t="shared" si="42"/>
        <v>0.48017232341218463</v>
      </c>
      <c r="H207" s="23">
        <v>11871561</v>
      </c>
      <c r="I207" s="24">
        <v>27783703</v>
      </c>
      <c r="J207" s="24">
        <v>24085972</v>
      </c>
      <c r="K207" s="23">
        <v>63741236</v>
      </c>
      <c r="L207" s="23">
        <v>8228876</v>
      </c>
      <c r="M207" s="24">
        <v>15813143</v>
      </c>
      <c r="N207" s="24">
        <v>30821860</v>
      </c>
      <c r="O207" s="23">
        <v>54863879</v>
      </c>
      <c r="P207" s="23">
        <v>1663304</v>
      </c>
      <c r="Q207" s="24">
        <v>8722324</v>
      </c>
      <c r="R207" s="24">
        <v>11880232</v>
      </c>
      <c r="S207" s="23">
        <v>22265860</v>
      </c>
      <c r="T207" s="23">
        <v>11800427</v>
      </c>
      <c r="U207" s="24">
        <v>15974439</v>
      </c>
      <c r="V207" s="24">
        <v>52351324</v>
      </c>
      <c r="W207" s="35">
        <v>80126190</v>
      </c>
    </row>
    <row r="208" spans="1:23" ht="13" x14ac:dyDescent="0.3">
      <c r="A208" s="14" t="s">
        <v>19</v>
      </c>
      <c r="B208" s="15" t="s">
        <v>366</v>
      </c>
      <c r="C208" s="16" t="s">
        <v>367</v>
      </c>
      <c r="D208" s="23">
        <v>118323175</v>
      </c>
      <c r="E208" s="24">
        <v>121616900</v>
      </c>
      <c r="F208" s="24">
        <v>135887393</v>
      </c>
      <c r="G208" s="31">
        <f t="shared" si="42"/>
        <v>1.1173397200553541</v>
      </c>
      <c r="H208" s="23">
        <v>0</v>
      </c>
      <c r="I208" s="24">
        <v>0</v>
      </c>
      <c r="J208" s="24">
        <v>151679</v>
      </c>
      <c r="K208" s="23">
        <v>151679</v>
      </c>
      <c r="L208" s="23">
        <v>25055243</v>
      </c>
      <c r="M208" s="24">
        <v>68037</v>
      </c>
      <c r="N208" s="24">
        <v>1171654</v>
      </c>
      <c r="O208" s="23">
        <v>26294934</v>
      </c>
      <c r="P208" s="23">
        <v>60625</v>
      </c>
      <c r="Q208" s="24">
        <v>31169469</v>
      </c>
      <c r="R208" s="24">
        <v>4810933</v>
      </c>
      <c r="S208" s="23">
        <v>36041027</v>
      </c>
      <c r="T208" s="23">
        <v>22558960</v>
      </c>
      <c r="U208" s="24">
        <v>4331166</v>
      </c>
      <c r="V208" s="24">
        <v>46509627</v>
      </c>
      <c r="W208" s="35">
        <v>73399753</v>
      </c>
    </row>
    <row r="209" spans="1:23" ht="13" x14ac:dyDescent="0.3">
      <c r="A209" s="14" t="s">
        <v>19</v>
      </c>
      <c r="B209" s="15" t="s">
        <v>368</v>
      </c>
      <c r="C209" s="16" t="s">
        <v>369</v>
      </c>
      <c r="D209" s="23">
        <v>104940350</v>
      </c>
      <c r="E209" s="24">
        <v>107741350</v>
      </c>
      <c r="F209" s="24">
        <v>83811337</v>
      </c>
      <c r="G209" s="31">
        <f t="shared" si="42"/>
        <v>0.77789388196825082</v>
      </c>
      <c r="H209" s="23">
        <v>0</v>
      </c>
      <c r="I209" s="24">
        <v>4732680</v>
      </c>
      <c r="J209" s="24">
        <v>7419469</v>
      </c>
      <c r="K209" s="23">
        <v>12152149</v>
      </c>
      <c r="L209" s="23">
        <v>774500</v>
      </c>
      <c r="M209" s="24">
        <v>9311842</v>
      </c>
      <c r="N209" s="24">
        <v>12607379</v>
      </c>
      <c r="O209" s="23">
        <v>22693721</v>
      </c>
      <c r="P209" s="23">
        <v>1467794</v>
      </c>
      <c r="Q209" s="24">
        <v>7374621</v>
      </c>
      <c r="R209" s="24">
        <v>7751634</v>
      </c>
      <c r="S209" s="23">
        <v>16594049</v>
      </c>
      <c r="T209" s="23">
        <v>2065513</v>
      </c>
      <c r="U209" s="24">
        <v>8554956</v>
      </c>
      <c r="V209" s="24">
        <v>21750949</v>
      </c>
      <c r="W209" s="35">
        <v>32371418</v>
      </c>
    </row>
    <row r="210" spans="1:23" ht="13" x14ac:dyDescent="0.3">
      <c r="A210" s="14" t="s">
        <v>19</v>
      </c>
      <c r="B210" s="15" t="s">
        <v>370</v>
      </c>
      <c r="C210" s="16" t="s">
        <v>371</v>
      </c>
      <c r="D210" s="23">
        <v>73863450</v>
      </c>
      <c r="E210" s="24">
        <v>80243965</v>
      </c>
      <c r="F210" s="24">
        <v>75302230</v>
      </c>
      <c r="G210" s="31">
        <f t="shared" si="42"/>
        <v>0.93841611640202471</v>
      </c>
      <c r="H210" s="23">
        <v>2828393</v>
      </c>
      <c r="I210" s="24">
        <v>6795435</v>
      </c>
      <c r="J210" s="24">
        <v>4586379</v>
      </c>
      <c r="K210" s="23">
        <v>14210207</v>
      </c>
      <c r="L210" s="23">
        <v>6313464</v>
      </c>
      <c r="M210" s="24">
        <v>1140322</v>
      </c>
      <c r="N210" s="24">
        <v>13745982</v>
      </c>
      <c r="O210" s="23">
        <v>21199768</v>
      </c>
      <c r="P210" s="23">
        <v>3967030</v>
      </c>
      <c r="Q210" s="24">
        <v>2266934</v>
      </c>
      <c r="R210" s="24">
        <v>3083514</v>
      </c>
      <c r="S210" s="23">
        <v>9317478</v>
      </c>
      <c r="T210" s="23">
        <v>5229575</v>
      </c>
      <c r="U210" s="24">
        <v>10069094</v>
      </c>
      <c r="V210" s="24">
        <v>15276108</v>
      </c>
      <c r="W210" s="35">
        <v>30574777</v>
      </c>
    </row>
    <row r="211" spans="1:23" ht="13" x14ac:dyDescent="0.3">
      <c r="A211" s="14" t="s">
        <v>19</v>
      </c>
      <c r="B211" s="15" t="s">
        <v>372</v>
      </c>
      <c r="C211" s="16" t="s">
        <v>373</v>
      </c>
      <c r="D211" s="23">
        <v>34410100</v>
      </c>
      <c r="E211" s="24">
        <v>34410100</v>
      </c>
      <c r="F211" s="24">
        <v>12595516</v>
      </c>
      <c r="G211" s="31">
        <f t="shared" si="42"/>
        <v>0.36604124951685696</v>
      </c>
      <c r="H211" s="23">
        <v>239429</v>
      </c>
      <c r="I211" s="24">
        <v>2657486</v>
      </c>
      <c r="J211" s="24">
        <v>1498079</v>
      </c>
      <c r="K211" s="23">
        <v>4394994</v>
      </c>
      <c r="L211" s="23">
        <v>0</v>
      </c>
      <c r="M211" s="24">
        <v>3754779</v>
      </c>
      <c r="N211" s="24">
        <v>0</v>
      </c>
      <c r="O211" s="23">
        <v>3754779</v>
      </c>
      <c r="P211" s="23">
        <v>100288</v>
      </c>
      <c r="Q211" s="24">
        <v>0</v>
      </c>
      <c r="R211" s="24">
        <v>0</v>
      </c>
      <c r="S211" s="23">
        <v>100288</v>
      </c>
      <c r="T211" s="23">
        <v>0</v>
      </c>
      <c r="U211" s="24">
        <v>1131816</v>
      </c>
      <c r="V211" s="24">
        <v>3213639</v>
      </c>
      <c r="W211" s="35">
        <v>4345455</v>
      </c>
    </row>
    <row r="212" spans="1:23" ht="13" x14ac:dyDescent="0.3">
      <c r="A212" s="14" t="s">
        <v>19</v>
      </c>
      <c r="B212" s="15" t="s">
        <v>374</v>
      </c>
      <c r="C212" s="16" t="s">
        <v>375</v>
      </c>
      <c r="D212" s="23">
        <v>273653300</v>
      </c>
      <c r="E212" s="24">
        <v>304143478</v>
      </c>
      <c r="F212" s="24">
        <v>217610427</v>
      </c>
      <c r="G212" s="31">
        <f t="shared" si="42"/>
        <v>0.71548608712891748</v>
      </c>
      <c r="H212" s="23">
        <v>17093807</v>
      </c>
      <c r="I212" s="24">
        <v>11114224</v>
      </c>
      <c r="J212" s="24">
        <v>21422790</v>
      </c>
      <c r="K212" s="23">
        <v>49630821</v>
      </c>
      <c r="L212" s="23">
        <v>40037760</v>
      </c>
      <c r="M212" s="24">
        <v>25990922</v>
      </c>
      <c r="N212" s="24">
        <v>5578296</v>
      </c>
      <c r="O212" s="23">
        <v>71606978</v>
      </c>
      <c r="P212" s="23">
        <v>11927616</v>
      </c>
      <c r="Q212" s="24">
        <v>2355157</v>
      </c>
      <c r="R212" s="24">
        <v>10759343</v>
      </c>
      <c r="S212" s="23">
        <v>25042116</v>
      </c>
      <c r="T212" s="23">
        <v>19437807</v>
      </c>
      <c r="U212" s="24">
        <v>9361947</v>
      </c>
      <c r="V212" s="24">
        <v>42530758</v>
      </c>
      <c r="W212" s="35">
        <v>71330512</v>
      </c>
    </row>
    <row r="213" spans="1:23" ht="13" x14ac:dyDescent="0.3">
      <c r="A213" s="14" t="s">
        <v>34</v>
      </c>
      <c r="B213" s="15" t="s">
        <v>376</v>
      </c>
      <c r="C213" s="16" t="s">
        <v>377</v>
      </c>
      <c r="D213" s="23">
        <v>500000</v>
      </c>
      <c r="E213" s="24">
        <v>0</v>
      </c>
      <c r="F213" s="24">
        <v>0</v>
      </c>
      <c r="G213" s="31">
        <f t="shared" si="42"/>
        <v>0</v>
      </c>
      <c r="H213" s="23">
        <v>0</v>
      </c>
      <c r="I213" s="24">
        <v>0</v>
      </c>
      <c r="J213" s="24">
        <v>0</v>
      </c>
      <c r="K213" s="23">
        <v>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378</v>
      </c>
      <c r="C214" s="19" t="s">
        <v>0</v>
      </c>
      <c r="D214" s="25">
        <f>SUM(D206:D213)</f>
        <v>1295233363</v>
      </c>
      <c r="E214" s="26">
        <f>SUM(E206:E213)</f>
        <v>1597253345</v>
      </c>
      <c r="F214" s="26">
        <f>SUM(F206:F213)</f>
        <v>1187179280</v>
      </c>
      <c r="G214" s="32">
        <f t="shared" si="42"/>
        <v>0.74326297936161156</v>
      </c>
      <c r="H214" s="25">
        <f t="shared" ref="H214:W214" si="43">SUM(H206:H213)</f>
        <v>55061642</v>
      </c>
      <c r="I214" s="26">
        <f t="shared" si="43"/>
        <v>68845958</v>
      </c>
      <c r="J214" s="26">
        <f t="shared" si="43"/>
        <v>78452172</v>
      </c>
      <c r="K214" s="25">
        <f t="shared" si="43"/>
        <v>202359772</v>
      </c>
      <c r="L214" s="25">
        <f t="shared" si="43"/>
        <v>106500730</v>
      </c>
      <c r="M214" s="26">
        <f t="shared" si="43"/>
        <v>105302098</v>
      </c>
      <c r="N214" s="26">
        <f t="shared" si="43"/>
        <v>98117378</v>
      </c>
      <c r="O214" s="25">
        <f t="shared" si="43"/>
        <v>309920206</v>
      </c>
      <c r="P214" s="25">
        <f t="shared" si="43"/>
        <v>37588217</v>
      </c>
      <c r="Q214" s="26">
        <f t="shared" si="43"/>
        <v>80077783</v>
      </c>
      <c r="R214" s="26">
        <f t="shared" si="43"/>
        <v>81524158</v>
      </c>
      <c r="S214" s="25">
        <f t="shared" si="43"/>
        <v>199190158</v>
      </c>
      <c r="T214" s="25">
        <f t="shared" si="43"/>
        <v>115068797</v>
      </c>
      <c r="U214" s="26">
        <f t="shared" si="43"/>
        <v>87102257</v>
      </c>
      <c r="V214" s="26">
        <f t="shared" si="43"/>
        <v>273538090</v>
      </c>
      <c r="W214" s="36">
        <f t="shared" si="43"/>
        <v>475709144</v>
      </c>
    </row>
    <row r="215" spans="1:23" ht="13" x14ac:dyDescent="0.3">
      <c r="A215" s="14" t="s">
        <v>19</v>
      </c>
      <c r="B215" s="15" t="s">
        <v>379</v>
      </c>
      <c r="C215" s="16" t="s">
        <v>380</v>
      </c>
      <c r="D215" s="23">
        <v>65740000</v>
      </c>
      <c r="E215" s="24">
        <v>65740000</v>
      </c>
      <c r="F215" s="24">
        <v>53257434</v>
      </c>
      <c r="G215" s="31">
        <f t="shared" si="42"/>
        <v>0.81012220870094309</v>
      </c>
      <c r="H215" s="23">
        <v>4364000</v>
      </c>
      <c r="I215" s="24">
        <v>8730412</v>
      </c>
      <c r="J215" s="24">
        <v>0</v>
      </c>
      <c r="K215" s="23">
        <v>13094412</v>
      </c>
      <c r="L215" s="23">
        <v>4991532</v>
      </c>
      <c r="M215" s="24">
        <v>2806511</v>
      </c>
      <c r="N215" s="24">
        <v>5679335</v>
      </c>
      <c r="O215" s="23">
        <v>13477378</v>
      </c>
      <c r="P215" s="23">
        <v>1356368</v>
      </c>
      <c r="Q215" s="24">
        <v>3229888</v>
      </c>
      <c r="R215" s="24">
        <v>5841891</v>
      </c>
      <c r="S215" s="23">
        <v>10428147</v>
      </c>
      <c r="T215" s="23">
        <v>1587302</v>
      </c>
      <c r="U215" s="24">
        <v>5874316</v>
      </c>
      <c r="V215" s="24">
        <v>8795879</v>
      </c>
      <c r="W215" s="35">
        <v>16257497</v>
      </c>
    </row>
    <row r="216" spans="1:23" ht="13" x14ac:dyDescent="0.3">
      <c r="A216" s="14" t="s">
        <v>19</v>
      </c>
      <c r="B216" s="15" t="s">
        <v>381</v>
      </c>
      <c r="C216" s="16" t="s">
        <v>382</v>
      </c>
      <c r="D216" s="23">
        <v>209615850</v>
      </c>
      <c r="E216" s="24">
        <v>211215032</v>
      </c>
      <c r="F216" s="24">
        <v>157667903</v>
      </c>
      <c r="G216" s="31">
        <f t="shared" si="42"/>
        <v>0.74648050144461309</v>
      </c>
      <c r="H216" s="23">
        <v>18689099</v>
      </c>
      <c r="I216" s="24">
        <v>16779804</v>
      </c>
      <c r="J216" s="24">
        <v>4229022</v>
      </c>
      <c r="K216" s="23">
        <v>39697925</v>
      </c>
      <c r="L216" s="23">
        <v>7496451</v>
      </c>
      <c r="M216" s="24">
        <v>10629060</v>
      </c>
      <c r="N216" s="24">
        <v>20085110</v>
      </c>
      <c r="O216" s="23">
        <v>38210621</v>
      </c>
      <c r="P216" s="23">
        <v>-2375237</v>
      </c>
      <c r="Q216" s="24">
        <v>6979745</v>
      </c>
      <c r="R216" s="24">
        <v>7218760</v>
      </c>
      <c r="S216" s="23">
        <v>11823268</v>
      </c>
      <c r="T216" s="23">
        <v>13214643</v>
      </c>
      <c r="U216" s="24">
        <v>3721744</v>
      </c>
      <c r="V216" s="24">
        <v>50999702</v>
      </c>
      <c r="W216" s="35">
        <v>67936089</v>
      </c>
    </row>
    <row r="217" spans="1:23" ht="13" x14ac:dyDescent="0.3">
      <c r="A217" s="14" t="s">
        <v>19</v>
      </c>
      <c r="B217" s="15" t="s">
        <v>383</v>
      </c>
      <c r="C217" s="16" t="s">
        <v>384</v>
      </c>
      <c r="D217" s="23">
        <v>211949440</v>
      </c>
      <c r="E217" s="24">
        <v>224244794</v>
      </c>
      <c r="F217" s="24">
        <v>147211764</v>
      </c>
      <c r="G217" s="31">
        <f t="shared" si="42"/>
        <v>0.65647795596093084</v>
      </c>
      <c r="H217" s="23">
        <v>485508</v>
      </c>
      <c r="I217" s="24">
        <v>4984944</v>
      </c>
      <c r="J217" s="24">
        <v>11254395</v>
      </c>
      <c r="K217" s="23">
        <v>16724847</v>
      </c>
      <c r="L217" s="23">
        <v>23114406</v>
      </c>
      <c r="M217" s="24">
        <v>11278635</v>
      </c>
      <c r="N217" s="24">
        <v>33146899</v>
      </c>
      <c r="O217" s="23">
        <v>67539940</v>
      </c>
      <c r="P217" s="23">
        <v>3501468</v>
      </c>
      <c r="Q217" s="24">
        <v>3758902</v>
      </c>
      <c r="R217" s="24">
        <v>6791793</v>
      </c>
      <c r="S217" s="23">
        <v>14052163</v>
      </c>
      <c r="T217" s="23">
        <v>14691650</v>
      </c>
      <c r="U217" s="24">
        <v>12332258</v>
      </c>
      <c r="V217" s="24">
        <v>21870906</v>
      </c>
      <c r="W217" s="35">
        <v>48894814</v>
      </c>
    </row>
    <row r="218" spans="1:23" ht="13" x14ac:dyDescent="0.3">
      <c r="A218" s="14" t="s">
        <v>19</v>
      </c>
      <c r="B218" s="15" t="s">
        <v>385</v>
      </c>
      <c r="C218" s="16" t="s">
        <v>386</v>
      </c>
      <c r="D218" s="23">
        <v>58067685</v>
      </c>
      <c r="E218" s="24">
        <v>76066532</v>
      </c>
      <c r="F218" s="24">
        <v>60792845</v>
      </c>
      <c r="G218" s="31">
        <f t="shared" si="42"/>
        <v>0.79920621331862485</v>
      </c>
      <c r="H218" s="23">
        <v>452737</v>
      </c>
      <c r="I218" s="24">
        <v>4322688</v>
      </c>
      <c r="J218" s="24">
        <v>9139948</v>
      </c>
      <c r="K218" s="23">
        <v>13915373</v>
      </c>
      <c r="L218" s="23">
        <v>3586665</v>
      </c>
      <c r="M218" s="24">
        <v>4509586</v>
      </c>
      <c r="N218" s="24">
        <v>14204152</v>
      </c>
      <c r="O218" s="23">
        <v>22300403</v>
      </c>
      <c r="P218" s="23">
        <v>971086</v>
      </c>
      <c r="Q218" s="24">
        <v>2710214</v>
      </c>
      <c r="R218" s="24">
        <v>1024132</v>
      </c>
      <c r="S218" s="23">
        <v>4705432</v>
      </c>
      <c r="T218" s="23">
        <v>3733907</v>
      </c>
      <c r="U218" s="24">
        <v>8068865</v>
      </c>
      <c r="V218" s="24">
        <v>8068865</v>
      </c>
      <c r="W218" s="35">
        <v>19871637</v>
      </c>
    </row>
    <row r="219" spans="1:23" ht="13" x14ac:dyDescent="0.3">
      <c r="A219" s="14" t="s">
        <v>19</v>
      </c>
      <c r="B219" s="15" t="s">
        <v>387</v>
      </c>
      <c r="C219" s="16" t="s">
        <v>388</v>
      </c>
      <c r="D219" s="23">
        <v>238289653</v>
      </c>
      <c r="E219" s="24">
        <v>231359321</v>
      </c>
      <c r="F219" s="24">
        <v>204182402</v>
      </c>
      <c r="G219" s="31">
        <f t="shared" si="42"/>
        <v>0.88253371905426714</v>
      </c>
      <c r="H219" s="23">
        <v>7500390</v>
      </c>
      <c r="I219" s="24">
        <v>29491915</v>
      </c>
      <c r="J219" s="24">
        <v>6818117</v>
      </c>
      <c r="K219" s="23">
        <v>43810422</v>
      </c>
      <c r="L219" s="23">
        <v>32925452</v>
      </c>
      <c r="M219" s="24">
        <v>34768295</v>
      </c>
      <c r="N219" s="24">
        <v>25113639</v>
      </c>
      <c r="O219" s="23">
        <v>92807386</v>
      </c>
      <c r="P219" s="23">
        <v>400627</v>
      </c>
      <c r="Q219" s="24">
        <v>17959182</v>
      </c>
      <c r="R219" s="24">
        <v>13878813</v>
      </c>
      <c r="S219" s="23">
        <v>32238622</v>
      </c>
      <c r="T219" s="23">
        <v>13612453</v>
      </c>
      <c r="U219" s="24">
        <v>9023407</v>
      </c>
      <c r="V219" s="24">
        <v>12690112</v>
      </c>
      <c r="W219" s="35">
        <v>35325972</v>
      </c>
    </row>
    <row r="220" spans="1:23" ht="13" x14ac:dyDescent="0.3">
      <c r="A220" s="14" t="s">
        <v>19</v>
      </c>
      <c r="B220" s="15" t="s">
        <v>389</v>
      </c>
      <c r="C220" s="16" t="s">
        <v>390</v>
      </c>
      <c r="D220" s="23">
        <v>139915550</v>
      </c>
      <c r="E220" s="24">
        <v>141915550</v>
      </c>
      <c r="F220" s="24">
        <v>122143982</v>
      </c>
      <c r="G220" s="31">
        <f t="shared" si="42"/>
        <v>0.86068074992486732</v>
      </c>
      <c r="H220" s="23">
        <v>11495829</v>
      </c>
      <c r="I220" s="24">
        <v>2404371</v>
      </c>
      <c r="J220" s="24">
        <v>4668360</v>
      </c>
      <c r="K220" s="23">
        <v>18568560</v>
      </c>
      <c r="L220" s="23">
        <v>28280082</v>
      </c>
      <c r="M220" s="24">
        <v>17258905</v>
      </c>
      <c r="N220" s="24">
        <v>13056238</v>
      </c>
      <c r="O220" s="23">
        <v>58595225</v>
      </c>
      <c r="P220" s="23">
        <v>9524499</v>
      </c>
      <c r="Q220" s="24">
        <v>9826963</v>
      </c>
      <c r="R220" s="24">
        <v>10596068</v>
      </c>
      <c r="S220" s="23">
        <v>29947530</v>
      </c>
      <c r="T220" s="23">
        <v>4184443</v>
      </c>
      <c r="U220" s="24">
        <v>4308762</v>
      </c>
      <c r="V220" s="24">
        <v>6539462</v>
      </c>
      <c r="W220" s="35">
        <v>15032667</v>
      </c>
    </row>
    <row r="221" spans="1:23" ht="13" x14ac:dyDescent="0.3">
      <c r="A221" s="14" t="s">
        <v>34</v>
      </c>
      <c r="B221" s="15" t="s">
        <v>391</v>
      </c>
      <c r="C221" s="16" t="s">
        <v>392</v>
      </c>
      <c r="D221" s="23">
        <v>53120000</v>
      </c>
      <c r="E221" s="24">
        <v>84221521</v>
      </c>
      <c r="F221" s="24">
        <v>59108177</v>
      </c>
      <c r="G221" s="31">
        <f t="shared" si="42"/>
        <v>0.70181797120477085</v>
      </c>
      <c r="H221" s="23">
        <v>0</v>
      </c>
      <c r="I221" s="24">
        <v>1462711</v>
      </c>
      <c r="J221" s="24">
        <v>2178138</v>
      </c>
      <c r="K221" s="23">
        <v>3640849</v>
      </c>
      <c r="L221" s="23">
        <v>1291693</v>
      </c>
      <c r="M221" s="24">
        <v>3908359</v>
      </c>
      <c r="N221" s="24">
        <v>8882368</v>
      </c>
      <c r="O221" s="23">
        <v>14082420</v>
      </c>
      <c r="P221" s="23">
        <v>5528619</v>
      </c>
      <c r="Q221" s="24">
        <v>2225528</v>
      </c>
      <c r="R221" s="24">
        <v>8801317</v>
      </c>
      <c r="S221" s="23">
        <v>16555464</v>
      </c>
      <c r="T221" s="23">
        <v>5012506</v>
      </c>
      <c r="U221" s="24">
        <v>5558562</v>
      </c>
      <c r="V221" s="24">
        <v>14258376</v>
      </c>
      <c r="W221" s="35">
        <v>24829444</v>
      </c>
    </row>
    <row r="222" spans="1:23" ht="14" x14ac:dyDescent="0.3">
      <c r="A222" s="17" t="s">
        <v>0</v>
      </c>
      <c r="B222" s="18" t="s">
        <v>393</v>
      </c>
      <c r="C222" s="19" t="s">
        <v>0</v>
      </c>
      <c r="D222" s="25">
        <f>SUM(D215:D221)</f>
        <v>976698178</v>
      </c>
      <c r="E222" s="26">
        <f>SUM(E215:E221)</f>
        <v>1034762750</v>
      </c>
      <c r="F222" s="26">
        <f>SUM(F215:F221)</f>
        <v>804364507</v>
      </c>
      <c r="G222" s="32">
        <f t="shared" si="42"/>
        <v>0.77734196268661582</v>
      </c>
      <c r="H222" s="25">
        <f t="shared" ref="H222:W222" si="44">SUM(H215:H221)</f>
        <v>42987563</v>
      </c>
      <c r="I222" s="26">
        <f t="shared" si="44"/>
        <v>68176845</v>
      </c>
      <c r="J222" s="26">
        <f t="shared" si="44"/>
        <v>38287980</v>
      </c>
      <c r="K222" s="25">
        <f t="shared" si="44"/>
        <v>149452388</v>
      </c>
      <c r="L222" s="25">
        <f t="shared" si="44"/>
        <v>101686281</v>
      </c>
      <c r="M222" s="26">
        <f t="shared" si="44"/>
        <v>85159351</v>
      </c>
      <c r="N222" s="26">
        <f t="shared" si="44"/>
        <v>120167741</v>
      </c>
      <c r="O222" s="25">
        <f t="shared" si="44"/>
        <v>307013373</v>
      </c>
      <c r="P222" s="25">
        <f t="shared" si="44"/>
        <v>18907430</v>
      </c>
      <c r="Q222" s="26">
        <f t="shared" si="44"/>
        <v>46690422</v>
      </c>
      <c r="R222" s="26">
        <f t="shared" si="44"/>
        <v>54152774</v>
      </c>
      <c r="S222" s="25">
        <f t="shared" si="44"/>
        <v>119750626</v>
      </c>
      <c r="T222" s="25">
        <f t="shared" si="44"/>
        <v>56036904</v>
      </c>
      <c r="U222" s="26">
        <f t="shared" si="44"/>
        <v>48887914</v>
      </c>
      <c r="V222" s="26">
        <f t="shared" si="44"/>
        <v>123223302</v>
      </c>
      <c r="W222" s="36">
        <f t="shared" si="44"/>
        <v>228148120</v>
      </c>
    </row>
    <row r="223" spans="1:23" ht="13" x14ac:dyDescent="0.3">
      <c r="A223" s="14" t="s">
        <v>19</v>
      </c>
      <c r="B223" s="15" t="s">
        <v>394</v>
      </c>
      <c r="C223" s="16" t="s">
        <v>395</v>
      </c>
      <c r="D223" s="23">
        <v>146762150</v>
      </c>
      <c r="E223" s="24">
        <v>164263150</v>
      </c>
      <c r="F223" s="24">
        <v>109391846</v>
      </c>
      <c r="G223" s="31">
        <f t="shared" si="42"/>
        <v>0.66595487788953278</v>
      </c>
      <c r="H223" s="23">
        <v>7288970</v>
      </c>
      <c r="I223" s="24">
        <v>7447768</v>
      </c>
      <c r="J223" s="24">
        <v>8627021</v>
      </c>
      <c r="K223" s="23">
        <v>23363759</v>
      </c>
      <c r="L223" s="23">
        <v>3023490</v>
      </c>
      <c r="M223" s="24">
        <v>7883813</v>
      </c>
      <c r="N223" s="24">
        <v>12116406</v>
      </c>
      <c r="O223" s="23">
        <v>23023709</v>
      </c>
      <c r="P223" s="23">
        <v>322696</v>
      </c>
      <c r="Q223" s="24">
        <v>4672872</v>
      </c>
      <c r="R223" s="24">
        <v>12461683</v>
      </c>
      <c r="S223" s="23">
        <v>17457251</v>
      </c>
      <c r="T223" s="23">
        <v>9064376</v>
      </c>
      <c r="U223" s="24">
        <v>12166847</v>
      </c>
      <c r="V223" s="24">
        <v>24315904</v>
      </c>
      <c r="W223" s="35">
        <v>45547127</v>
      </c>
    </row>
    <row r="224" spans="1:23" ht="13" x14ac:dyDescent="0.3">
      <c r="A224" s="14" t="s">
        <v>19</v>
      </c>
      <c r="B224" s="15" t="s">
        <v>396</v>
      </c>
      <c r="C224" s="16" t="s">
        <v>397</v>
      </c>
      <c r="D224" s="23">
        <v>443999722</v>
      </c>
      <c r="E224" s="24">
        <v>389048278</v>
      </c>
      <c r="F224" s="24">
        <v>282514992</v>
      </c>
      <c r="G224" s="31">
        <f t="shared" si="42"/>
        <v>0.72616949611585224</v>
      </c>
      <c r="H224" s="23">
        <v>34289451</v>
      </c>
      <c r="I224" s="24">
        <v>15727688</v>
      </c>
      <c r="J224" s="24">
        <v>32919302</v>
      </c>
      <c r="K224" s="23">
        <v>82936441</v>
      </c>
      <c r="L224" s="23">
        <v>13925767</v>
      </c>
      <c r="M224" s="24">
        <v>37665633</v>
      </c>
      <c r="N224" s="24">
        <v>16571768</v>
      </c>
      <c r="O224" s="23">
        <v>68163168</v>
      </c>
      <c r="P224" s="23">
        <v>2373079</v>
      </c>
      <c r="Q224" s="24">
        <v>7980399</v>
      </c>
      <c r="R224" s="24">
        <v>42222509</v>
      </c>
      <c r="S224" s="23">
        <v>52575987</v>
      </c>
      <c r="T224" s="23">
        <v>10395029</v>
      </c>
      <c r="U224" s="24">
        <v>-93976</v>
      </c>
      <c r="V224" s="24">
        <v>68538343</v>
      </c>
      <c r="W224" s="35">
        <v>78839396</v>
      </c>
    </row>
    <row r="225" spans="1:23" ht="13" x14ac:dyDescent="0.3">
      <c r="A225" s="14" t="s">
        <v>19</v>
      </c>
      <c r="B225" s="15" t="s">
        <v>398</v>
      </c>
      <c r="C225" s="16" t="s">
        <v>399</v>
      </c>
      <c r="D225" s="23">
        <v>654598000</v>
      </c>
      <c r="E225" s="24">
        <v>602895595</v>
      </c>
      <c r="F225" s="24">
        <v>139070609</v>
      </c>
      <c r="G225" s="31">
        <f t="shared" si="42"/>
        <v>0.23067113137557424</v>
      </c>
      <c r="H225" s="23">
        <v>54329942</v>
      </c>
      <c r="I225" s="24">
        <v>16474368</v>
      </c>
      <c r="J225" s="24">
        <v>9637352</v>
      </c>
      <c r="K225" s="23">
        <v>80441662</v>
      </c>
      <c r="L225" s="23">
        <v>5063038</v>
      </c>
      <c r="M225" s="24">
        <v>84993</v>
      </c>
      <c r="N225" s="24">
        <v>29999</v>
      </c>
      <c r="O225" s="23">
        <v>5178030</v>
      </c>
      <c r="P225" s="23">
        <v>3420651</v>
      </c>
      <c r="Q225" s="24">
        <v>5424584</v>
      </c>
      <c r="R225" s="24">
        <v>10937343</v>
      </c>
      <c r="S225" s="23">
        <v>19782578</v>
      </c>
      <c r="T225" s="23">
        <v>4946806</v>
      </c>
      <c r="U225" s="24">
        <v>3005827</v>
      </c>
      <c r="V225" s="24">
        <v>25715706</v>
      </c>
      <c r="W225" s="35">
        <v>33668339</v>
      </c>
    </row>
    <row r="226" spans="1:23" ht="13" x14ac:dyDescent="0.3">
      <c r="A226" s="14" t="s">
        <v>19</v>
      </c>
      <c r="B226" s="15" t="s">
        <v>400</v>
      </c>
      <c r="C226" s="16" t="s">
        <v>401</v>
      </c>
      <c r="D226" s="23">
        <v>656588000</v>
      </c>
      <c r="E226" s="24">
        <v>747633693</v>
      </c>
      <c r="F226" s="24">
        <v>586760786</v>
      </c>
      <c r="G226" s="31">
        <f t="shared" si="42"/>
        <v>0.78482389369789951</v>
      </c>
      <c r="H226" s="23">
        <v>0</v>
      </c>
      <c r="I226" s="24">
        <v>93689561</v>
      </c>
      <c r="J226" s="24">
        <v>31324706</v>
      </c>
      <c r="K226" s="23">
        <v>125014267</v>
      </c>
      <c r="L226" s="23">
        <v>76225275</v>
      </c>
      <c r="M226" s="24">
        <v>59052065</v>
      </c>
      <c r="N226" s="24">
        <v>56036653</v>
      </c>
      <c r="O226" s="23">
        <v>191313993</v>
      </c>
      <c r="P226" s="23">
        <v>59859477</v>
      </c>
      <c r="Q226" s="24">
        <v>59669454</v>
      </c>
      <c r="R226" s="24">
        <v>34994031</v>
      </c>
      <c r="S226" s="23">
        <v>154522962</v>
      </c>
      <c r="T226" s="23">
        <v>11787254</v>
      </c>
      <c r="U226" s="24">
        <v>30959087</v>
      </c>
      <c r="V226" s="24">
        <v>73163223</v>
      </c>
      <c r="W226" s="35">
        <v>115909564</v>
      </c>
    </row>
    <row r="227" spans="1:23" ht="13" x14ac:dyDescent="0.3">
      <c r="A227" s="14" t="s">
        <v>34</v>
      </c>
      <c r="B227" s="15" t="s">
        <v>402</v>
      </c>
      <c r="C227" s="16" t="s">
        <v>403</v>
      </c>
      <c r="D227" s="23">
        <v>81617351</v>
      </c>
      <c r="E227" s="24">
        <v>97018413</v>
      </c>
      <c r="F227" s="24">
        <v>60895109</v>
      </c>
      <c r="G227" s="31">
        <f t="shared" si="42"/>
        <v>0.62766548242754705</v>
      </c>
      <c r="H227" s="23">
        <v>7106650</v>
      </c>
      <c r="I227" s="24">
        <v>3213439</v>
      </c>
      <c r="J227" s="24">
        <v>-1707937</v>
      </c>
      <c r="K227" s="23">
        <v>8612152</v>
      </c>
      <c r="L227" s="23">
        <v>5185283</v>
      </c>
      <c r="M227" s="24">
        <v>5835492</v>
      </c>
      <c r="N227" s="24">
        <v>8071163</v>
      </c>
      <c r="O227" s="23">
        <v>19091938</v>
      </c>
      <c r="P227" s="23">
        <v>2572022</v>
      </c>
      <c r="Q227" s="24">
        <v>2559039</v>
      </c>
      <c r="R227" s="24">
        <v>5647522</v>
      </c>
      <c r="S227" s="23">
        <v>10778583</v>
      </c>
      <c r="T227" s="23">
        <v>5756012</v>
      </c>
      <c r="U227" s="24">
        <v>9275050</v>
      </c>
      <c r="V227" s="24">
        <v>7381374</v>
      </c>
      <c r="W227" s="35">
        <v>22412436</v>
      </c>
    </row>
    <row r="228" spans="1:23" ht="14" x14ac:dyDescent="0.3">
      <c r="A228" s="17" t="s">
        <v>0</v>
      </c>
      <c r="B228" s="18" t="s">
        <v>404</v>
      </c>
      <c r="C228" s="19" t="s">
        <v>0</v>
      </c>
      <c r="D228" s="25">
        <f>SUM(D223:D227)</f>
        <v>1983565223</v>
      </c>
      <c r="E228" s="26">
        <f>SUM(E223:E227)</f>
        <v>2000859129</v>
      </c>
      <c r="F228" s="26">
        <f>SUM(F223:F227)</f>
        <v>1178633342</v>
      </c>
      <c r="G228" s="32">
        <f t="shared" si="42"/>
        <v>0.5890636301762352</v>
      </c>
      <c r="H228" s="25">
        <f t="shared" ref="H228:W228" si="45">SUM(H223:H227)</f>
        <v>103015013</v>
      </c>
      <c r="I228" s="26">
        <f t="shared" si="45"/>
        <v>136552824</v>
      </c>
      <c r="J228" s="26">
        <f t="shared" si="45"/>
        <v>80800444</v>
      </c>
      <c r="K228" s="25">
        <f t="shared" si="45"/>
        <v>320368281</v>
      </c>
      <c r="L228" s="25">
        <f t="shared" si="45"/>
        <v>103422853</v>
      </c>
      <c r="M228" s="26">
        <f t="shared" si="45"/>
        <v>110521996</v>
      </c>
      <c r="N228" s="26">
        <f t="shared" si="45"/>
        <v>92825989</v>
      </c>
      <c r="O228" s="25">
        <f t="shared" si="45"/>
        <v>306770838</v>
      </c>
      <c r="P228" s="25">
        <f t="shared" si="45"/>
        <v>68547925</v>
      </c>
      <c r="Q228" s="26">
        <f t="shared" si="45"/>
        <v>80306348</v>
      </c>
      <c r="R228" s="26">
        <f t="shared" si="45"/>
        <v>106263088</v>
      </c>
      <c r="S228" s="25">
        <f t="shared" si="45"/>
        <v>255117361</v>
      </c>
      <c r="T228" s="25">
        <f t="shared" si="45"/>
        <v>41949477</v>
      </c>
      <c r="U228" s="26">
        <f t="shared" si="45"/>
        <v>55312835</v>
      </c>
      <c r="V228" s="26">
        <f t="shared" si="45"/>
        <v>199114550</v>
      </c>
      <c r="W228" s="36">
        <f t="shared" si="45"/>
        <v>296376862</v>
      </c>
    </row>
    <row r="229" spans="1:23" ht="14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4255496764</v>
      </c>
      <c r="E229" s="26">
        <f>SUM(E206:E213,E215:E221,E223:E227)</f>
        <v>4632875224</v>
      </c>
      <c r="F229" s="26">
        <f>SUM(F206:F213,F215:F221,F223:F227)</f>
        <v>3170177129</v>
      </c>
      <c r="G229" s="32">
        <f t="shared" si="42"/>
        <v>0.68427854749407346</v>
      </c>
      <c r="H229" s="25">
        <f t="shared" ref="H229:W229" si="46">SUM(H206:H213,H215:H221,H223:H227)</f>
        <v>201064218</v>
      </c>
      <c r="I229" s="26">
        <f t="shared" si="46"/>
        <v>273575627</v>
      </c>
      <c r="J229" s="26">
        <f t="shared" si="46"/>
        <v>197540596</v>
      </c>
      <c r="K229" s="25">
        <f t="shared" si="46"/>
        <v>672180441</v>
      </c>
      <c r="L229" s="25">
        <f t="shared" si="46"/>
        <v>311609864</v>
      </c>
      <c r="M229" s="26">
        <f t="shared" si="46"/>
        <v>300983445</v>
      </c>
      <c r="N229" s="26">
        <f t="shared" si="46"/>
        <v>311111108</v>
      </c>
      <c r="O229" s="25">
        <f t="shared" si="46"/>
        <v>923704417</v>
      </c>
      <c r="P229" s="25">
        <f t="shared" si="46"/>
        <v>125043572</v>
      </c>
      <c r="Q229" s="26">
        <f t="shared" si="46"/>
        <v>207074553</v>
      </c>
      <c r="R229" s="26">
        <f t="shared" si="46"/>
        <v>241940020</v>
      </c>
      <c r="S229" s="25">
        <f t="shared" si="46"/>
        <v>574058145</v>
      </c>
      <c r="T229" s="25">
        <f t="shared" si="46"/>
        <v>213055178</v>
      </c>
      <c r="U229" s="26">
        <f t="shared" si="46"/>
        <v>191303006</v>
      </c>
      <c r="V229" s="26">
        <f t="shared" si="46"/>
        <v>595875942</v>
      </c>
      <c r="W229" s="36">
        <f t="shared" si="46"/>
        <v>1000234126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19</v>
      </c>
      <c r="B232" s="15" t="s">
        <v>407</v>
      </c>
      <c r="C232" s="16" t="s">
        <v>408</v>
      </c>
      <c r="D232" s="23">
        <v>243559324</v>
      </c>
      <c r="E232" s="24">
        <v>274188988</v>
      </c>
      <c r="F232" s="24">
        <v>240069126</v>
      </c>
      <c r="G232" s="31">
        <f t="shared" ref="G232:G258" si="47">IF(($E232     =0),0,($F232     /$E232     ))</f>
        <v>0.87556078656229619</v>
      </c>
      <c r="H232" s="23">
        <v>11317053</v>
      </c>
      <c r="I232" s="24">
        <v>19380243</v>
      </c>
      <c r="J232" s="24">
        <v>23853201</v>
      </c>
      <c r="K232" s="23">
        <v>54550497</v>
      </c>
      <c r="L232" s="23">
        <v>35978344</v>
      </c>
      <c r="M232" s="24">
        <v>29038677</v>
      </c>
      <c r="N232" s="24">
        <v>12130659</v>
      </c>
      <c r="O232" s="23">
        <v>77147680</v>
      </c>
      <c r="P232" s="23">
        <v>13877245</v>
      </c>
      <c r="Q232" s="24">
        <v>17024953</v>
      </c>
      <c r="R232" s="24">
        <v>14801949</v>
      </c>
      <c r="S232" s="23">
        <v>45704147</v>
      </c>
      <c r="T232" s="23">
        <v>7807611</v>
      </c>
      <c r="U232" s="24">
        <v>16650913</v>
      </c>
      <c r="V232" s="24">
        <v>38208278</v>
      </c>
      <c r="W232" s="35">
        <v>62666802</v>
      </c>
    </row>
    <row r="233" spans="1:23" ht="13" x14ac:dyDescent="0.3">
      <c r="A233" s="14" t="s">
        <v>19</v>
      </c>
      <c r="B233" s="15" t="s">
        <v>409</v>
      </c>
      <c r="C233" s="16" t="s">
        <v>410</v>
      </c>
      <c r="D233" s="23">
        <v>346202000</v>
      </c>
      <c r="E233" s="24">
        <v>427259109</v>
      </c>
      <c r="F233" s="24">
        <v>405537796</v>
      </c>
      <c r="G233" s="31">
        <f t="shared" si="47"/>
        <v>0.94916126410777124</v>
      </c>
      <c r="H233" s="23">
        <v>14944253</v>
      </c>
      <c r="I233" s="24">
        <v>19003549</v>
      </c>
      <c r="J233" s="24">
        <v>14804010</v>
      </c>
      <c r="K233" s="23">
        <v>48751812</v>
      </c>
      <c r="L233" s="23">
        <v>31759515</v>
      </c>
      <c r="M233" s="24">
        <v>43714664</v>
      </c>
      <c r="N233" s="24">
        <v>44418835</v>
      </c>
      <c r="O233" s="23">
        <v>119893014</v>
      </c>
      <c r="P233" s="23">
        <v>7395433</v>
      </c>
      <c r="Q233" s="24">
        <v>43163614</v>
      </c>
      <c r="R233" s="24">
        <v>61741285</v>
      </c>
      <c r="S233" s="23">
        <v>112300332</v>
      </c>
      <c r="T233" s="23">
        <v>36461622</v>
      </c>
      <c r="U233" s="24">
        <v>29003563</v>
      </c>
      <c r="V233" s="24">
        <v>59127453</v>
      </c>
      <c r="W233" s="35">
        <v>124592638</v>
      </c>
    </row>
    <row r="234" spans="1:23" ht="13" x14ac:dyDescent="0.3">
      <c r="A234" s="14" t="s">
        <v>19</v>
      </c>
      <c r="B234" s="15" t="s">
        <v>411</v>
      </c>
      <c r="C234" s="16" t="s">
        <v>412</v>
      </c>
      <c r="D234" s="23">
        <v>641611253</v>
      </c>
      <c r="E234" s="24">
        <v>655859440</v>
      </c>
      <c r="F234" s="24">
        <v>331996011</v>
      </c>
      <c r="G234" s="31">
        <f t="shared" si="47"/>
        <v>0.50619994278042257</v>
      </c>
      <c r="H234" s="23">
        <v>718142</v>
      </c>
      <c r="I234" s="24">
        <v>56814653</v>
      </c>
      <c r="J234" s="24">
        <v>23758670</v>
      </c>
      <c r="K234" s="23">
        <v>81291465</v>
      </c>
      <c r="L234" s="23">
        <v>28764726</v>
      </c>
      <c r="M234" s="24">
        <v>31658450</v>
      </c>
      <c r="N234" s="24">
        <v>30625056</v>
      </c>
      <c r="O234" s="23">
        <v>91048232</v>
      </c>
      <c r="P234" s="23">
        <v>6133910</v>
      </c>
      <c r="Q234" s="24">
        <v>9546173</v>
      </c>
      <c r="R234" s="24">
        <v>63210783</v>
      </c>
      <c r="S234" s="23">
        <v>78890866</v>
      </c>
      <c r="T234" s="23">
        <v>6978263</v>
      </c>
      <c r="U234" s="24">
        <v>23882766</v>
      </c>
      <c r="V234" s="24">
        <v>49904419</v>
      </c>
      <c r="W234" s="35">
        <v>80765448</v>
      </c>
    </row>
    <row r="235" spans="1:23" ht="13" x14ac:dyDescent="0.3">
      <c r="A235" s="14" t="s">
        <v>19</v>
      </c>
      <c r="B235" s="15" t="s">
        <v>413</v>
      </c>
      <c r="C235" s="16" t="s">
        <v>414</v>
      </c>
      <c r="D235" s="23">
        <v>69622397</v>
      </c>
      <c r="E235" s="24">
        <v>69701749</v>
      </c>
      <c r="F235" s="24">
        <v>53904198</v>
      </c>
      <c r="G235" s="31">
        <f t="shared" si="47"/>
        <v>0.77335502728920047</v>
      </c>
      <c r="H235" s="23">
        <v>0</v>
      </c>
      <c r="I235" s="24">
        <v>3501323</v>
      </c>
      <c r="J235" s="24">
        <v>334012</v>
      </c>
      <c r="K235" s="23">
        <v>3835335</v>
      </c>
      <c r="L235" s="23">
        <v>11866205</v>
      </c>
      <c r="M235" s="24">
        <v>9281944</v>
      </c>
      <c r="N235" s="24">
        <v>4373594</v>
      </c>
      <c r="O235" s="23">
        <v>25521743</v>
      </c>
      <c r="P235" s="23">
        <v>1309759</v>
      </c>
      <c r="Q235" s="24">
        <v>0</v>
      </c>
      <c r="R235" s="24">
        <v>9214488</v>
      </c>
      <c r="S235" s="23">
        <v>10524247</v>
      </c>
      <c r="T235" s="23">
        <v>3088170</v>
      </c>
      <c r="U235" s="24">
        <v>0</v>
      </c>
      <c r="V235" s="24">
        <v>10934703</v>
      </c>
      <c r="W235" s="35">
        <v>14022873</v>
      </c>
    </row>
    <row r="236" spans="1:23" ht="13" x14ac:dyDescent="0.3">
      <c r="A236" s="14" t="s">
        <v>19</v>
      </c>
      <c r="B236" s="15" t="s">
        <v>415</v>
      </c>
      <c r="C236" s="16" t="s">
        <v>416</v>
      </c>
      <c r="D236" s="23">
        <v>252554010</v>
      </c>
      <c r="E236" s="24">
        <v>230374692</v>
      </c>
      <c r="F236" s="24">
        <v>182102344</v>
      </c>
      <c r="G236" s="31">
        <f t="shared" si="47"/>
        <v>0.79046158420908497</v>
      </c>
      <c r="H236" s="23">
        <v>8900566</v>
      </c>
      <c r="I236" s="24">
        <v>5461206</v>
      </c>
      <c r="J236" s="24">
        <v>23086619</v>
      </c>
      <c r="K236" s="23">
        <v>37448391</v>
      </c>
      <c r="L236" s="23">
        <v>24188889</v>
      </c>
      <c r="M236" s="24">
        <v>17737921</v>
      </c>
      <c r="N236" s="24">
        <v>7793662</v>
      </c>
      <c r="O236" s="23">
        <v>49720472</v>
      </c>
      <c r="P236" s="23">
        <v>6307920</v>
      </c>
      <c r="Q236" s="24">
        <v>8768216</v>
      </c>
      <c r="R236" s="24">
        <v>8558583</v>
      </c>
      <c r="S236" s="23">
        <v>23634719</v>
      </c>
      <c r="T236" s="23">
        <v>11637156</v>
      </c>
      <c r="U236" s="24">
        <v>8782790</v>
      </c>
      <c r="V236" s="24">
        <v>50878816</v>
      </c>
      <c r="W236" s="35">
        <v>71298762</v>
      </c>
    </row>
    <row r="237" spans="1:23" ht="13" x14ac:dyDescent="0.3">
      <c r="A237" s="14" t="s">
        <v>34</v>
      </c>
      <c r="B237" s="15" t="s">
        <v>417</v>
      </c>
      <c r="C237" s="16" t="s">
        <v>418</v>
      </c>
      <c r="D237" s="23">
        <v>81250000</v>
      </c>
      <c r="E237" s="24">
        <v>86679972</v>
      </c>
      <c r="F237" s="24">
        <v>39092802</v>
      </c>
      <c r="G237" s="31">
        <f t="shared" si="47"/>
        <v>0.45100155316155388</v>
      </c>
      <c r="H237" s="23">
        <v>842436</v>
      </c>
      <c r="I237" s="24">
        <v>311550</v>
      </c>
      <c r="J237" s="24">
        <v>328211</v>
      </c>
      <c r="K237" s="23">
        <v>1482197</v>
      </c>
      <c r="L237" s="23">
        <v>57064</v>
      </c>
      <c r="M237" s="24">
        <v>3379173</v>
      </c>
      <c r="N237" s="24">
        <v>571713</v>
      </c>
      <c r="O237" s="23">
        <v>4007950</v>
      </c>
      <c r="P237" s="23">
        <v>502153</v>
      </c>
      <c r="Q237" s="24">
        <v>565447</v>
      </c>
      <c r="R237" s="24">
        <v>0</v>
      </c>
      <c r="S237" s="23">
        <v>1067600</v>
      </c>
      <c r="T237" s="23">
        <v>701341</v>
      </c>
      <c r="U237" s="24">
        <v>7316806</v>
      </c>
      <c r="V237" s="24">
        <v>24516908</v>
      </c>
      <c r="W237" s="35">
        <v>32535055</v>
      </c>
    </row>
    <row r="238" spans="1:23" ht="14" x14ac:dyDescent="0.3">
      <c r="A238" s="17" t="s">
        <v>0</v>
      </c>
      <c r="B238" s="18" t="s">
        <v>419</v>
      </c>
      <c r="C238" s="19" t="s">
        <v>0</v>
      </c>
      <c r="D238" s="25">
        <f>SUM(D232:D237)</f>
        <v>1634798984</v>
      </c>
      <c r="E238" s="26">
        <f>SUM(E232:E237)</f>
        <v>1744063950</v>
      </c>
      <c r="F238" s="26">
        <f>SUM(F232:F237)</f>
        <v>1252702277</v>
      </c>
      <c r="G238" s="32">
        <f t="shared" si="47"/>
        <v>0.71826625222085461</v>
      </c>
      <c r="H238" s="25">
        <f t="shared" ref="H238:W238" si="48">SUM(H232:H237)</f>
        <v>36722450</v>
      </c>
      <c r="I238" s="26">
        <f t="shared" si="48"/>
        <v>104472524</v>
      </c>
      <c r="J238" s="26">
        <f t="shared" si="48"/>
        <v>86164723</v>
      </c>
      <c r="K238" s="25">
        <f t="shared" si="48"/>
        <v>227359697</v>
      </c>
      <c r="L238" s="25">
        <f t="shared" si="48"/>
        <v>132614743</v>
      </c>
      <c r="M238" s="26">
        <f t="shared" si="48"/>
        <v>134810829</v>
      </c>
      <c r="N238" s="26">
        <f t="shared" si="48"/>
        <v>99913519</v>
      </c>
      <c r="O238" s="25">
        <f t="shared" si="48"/>
        <v>367339091</v>
      </c>
      <c r="P238" s="25">
        <f t="shared" si="48"/>
        <v>35526420</v>
      </c>
      <c r="Q238" s="26">
        <f t="shared" si="48"/>
        <v>79068403</v>
      </c>
      <c r="R238" s="26">
        <f t="shared" si="48"/>
        <v>157527088</v>
      </c>
      <c r="S238" s="25">
        <f t="shared" si="48"/>
        <v>272121911</v>
      </c>
      <c r="T238" s="25">
        <f t="shared" si="48"/>
        <v>66674163</v>
      </c>
      <c r="U238" s="26">
        <f t="shared" si="48"/>
        <v>85636838</v>
      </c>
      <c r="V238" s="26">
        <f t="shared" si="48"/>
        <v>233570577</v>
      </c>
      <c r="W238" s="36">
        <f t="shared" si="48"/>
        <v>385881578</v>
      </c>
    </row>
    <row r="239" spans="1:23" ht="13" x14ac:dyDescent="0.3">
      <c r="A239" s="14" t="s">
        <v>19</v>
      </c>
      <c r="B239" s="15" t="s">
        <v>420</v>
      </c>
      <c r="C239" s="16" t="s">
        <v>421</v>
      </c>
      <c r="D239" s="23">
        <v>50831772</v>
      </c>
      <c r="E239" s="24">
        <v>50749115</v>
      </c>
      <c r="F239" s="24">
        <v>56199172</v>
      </c>
      <c r="G239" s="31">
        <f t="shared" si="47"/>
        <v>1.1073921584642412</v>
      </c>
      <c r="H239" s="23">
        <v>0</v>
      </c>
      <c r="I239" s="24">
        <v>4718340</v>
      </c>
      <c r="J239" s="24">
        <v>11137676</v>
      </c>
      <c r="K239" s="23">
        <v>15856016</v>
      </c>
      <c r="L239" s="23">
        <v>0</v>
      </c>
      <c r="M239" s="24">
        <v>6786985</v>
      </c>
      <c r="N239" s="24">
        <v>6109691</v>
      </c>
      <c r="O239" s="23">
        <v>12896676</v>
      </c>
      <c r="P239" s="23">
        <v>549995</v>
      </c>
      <c r="Q239" s="24">
        <v>268950</v>
      </c>
      <c r="R239" s="24">
        <v>3730913</v>
      </c>
      <c r="S239" s="23">
        <v>4549858</v>
      </c>
      <c r="T239" s="23">
        <v>705199</v>
      </c>
      <c r="U239" s="24">
        <v>1426666</v>
      </c>
      <c r="V239" s="24">
        <v>20764757</v>
      </c>
      <c r="W239" s="35">
        <v>22896622</v>
      </c>
    </row>
    <row r="240" spans="1:23" ht="13" x14ac:dyDescent="0.3">
      <c r="A240" s="14" t="s">
        <v>19</v>
      </c>
      <c r="B240" s="15" t="s">
        <v>422</v>
      </c>
      <c r="C240" s="16" t="s">
        <v>423</v>
      </c>
      <c r="D240" s="23">
        <v>43845000</v>
      </c>
      <c r="E240" s="24">
        <v>6219727</v>
      </c>
      <c r="F240" s="24">
        <v>12894403</v>
      </c>
      <c r="G240" s="31">
        <f t="shared" si="47"/>
        <v>2.0731461364783375</v>
      </c>
      <c r="H240" s="23">
        <v>2330247</v>
      </c>
      <c r="I240" s="24">
        <v>1798936</v>
      </c>
      <c r="J240" s="24">
        <v>2374677</v>
      </c>
      <c r="K240" s="23">
        <v>6503860</v>
      </c>
      <c r="L240" s="23">
        <v>6390543</v>
      </c>
      <c r="M240" s="24">
        <v>0</v>
      </c>
      <c r="N240" s="24">
        <v>0</v>
      </c>
      <c r="O240" s="23">
        <v>6390543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19</v>
      </c>
      <c r="B241" s="15" t="s">
        <v>424</v>
      </c>
      <c r="C241" s="16" t="s">
        <v>425</v>
      </c>
      <c r="D241" s="23">
        <v>175973376</v>
      </c>
      <c r="E241" s="24">
        <v>149898423</v>
      </c>
      <c r="F241" s="24">
        <v>120858920</v>
      </c>
      <c r="G241" s="31">
        <f t="shared" si="47"/>
        <v>0.8062721246907314</v>
      </c>
      <c r="H241" s="23">
        <v>6553453</v>
      </c>
      <c r="I241" s="24">
        <v>33249733</v>
      </c>
      <c r="J241" s="24">
        <v>1551835</v>
      </c>
      <c r="K241" s="23">
        <v>41355021</v>
      </c>
      <c r="L241" s="23">
        <v>2200758</v>
      </c>
      <c r="M241" s="24">
        <v>5323935</v>
      </c>
      <c r="N241" s="24">
        <v>14420831</v>
      </c>
      <c r="O241" s="23">
        <v>21945524</v>
      </c>
      <c r="P241" s="23">
        <v>4382367</v>
      </c>
      <c r="Q241" s="24">
        <v>3465737</v>
      </c>
      <c r="R241" s="24">
        <v>1745287</v>
      </c>
      <c r="S241" s="23">
        <v>9593391</v>
      </c>
      <c r="T241" s="23">
        <v>8473331</v>
      </c>
      <c r="U241" s="24">
        <v>18956374</v>
      </c>
      <c r="V241" s="24">
        <v>20535279</v>
      </c>
      <c r="W241" s="35">
        <v>47964984</v>
      </c>
    </row>
    <row r="242" spans="1:23" ht="13" x14ac:dyDescent="0.3">
      <c r="A242" s="14" t="s">
        <v>19</v>
      </c>
      <c r="B242" s="15" t="s">
        <v>426</v>
      </c>
      <c r="C242" s="16" t="s">
        <v>427</v>
      </c>
      <c r="D242" s="23">
        <v>42449900</v>
      </c>
      <c r="E242" s="24">
        <v>42449900</v>
      </c>
      <c r="F242" s="24">
        <v>1251148</v>
      </c>
      <c r="G242" s="31">
        <f t="shared" si="47"/>
        <v>2.9473520550107303E-2</v>
      </c>
      <c r="H242" s="23">
        <v>-119915683</v>
      </c>
      <c r="I242" s="24">
        <v>0</v>
      </c>
      <c r="J242" s="24">
        <v>0</v>
      </c>
      <c r="K242" s="23">
        <v>-119915683</v>
      </c>
      <c r="L242" s="23">
        <v>119406612</v>
      </c>
      <c r="M242" s="24">
        <v>1724562</v>
      </c>
      <c r="N242" s="24">
        <v>0</v>
      </c>
      <c r="O242" s="23">
        <v>121131174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35657</v>
      </c>
      <c r="V242" s="24">
        <v>0</v>
      </c>
      <c r="W242" s="35">
        <v>35657</v>
      </c>
    </row>
    <row r="243" spans="1:23" ht="13" x14ac:dyDescent="0.3">
      <c r="A243" s="14" t="s">
        <v>19</v>
      </c>
      <c r="B243" s="15" t="s">
        <v>428</v>
      </c>
      <c r="C243" s="16" t="s">
        <v>429</v>
      </c>
      <c r="D243" s="23">
        <v>77713000</v>
      </c>
      <c r="E243" s="24">
        <v>72301268</v>
      </c>
      <c r="F243" s="24">
        <v>19945711</v>
      </c>
      <c r="G243" s="31">
        <f t="shared" si="47"/>
        <v>0.27586944948185416</v>
      </c>
      <c r="H243" s="23">
        <v>0</v>
      </c>
      <c r="I243" s="24">
        <v>0</v>
      </c>
      <c r="J243" s="24">
        <v>18900</v>
      </c>
      <c r="K243" s="23">
        <v>18900</v>
      </c>
      <c r="L243" s="23">
        <v>0</v>
      </c>
      <c r="M243" s="24">
        <v>130435</v>
      </c>
      <c r="N243" s="24">
        <v>6017695</v>
      </c>
      <c r="O243" s="23">
        <v>6148130</v>
      </c>
      <c r="P243" s="23">
        <v>85164</v>
      </c>
      <c r="Q243" s="24">
        <v>-1123455</v>
      </c>
      <c r="R243" s="24">
        <v>1347206</v>
      </c>
      <c r="S243" s="23">
        <v>308915</v>
      </c>
      <c r="T243" s="23">
        <v>7886887</v>
      </c>
      <c r="U243" s="24">
        <v>722185</v>
      </c>
      <c r="V243" s="24">
        <v>4860694</v>
      </c>
      <c r="W243" s="35">
        <v>13469766</v>
      </c>
    </row>
    <row r="244" spans="1:23" ht="13" x14ac:dyDescent="0.3">
      <c r="A244" s="14" t="s">
        <v>34</v>
      </c>
      <c r="B244" s="15" t="s">
        <v>430</v>
      </c>
      <c r="C244" s="16" t="s">
        <v>431</v>
      </c>
      <c r="D244" s="23">
        <v>402590000</v>
      </c>
      <c r="E244" s="24">
        <v>499735565</v>
      </c>
      <c r="F244" s="24">
        <v>-10645260541</v>
      </c>
      <c r="G244" s="31">
        <f t="shared" si="47"/>
        <v>-21.301786958068515</v>
      </c>
      <c r="H244" s="23">
        <v>0</v>
      </c>
      <c r="I244" s="24">
        <v>1992640</v>
      </c>
      <c r="J244" s="24">
        <v>33352625</v>
      </c>
      <c r="K244" s="23">
        <v>35345265</v>
      </c>
      <c r="L244" s="23">
        <v>-10847325942</v>
      </c>
      <c r="M244" s="24">
        <v>28000</v>
      </c>
      <c r="N244" s="24">
        <v>85015959</v>
      </c>
      <c r="O244" s="23">
        <v>-10762281983</v>
      </c>
      <c r="P244" s="23">
        <v>2619496</v>
      </c>
      <c r="Q244" s="24">
        <v>0</v>
      </c>
      <c r="R244" s="24">
        <v>1141562</v>
      </c>
      <c r="S244" s="23">
        <v>3761058</v>
      </c>
      <c r="T244" s="23">
        <v>26395861</v>
      </c>
      <c r="U244" s="24">
        <v>0</v>
      </c>
      <c r="V244" s="24">
        <v>51519258</v>
      </c>
      <c r="W244" s="35">
        <v>77915119</v>
      </c>
    </row>
    <row r="245" spans="1:23" ht="14" x14ac:dyDescent="0.3">
      <c r="A245" s="17" t="s">
        <v>0</v>
      </c>
      <c r="B245" s="18" t="s">
        <v>432</v>
      </c>
      <c r="C245" s="19" t="s">
        <v>0</v>
      </c>
      <c r="D245" s="25">
        <f>SUM(D239:D244)</f>
        <v>793403048</v>
      </c>
      <c r="E245" s="26">
        <f>SUM(E239:E244)</f>
        <v>821353998</v>
      </c>
      <c r="F245" s="26">
        <f>SUM(F239:F244)</f>
        <v>-10434111187</v>
      </c>
      <c r="G245" s="32">
        <f t="shared" si="47"/>
        <v>-12.703549519947671</v>
      </c>
      <c r="H245" s="25">
        <f t="shared" ref="H245:W245" si="49">SUM(H239:H244)</f>
        <v>-111031983</v>
      </c>
      <c r="I245" s="26">
        <f t="shared" si="49"/>
        <v>41759649</v>
      </c>
      <c r="J245" s="26">
        <f t="shared" si="49"/>
        <v>48435713</v>
      </c>
      <c r="K245" s="25">
        <f t="shared" si="49"/>
        <v>-20836621</v>
      </c>
      <c r="L245" s="25">
        <f t="shared" si="49"/>
        <v>-10719328029</v>
      </c>
      <c r="M245" s="26">
        <f t="shared" si="49"/>
        <v>13993917</v>
      </c>
      <c r="N245" s="26">
        <f t="shared" si="49"/>
        <v>111564176</v>
      </c>
      <c r="O245" s="25">
        <f t="shared" si="49"/>
        <v>-10593769936</v>
      </c>
      <c r="P245" s="25">
        <f t="shared" si="49"/>
        <v>7637022</v>
      </c>
      <c r="Q245" s="26">
        <f t="shared" si="49"/>
        <v>2611232</v>
      </c>
      <c r="R245" s="26">
        <f t="shared" si="49"/>
        <v>7964968</v>
      </c>
      <c r="S245" s="25">
        <f t="shared" si="49"/>
        <v>18213222</v>
      </c>
      <c r="T245" s="25">
        <f t="shared" si="49"/>
        <v>43461278</v>
      </c>
      <c r="U245" s="26">
        <f t="shared" si="49"/>
        <v>21140882</v>
      </c>
      <c r="V245" s="26">
        <f t="shared" si="49"/>
        <v>97679988</v>
      </c>
      <c r="W245" s="36">
        <f t="shared" si="49"/>
        <v>162282148</v>
      </c>
    </row>
    <row r="246" spans="1:23" ht="13" x14ac:dyDescent="0.3">
      <c r="A246" s="14" t="s">
        <v>19</v>
      </c>
      <c r="B246" s="15" t="s">
        <v>433</v>
      </c>
      <c r="C246" s="16" t="s">
        <v>434</v>
      </c>
      <c r="D246" s="23">
        <v>64133045</v>
      </c>
      <c r="E246" s="24">
        <v>89156822</v>
      </c>
      <c r="F246" s="24">
        <v>75435350</v>
      </c>
      <c r="G246" s="31">
        <f t="shared" si="47"/>
        <v>0.84609734070602027</v>
      </c>
      <c r="H246" s="23">
        <v>7782548</v>
      </c>
      <c r="I246" s="24">
        <v>9688241</v>
      </c>
      <c r="J246" s="24">
        <v>12440841</v>
      </c>
      <c r="K246" s="23">
        <v>29911630</v>
      </c>
      <c r="L246" s="23">
        <v>2884093</v>
      </c>
      <c r="M246" s="24">
        <v>5558440</v>
      </c>
      <c r="N246" s="24">
        <v>12131942</v>
      </c>
      <c r="O246" s="23">
        <v>20574475</v>
      </c>
      <c r="P246" s="23">
        <v>807693</v>
      </c>
      <c r="Q246" s="24">
        <v>1714304</v>
      </c>
      <c r="R246" s="24">
        <v>2514085</v>
      </c>
      <c r="S246" s="23">
        <v>5036082</v>
      </c>
      <c r="T246" s="23">
        <v>2353845</v>
      </c>
      <c r="U246" s="24">
        <v>209526</v>
      </c>
      <c r="V246" s="24">
        <v>17349792</v>
      </c>
      <c r="W246" s="35">
        <v>19913163</v>
      </c>
    </row>
    <row r="247" spans="1:23" ht="13" x14ac:dyDescent="0.3">
      <c r="A247" s="14" t="s">
        <v>19</v>
      </c>
      <c r="B247" s="15" t="s">
        <v>435</v>
      </c>
      <c r="C247" s="16" t="s">
        <v>436</v>
      </c>
      <c r="D247" s="23">
        <v>30807467</v>
      </c>
      <c r="E247" s="24">
        <v>29940367</v>
      </c>
      <c r="F247" s="24">
        <v>4671886</v>
      </c>
      <c r="G247" s="31">
        <f t="shared" si="47"/>
        <v>0.1560397038553335</v>
      </c>
      <c r="H247" s="23">
        <v>0</v>
      </c>
      <c r="I247" s="24">
        <v>-501052</v>
      </c>
      <c r="J247" s="24">
        <v>1302953</v>
      </c>
      <c r="K247" s="23">
        <v>801901</v>
      </c>
      <c r="L247" s="23">
        <v>2405995</v>
      </c>
      <c r="M247" s="24">
        <v>237104</v>
      </c>
      <c r="N247" s="24">
        <v>1226886</v>
      </c>
      <c r="O247" s="23">
        <v>3869985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19</v>
      </c>
      <c r="B248" s="15" t="s">
        <v>437</v>
      </c>
      <c r="C248" s="16" t="s">
        <v>438</v>
      </c>
      <c r="D248" s="23">
        <v>72600200</v>
      </c>
      <c r="E248" s="24">
        <v>76550200</v>
      </c>
      <c r="F248" s="24">
        <v>87807325</v>
      </c>
      <c r="G248" s="31">
        <f t="shared" si="47"/>
        <v>1.1470554616447768</v>
      </c>
      <c r="H248" s="23">
        <v>3800744</v>
      </c>
      <c r="I248" s="24">
        <v>1487440</v>
      </c>
      <c r="J248" s="24">
        <v>6949177</v>
      </c>
      <c r="K248" s="23">
        <v>12237361</v>
      </c>
      <c r="L248" s="23">
        <v>3647806</v>
      </c>
      <c r="M248" s="24">
        <v>7876724</v>
      </c>
      <c r="N248" s="24">
        <v>6938534</v>
      </c>
      <c r="O248" s="23">
        <v>18463064</v>
      </c>
      <c r="P248" s="23">
        <v>-59619</v>
      </c>
      <c r="Q248" s="24">
        <v>7867864</v>
      </c>
      <c r="R248" s="24">
        <v>6931054</v>
      </c>
      <c r="S248" s="23">
        <v>14739299</v>
      </c>
      <c r="T248" s="23">
        <v>1169826</v>
      </c>
      <c r="U248" s="24">
        <v>7513850</v>
      </c>
      <c r="V248" s="24">
        <v>33683925</v>
      </c>
      <c r="W248" s="35">
        <v>42367601</v>
      </c>
    </row>
    <row r="249" spans="1:23" ht="13" x14ac:dyDescent="0.3">
      <c r="A249" s="14" t="s">
        <v>19</v>
      </c>
      <c r="B249" s="15" t="s">
        <v>439</v>
      </c>
      <c r="C249" s="16" t="s">
        <v>440</v>
      </c>
      <c r="D249" s="23">
        <v>40441958</v>
      </c>
      <c r="E249" s="24">
        <v>40441958</v>
      </c>
      <c r="F249" s="24">
        <v>29964284</v>
      </c>
      <c r="G249" s="31">
        <f t="shared" si="47"/>
        <v>0.74092070418548972</v>
      </c>
      <c r="H249" s="23">
        <v>259305</v>
      </c>
      <c r="I249" s="24">
        <v>3881817</v>
      </c>
      <c r="J249" s="24">
        <v>323295</v>
      </c>
      <c r="K249" s="23">
        <v>4464417</v>
      </c>
      <c r="L249" s="23">
        <v>616301</v>
      </c>
      <c r="M249" s="24">
        <v>4094922</v>
      </c>
      <c r="N249" s="24">
        <v>4049005</v>
      </c>
      <c r="O249" s="23">
        <v>8760228</v>
      </c>
      <c r="P249" s="23">
        <v>839956</v>
      </c>
      <c r="Q249" s="24">
        <v>861619</v>
      </c>
      <c r="R249" s="24">
        <v>2261579</v>
      </c>
      <c r="S249" s="23">
        <v>3963154</v>
      </c>
      <c r="T249" s="23">
        <v>5605636</v>
      </c>
      <c r="U249" s="24">
        <v>938393</v>
      </c>
      <c r="V249" s="24">
        <v>6232456</v>
      </c>
      <c r="W249" s="35">
        <v>12776485</v>
      </c>
    </row>
    <row r="250" spans="1:23" ht="13" x14ac:dyDescent="0.3">
      <c r="A250" s="14" t="s">
        <v>19</v>
      </c>
      <c r="B250" s="15" t="s">
        <v>441</v>
      </c>
      <c r="C250" s="16" t="s">
        <v>442</v>
      </c>
      <c r="D250" s="23">
        <v>45929652</v>
      </c>
      <c r="E250" s="24">
        <v>45929652</v>
      </c>
      <c r="F250" s="24">
        <v>11957452</v>
      </c>
      <c r="G250" s="31">
        <f t="shared" si="47"/>
        <v>0.26034275199820806</v>
      </c>
      <c r="H250" s="23">
        <v>0</v>
      </c>
      <c r="I250" s="24">
        <v>801243</v>
      </c>
      <c r="J250" s="24">
        <v>162945</v>
      </c>
      <c r="K250" s="23">
        <v>964188</v>
      </c>
      <c r="L250" s="23">
        <v>398173</v>
      </c>
      <c r="M250" s="24">
        <v>0</v>
      </c>
      <c r="N250" s="24">
        <v>0</v>
      </c>
      <c r="O250" s="23">
        <v>398173</v>
      </c>
      <c r="P250" s="23">
        <v>0</v>
      </c>
      <c r="Q250" s="24">
        <v>0</v>
      </c>
      <c r="R250" s="24">
        <v>7498309</v>
      </c>
      <c r="S250" s="23">
        <v>7498309</v>
      </c>
      <c r="T250" s="23">
        <v>1137510</v>
      </c>
      <c r="U250" s="24">
        <v>816592</v>
      </c>
      <c r="V250" s="24">
        <v>1142680</v>
      </c>
      <c r="W250" s="35">
        <v>3096782</v>
      </c>
    </row>
    <row r="251" spans="1:23" ht="13" x14ac:dyDescent="0.3">
      <c r="A251" s="14" t="s">
        <v>34</v>
      </c>
      <c r="B251" s="15" t="s">
        <v>443</v>
      </c>
      <c r="C251" s="16" t="s">
        <v>444</v>
      </c>
      <c r="D251" s="23">
        <v>651979370</v>
      </c>
      <c r="E251" s="24">
        <v>666783170</v>
      </c>
      <c r="F251" s="24">
        <v>251675348</v>
      </c>
      <c r="G251" s="31">
        <f t="shared" si="47"/>
        <v>0.37744706123881322</v>
      </c>
      <c r="H251" s="23">
        <v>19302921</v>
      </c>
      <c r="I251" s="24">
        <v>12887798</v>
      </c>
      <c r="J251" s="24">
        <v>10928898</v>
      </c>
      <c r="K251" s="23">
        <v>43119617</v>
      </c>
      <c r="L251" s="23">
        <v>28552862</v>
      </c>
      <c r="M251" s="24">
        <v>32028024</v>
      </c>
      <c r="N251" s="24">
        <v>16150337</v>
      </c>
      <c r="O251" s="23">
        <v>76731223</v>
      </c>
      <c r="P251" s="23">
        <v>1693828</v>
      </c>
      <c r="Q251" s="24">
        <v>12318989</v>
      </c>
      <c r="R251" s="24">
        <v>39868375</v>
      </c>
      <c r="S251" s="23">
        <v>53881192</v>
      </c>
      <c r="T251" s="23">
        <v>42532423</v>
      </c>
      <c r="U251" s="24">
        <v>27991567</v>
      </c>
      <c r="V251" s="24">
        <v>7419326</v>
      </c>
      <c r="W251" s="35">
        <v>77943316</v>
      </c>
    </row>
    <row r="252" spans="1:23" ht="14" x14ac:dyDescent="0.3">
      <c r="A252" s="17" t="s">
        <v>0</v>
      </c>
      <c r="B252" s="18" t="s">
        <v>445</v>
      </c>
      <c r="C252" s="19" t="s">
        <v>0</v>
      </c>
      <c r="D252" s="25">
        <f>SUM(D246:D251)</f>
        <v>905891692</v>
      </c>
      <c r="E252" s="26">
        <f>SUM(E246:E251)</f>
        <v>948802169</v>
      </c>
      <c r="F252" s="26">
        <f>SUM(F246:F251)</f>
        <v>461511645</v>
      </c>
      <c r="G252" s="32">
        <f t="shared" si="47"/>
        <v>0.48641504001452174</v>
      </c>
      <c r="H252" s="25">
        <f t="shared" ref="H252:W252" si="50">SUM(H246:H251)</f>
        <v>31145518</v>
      </c>
      <c r="I252" s="26">
        <f t="shared" si="50"/>
        <v>28245487</v>
      </c>
      <c r="J252" s="26">
        <f t="shared" si="50"/>
        <v>32108109</v>
      </c>
      <c r="K252" s="25">
        <f t="shared" si="50"/>
        <v>91499114</v>
      </c>
      <c r="L252" s="25">
        <f t="shared" si="50"/>
        <v>38505230</v>
      </c>
      <c r="M252" s="26">
        <f t="shared" si="50"/>
        <v>49795214</v>
      </c>
      <c r="N252" s="26">
        <f t="shared" si="50"/>
        <v>40496704</v>
      </c>
      <c r="O252" s="25">
        <f t="shared" si="50"/>
        <v>128797148</v>
      </c>
      <c r="P252" s="25">
        <f t="shared" si="50"/>
        <v>3281858</v>
      </c>
      <c r="Q252" s="26">
        <f t="shared" si="50"/>
        <v>22762776</v>
      </c>
      <c r="R252" s="26">
        <f t="shared" si="50"/>
        <v>59073402</v>
      </c>
      <c r="S252" s="25">
        <f t="shared" si="50"/>
        <v>85118036</v>
      </c>
      <c r="T252" s="25">
        <f t="shared" si="50"/>
        <v>52799240</v>
      </c>
      <c r="U252" s="26">
        <f t="shared" si="50"/>
        <v>37469928</v>
      </c>
      <c r="V252" s="26">
        <f t="shared" si="50"/>
        <v>65828179</v>
      </c>
      <c r="W252" s="36">
        <f t="shared" si="50"/>
        <v>156097347</v>
      </c>
    </row>
    <row r="253" spans="1:23" ht="13" x14ac:dyDescent="0.3">
      <c r="A253" s="14" t="s">
        <v>19</v>
      </c>
      <c r="B253" s="15" t="s">
        <v>446</v>
      </c>
      <c r="C253" s="16" t="s">
        <v>447</v>
      </c>
      <c r="D253" s="23">
        <v>236249799</v>
      </c>
      <c r="E253" s="24">
        <v>235525033</v>
      </c>
      <c r="F253" s="24">
        <v>119992201</v>
      </c>
      <c r="G253" s="31">
        <f t="shared" si="47"/>
        <v>0.50946686843262223</v>
      </c>
      <c r="H253" s="23">
        <v>1910881</v>
      </c>
      <c r="I253" s="24">
        <v>16070006</v>
      </c>
      <c r="J253" s="24">
        <v>8049656</v>
      </c>
      <c r="K253" s="23">
        <v>26030543</v>
      </c>
      <c r="L253" s="23">
        <v>13449328</v>
      </c>
      <c r="M253" s="24">
        <v>15513219</v>
      </c>
      <c r="N253" s="24">
        <v>10551873</v>
      </c>
      <c r="O253" s="23">
        <v>39514420</v>
      </c>
      <c r="P253" s="23">
        <v>2920986</v>
      </c>
      <c r="Q253" s="24">
        <v>13130344</v>
      </c>
      <c r="R253" s="24">
        <v>19025580</v>
      </c>
      <c r="S253" s="23">
        <v>35076910</v>
      </c>
      <c r="T253" s="23">
        <v>4248258</v>
      </c>
      <c r="U253" s="24">
        <v>15122070</v>
      </c>
      <c r="V253" s="24">
        <v>0</v>
      </c>
      <c r="W253" s="35">
        <v>19370328</v>
      </c>
    </row>
    <row r="254" spans="1:23" ht="13" x14ac:dyDescent="0.3">
      <c r="A254" s="14" t="s">
        <v>19</v>
      </c>
      <c r="B254" s="15" t="s">
        <v>448</v>
      </c>
      <c r="C254" s="16" t="s">
        <v>449</v>
      </c>
      <c r="D254" s="23">
        <v>65843861</v>
      </c>
      <c r="E254" s="24">
        <v>65943461</v>
      </c>
      <c r="F254" s="24">
        <v>48148902</v>
      </c>
      <c r="G254" s="31">
        <f t="shared" si="47"/>
        <v>0.73015430597432551</v>
      </c>
      <c r="H254" s="23">
        <v>740233</v>
      </c>
      <c r="I254" s="24">
        <v>5531626</v>
      </c>
      <c r="J254" s="24">
        <v>1983089</v>
      </c>
      <c r="K254" s="23">
        <v>8254948</v>
      </c>
      <c r="L254" s="23">
        <v>6807539</v>
      </c>
      <c r="M254" s="24">
        <v>9978567</v>
      </c>
      <c r="N254" s="24">
        <v>2974792</v>
      </c>
      <c r="O254" s="23">
        <v>19760898</v>
      </c>
      <c r="P254" s="23">
        <v>1840929</v>
      </c>
      <c r="Q254" s="24">
        <v>2054414</v>
      </c>
      <c r="R254" s="24">
        <v>4311783</v>
      </c>
      <c r="S254" s="23">
        <v>8207126</v>
      </c>
      <c r="T254" s="23">
        <v>889385</v>
      </c>
      <c r="U254" s="24">
        <v>2429954</v>
      </c>
      <c r="V254" s="24">
        <v>8606591</v>
      </c>
      <c r="W254" s="35">
        <v>11925930</v>
      </c>
    </row>
    <row r="255" spans="1:23" ht="13" x14ac:dyDescent="0.3">
      <c r="A255" s="14" t="s">
        <v>19</v>
      </c>
      <c r="B255" s="15" t="s">
        <v>450</v>
      </c>
      <c r="C255" s="16" t="s">
        <v>451</v>
      </c>
      <c r="D255" s="23">
        <v>230033400</v>
      </c>
      <c r="E255" s="24">
        <v>251042966</v>
      </c>
      <c r="F255" s="24">
        <v>210325099</v>
      </c>
      <c r="G255" s="31">
        <f t="shared" si="47"/>
        <v>0.83780518670258219</v>
      </c>
      <c r="H255" s="23">
        <v>7419936</v>
      </c>
      <c r="I255" s="24">
        <v>6111431</v>
      </c>
      <c r="J255" s="24">
        <v>17875032</v>
      </c>
      <c r="K255" s="23">
        <v>31406399</v>
      </c>
      <c r="L255" s="23">
        <v>18908261</v>
      </c>
      <c r="M255" s="24">
        <v>24849755</v>
      </c>
      <c r="N255" s="24">
        <v>10672253</v>
      </c>
      <c r="O255" s="23">
        <v>54430269</v>
      </c>
      <c r="P255" s="23">
        <v>7821417</v>
      </c>
      <c r="Q255" s="24">
        <v>10825764</v>
      </c>
      <c r="R255" s="24">
        <v>25083151</v>
      </c>
      <c r="S255" s="23">
        <v>43730332</v>
      </c>
      <c r="T255" s="23">
        <v>22549328</v>
      </c>
      <c r="U255" s="24">
        <v>20019779</v>
      </c>
      <c r="V255" s="24">
        <v>38188992</v>
      </c>
      <c r="W255" s="35">
        <v>80758099</v>
      </c>
    </row>
    <row r="256" spans="1:23" ht="13" x14ac:dyDescent="0.3">
      <c r="A256" s="14" t="s">
        <v>34</v>
      </c>
      <c r="B256" s="15" t="s">
        <v>452</v>
      </c>
      <c r="C256" s="16" t="s">
        <v>453</v>
      </c>
      <c r="D256" s="23">
        <v>29950000</v>
      </c>
      <c r="E256" s="24">
        <v>11509992</v>
      </c>
      <c r="F256" s="24">
        <v>10675529</v>
      </c>
      <c r="G256" s="31">
        <f t="shared" si="47"/>
        <v>0.92750099218140203</v>
      </c>
      <c r="H256" s="23">
        <v>178124</v>
      </c>
      <c r="I256" s="24">
        <v>0</v>
      </c>
      <c r="J256" s="24">
        <v>0</v>
      </c>
      <c r="K256" s="23">
        <v>178124</v>
      </c>
      <c r="L256" s="23">
        <v>1341744</v>
      </c>
      <c r="M256" s="24">
        <v>14650</v>
      </c>
      <c r="N256" s="24">
        <v>1137474</v>
      </c>
      <c r="O256" s="23">
        <v>2493868</v>
      </c>
      <c r="P256" s="23">
        <v>632964</v>
      </c>
      <c r="Q256" s="24">
        <v>5500</v>
      </c>
      <c r="R256" s="24">
        <v>0</v>
      </c>
      <c r="S256" s="23">
        <v>638464</v>
      </c>
      <c r="T256" s="23">
        <v>960243</v>
      </c>
      <c r="U256" s="24">
        <v>545159</v>
      </c>
      <c r="V256" s="24">
        <v>5859671</v>
      </c>
      <c r="W256" s="35">
        <v>7365073</v>
      </c>
    </row>
    <row r="257" spans="1:23" ht="14" x14ac:dyDescent="0.3">
      <c r="A257" s="17" t="s">
        <v>0</v>
      </c>
      <c r="B257" s="18" t="s">
        <v>454</v>
      </c>
      <c r="C257" s="19" t="s">
        <v>0</v>
      </c>
      <c r="D257" s="25">
        <f>SUM(D253:D256)</f>
        <v>562077060</v>
      </c>
      <c r="E257" s="26">
        <f>SUM(E253:E256)</f>
        <v>564021452</v>
      </c>
      <c r="F257" s="26">
        <f>SUM(F253:F256)</f>
        <v>389141731</v>
      </c>
      <c r="G257" s="32">
        <f t="shared" si="47"/>
        <v>0.68994136591811761</v>
      </c>
      <c r="H257" s="25">
        <f t="shared" ref="H257:W257" si="51">SUM(H253:H256)</f>
        <v>10249174</v>
      </c>
      <c r="I257" s="26">
        <f t="shared" si="51"/>
        <v>27713063</v>
      </c>
      <c r="J257" s="26">
        <f t="shared" si="51"/>
        <v>27907777</v>
      </c>
      <c r="K257" s="25">
        <f t="shared" si="51"/>
        <v>65870014</v>
      </c>
      <c r="L257" s="25">
        <f t="shared" si="51"/>
        <v>40506872</v>
      </c>
      <c r="M257" s="26">
        <f t="shared" si="51"/>
        <v>50356191</v>
      </c>
      <c r="N257" s="26">
        <f t="shared" si="51"/>
        <v>25336392</v>
      </c>
      <c r="O257" s="25">
        <f t="shared" si="51"/>
        <v>116199455</v>
      </c>
      <c r="P257" s="25">
        <f t="shared" si="51"/>
        <v>13216296</v>
      </c>
      <c r="Q257" s="26">
        <f t="shared" si="51"/>
        <v>26016022</v>
      </c>
      <c r="R257" s="26">
        <f t="shared" si="51"/>
        <v>48420514</v>
      </c>
      <c r="S257" s="25">
        <f t="shared" si="51"/>
        <v>87652832</v>
      </c>
      <c r="T257" s="25">
        <f t="shared" si="51"/>
        <v>28647214</v>
      </c>
      <c r="U257" s="26">
        <f t="shared" si="51"/>
        <v>38116962</v>
      </c>
      <c r="V257" s="26">
        <f t="shared" si="51"/>
        <v>52655254</v>
      </c>
      <c r="W257" s="36">
        <f t="shared" si="51"/>
        <v>119419430</v>
      </c>
    </row>
    <row r="258" spans="1:23" ht="14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3896170784</v>
      </c>
      <c r="E258" s="26">
        <f>SUM(E232:E237,E239:E244,E246:E251,E253:E256)</f>
        <v>4078241569</v>
      </c>
      <c r="F258" s="26">
        <f>SUM(F232:F237,F239:F244,F246:F251,F253:F256)</f>
        <v>-8330755534</v>
      </c>
      <c r="G258" s="32">
        <f t="shared" si="47"/>
        <v>-2.042732239631095</v>
      </c>
      <c r="H258" s="25">
        <f t="shared" ref="H258:W258" si="52">SUM(H232:H237,H239:H244,H246:H251,H253:H256)</f>
        <v>-32914841</v>
      </c>
      <c r="I258" s="26">
        <f t="shared" si="52"/>
        <v>202190723</v>
      </c>
      <c r="J258" s="26">
        <f t="shared" si="52"/>
        <v>194616322</v>
      </c>
      <c r="K258" s="25">
        <f t="shared" si="52"/>
        <v>363892204</v>
      </c>
      <c r="L258" s="25">
        <f t="shared" si="52"/>
        <v>-10507701184</v>
      </c>
      <c r="M258" s="26">
        <f t="shared" si="52"/>
        <v>248956151</v>
      </c>
      <c r="N258" s="26">
        <f t="shared" si="52"/>
        <v>277310791</v>
      </c>
      <c r="O258" s="25">
        <f t="shared" si="52"/>
        <v>-9981434242</v>
      </c>
      <c r="P258" s="25">
        <f t="shared" si="52"/>
        <v>59661596</v>
      </c>
      <c r="Q258" s="26">
        <f t="shared" si="52"/>
        <v>130458433</v>
      </c>
      <c r="R258" s="26">
        <f t="shared" si="52"/>
        <v>272985972</v>
      </c>
      <c r="S258" s="25">
        <f t="shared" si="52"/>
        <v>463106001</v>
      </c>
      <c r="T258" s="25">
        <f t="shared" si="52"/>
        <v>191581895</v>
      </c>
      <c r="U258" s="26">
        <f t="shared" si="52"/>
        <v>182364610</v>
      </c>
      <c r="V258" s="26">
        <f t="shared" si="52"/>
        <v>449733998</v>
      </c>
      <c r="W258" s="36">
        <f t="shared" si="52"/>
        <v>823680503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19</v>
      </c>
      <c r="B261" s="15" t="s">
        <v>457</v>
      </c>
      <c r="C261" s="16" t="s">
        <v>458</v>
      </c>
      <c r="D261" s="23">
        <v>145035200</v>
      </c>
      <c r="E261" s="24">
        <v>148212200</v>
      </c>
      <c r="F261" s="24">
        <v>126583099</v>
      </c>
      <c r="G261" s="31">
        <f t="shared" ref="G261:G297" si="53">IF(($E261     =0),0,($F261     /$E261     ))</f>
        <v>0.85406666252845587</v>
      </c>
      <c r="H261" s="23">
        <v>0</v>
      </c>
      <c r="I261" s="24">
        <v>9326002</v>
      </c>
      <c r="J261" s="24">
        <v>9995653</v>
      </c>
      <c r="K261" s="23">
        <v>19321655</v>
      </c>
      <c r="L261" s="23">
        <v>6516817</v>
      </c>
      <c r="M261" s="24">
        <v>16916596</v>
      </c>
      <c r="N261" s="24">
        <v>20846537</v>
      </c>
      <c r="O261" s="23">
        <v>44279950</v>
      </c>
      <c r="P261" s="23">
        <v>7591979</v>
      </c>
      <c r="Q261" s="24">
        <v>4011715</v>
      </c>
      <c r="R261" s="24">
        <v>10542217</v>
      </c>
      <c r="S261" s="23">
        <v>22145911</v>
      </c>
      <c r="T261" s="23">
        <v>10678796</v>
      </c>
      <c r="U261" s="24">
        <v>8978260</v>
      </c>
      <c r="V261" s="24">
        <v>21178527</v>
      </c>
      <c r="W261" s="35">
        <v>40835583</v>
      </c>
    </row>
    <row r="262" spans="1:23" ht="13" x14ac:dyDescent="0.3">
      <c r="A262" s="14" t="s">
        <v>19</v>
      </c>
      <c r="B262" s="15" t="s">
        <v>459</v>
      </c>
      <c r="C262" s="16" t="s">
        <v>460</v>
      </c>
      <c r="D262" s="23">
        <v>165413000</v>
      </c>
      <c r="E262" s="24">
        <v>211910071</v>
      </c>
      <c r="F262" s="24">
        <v>164631457</v>
      </c>
      <c r="G262" s="31">
        <f t="shared" si="53"/>
        <v>0.77689302930770099</v>
      </c>
      <c r="H262" s="23">
        <v>28110</v>
      </c>
      <c r="I262" s="24">
        <v>17597828</v>
      </c>
      <c r="J262" s="24">
        <v>5317765</v>
      </c>
      <c r="K262" s="23">
        <v>22943703</v>
      </c>
      <c r="L262" s="23">
        <v>22779970</v>
      </c>
      <c r="M262" s="24">
        <v>15760410</v>
      </c>
      <c r="N262" s="24">
        <v>24850008</v>
      </c>
      <c r="O262" s="23">
        <v>63390388</v>
      </c>
      <c r="P262" s="23">
        <v>7167884</v>
      </c>
      <c r="Q262" s="24">
        <v>0</v>
      </c>
      <c r="R262" s="24">
        <v>8344207</v>
      </c>
      <c r="S262" s="23">
        <v>15512091</v>
      </c>
      <c r="T262" s="23">
        <v>7658589</v>
      </c>
      <c r="U262" s="24">
        <v>20979523</v>
      </c>
      <c r="V262" s="24">
        <v>34147163</v>
      </c>
      <c r="W262" s="35">
        <v>62785275</v>
      </c>
    </row>
    <row r="263" spans="1:23" ht="13" x14ac:dyDescent="0.3">
      <c r="A263" s="14" t="s">
        <v>19</v>
      </c>
      <c r="B263" s="15" t="s">
        <v>461</v>
      </c>
      <c r="C263" s="16" t="s">
        <v>462</v>
      </c>
      <c r="D263" s="23">
        <v>90871846</v>
      </c>
      <c r="E263" s="24">
        <v>89392410</v>
      </c>
      <c r="F263" s="24">
        <v>57745733</v>
      </c>
      <c r="G263" s="31">
        <f t="shared" si="53"/>
        <v>0.64598026834716726</v>
      </c>
      <c r="H263" s="23">
        <v>762639</v>
      </c>
      <c r="I263" s="24">
        <v>9439152</v>
      </c>
      <c r="J263" s="24">
        <v>1903679</v>
      </c>
      <c r="K263" s="23">
        <v>12105470</v>
      </c>
      <c r="L263" s="23">
        <v>2500887</v>
      </c>
      <c r="M263" s="24">
        <v>1477820</v>
      </c>
      <c r="N263" s="24">
        <v>4436466</v>
      </c>
      <c r="O263" s="23">
        <v>8415173</v>
      </c>
      <c r="P263" s="23">
        <v>2214337</v>
      </c>
      <c r="Q263" s="24">
        <v>9439588</v>
      </c>
      <c r="R263" s="24">
        <v>1234770</v>
      </c>
      <c r="S263" s="23">
        <v>12888695</v>
      </c>
      <c r="T263" s="23">
        <v>5560176</v>
      </c>
      <c r="U263" s="24">
        <v>6094854</v>
      </c>
      <c r="V263" s="24">
        <v>12681365</v>
      </c>
      <c r="W263" s="35">
        <v>24336395</v>
      </c>
    </row>
    <row r="264" spans="1:23" ht="13" x14ac:dyDescent="0.3">
      <c r="A264" s="14" t="s">
        <v>34</v>
      </c>
      <c r="B264" s="15" t="s">
        <v>463</v>
      </c>
      <c r="C264" s="16" t="s">
        <v>464</v>
      </c>
      <c r="D264" s="23">
        <v>680000</v>
      </c>
      <c r="E264" s="24">
        <v>1031850</v>
      </c>
      <c r="F264" s="24">
        <v>-12664035</v>
      </c>
      <c r="G264" s="31">
        <f t="shared" si="53"/>
        <v>-12.273135630178805</v>
      </c>
      <c r="H264" s="23">
        <v>-13486048</v>
      </c>
      <c r="I264" s="24">
        <v>14800</v>
      </c>
      <c r="J264" s="24">
        <v>60751</v>
      </c>
      <c r="K264" s="23">
        <v>-13410497</v>
      </c>
      <c r="L264" s="23">
        <v>0</v>
      </c>
      <c r="M264" s="24">
        <v>0</v>
      </c>
      <c r="N264" s="24">
        <v>8730</v>
      </c>
      <c r="O264" s="23">
        <v>8730</v>
      </c>
      <c r="P264" s="23">
        <v>183400</v>
      </c>
      <c r="Q264" s="24">
        <v>0</v>
      </c>
      <c r="R264" s="24">
        <v>160600</v>
      </c>
      <c r="S264" s="23">
        <v>344000</v>
      </c>
      <c r="T264" s="23">
        <v>0</v>
      </c>
      <c r="U264" s="24">
        <v>0</v>
      </c>
      <c r="V264" s="24">
        <v>393732</v>
      </c>
      <c r="W264" s="35">
        <v>393732</v>
      </c>
    </row>
    <row r="265" spans="1:23" ht="14" x14ac:dyDescent="0.3">
      <c r="A265" s="17" t="s">
        <v>0</v>
      </c>
      <c r="B265" s="18" t="s">
        <v>465</v>
      </c>
      <c r="C265" s="19" t="s">
        <v>0</v>
      </c>
      <c r="D265" s="25">
        <f>SUM(D261:D264)</f>
        <v>402000046</v>
      </c>
      <c r="E265" s="26">
        <f>SUM(E261:E264)</f>
        <v>450546531</v>
      </c>
      <c r="F265" s="26">
        <f>SUM(F261:F264)</f>
        <v>336296254</v>
      </c>
      <c r="G265" s="32">
        <f t="shared" si="53"/>
        <v>0.74641847370033354</v>
      </c>
      <c r="H265" s="25">
        <f t="shared" ref="H265:W265" si="54">SUM(H261:H264)</f>
        <v>-12695299</v>
      </c>
      <c r="I265" s="26">
        <f t="shared" si="54"/>
        <v>36377782</v>
      </c>
      <c r="J265" s="26">
        <f t="shared" si="54"/>
        <v>17277848</v>
      </c>
      <c r="K265" s="25">
        <f t="shared" si="54"/>
        <v>40960331</v>
      </c>
      <c r="L265" s="25">
        <f t="shared" si="54"/>
        <v>31797674</v>
      </c>
      <c r="M265" s="26">
        <f t="shared" si="54"/>
        <v>34154826</v>
      </c>
      <c r="N265" s="26">
        <f t="shared" si="54"/>
        <v>50141741</v>
      </c>
      <c r="O265" s="25">
        <f t="shared" si="54"/>
        <v>116094241</v>
      </c>
      <c r="P265" s="25">
        <f t="shared" si="54"/>
        <v>17157600</v>
      </c>
      <c r="Q265" s="26">
        <f t="shared" si="54"/>
        <v>13451303</v>
      </c>
      <c r="R265" s="26">
        <f t="shared" si="54"/>
        <v>20281794</v>
      </c>
      <c r="S265" s="25">
        <f t="shared" si="54"/>
        <v>50890697</v>
      </c>
      <c r="T265" s="25">
        <f t="shared" si="54"/>
        <v>23897561</v>
      </c>
      <c r="U265" s="26">
        <f t="shared" si="54"/>
        <v>36052637</v>
      </c>
      <c r="V265" s="26">
        <f t="shared" si="54"/>
        <v>68400787</v>
      </c>
      <c r="W265" s="36">
        <f t="shared" si="54"/>
        <v>128350985</v>
      </c>
    </row>
    <row r="266" spans="1:23" ht="13" x14ac:dyDescent="0.3">
      <c r="A266" s="14" t="s">
        <v>19</v>
      </c>
      <c r="B266" s="15" t="s">
        <v>466</v>
      </c>
      <c r="C266" s="16" t="s">
        <v>467</v>
      </c>
      <c r="D266" s="23">
        <v>14064000</v>
      </c>
      <c r="E266" s="24">
        <v>13649000</v>
      </c>
      <c r="F266" s="24">
        <v>15243277</v>
      </c>
      <c r="G266" s="31">
        <f t="shared" si="53"/>
        <v>1.116805406989523</v>
      </c>
      <c r="H266" s="23">
        <v>692646</v>
      </c>
      <c r="I266" s="24">
        <v>1044081</v>
      </c>
      <c r="J266" s="24">
        <v>1303378</v>
      </c>
      <c r="K266" s="23">
        <v>3040105</v>
      </c>
      <c r="L266" s="23">
        <v>1344895</v>
      </c>
      <c r="M266" s="24">
        <v>4121670</v>
      </c>
      <c r="N266" s="24">
        <v>1282739</v>
      </c>
      <c r="O266" s="23">
        <v>6749304</v>
      </c>
      <c r="P266" s="23">
        <v>931401</v>
      </c>
      <c r="Q266" s="24">
        <v>4413</v>
      </c>
      <c r="R266" s="24">
        <v>22287</v>
      </c>
      <c r="S266" s="23">
        <v>958101</v>
      </c>
      <c r="T266" s="23">
        <v>3088026</v>
      </c>
      <c r="U266" s="24">
        <v>1054795</v>
      </c>
      <c r="V266" s="24">
        <v>352946</v>
      </c>
      <c r="W266" s="35">
        <v>4495767</v>
      </c>
    </row>
    <row r="267" spans="1:23" ht="13" x14ac:dyDescent="0.3">
      <c r="A267" s="14" t="s">
        <v>19</v>
      </c>
      <c r="B267" s="15" t="s">
        <v>468</v>
      </c>
      <c r="C267" s="16" t="s">
        <v>469</v>
      </c>
      <c r="D267" s="23">
        <v>28122000</v>
      </c>
      <c r="E267" s="24">
        <v>71120918</v>
      </c>
      <c r="F267" s="24">
        <v>21470213</v>
      </c>
      <c r="G267" s="31">
        <f t="shared" si="53"/>
        <v>0.30188323778385423</v>
      </c>
      <c r="H267" s="23">
        <v>223985</v>
      </c>
      <c r="I267" s="24">
        <v>0</v>
      </c>
      <c r="J267" s="24">
        <v>0</v>
      </c>
      <c r="K267" s="23">
        <v>223985</v>
      </c>
      <c r="L267" s="23">
        <v>2535044</v>
      </c>
      <c r="M267" s="24">
        <v>3665086</v>
      </c>
      <c r="N267" s="24">
        <v>2495467</v>
      </c>
      <c r="O267" s="23">
        <v>8695597</v>
      </c>
      <c r="P267" s="23">
        <v>25896</v>
      </c>
      <c r="Q267" s="24">
        <v>0</v>
      </c>
      <c r="R267" s="24">
        <v>1990975</v>
      </c>
      <c r="S267" s="23">
        <v>2016871</v>
      </c>
      <c r="T267" s="23">
        <v>54800</v>
      </c>
      <c r="U267" s="24">
        <v>558026</v>
      </c>
      <c r="V267" s="24">
        <v>9920934</v>
      </c>
      <c r="W267" s="35">
        <v>10533760</v>
      </c>
    </row>
    <row r="268" spans="1:23" ht="13" x14ac:dyDescent="0.3">
      <c r="A268" s="14" t="s">
        <v>19</v>
      </c>
      <c r="B268" s="15" t="s">
        <v>470</v>
      </c>
      <c r="C268" s="16" t="s">
        <v>471</v>
      </c>
      <c r="D268" s="23">
        <v>8129125</v>
      </c>
      <c r="E268" s="24">
        <v>8552125</v>
      </c>
      <c r="F268" s="24">
        <v>3062040</v>
      </c>
      <c r="G268" s="31">
        <f t="shared" si="53"/>
        <v>0.3580443457035532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92399</v>
      </c>
      <c r="Q268" s="24">
        <v>296298</v>
      </c>
      <c r="R268" s="24">
        <v>59613</v>
      </c>
      <c r="S268" s="23">
        <v>448310</v>
      </c>
      <c r="T268" s="23">
        <v>0</v>
      </c>
      <c r="U268" s="24">
        <v>2613730</v>
      </c>
      <c r="V268" s="24">
        <v>0</v>
      </c>
      <c r="W268" s="35">
        <v>2613730</v>
      </c>
    </row>
    <row r="269" spans="1:23" ht="13" x14ac:dyDescent="0.3">
      <c r="A269" s="14" t="s">
        <v>19</v>
      </c>
      <c r="B269" s="15" t="s">
        <v>472</v>
      </c>
      <c r="C269" s="16" t="s">
        <v>473</v>
      </c>
      <c r="D269" s="23">
        <v>133826000</v>
      </c>
      <c r="E269" s="24">
        <v>133811000</v>
      </c>
      <c r="F269" s="24">
        <v>105381742</v>
      </c>
      <c r="G269" s="31">
        <f t="shared" si="53"/>
        <v>0.78754169687095976</v>
      </c>
      <c r="H269" s="23">
        <v>19333358</v>
      </c>
      <c r="I269" s="24">
        <v>20724998</v>
      </c>
      <c r="J269" s="24">
        <v>-25508</v>
      </c>
      <c r="K269" s="23">
        <v>40032848</v>
      </c>
      <c r="L269" s="23">
        <v>21900841</v>
      </c>
      <c r="M269" s="24">
        <v>4853713</v>
      </c>
      <c r="N269" s="24">
        <v>16834069</v>
      </c>
      <c r="O269" s="23">
        <v>43588623</v>
      </c>
      <c r="P269" s="23">
        <v>1066734</v>
      </c>
      <c r="Q269" s="24">
        <v>4280720</v>
      </c>
      <c r="R269" s="24">
        <v>8096850</v>
      </c>
      <c r="S269" s="23">
        <v>13444304</v>
      </c>
      <c r="T269" s="23">
        <v>2165987</v>
      </c>
      <c r="U269" s="24">
        <v>504349</v>
      </c>
      <c r="V269" s="24">
        <v>5645631</v>
      </c>
      <c r="W269" s="35">
        <v>8315967</v>
      </c>
    </row>
    <row r="270" spans="1:23" ht="13" x14ac:dyDescent="0.3">
      <c r="A270" s="14" t="s">
        <v>19</v>
      </c>
      <c r="B270" s="15" t="s">
        <v>474</v>
      </c>
      <c r="C270" s="16" t="s">
        <v>475</v>
      </c>
      <c r="D270" s="23">
        <v>32334000</v>
      </c>
      <c r="E270" s="24">
        <v>35825002</v>
      </c>
      <c r="F270" s="24">
        <v>20013021</v>
      </c>
      <c r="G270" s="31">
        <f t="shared" si="53"/>
        <v>0.55863279505190255</v>
      </c>
      <c r="H270" s="23">
        <v>5529286</v>
      </c>
      <c r="I270" s="24">
        <v>36238</v>
      </c>
      <c r="J270" s="24">
        <v>82590</v>
      </c>
      <c r="K270" s="23">
        <v>5648114</v>
      </c>
      <c r="L270" s="23">
        <v>1128693</v>
      </c>
      <c r="M270" s="24">
        <v>1837669</v>
      </c>
      <c r="N270" s="24">
        <v>927290</v>
      </c>
      <c r="O270" s="23">
        <v>3893652</v>
      </c>
      <c r="P270" s="23">
        <v>1223552</v>
      </c>
      <c r="Q270" s="24">
        <v>620632</v>
      </c>
      <c r="R270" s="24">
        <v>989163</v>
      </c>
      <c r="S270" s="23">
        <v>2833347</v>
      </c>
      <c r="T270" s="23">
        <v>165993</v>
      </c>
      <c r="U270" s="24">
        <v>4012353</v>
      </c>
      <c r="V270" s="24">
        <v>3459562</v>
      </c>
      <c r="W270" s="35">
        <v>7637908</v>
      </c>
    </row>
    <row r="271" spans="1:23" ht="13" x14ac:dyDescent="0.3">
      <c r="A271" s="14" t="s">
        <v>19</v>
      </c>
      <c r="B271" s="15" t="s">
        <v>476</v>
      </c>
      <c r="C271" s="16" t="s">
        <v>477</v>
      </c>
      <c r="D271" s="23">
        <v>14127000</v>
      </c>
      <c r="E271" s="24">
        <v>20777000</v>
      </c>
      <c r="F271" s="24">
        <v>21794549</v>
      </c>
      <c r="G271" s="31">
        <f t="shared" si="53"/>
        <v>1.0489747798045916</v>
      </c>
      <c r="H271" s="23">
        <v>0</v>
      </c>
      <c r="I271" s="24">
        <v>3952880</v>
      </c>
      <c r="J271" s="24">
        <v>197649</v>
      </c>
      <c r="K271" s="23">
        <v>4150529</v>
      </c>
      <c r="L271" s="23">
        <v>3557108</v>
      </c>
      <c r="M271" s="24">
        <v>3012589</v>
      </c>
      <c r="N271" s="24">
        <v>1705774</v>
      </c>
      <c r="O271" s="23">
        <v>8275471</v>
      </c>
      <c r="P271" s="23">
        <v>0</v>
      </c>
      <c r="Q271" s="24">
        <v>0</v>
      </c>
      <c r="R271" s="24">
        <v>3098170</v>
      </c>
      <c r="S271" s="23">
        <v>3098170</v>
      </c>
      <c r="T271" s="23">
        <v>481053</v>
      </c>
      <c r="U271" s="24">
        <v>2708701</v>
      </c>
      <c r="V271" s="24">
        <v>3080625</v>
      </c>
      <c r="W271" s="35">
        <v>6270379</v>
      </c>
    </row>
    <row r="272" spans="1:23" ht="13" x14ac:dyDescent="0.3">
      <c r="A272" s="14" t="s">
        <v>34</v>
      </c>
      <c r="B272" s="15" t="s">
        <v>478</v>
      </c>
      <c r="C272" s="16" t="s">
        <v>479</v>
      </c>
      <c r="D272" s="23">
        <v>1</v>
      </c>
      <c r="E272" s="24">
        <v>1006401</v>
      </c>
      <c r="F272" s="24">
        <v>912293</v>
      </c>
      <c r="G272" s="31">
        <f t="shared" si="53"/>
        <v>0.90649055396407596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582898</v>
      </c>
      <c r="U272" s="24">
        <v>0</v>
      </c>
      <c r="V272" s="24">
        <v>329395</v>
      </c>
      <c r="W272" s="35">
        <v>912293</v>
      </c>
    </row>
    <row r="273" spans="1:23" ht="14" x14ac:dyDescent="0.3">
      <c r="A273" s="17" t="s">
        <v>0</v>
      </c>
      <c r="B273" s="18" t="s">
        <v>480</v>
      </c>
      <c r="C273" s="19" t="s">
        <v>0</v>
      </c>
      <c r="D273" s="25">
        <f>SUM(D266:D272)</f>
        <v>230602126</v>
      </c>
      <c r="E273" s="26">
        <f>SUM(E266:E272)</f>
        <v>284741446</v>
      </c>
      <c r="F273" s="26">
        <f>SUM(F266:F272)</f>
        <v>187877135</v>
      </c>
      <c r="G273" s="32">
        <f t="shared" si="53"/>
        <v>0.65981660780074847</v>
      </c>
      <c r="H273" s="25">
        <f t="shared" ref="H273:W273" si="55">SUM(H266:H272)</f>
        <v>25779275</v>
      </c>
      <c r="I273" s="26">
        <f t="shared" si="55"/>
        <v>25758197</v>
      </c>
      <c r="J273" s="26">
        <f t="shared" si="55"/>
        <v>1558109</v>
      </c>
      <c r="K273" s="25">
        <f t="shared" si="55"/>
        <v>53095581</v>
      </c>
      <c r="L273" s="25">
        <f t="shared" si="55"/>
        <v>30466581</v>
      </c>
      <c r="M273" s="26">
        <f t="shared" si="55"/>
        <v>17490727</v>
      </c>
      <c r="N273" s="26">
        <f t="shared" si="55"/>
        <v>23245339</v>
      </c>
      <c r="O273" s="25">
        <f t="shared" si="55"/>
        <v>71202647</v>
      </c>
      <c r="P273" s="25">
        <f t="shared" si="55"/>
        <v>3339982</v>
      </c>
      <c r="Q273" s="26">
        <f t="shared" si="55"/>
        <v>5202063</v>
      </c>
      <c r="R273" s="26">
        <f t="shared" si="55"/>
        <v>14257058</v>
      </c>
      <c r="S273" s="25">
        <f t="shared" si="55"/>
        <v>22799103</v>
      </c>
      <c r="T273" s="25">
        <f t="shared" si="55"/>
        <v>6538757</v>
      </c>
      <c r="U273" s="26">
        <f t="shared" si="55"/>
        <v>11451954</v>
      </c>
      <c r="V273" s="26">
        <f t="shared" si="55"/>
        <v>22789093</v>
      </c>
      <c r="W273" s="36">
        <f t="shared" si="55"/>
        <v>40779804</v>
      </c>
    </row>
    <row r="274" spans="1:23" ht="13" x14ac:dyDescent="0.3">
      <c r="A274" s="14" t="s">
        <v>19</v>
      </c>
      <c r="B274" s="15" t="s">
        <v>481</v>
      </c>
      <c r="C274" s="16" t="s">
        <v>482</v>
      </c>
      <c r="D274" s="23">
        <v>30872004</v>
      </c>
      <c r="E274" s="24">
        <v>39402609</v>
      </c>
      <c r="F274" s="24">
        <v>13049034</v>
      </c>
      <c r="G274" s="31">
        <f t="shared" si="53"/>
        <v>0.33117182671837797</v>
      </c>
      <c r="H274" s="23">
        <v>0</v>
      </c>
      <c r="I274" s="24">
        <v>5879899</v>
      </c>
      <c r="J274" s="24">
        <v>1315974</v>
      </c>
      <c r="K274" s="23">
        <v>7195873</v>
      </c>
      <c r="L274" s="23">
        <v>3549477</v>
      </c>
      <c r="M274" s="24">
        <v>174732</v>
      </c>
      <c r="N274" s="24">
        <v>0</v>
      </c>
      <c r="O274" s="23">
        <v>3724209</v>
      </c>
      <c r="P274" s="23">
        <v>0</v>
      </c>
      <c r="Q274" s="24">
        <v>67929</v>
      </c>
      <c r="R274" s="24">
        <v>511134</v>
      </c>
      <c r="S274" s="23">
        <v>579063</v>
      </c>
      <c r="T274" s="23">
        <v>1549889</v>
      </c>
      <c r="U274" s="24">
        <v>0</v>
      </c>
      <c r="V274" s="24">
        <v>0</v>
      </c>
      <c r="W274" s="35">
        <v>1549889</v>
      </c>
    </row>
    <row r="275" spans="1:23" ht="13" x14ac:dyDescent="0.3">
      <c r="A275" s="14" t="s">
        <v>19</v>
      </c>
      <c r="B275" s="15" t="s">
        <v>483</v>
      </c>
      <c r="C275" s="16" t="s">
        <v>484</v>
      </c>
      <c r="D275" s="23">
        <v>21676300</v>
      </c>
      <c r="E275" s="24">
        <v>22036300</v>
      </c>
      <c r="F275" s="24">
        <v>26444010</v>
      </c>
      <c r="G275" s="31">
        <f t="shared" si="53"/>
        <v>1.2000204208510503</v>
      </c>
      <c r="H275" s="23">
        <v>4961763</v>
      </c>
      <c r="I275" s="24">
        <v>1986526</v>
      </c>
      <c r="J275" s="24">
        <v>95992</v>
      </c>
      <c r="K275" s="23">
        <v>7044281</v>
      </c>
      <c r="L275" s="23">
        <v>5166835</v>
      </c>
      <c r="M275" s="24">
        <v>98420</v>
      </c>
      <c r="N275" s="24">
        <v>92300</v>
      </c>
      <c r="O275" s="23">
        <v>5357555</v>
      </c>
      <c r="P275" s="23">
        <v>1852531</v>
      </c>
      <c r="Q275" s="24">
        <v>-3411686</v>
      </c>
      <c r="R275" s="24">
        <v>4021611</v>
      </c>
      <c r="S275" s="23">
        <v>2462456</v>
      </c>
      <c r="T275" s="23">
        <v>3514592</v>
      </c>
      <c r="U275" s="24">
        <v>2745720</v>
      </c>
      <c r="V275" s="24">
        <v>5319406</v>
      </c>
      <c r="W275" s="35">
        <v>11579718</v>
      </c>
    </row>
    <row r="276" spans="1:23" ht="13" x14ac:dyDescent="0.3">
      <c r="A276" s="14" t="s">
        <v>19</v>
      </c>
      <c r="B276" s="15" t="s">
        <v>485</v>
      </c>
      <c r="C276" s="16" t="s">
        <v>486</v>
      </c>
      <c r="D276" s="23">
        <v>0</v>
      </c>
      <c r="E276" s="24">
        <v>55596478</v>
      </c>
      <c r="F276" s="24">
        <v>21279414</v>
      </c>
      <c r="G276" s="31">
        <f t="shared" si="53"/>
        <v>0.3827475186467747</v>
      </c>
      <c r="H276" s="23">
        <v>0</v>
      </c>
      <c r="I276" s="24">
        <v>0</v>
      </c>
      <c r="J276" s="24">
        <v>1113299</v>
      </c>
      <c r="K276" s="23">
        <v>1113299</v>
      </c>
      <c r="L276" s="23">
        <v>0</v>
      </c>
      <c r="M276" s="24">
        <v>0</v>
      </c>
      <c r="N276" s="24">
        <v>0</v>
      </c>
      <c r="O276" s="23">
        <v>0</v>
      </c>
      <c r="P276" s="23">
        <v>2364480</v>
      </c>
      <c r="Q276" s="24">
        <v>7762</v>
      </c>
      <c r="R276" s="24">
        <v>0</v>
      </c>
      <c r="S276" s="23">
        <v>2372242</v>
      </c>
      <c r="T276" s="23">
        <v>9708290</v>
      </c>
      <c r="U276" s="24">
        <v>0</v>
      </c>
      <c r="V276" s="24">
        <v>8085583</v>
      </c>
      <c r="W276" s="35">
        <v>17793873</v>
      </c>
    </row>
    <row r="277" spans="1:23" ht="13" x14ac:dyDescent="0.3">
      <c r="A277" s="14" t="s">
        <v>19</v>
      </c>
      <c r="B277" s="15" t="s">
        <v>487</v>
      </c>
      <c r="C277" s="16" t="s">
        <v>488</v>
      </c>
      <c r="D277" s="23">
        <v>13413000</v>
      </c>
      <c r="E277" s="24">
        <v>14218000</v>
      </c>
      <c r="F277" s="24">
        <v>2173068</v>
      </c>
      <c r="G277" s="31">
        <f t="shared" si="53"/>
        <v>0.15283921789281193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2173068</v>
      </c>
      <c r="W277" s="35">
        <v>2173068</v>
      </c>
    </row>
    <row r="278" spans="1:23" ht="13" x14ac:dyDescent="0.3">
      <c r="A278" s="14" t="s">
        <v>19</v>
      </c>
      <c r="B278" s="15" t="s">
        <v>489</v>
      </c>
      <c r="C278" s="16" t="s">
        <v>490</v>
      </c>
      <c r="D278" s="23">
        <v>21871000</v>
      </c>
      <c r="E278" s="24">
        <v>24651913</v>
      </c>
      <c r="F278" s="24">
        <v>30983971</v>
      </c>
      <c r="G278" s="31">
        <f t="shared" si="53"/>
        <v>1.2568586867883236</v>
      </c>
      <c r="H278" s="23">
        <v>0</v>
      </c>
      <c r="I278" s="24">
        <v>3096426</v>
      </c>
      <c r="J278" s="24">
        <v>2309642</v>
      </c>
      <c r="K278" s="23">
        <v>5406068</v>
      </c>
      <c r="L278" s="23">
        <v>1072811</v>
      </c>
      <c r="M278" s="24">
        <v>0</v>
      </c>
      <c r="N278" s="24">
        <v>3885957</v>
      </c>
      <c r="O278" s="23">
        <v>4958768</v>
      </c>
      <c r="P278" s="23">
        <v>3194445</v>
      </c>
      <c r="Q278" s="24">
        <v>631356</v>
      </c>
      <c r="R278" s="24">
        <v>1398905</v>
      </c>
      <c r="S278" s="23">
        <v>5224706</v>
      </c>
      <c r="T278" s="23">
        <v>4124075</v>
      </c>
      <c r="U278" s="24">
        <v>662017</v>
      </c>
      <c r="V278" s="24">
        <v>10608337</v>
      </c>
      <c r="W278" s="35">
        <v>15394429</v>
      </c>
    </row>
    <row r="279" spans="1:23" ht="13" x14ac:dyDescent="0.3">
      <c r="A279" s="14" t="s">
        <v>19</v>
      </c>
      <c r="B279" s="15" t="s">
        <v>491</v>
      </c>
      <c r="C279" s="16" t="s">
        <v>492</v>
      </c>
      <c r="D279" s="23">
        <v>23764212</v>
      </c>
      <c r="E279" s="24">
        <v>23764212</v>
      </c>
      <c r="F279" s="24">
        <v>1206621</v>
      </c>
      <c r="G279" s="31">
        <f t="shared" si="53"/>
        <v>5.0774711149690128E-2</v>
      </c>
      <c r="H279" s="23">
        <v>0</v>
      </c>
      <c r="I279" s="24">
        <v>0</v>
      </c>
      <c r="J279" s="24">
        <v>0</v>
      </c>
      <c r="K279" s="23">
        <v>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1206621</v>
      </c>
      <c r="U279" s="24">
        <v>0</v>
      </c>
      <c r="V279" s="24">
        <v>0</v>
      </c>
      <c r="W279" s="35">
        <v>1206621</v>
      </c>
    </row>
    <row r="280" spans="1:23" ht="13" x14ac:dyDescent="0.3">
      <c r="A280" s="14" t="s">
        <v>19</v>
      </c>
      <c r="B280" s="15" t="s">
        <v>493</v>
      </c>
      <c r="C280" s="16" t="s">
        <v>494</v>
      </c>
      <c r="D280" s="23">
        <v>20710002</v>
      </c>
      <c r="E280" s="24">
        <v>20710003</v>
      </c>
      <c r="F280" s="24">
        <v>10728978</v>
      </c>
      <c r="G280" s="31">
        <f t="shared" si="53"/>
        <v>0.51805777140640685</v>
      </c>
      <c r="H280" s="23">
        <v>0</v>
      </c>
      <c r="I280" s="24">
        <v>0</v>
      </c>
      <c r="J280" s="24">
        <v>0</v>
      </c>
      <c r="K280" s="23">
        <v>0</v>
      </c>
      <c r="L280" s="23">
        <v>942603</v>
      </c>
      <c r="M280" s="24">
        <v>0</v>
      </c>
      <c r="N280" s="24">
        <v>0</v>
      </c>
      <c r="O280" s="23">
        <v>942603</v>
      </c>
      <c r="P280" s="23">
        <v>0</v>
      </c>
      <c r="Q280" s="24">
        <v>0</v>
      </c>
      <c r="R280" s="24">
        <v>1098577</v>
      </c>
      <c r="S280" s="23">
        <v>1098577</v>
      </c>
      <c r="T280" s="23">
        <v>888529</v>
      </c>
      <c r="U280" s="24">
        <v>5738879</v>
      </c>
      <c r="V280" s="24">
        <v>2060390</v>
      </c>
      <c r="W280" s="35">
        <v>8687798</v>
      </c>
    </row>
    <row r="281" spans="1:23" ht="13" x14ac:dyDescent="0.3">
      <c r="A281" s="14" t="s">
        <v>19</v>
      </c>
      <c r="B281" s="15" t="s">
        <v>495</v>
      </c>
      <c r="C281" s="16" t="s">
        <v>496</v>
      </c>
      <c r="D281" s="23">
        <v>46620000</v>
      </c>
      <c r="E281" s="24">
        <v>52020000</v>
      </c>
      <c r="F281" s="24">
        <v>37135964</v>
      </c>
      <c r="G281" s="31">
        <f t="shared" si="53"/>
        <v>0.71387858515955405</v>
      </c>
      <c r="H281" s="23">
        <v>1856022</v>
      </c>
      <c r="I281" s="24">
        <v>4635296</v>
      </c>
      <c r="J281" s="24">
        <v>3562816</v>
      </c>
      <c r="K281" s="23">
        <v>10054134</v>
      </c>
      <c r="L281" s="23">
        <v>5444498</v>
      </c>
      <c r="M281" s="24">
        <v>2050346</v>
      </c>
      <c r="N281" s="24">
        <v>7666672</v>
      </c>
      <c r="O281" s="23">
        <v>15161516</v>
      </c>
      <c r="P281" s="23">
        <v>1587424</v>
      </c>
      <c r="Q281" s="24">
        <v>1631980</v>
      </c>
      <c r="R281" s="24">
        <v>2990175</v>
      </c>
      <c r="S281" s="23">
        <v>6209579</v>
      </c>
      <c r="T281" s="23">
        <v>792765</v>
      </c>
      <c r="U281" s="24">
        <v>2674873</v>
      </c>
      <c r="V281" s="24">
        <v>2243097</v>
      </c>
      <c r="W281" s="35">
        <v>5710735</v>
      </c>
    </row>
    <row r="282" spans="1:23" ht="13" x14ac:dyDescent="0.3">
      <c r="A282" s="14" t="s">
        <v>34</v>
      </c>
      <c r="B282" s="15" t="s">
        <v>497</v>
      </c>
      <c r="C282" s="16" t="s">
        <v>498</v>
      </c>
      <c r="D282" s="23">
        <v>150000</v>
      </c>
      <c r="E282" s="24">
        <v>135000</v>
      </c>
      <c r="F282" s="24">
        <v>666873</v>
      </c>
      <c r="G282" s="31">
        <f t="shared" si="53"/>
        <v>4.9398</v>
      </c>
      <c r="H282" s="23">
        <v>0</v>
      </c>
      <c r="I282" s="24">
        <v>0</v>
      </c>
      <c r="J282" s="24">
        <v>0</v>
      </c>
      <c r="K282" s="23">
        <v>0</v>
      </c>
      <c r="L282" s="23">
        <v>21723</v>
      </c>
      <c r="M282" s="24">
        <v>1478</v>
      </c>
      <c r="N282" s="24">
        <v>0</v>
      </c>
      <c r="O282" s="23">
        <v>23201</v>
      </c>
      <c r="P282" s="23">
        <v>24476</v>
      </c>
      <c r="Q282" s="24">
        <v>3581</v>
      </c>
      <c r="R282" s="24">
        <v>4470</v>
      </c>
      <c r="S282" s="23">
        <v>32527</v>
      </c>
      <c r="T282" s="23">
        <v>0</v>
      </c>
      <c r="U282" s="24">
        <v>611145</v>
      </c>
      <c r="V282" s="24">
        <v>0</v>
      </c>
      <c r="W282" s="35">
        <v>611145</v>
      </c>
    </row>
    <row r="283" spans="1:23" ht="14" x14ac:dyDescent="0.3">
      <c r="A283" s="17" t="s">
        <v>0</v>
      </c>
      <c r="B283" s="18" t="s">
        <v>499</v>
      </c>
      <c r="C283" s="19" t="s">
        <v>0</v>
      </c>
      <c r="D283" s="25">
        <f>SUM(D274:D282)</f>
        <v>179076518</v>
      </c>
      <c r="E283" s="26">
        <f>SUM(E274:E282)</f>
        <v>252534515</v>
      </c>
      <c r="F283" s="26">
        <f>SUM(F274:F282)</f>
        <v>143667933</v>
      </c>
      <c r="G283" s="32">
        <f t="shared" si="53"/>
        <v>0.56890414761720787</v>
      </c>
      <c r="H283" s="25">
        <f t="shared" ref="H283:W283" si="56">SUM(H274:H282)</f>
        <v>6817785</v>
      </c>
      <c r="I283" s="26">
        <f t="shared" si="56"/>
        <v>15598147</v>
      </c>
      <c r="J283" s="26">
        <f t="shared" si="56"/>
        <v>8397723</v>
      </c>
      <c r="K283" s="25">
        <f t="shared" si="56"/>
        <v>30813655</v>
      </c>
      <c r="L283" s="25">
        <f t="shared" si="56"/>
        <v>16197947</v>
      </c>
      <c r="M283" s="26">
        <f t="shared" si="56"/>
        <v>2324976</v>
      </c>
      <c r="N283" s="26">
        <f t="shared" si="56"/>
        <v>11644929</v>
      </c>
      <c r="O283" s="25">
        <f t="shared" si="56"/>
        <v>30167852</v>
      </c>
      <c r="P283" s="25">
        <f t="shared" si="56"/>
        <v>9023356</v>
      </c>
      <c r="Q283" s="26">
        <f t="shared" si="56"/>
        <v>-1069078</v>
      </c>
      <c r="R283" s="26">
        <f t="shared" si="56"/>
        <v>10024872</v>
      </c>
      <c r="S283" s="25">
        <f t="shared" si="56"/>
        <v>17979150</v>
      </c>
      <c r="T283" s="25">
        <f t="shared" si="56"/>
        <v>21784761</v>
      </c>
      <c r="U283" s="26">
        <f t="shared" si="56"/>
        <v>12432634</v>
      </c>
      <c r="V283" s="26">
        <f t="shared" si="56"/>
        <v>30489881</v>
      </c>
      <c r="W283" s="36">
        <f t="shared" si="56"/>
        <v>64707276</v>
      </c>
    </row>
    <row r="284" spans="1:23" ht="13" x14ac:dyDescent="0.3">
      <c r="A284" s="14" t="s">
        <v>19</v>
      </c>
      <c r="B284" s="15" t="s">
        <v>500</v>
      </c>
      <c r="C284" s="16" t="s">
        <v>501</v>
      </c>
      <c r="D284" s="23">
        <v>75053404</v>
      </c>
      <c r="E284" s="24">
        <v>75053404</v>
      </c>
      <c r="F284" s="24">
        <v>12945741</v>
      </c>
      <c r="G284" s="31">
        <f t="shared" si="53"/>
        <v>0.17248706001396019</v>
      </c>
      <c r="H284" s="23">
        <v>5928380</v>
      </c>
      <c r="I284" s="24">
        <v>2064458</v>
      </c>
      <c r="J284" s="24">
        <v>1840184</v>
      </c>
      <c r="K284" s="23">
        <v>9833022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252717</v>
      </c>
      <c r="U284" s="24">
        <v>173913</v>
      </c>
      <c r="V284" s="24">
        <v>2686089</v>
      </c>
      <c r="W284" s="35">
        <v>3112719</v>
      </c>
    </row>
    <row r="285" spans="1:23" ht="13" x14ac:dyDescent="0.3">
      <c r="A285" s="14" t="s">
        <v>19</v>
      </c>
      <c r="B285" s="15" t="s">
        <v>502</v>
      </c>
      <c r="C285" s="16" t="s">
        <v>503</v>
      </c>
      <c r="D285" s="23">
        <v>21952000</v>
      </c>
      <c r="E285" s="24">
        <v>21952000</v>
      </c>
      <c r="F285" s="24">
        <v>0</v>
      </c>
      <c r="G285" s="31">
        <f t="shared" si="53"/>
        <v>0</v>
      </c>
      <c r="H285" s="23">
        <v>0</v>
      </c>
      <c r="I285" s="24">
        <v>0</v>
      </c>
      <c r="J285" s="24">
        <v>0</v>
      </c>
      <c r="K285" s="23">
        <v>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19</v>
      </c>
      <c r="B286" s="15" t="s">
        <v>504</v>
      </c>
      <c r="C286" s="16" t="s">
        <v>505</v>
      </c>
      <c r="D286" s="23">
        <v>33458450</v>
      </c>
      <c r="E286" s="24">
        <v>34458450</v>
      </c>
      <c r="F286" s="24">
        <v>29075535</v>
      </c>
      <c r="G286" s="31">
        <f t="shared" si="53"/>
        <v>0.84378534147647388</v>
      </c>
      <c r="H286" s="23">
        <v>637633</v>
      </c>
      <c r="I286" s="24">
        <v>447177</v>
      </c>
      <c r="J286" s="24">
        <v>3199291</v>
      </c>
      <c r="K286" s="23">
        <v>4284101</v>
      </c>
      <c r="L286" s="23">
        <v>1732870</v>
      </c>
      <c r="M286" s="24">
        <v>2706966</v>
      </c>
      <c r="N286" s="24">
        <v>3147890</v>
      </c>
      <c r="O286" s="23">
        <v>7587726</v>
      </c>
      <c r="P286" s="23">
        <v>0</v>
      </c>
      <c r="Q286" s="24">
        <v>2691220</v>
      </c>
      <c r="R286" s="24">
        <v>991217</v>
      </c>
      <c r="S286" s="23">
        <v>3682437</v>
      </c>
      <c r="T286" s="23">
        <v>2546600</v>
      </c>
      <c r="U286" s="24">
        <v>1359053</v>
      </c>
      <c r="V286" s="24">
        <v>9615618</v>
      </c>
      <c r="W286" s="35">
        <v>13521271</v>
      </c>
    </row>
    <row r="287" spans="1:23" ht="13" x14ac:dyDescent="0.3">
      <c r="A287" s="14" t="s">
        <v>19</v>
      </c>
      <c r="B287" s="15" t="s">
        <v>506</v>
      </c>
      <c r="C287" s="16" t="s">
        <v>507</v>
      </c>
      <c r="D287" s="23">
        <v>39750000</v>
      </c>
      <c r="E287" s="24">
        <v>48650000</v>
      </c>
      <c r="F287" s="24">
        <v>63659271</v>
      </c>
      <c r="G287" s="31">
        <f t="shared" si="53"/>
        <v>1.3085153340184994</v>
      </c>
      <c r="H287" s="23">
        <v>0</v>
      </c>
      <c r="I287" s="24">
        <v>7972196</v>
      </c>
      <c r="J287" s="24">
        <v>5696434</v>
      </c>
      <c r="K287" s="23">
        <v>13668630</v>
      </c>
      <c r="L287" s="23">
        <v>21887383</v>
      </c>
      <c r="M287" s="24">
        <v>3171859</v>
      </c>
      <c r="N287" s="24">
        <v>3288144</v>
      </c>
      <c r="O287" s="23">
        <v>28347386</v>
      </c>
      <c r="P287" s="23">
        <v>3464878</v>
      </c>
      <c r="Q287" s="24">
        <v>2244545</v>
      </c>
      <c r="R287" s="24">
        <v>4501659</v>
      </c>
      <c r="S287" s="23">
        <v>10211082</v>
      </c>
      <c r="T287" s="23">
        <v>4765197</v>
      </c>
      <c r="U287" s="24">
        <v>3051251</v>
      </c>
      <c r="V287" s="24">
        <v>3615725</v>
      </c>
      <c r="W287" s="35">
        <v>11432173</v>
      </c>
    </row>
    <row r="288" spans="1:23" ht="13" x14ac:dyDescent="0.3">
      <c r="A288" s="14" t="s">
        <v>19</v>
      </c>
      <c r="B288" s="15" t="s">
        <v>508</v>
      </c>
      <c r="C288" s="16" t="s">
        <v>509</v>
      </c>
      <c r="D288" s="23">
        <v>86374465</v>
      </c>
      <c r="E288" s="24">
        <v>99712982</v>
      </c>
      <c r="F288" s="24">
        <v>51050447</v>
      </c>
      <c r="G288" s="31">
        <f t="shared" si="53"/>
        <v>0.51197392732673463</v>
      </c>
      <c r="H288" s="23">
        <v>4013388</v>
      </c>
      <c r="I288" s="24">
        <v>2617449</v>
      </c>
      <c r="J288" s="24">
        <v>5436160</v>
      </c>
      <c r="K288" s="23">
        <v>12066997</v>
      </c>
      <c r="L288" s="23">
        <v>8451242</v>
      </c>
      <c r="M288" s="24">
        <v>8289625</v>
      </c>
      <c r="N288" s="24">
        <v>2450380</v>
      </c>
      <c r="O288" s="23">
        <v>19191247</v>
      </c>
      <c r="P288" s="23">
        <v>4662242</v>
      </c>
      <c r="Q288" s="24">
        <v>2028782</v>
      </c>
      <c r="R288" s="24">
        <v>4086025</v>
      </c>
      <c r="S288" s="23">
        <v>10777049</v>
      </c>
      <c r="T288" s="23">
        <v>951001</v>
      </c>
      <c r="U288" s="24">
        <v>771215</v>
      </c>
      <c r="V288" s="24">
        <v>7292938</v>
      </c>
      <c r="W288" s="35">
        <v>9015154</v>
      </c>
    </row>
    <row r="289" spans="1:23" ht="13" x14ac:dyDescent="0.3">
      <c r="A289" s="14" t="s">
        <v>34</v>
      </c>
      <c r="B289" s="15" t="s">
        <v>510</v>
      </c>
      <c r="C289" s="16" t="s">
        <v>511</v>
      </c>
      <c r="D289" s="23">
        <v>3296217</v>
      </c>
      <c r="E289" s="24">
        <v>2558521</v>
      </c>
      <c r="F289" s="24">
        <v>1518198</v>
      </c>
      <c r="G289" s="31">
        <f t="shared" si="53"/>
        <v>0.59338891492389545</v>
      </c>
      <c r="H289" s="23">
        <v>0</v>
      </c>
      <c r="I289" s="24">
        <v>299261</v>
      </c>
      <c r="J289" s="24">
        <v>0</v>
      </c>
      <c r="K289" s="23">
        <v>299261</v>
      </c>
      <c r="L289" s="23">
        <v>0</v>
      </c>
      <c r="M289" s="24">
        <v>57939</v>
      </c>
      <c r="N289" s="24">
        <v>0</v>
      </c>
      <c r="O289" s="23">
        <v>57939</v>
      </c>
      <c r="P289" s="23">
        <v>53941</v>
      </c>
      <c r="Q289" s="24">
        <v>0</v>
      </c>
      <c r="R289" s="24">
        <v>127954</v>
      </c>
      <c r="S289" s="23">
        <v>181895</v>
      </c>
      <c r="T289" s="23">
        <v>0</v>
      </c>
      <c r="U289" s="24">
        <v>827313</v>
      </c>
      <c r="V289" s="24">
        <v>151790</v>
      </c>
      <c r="W289" s="35">
        <v>979103</v>
      </c>
    </row>
    <row r="290" spans="1:23" ht="14" x14ac:dyDescent="0.3">
      <c r="A290" s="17" t="s">
        <v>0</v>
      </c>
      <c r="B290" s="18" t="s">
        <v>512</v>
      </c>
      <c r="C290" s="19" t="s">
        <v>0</v>
      </c>
      <c r="D290" s="25">
        <f>SUM(D284:D289)</f>
        <v>259884536</v>
      </c>
      <c r="E290" s="26">
        <f>SUM(E284:E289)</f>
        <v>282385357</v>
      </c>
      <c r="F290" s="26">
        <f>SUM(F284:F289)</f>
        <v>158249192</v>
      </c>
      <c r="G290" s="32">
        <f t="shared" si="53"/>
        <v>0.56040155084953647</v>
      </c>
      <c r="H290" s="25">
        <f t="shared" ref="H290:W290" si="57">SUM(H284:H289)</f>
        <v>10579401</v>
      </c>
      <c r="I290" s="26">
        <f t="shared" si="57"/>
        <v>13400541</v>
      </c>
      <c r="J290" s="26">
        <f t="shared" si="57"/>
        <v>16172069</v>
      </c>
      <c r="K290" s="25">
        <f t="shared" si="57"/>
        <v>40152011</v>
      </c>
      <c r="L290" s="25">
        <f t="shared" si="57"/>
        <v>32071495</v>
      </c>
      <c r="M290" s="26">
        <f t="shared" si="57"/>
        <v>14226389</v>
      </c>
      <c r="N290" s="26">
        <f t="shared" si="57"/>
        <v>8886414</v>
      </c>
      <c r="O290" s="25">
        <f t="shared" si="57"/>
        <v>55184298</v>
      </c>
      <c r="P290" s="25">
        <f t="shared" si="57"/>
        <v>8181061</v>
      </c>
      <c r="Q290" s="26">
        <f t="shared" si="57"/>
        <v>6964547</v>
      </c>
      <c r="R290" s="26">
        <f t="shared" si="57"/>
        <v>9706855</v>
      </c>
      <c r="S290" s="25">
        <f t="shared" si="57"/>
        <v>24852463</v>
      </c>
      <c r="T290" s="25">
        <f t="shared" si="57"/>
        <v>8515515</v>
      </c>
      <c r="U290" s="26">
        <f t="shared" si="57"/>
        <v>6182745</v>
      </c>
      <c r="V290" s="26">
        <f t="shared" si="57"/>
        <v>23362160</v>
      </c>
      <c r="W290" s="36">
        <f t="shared" si="57"/>
        <v>38060420</v>
      </c>
    </row>
    <row r="291" spans="1:23" ht="13" x14ac:dyDescent="0.3">
      <c r="A291" s="14" t="s">
        <v>19</v>
      </c>
      <c r="B291" s="15" t="s">
        <v>513</v>
      </c>
      <c r="C291" s="16" t="s">
        <v>514</v>
      </c>
      <c r="D291" s="23">
        <v>613729000</v>
      </c>
      <c r="E291" s="24">
        <v>621517579</v>
      </c>
      <c r="F291" s="24">
        <v>531212359</v>
      </c>
      <c r="G291" s="31">
        <f t="shared" si="53"/>
        <v>0.85470206627896517</v>
      </c>
      <c r="H291" s="23">
        <v>340402</v>
      </c>
      <c r="I291" s="24">
        <v>27422069</v>
      </c>
      <c r="J291" s="24">
        <v>14020171</v>
      </c>
      <c r="K291" s="23">
        <v>41782642</v>
      </c>
      <c r="L291" s="23">
        <v>43303127</v>
      </c>
      <c r="M291" s="24">
        <v>23064170</v>
      </c>
      <c r="N291" s="24">
        <v>120539531</v>
      </c>
      <c r="O291" s="23">
        <v>186906828</v>
      </c>
      <c r="P291" s="23">
        <v>6549078</v>
      </c>
      <c r="Q291" s="24">
        <v>44972518</v>
      </c>
      <c r="R291" s="24">
        <v>58312747</v>
      </c>
      <c r="S291" s="23">
        <v>109834343</v>
      </c>
      <c r="T291" s="23">
        <v>30016483</v>
      </c>
      <c r="U291" s="24">
        <v>96814810</v>
      </c>
      <c r="V291" s="24">
        <v>65857253</v>
      </c>
      <c r="W291" s="35">
        <v>192688546</v>
      </c>
    </row>
    <row r="292" spans="1:23" ht="13" x14ac:dyDescent="0.3">
      <c r="A292" s="14" t="s">
        <v>19</v>
      </c>
      <c r="B292" s="15" t="s">
        <v>515</v>
      </c>
      <c r="C292" s="16" t="s">
        <v>516</v>
      </c>
      <c r="D292" s="23">
        <v>30602003</v>
      </c>
      <c r="E292" s="24">
        <v>40349241</v>
      </c>
      <c r="F292" s="24">
        <v>26255044</v>
      </c>
      <c r="G292" s="31">
        <f t="shared" si="53"/>
        <v>0.65069486685015954</v>
      </c>
      <c r="H292" s="23">
        <v>5151282</v>
      </c>
      <c r="I292" s="24">
        <v>2235516</v>
      </c>
      <c r="J292" s="24">
        <v>0</v>
      </c>
      <c r="K292" s="23">
        <v>7386798</v>
      </c>
      <c r="L292" s="23">
        <v>1190118</v>
      </c>
      <c r="M292" s="24">
        <v>16794</v>
      </c>
      <c r="N292" s="24">
        <v>4435451</v>
      </c>
      <c r="O292" s="23">
        <v>5642363</v>
      </c>
      <c r="P292" s="23">
        <v>1411484</v>
      </c>
      <c r="Q292" s="24">
        <v>3162143</v>
      </c>
      <c r="R292" s="24">
        <v>931755</v>
      </c>
      <c r="S292" s="23">
        <v>5505382</v>
      </c>
      <c r="T292" s="23">
        <v>3566310</v>
      </c>
      <c r="U292" s="24">
        <v>1362143</v>
      </c>
      <c r="V292" s="24">
        <v>2792048</v>
      </c>
      <c r="W292" s="35">
        <v>7720501</v>
      </c>
    </row>
    <row r="293" spans="1:23" ht="13" x14ac:dyDescent="0.3">
      <c r="A293" s="14" t="s">
        <v>19</v>
      </c>
      <c r="B293" s="15" t="s">
        <v>517</v>
      </c>
      <c r="C293" s="16" t="s">
        <v>518</v>
      </c>
      <c r="D293" s="23">
        <v>42258000</v>
      </c>
      <c r="E293" s="24">
        <v>80481009</v>
      </c>
      <c r="F293" s="24">
        <v>48458694</v>
      </c>
      <c r="G293" s="31">
        <f t="shared" si="53"/>
        <v>0.60211340044208439</v>
      </c>
      <c r="H293" s="23">
        <v>7746579</v>
      </c>
      <c r="I293" s="24">
        <v>0</v>
      </c>
      <c r="J293" s="24">
        <v>10712673</v>
      </c>
      <c r="K293" s="23">
        <v>18459252</v>
      </c>
      <c r="L293" s="23">
        <v>5127701</v>
      </c>
      <c r="M293" s="24">
        <v>0</v>
      </c>
      <c r="N293" s="24">
        <v>14751541</v>
      </c>
      <c r="O293" s="23">
        <v>19879242</v>
      </c>
      <c r="P293" s="23">
        <v>0</v>
      </c>
      <c r="Q293" s="24">
        <v>672706</v>
      </c>
      <c r="R293" s="24">
        <v>6433991</v>
      </c>
      <c r="S293" s="23">
        <v>7106697</v>
      </c>
      <c r="T293" s="23">
        <v>3186263</v>
      </c>
      <c r="U293" s="24">
        <v>-694695</v>
      </c>
      <c r="V293" s="24">
        <v>521935</v>
      </c>
      <c r="W293" s="35">
        <v>3013503</v>
      </c>
    </row>
    <row r="294" spans="1:23" ht="13" x14ac:dyDescent="0.3">
      <c r="A294" s="14" t="s">
        <v>19</v>
      </c>
      <c r="B294" s="15" t="s">
        <v>519</v>
      </c>
      <c r="C294" s="16" t="s">
        <v>520</v>
      </c>
      <c r="D294" s="23">
        <v>90011001</v>
      </c>
      <c r="E294" s="24">
        <v>90011001</v>
      </c>
      <c r="F294" s="24">
        <v>47124167</v>
      </c>
      <c r="G294" s="31">
        <f t="shared" si="53"/>
        <v>0.52353786177758432</v>
      </c>
      <c r="H294" s="23">
        <v>0</v>
      </c>
      <c r="I294" s="24">
        <v>2418878</v>
      </c>
      <c r="J294" s="24">
        <v>57859</v>
      </c>
      <c r="K294" s="23">
        <v>2476737</v>
      </c>
      <c r="L294" s="23">
        <v>7004732</v>
      </c>
      <c r="M294" s="24">
        <v>3702523</v>
      </c>
      <c r="N294" s="24">
        <v>7349465</v>
      </c>
      <c r="O294" s="23">
        <v>18056720</v>
      </c>
      <c r="P294" s="23">
        <v>2661224</v>
      </c>
      <c r="Q294" s="24">
        <v>1986118</v>
      </c>
      <c r="R294" s="24">
        <v>2691493</v>
      </c>
      <c r="S294" s="23">
        <v>7338835</v>
      </c>
      <c r="T294" s="23">
        <v>0</v>
      </c>
      <c r="U294" s="24">
        <v>6568210</v>
      </c>
      <c r="V294" s="24">
        <v>12683665</v>
      </c>
      <c r="W294" s="35">
        <v>19251875</v>
      </c>
    </row>
    <row r="295" spans="1:23" ht="13" x14ac:dyDescent="0.3">
      <c r="A295" s="14" t="s">
        <v>34</v>
      </c>
      <c r="B295" s="15" t="s">
        <v>521</v>
      </c>
      <c r="C295" s="16" t="s">
        <v>522</v>
      </c>
      <c r="D295" s="23">
        <v>10717400</v>
      </c>
      <c r="E295" s="24">
        <v>4742400</v>
      </c>
      <c r="F295" s="24">
        <v>-8437457</v>
      </c>
      <c r="G295" s="31">
        <f t="shared" si="53"/>
        <v>-1.7791533822537111</v>
      </c>
      <c r="H295" s="23">
        <v>-10482922</v>
      </c>
      <c r="I295" s="24">
        <v>13190</v>
      </c>
      <c r="J295" s="24">
        <v>18436</v>
      </c>
      <c r="K295" s="23">
        <v>-10451296</v>
      </c>
      <c r="L295" s="23">
        <v>4608</v>
      </c>
      <c r="M295" s="24">
        <v>0</v>
      </c>
      <c r="N295" s="24">
        <v>1391</v>
      </c>
      <c r="O295" s="23">
        <v>5999</v>
      </c>
      <c r="P295" s="23">
        <v>0</v>
      </c>
      <c r="Q295" s="24">
        <v>0</v>
      </c>
      <c r="R295" s="24">
        <v>31700</v>
      </c>
      <c r="S295" s="23">
        <v>31700</v>
      </c>
      <c r="T295" s="23">
        <v>153731</v>
      </c>
      <c r="U295" s="24">
        <v>749562</v>
      </c>
      <c r="V295" s="24">
        <v>1072847</v>
      </c>
      <c r="W295" s="35">
        <v>1976140</v>
      </c>
    </row>
    <row r="296" spans="1:23" ht="14" x14ac:dyDescent="0.3">
      <c r="A296" s="17" t="s">
        <v>0</v>
      </c>
      <c r="B296" s="18" t="s">
        <v>523</v>
      </c>
      <c r="C296" s="19" t="s">
        <v>0</v>
      </c>
      <c r="D296" s="25">
        <f>SUM(D291:D295)</f>
        <v>787317404</v>
      </c>
      <c r="E296" s="26">
        <f>SUM(E291:E295)</f>
        <v>837101230</v>
      </c>
      <c r="F296" s="26">
        <f>SUM(F291:F295)</f>
        <v>644612807</v>
      </c>
      <c r="G296" s="32">
        <f t="shared" si="53"/>
        <v>0.77005358957601822</v>
      </c>
      <c r="H296" s="25">
        <f t="shared" ref="H296:W296" si="58">SUM(H291:H295)</f>
        <v>2755341</v>
      </c>
      <c r="I296" s="26">
        <f t="shared" si="58"/>
        <v>32089653</v>
      </c>
      <c r="J296" s="26">
        <f t="shared" si="58"/>
        <v>24809139</v>
      </c>
      <c r="K296" s="25">
        <f t="shared" si="58"/>
        <v>59654133</v>
      </c>
      <c r="L296" s="25">
        <f t="shared" si="58"/>
        <v>56630286</v>
      </c>
      <c r="M296" s="26">
        <f t="shared" si="58"/>
        <v>26783487</v>
      </c>
      <c r="N296" s="26">
        <f t="shared" si="58"/>
        <v>147077379</v>
      </c>
      <c r="O296" s="25">
        <f t="shared" si="58"/>
        <v>230491152</v>
      </c>
      <c r="P296" s="25">
        <f t="shared" si="58"/>
        <v>10621786</v>
      </c>
      <c r="Q296" s="26">
        <f t="shared" si="58"/>
        <v>50793485</v>
      </c>
      <c r="R296" s="26">
        <f t="shared" si="58"/>
        <v>68401686</v>
      </c>
      <c r="S296" s="25">
        <f t="shared" si="58"/>
        <v>129816957</v>
      </c>
      <c r="T296" s="25">
        <f t="shared" si="58"/>
        <v>36922787</v>
      </c>
      <c r="U296" s="26">
        <f t="shared" si="58"/>
        <v>104800030</v>
      </c>
      <c r="V296" s="26">
        <f t="shared" si="58"/>
        <v>82927748</v>
      </c>
      <c r="W296" s="36">
        <f t="shared" si="58"/>
        <v>224650565</v>
      </c>
    </row>
    <row r="297" spans="1:23" ht="14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1858880630</v>
      </c>
      <c r="E297" s="26">
        <f>SUM(E261:E264,E266:E272,E274:E282,E284:E289,E291:E295)</f>
        <v>2107309079</v>
      </c>
      <c r="F297" s="26">
        <f>SUM(F261:F264,F266:F272,F274:F282,F284:F289,F291:F295)</f>
        <v>1470703321</v>
      </c>
      <c r="G297" s="32">
        <f t="shared" si="53"/>
        <v>0.69790584383469079</v>
      </c>
      <c r="H297" s="25">
        <f t="shared" ref="H297:W297" si="59">SUM(H261:H264,H266:H272,H274:H282,H284:H289,H291:H295)</f>
        <v>33236503</v>
      </c>
      <c r="I297" s="26">
        <f t="shared" si="59"/>
        <v>123224320</v>
      </c>
      <c r="J297" s="26">
        <f t="shared" si="59"/>
        <v>68214888</v>
      </c>
      <c r="K297" s="25">
        <f t="shared" si="59"/>
        <v>224675711</v>
      </c>
      <c r="L297" s="25">
        <f t="shared" si="59"/>
        <v>167163983</v>
      </c>
      <c r="M297" s="26">
        <f t="shared" si="59"/>
        <v>94980405</v>
      </c>
      <c r="N297" s="26">
        <f t="shared" si="59"/>
        <v>240995802</v>
      </c>
      <c r="O297" s="25">
        <f t="shared" si="59"/>
        <v>503140190</v>
      </c>
      <c r="P297" s="25">
        <f t="shared" si="59"/>
        <v>48323785</v>
      </c>
      <c r="Q297" s="26">
        <f t="shared" si="59"/>
        <v>75342320</v>
      </c>
      <c r="R297" s="26">
        <f t="shared" si="59"/>
        <v>122672265</v>
      </c>
      <c r="S297" s="25">
        <f t="shared" si="59"/>
        <v>246338370</v>
      </c>
      <c r="T297" s="25">
        <f t="shared" si="59"/>
        <v>97659381</v>
      </c>
      <c r="U297" s="26">
        <f t="shared" si="59"/>
        <v>170920000</v>
      </c>
      <c r="V297" s="26">
        <f t="shared" si="59"/>
        <v>227969669</v>
      </c>
      <c r="W297" s="36">
        <f t="shared" si="59"/>
        <v>496549050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13</v>
      </c>
      <c r="B300" s="15" t="s">
        <v>526</v>
      </c>
      <c r="C300" s="16" t="s">
        <v>527</v>
      </c>
      <c r="D300" s="23">
        <v>12073294723</v>
      </c>
      <c r="E300" s="24">
        <v>11454063336</v>
      </c>
      <c r="F300" s="24">
        <v>9083516629</v>
      </c>
      <c r="G300" s="31">
        <f t="shared" ref="G300:G337" si="60">IF(($E300     =0),0,($F300     /$E300     ))</f>
        <v>0.79303879876852112</v>
      </c>
      <c r="H300" s="23">
        <v>216995361</v>
      </c>
      <c r="I300" s="24">
        <v>518651736</v>
      </c>
      <c r="J300" s="24">
        <v>653756090</v>
      </c>
      <c r="K300" s="23">
        <v>1389403187</v>
      </c>
      <c r="L300" s="23">
        <v>878719217</v>
      </c>
      <c r="M300" s="24">
        <v>902945925</v>
      </c>
      <c r="N300" s="24">
        <v>1049388674</v>
      </c>
      <c r="O300" s="23">
        <v>2831053816</v>
      </c>
      <c r="P300" s="23">
        <v>350744712</v>
      </c>
      <c r="Q300" s="24">
        <v>653893446</v>
      </c>
      <c r="R300" s="24">
        <v>702672610</v>
      </c>
      <c r="S300" s="23">
        <v>1707310768</v>
      </c>
      <c r="T300" s="23">
        <v>743863982</v>
      </c>
      <c r="U300" s="24">
        <v>892679561</v>
      </c>
      <c r="V300" s="24">
        <v>1519205315</v>
      </c>
      <c r="W300" s="35">
        <v>3155748858</v>
      </c>
    </row>
    <row r="301" spans="1:23" ht="14" x14ac:dyDescent="0.3">
      <c r="A301" s="17" t="s">
        <v>0</v>
      </c>
      <c r="B301" s="18" t="s">
        <v>18</v>
      </c>
      <c r="C301" s="19" t="s">
        <v>0</v>
      </c>
      <c r="D301" s="25">
        <f>D300</f>
        <v>12073294723</v>
      </c>
      <c r="E301" s="26">
        <f>E300</f>
        <v>11454063336</v>
      </c>
      <c r="F301" s="26">
        <f>F300</f>
        <v>9083516629</v>
      </c>
      <c r="G301" s="32">
        <f t="shared" si="60"/>
        <v>0.79303879876852112</v>
      </c>
      <c r="H301" s="25">
        <f t="shared" ref="H301:W301" si="61">H300</f>
        <v>216995361</v>
      </c>
      <c r="I301" s="26">
        <f t="shared" si="61"/>
        <v>518651736</v>
      </c>
      <c r="J301" s="26">
        <f t="shared" si="61"/>
        <v>653756090</v>
      </c>
      <c r="K301" s="25">
        <f t="shared" si="61"/>
        <v>1389403187</v>
      </c>
      <c r="L301" s="25">
        <f t="shared" si="61"/>
        <v>878719217</v>
      </c>
      <c r="M301" s="26">
        <f t="shared" si="61"/>
        <v>902945925</v>
      </c>
      <c r="N301" s="26">
        <f t="shared" si="61"/>
        <v>1049388674</v>
      </c>
      <c r="O301" s="25">
        <f t="shared" si="61"/>
        <v>2831053816</v>
      </c>
      <c r="P301" s="25">
        <f t="shared" si="61"/>
        <v>350744712</v>
      </c>
      <c r="Q301" s="26">
        <f t="shared" si="61"/>
        <v>653893446</v>
      </c>
      <c r="R301" s="26">
        <f t="shared" si="61"/>
        <v>702672610</v>
      </c>
      <c r="S301" s="25">
        <f t="shared" si="61"/>
        <v>1707310768</v>
      </c>
      <c r="T301" s="25">
        <f t="shared" si="61"/>
        <v>743863982</v>
      </c>
      <c r="U301" s="26">
        <f t="shared" si="61"/>
        <v>892679561</v>
      </c>
      <c r="V301" s="26">
        <f t="shared" si="61"/>
        <v>1519205315</v>
      </c>
      <c r="W301" s="36">
        <f t="shared" si="61"/>
        <v>3155748858</v>
      </c>
    </row>
    <row r="302" spans="1:23" ht="13" x14ac:dyDescent="0.3">
      <c r="A302" s="14" t="s">
        <v>19</v>
      </c>
      <c r="B302" s="15" t="s">
        <v>528</v>
      </c>
      <c r="C302" s="16" t="s">
        <v>529</v>
      </c>
      <c r="D302" s="23">
        <v>49100614</v>
      </c>
      <c r="E302" s="24">
        <v>90099262</v>
      </c>
      <c r="F302" s="24">
        <v>85147169</v>
      </c>
      <c r="G302" s="31">
        <f t="shared" si="60"/>
        <v>0.94503736334710486</v>
      </c>
      <c r="H302" s="23">
        <v>415000</v>
      </c>
      <c r="I302" s="24">
        <v>241936</v>
      </c>
      <c r="J302" s="24">
        <v>6693316</v>
      </c>
      <c r="K302" s="23">
        <v>7350252</v>
      </c>
      <c r="L302" s="23">
        <v>5808218</v>
      </c>
      <c r="M302" s="24">
        <v>11008519</v>
      </c>
      <c r="N302" s="24">
        <v>4771697</v>
      </c>
      <c r="O302" s="23">
        <v>21588434</v>
      </c>
      <c r="P302" s="23">
        <v>247128</v>
      </c>
      <c r="Q302" s="24">
        <v>7076225</v>
      </c>
      <c r="R302" s="24">
        <v>18763048</v>
      </c>
      <c r="S302" s="23">
        <v>26086401</v>
      </c>
      <c r="T302" s="23">
        <v>2229394</v>
      </c>
      <c r="U302" s="24">
        <v>3010691</v>
      </c>
      <c r="V302" s="24">
        <v>24881997</v>
      </c>
      <c r="W302" s="35">
        <v>30122082</v>
      </c>
    </row>
    <row r="303" spans="1:23" ht="13" x14ac:dyDescent="0.3">
      <c r="A303" s="14" t="s">
        <v>19</v>
      </c>
      <c r="B303" s="15" t="s">
        <v>530</v>
      </c>
      <c r="C303" s="16" t="s">
        <v>531</v>
      </c>
      <c r="D303" s="23">
        <v>80568025</v>
      </c>
      <c r="E303" s="24">
        <v>88748203</v>
      </c>
      <c r="F303" s="24">
        <v>52561301</v>
      </c>
      <c r="G303" s="31">
        <f t="shared" si="60"/>
        <v>0.59225200311943216</v>
      </c>
      <c r="H303" s="23">
        <v>0</v>
      </c>
      <c r="I303" s="24">
        <v>2225848</v>
      </c>
      <c r="J303" s="24">
        <v>1184400</v>
      </c>
      <c r="K303" s="23">
        <v>3410248</v>
      </c>
      <c r="L303" s="23">
        <v>3958179</v>
      </c>
      <c r="M303" s="24">
        <v>-1027391</v>
      </c>
      <c r="N303" s="24">
        <v>2261531</v>
      </c>
      <c r="O303" s="23">
        <v>5192319</v>
      </c>
      <c r="P303" s="23">
        <v>68902</v>
      </c>
      <c r="Q303" s="24">
        <v>4595983</v>
      </c>
      <c r="R303" s="24">
        <v>5254161</v>
      </c>
      <c r="S303" s="23">
        <v>9919046</v>
      </c>
      <c r="T303" s="23">
        <v>3002989</v>
      </c>
      <c r="U303" s="24">
        <v>8042690</v>
      </c>
      <c r="V303" s="24">
        <v>22994009</v>
      </c>
      <c r="W303" s="35">
        <v>34039688</v>
      </c>
    </row>
    <row r="304" spans="1:23" ht="13" x14ac:dyDescent="0.3">
      <c r="A304" s="14" t="s">
        <v>19</v>
      </c>
      <c r="B304" s="15" t="s">
        <v>532</v>
      </c>
      <c r="C304" s="16" t="s">
        <v>533</v>
      </c>
      <c r="D304" s="23">
        <v>75594298</v>
      </c>
      <c r="E304" s="24">
        <v>89651772</v>
      </c>
      <c r="F304" s="24">
        <v>80537832</v>
      </c>
      <c r="G304" s="31">
        <f t="shared" si="60"/>
        <v>0.89834065968043553</v>
      </c>
      <c r="H304" s="23">
        <v>444798</v>
      </c>
      <c r="I304" s="24">
        <v>3045046</v>
      </c>
      <c r="J304" s="24">
        <v>3333475</v>
      </c>
      <c r="K304" s="23">
        <v>6823319</v>
      </c>
      <c r="L304" s="23">
        <v>5395440</v>
      </c>
      <c r="M304" s="24">
        <v>6522348</v>
      </c>
      <c r="N304" s="24">
        <v>6630368</v>
      </c>
      <c r="O304" s="23">
        <v>18548156</v>
      </c>
      <c r="P304" s="23">
        <v>2665904</v>
      </c>
      <c r="Q304" s="24">
        <v>5210102</v>
      </c>
      <c r="R304" s="24">
        <v>6069001</v>
      </c>
      <c r="S304" s="23">
        <v>13945007</v>
      </c>
      <c r="T304" s="23">
        <v>13842658</v>
      </c>
      <c r="U304" s="24">
        <v>8772320</v>
      </c>
      <c r="V304" s="24">
        <v>18606372</v>
      </c>
      <c r="W304" s="35">
        <v>41221350</v>
      </c>
    </row>
    <row r="305" spans="1:23" ht="13" x14ac:dyDescent="0.3">
      <c r="A305" s="14" t="s">
        <v>19</v>
      </c>
      <c r="B305" s="15" t="s">
        <v>534</v>
      </c>
      <c r="C305" s="16" t="s">
        <v>535</v>
      </c>
      <c r="D305" s="23">
        <v>326852540</v>
      </c>
      <c r="E305" s="24">
        <v>330694687</v>
      </c>
      <c r="F305" s="24">
        <v>198228106</v>
      </c>
      <c r="G305" s="31">
        <f t="shared" si="60"/>
        <v>0.59942936428246885</v>
      </c>
      <c r="H305" s="23">
        <v>688873</v>
      </c>
      <c r="I305" s="24">
        <v>7210193</v>
      </c>
      <c r="J305" s="24">
        <v>9755702</v>
      </c>
      <c r="K305" s="23">
        <v>17654768</v>
      </c>
      <c r="L305" s="23">
        <v>29147279</v>
      </c>
      <c r="M305" s="24">
        <v>18654422</v>
      </c>
      <c r="N305" s="24">
        <v>20671062</v>
      </c>
      <c r="O305" s="23">
        <v>68472763</v>
      </c>
      <c r="P305" s="23">
        <v>5289215</v>
      </c>
      <c r="Q305" s="24">
        <v>10637775</v>
      </c>
      <c r="R305" s="24">
        <v>16289690</v>
      </c>
      <c r="S305" s="23">
        <v>32216680</v>
      </c>
      <c r="T305" s="23">
        <v>12850352</v>
      </c>
      <c r="U305" s="24">
        <v>18568429</v>
      </c>
      <c r="V305" s="24">
        <v>48465114</v>
      </c>
      <c r="W305" s="35">
        <v>79883895</v>
      </c>
    </row>
    <row r="306" spans="1:23" ht="13" x14ac:dyDescent="0.3">
      <c r="A306" s="14" t="s">
        <v>19</v>
      </c>
      <c r="B306" s="15" t="s">
        <v>536</v>
      </c>
      <c r="C306" s="16" t="s">
        <v>537</v>
      </c>
      <c r="D306" s="23">
        <v>376477670</v>
      </c>
      <c r="E306" s="24">
        <v>325809079</v>
      </c>
      <c r="F306" s="24">
        <v>297611182</v>
      </c>
      <c r="G306" s="31">
        <f t="shared" si="60"/>
        <v>0.91345269724665956</v>
      </c>
      <c r="H306" s="23">
        <v>-12385954</v>
      </c>
      <c r="I306" s="24">
        <v>23020985</v>
      </c>
      <c r="J306" s="24">
        <v>13760462</v>
      </c>
      <c r="K306" s="23">
        <v>24395493</v>
      </c>
      <c r="L306" s="23">
        <v>29964518</v>
      </c>
      <c r="M306" s="24">
        <v>31028172</v>
      </c>
      <c r="N306" s="24">
        <v>27615952</v>
      </c>
      <c r="O306" s="23">
        <v>88608642</v>
      </c>
      <c r="P306" s="23">
        <v>5482189</v>
      </c>
      <c r="Q306" s="24">
        <v>11859547</v>
      </c>
      <c r="R306" s="24">
        <v>34280346</v>
      </c>
      <c r="S306" s="23">
        <v>51622082</v>
      </c>
      <c r="T306" s="23">
        <v>17098918</v>
      </c>
      <c r="U306" s="24">
        <v>39632832</v>
      </c>
      <c r="V306" s="24">
        <v>76253215</v>
      </c>
      <c r="W306" s="35">
        <v>132984965</v>
      </c>
    </row>
    <row r="307" spans="1:23" ht="13" x14ac:dyDescent="0.3">
      <c r="A307" s="14" t="s">
        <v>34</v>
      </c>
      <c r="B307" s="15" t="s">
        <v>538</v>
      </c>
      <c r="C307" s="16" t="s">
        <v>539</v>
      </c>
      <c r="D307" s="23">
        <v>10500000</v>
      </c>
      <c r="E307" s="24">
        <v>68799730</v>
      </c>
      <c r="F307" s="24">
        <v>58279508</v>
      </c>
      <c r="G307" s="31">
        <f t="shared" si="60"/>
        <v>0.84708919642562552</v>
      </c>
      <c r="H307" s="23">
        <v>0</v>
      </c>
      <c r="I307" s="24">
        <v>5514479</v>
      </c>
      <c r="J307" s="24">
        <v>5052115</v>
      </c>
      <c r="K307" s="23">
        <v>10566594</v>
      </c>
      <c r="L307" s="23">
        <v>8279891</v>
      </c>
      <c r="M307" s="24">
        <v>9146724</v>
      </c>
      <c r="N307" s="24">
        <v>7703877</v>
      </c>
      <c r="O307" s="23">
        <v>25130492</v>
      </c>
      <c r="P307" s="23">
        <v>2968549</v>
      </c>
      <c r="Q307" s="24">
        <v>3158330</v>
      </c>
      <c r="R307" s="24">
        <v>1186917</v>
      </c>
      <c r="S307" s="23">
        <v>7313796</v>
      </c>
      <c r="T307" s="23">
        <v>5708450</v>
      </c>
      <c r="U307" s="24">
        <v>1429707</v>
      </c>
      <c r="V307" s="24">
        <v>8130469</v>
      </c>
      <c r="W307" s="35">
        <v>15268626</v>
      </c>
    </row>
    <row r="308" spans="1:23" ht="14" x14ac:dyDescent="0.3">
      <c r="A308" s="17" t="s">
        <v>0</v>
      </c>
      <c r="B308" s="18" t="s">
        <v>540</v>
      </c>
      <c r="C308" s="19" t="s">
        <v>0</v>
      </c>
      <c r="D308" s="25">
        <f>SUM(D302:D307)</f>
        <v>919093147</v>
      </c>
      <c r="E308" s="26">
        <f>SUM(E302:E307)</f>
        <v>993802733</v>
      </c>
      <c r="F308" s="26">
        <f>SUM(F302:F307)</f>
        <v>772365098</v>
      </c>
      <c r="G308" s="32">
        <f t="shared" si="60"/>
        <v>0.77718149925836444</v>
      </c>
      <c r="H308" s="25">
        <f t="shared" ref="H308:W308" si="62">SUM(H302:H307)</f>
        <v>-10837283</v>
      </c>
      <c r="I308" s="26">
        <f t="shared" si="62"/>
        <v>41258487</v>
      </c>
      <c r="J308" s="26">
        <f t="shared" si="62"/>
        <v>39779470</v>
      </c>
      <c r="K308" s="25">
        <f t="shared" si="62"/>
        <v>70200674</v>
      </c>
      <c r="L308" s="25">
        <f t="shared" si="62"/>
        <v>82553525</v>
      </c>
      <c r="M308" s="26">
        <f t="shared" si="62"/>
        <v>75332794</v>
      </c>
      <c r="N308" s="26">
        <f t="shared" si="62"/>
        <v>69654487</v>
      </c>
      <c r="O308" s="25">
        <f t="shared" si="62"/>
        <v>227540806</v>
      </c>
      <c r="P308" s="25">
        <f t="shared" si="62"/>
        <v>16721887</v>
      </c>
      <c r="Q308" s="26">
        <f t="shared" si="62"/>
        <v>42537962</v>
      </c>
      <c r="R308" s="26">
        <f t="shared" si="62"/>
        <v>81843163</v>
      </c>
      <c r="S308" s="25">
        <f t="shared" si="62"/>
        <v>141103012</v>
      </c>
      <c r="T308" s="25">
        <f t="shared" si="62"/>
        <v>54732761</v>
      </c>
      <c r="U308" s="26">
        <f t="shared" si="62"/>
        <v>79456669</v>
      </c>
      <c r="V308" s="26">
        <f t="shared" si="62"/>
        <v>199331176</v>
      </c>
      <c r="W308" s="36">
        <f t="shared" si="62"/>
        <v>333520606</v>
      </c>
    </row>
    <row r="309" spans="1:23" ht="13" x14ac:dyDescent="0.3">
      <c r="A309" s="14" t="s">
        <v>19</v>
      </c>
      <c r="B309" s="15" t="s">
        <v>541</v>
      </c>
      <c r="C309" s="16" t="s">
        <v>542</v>
      </c>
      <c r="D309" s="23">
        <v>85364560</v>
      </c>
      <c r="E309" s="24">
        <v>84918681</v>
      </c>
      <c r="F309" s="24">
        <v>79631804</v>
      </c>
      <c r="G309" s="31">
        <f t="shared" si="60"/>
        <v>0.93774188508651002</v>
      </c>
      <c r="H309" s="23">
        <v>742248</v>
      </c>
      <c r="I309" s="24">
        <v>345658</v>
      </c>
      <c r="J309" s="24">
        <v>5004207</v>
      </c>
      <c r="K309" s="23">
        <v>6092113</v>
      </c>
      <c r="L309" s="23">
        <v>5140471</v>
      </c>
      <c r="M309" s="24">
        <v>7521126</v>
      </c>
      <c r="N309" s="24">
        <v>2983667</v>
      </c>
      <c r="O309" s="23">
        <v>15645264</v>
      </c>
      <c r="P309" s="23">
        <v>1853019</v>
      </c>
      <c r="Q309" s="24">
        <v>6925864</v>
      </c>
      <c r="R309" s="24">
        <v>5387568</v>
      </c>
      <c r="S309" s="23">
        <v>14166451</v>
      </c>
      <c r="T309" s="23">
        <v>5393476</v>
      </c>
      <c r="U309" s="24">
        <v>14222283</v>
      </c>
      <c r="V309" s="24">
        <v>24112217</v>
      </c>
      <c r="W309" s="35">
        <v>43727976</v>
      </c>
    </row>
    <row r="310" spans="1:23" ht="13" x14ac:dyDescent="0.3">
      <c r="A310" s="14" t="s">
        <v>19</v>
      </c>
      <c r="B310" s="15" t="s">
        <v>543</v>
      </c>
      <c r="C310" s="16" t="s">
        <v>544</v>
      </c>
      <c r="D310" s="23">
        <v>766225474</v>
      </c>
      <c r="E310" s="24">
        <v>583586015</v>
      </c>
      <c r="F310" s="24">
        <v>561729379</v>
      </c>
      <c r="G310" s="31">
        <f t="shared" si="60"/>
        <v>0.96254770430028214</v>
      </c>
      <c r="H310" s="23">
        <v>1185996</v>
      </c>
      <c r="I310" s="24">
        <v>4529405</v>
      </c>
      <c r="J310" s="24">
        <v>30707372</v>
      </c>
      <c r="K310" s="23">
        <v>36422773</v>
      </c>
      <c r="L310" s="23">
        <v>30048290</v>
      </c>
      <c r="M310" s="24">
        <v>48789143</v>
      </c>
      <c r="N310" s="24">
        <v>75310880</v>
      </c>
      <c r="O310" s="23">
        <v>154148313</v>
      </c>
      <c r="P310" s="23">
        <v>5035632</v>
      </c>
      <c r="Q310" s="24">
        <v>31769731</v>
      </c>
      <c r="R310" s="24">
        <v>34480732</v>
      </c>
      <c r="S310" s="23">
        <v>71286095</v>
      </c>
      <c r="T310" s="23">
        <v>28776631</v>
      </c>
      <c r="U310" s="24">
        <v>51201963</v>
      </c>
      <c r="V310" s="24">
        <v>219893604</v>
      </c>
      <c r="W310" s="35">
        <v>299872198</v>
      </c>
    </row>
    <row r="311" spans="1:23" ht="13" x14ac:dyDescent="0.3">
      <c r="A311" s="14" t="s">
        <v>19</v>
      </c>
      <c r="B311" s="15" t="s">
        <v>545</v>
      </c>
      <c r="C311" s="16" t="s">
        <v>546</v>
      </c>
      <c r="D311" s="23">
        <v>599345303</v>
      </c>
      <c r="E311" s="24">
        <v>524512559</v>
      </c>
      <c r="F311" s="24">
        <v>390732783</v>
      </c>
      <c r="G311" s="31">
        <f t="shared" si="60"/>
        <v>0.74494457052648</v>
      </c>
      <c r="H311" s="23">
        <v>2112467</v>
      </c>
      <c r="I311" s="24">
        <v>4982004</v>
      </c>
      <c r="J311" s="24">
        <v>20248275</v>
      </c>
      <c r="K311" s="23">
        <v>27342746</v>
      </c>
      <c r="L311" s="23">
        <v>21618106</v>
      </c>
      <c r="M311" s="24">
        <v>46934673</v>
      </c>
      <c r="N311" s="24">
        <v>33382019</v>
      </c>
      <c r="O311" s="23">
        <v>101934798</v>
      </c>
      <c r="P311" s="23">
        <v>13568987</v>
      </c>
      <c r="Q311" s="24">
        <v>25615516</v>
      </c>
      <c r="R311" s="24">
        <v>37406971</v>
      </c>
      <c r="S311" s="23">
        <v>76591474</v>
      </c>
      <c r="T311" s="23">
        <v>39194975</v>
      </c>
      <c r="U311" s="24">
        <v>65494784</v>
      </c>
      <c r="V311" s="24">
        <v>80174006</v>
      </c>
      <c r="W311" s="35">
        <v>184863765</v>
      </c>
    </row>
    <row r="312" spans="1:23" ht="13" x14ac:dyDescent="0.3">
      <c r="A312" s="14" t="s">
        <v>19</v>
      </c>
      <c r="B312" s="15" t="s">
        <v>547</v>
      </c>
      <c r="C312" s="16" t="s">
        <v>548</v>
      </c>
      <c r="D312" s="23">
        <v>187437290</v>
      </c>
      <c r="E312" s="24">
        <v>218459564</v>
      </c>
      <c r="F312" s="24">
        <v>169122247</v>
      </c>
      <c r="G312" s="31">
        <f t="shared" si="60"/>
        <v>0.77415812749676638</v>
      </c>
      <c r="H312" s="23">
        <v>6780479</v>
      </c>
      <c r="I312" s="24">
        <v>8406993</v>
      </c>
      <c r="J312" s="24">
        <v>12102058</v>
      </c>
      <c r="K312" s="23">
        <v>27289530</v>
      </c>
      <c r="L312" s="23">
        <v>14809881</v>
      </c>
      <c r="M312" s="24">
        <v>22563679</v>
      </c>
      <c r="N312" s="24">
        <v>12005687</v>
      </c>
      <c r="O312" s="23">
        <v>49379247</v>
      </c>
      <c r="P312" s="23">
        <v>17400708</v>
      </c>
      <c r="Q312" s="24">
        <v>12864877</v>
      </c>
      <c r="R312" s="24">
        <v>7034803</v>
      </c>
      <c r="S312" s="23">
        <v>37300388</v>
      </c>
      <c r="T312" s="23">
        <v>12003152</v>
      </c>
      <c r="U312" s="24">
        <v>18699898</v>
      </c>
      <c r="V312" s="24">
        <v>24450032</v>
      </c>
      <c r="W312" s="35">
        <v>55153082</v>
      </c>
    </row>
    <row r="313" spans="1:23" ht="13" x14ac:dyDescent="0.3">
      <c r="A313" s="14" t="s">
        <v>19</v>
      </c>
      <c r="B313" s="15" t="s">
        <v>549</v>
      </c>
      <c r="C313" s="16" t="s">
        <v>550</v>
      </c>
      <c r="D313" s="23">
        <v>118426599</v>
      </c>
      <c r="E313" s="24">
        <v>173284396</v>
      </c>
      <c r="F313" s="24">
        <v>126652903</v>
      </c>
      <c r="G313" s="31">
        <f t="shared" si="60"/>
        <v>0.73089617948058061</v>
      </c>
      <c r="H313" s="23">
        <v>1546689</v>
      </c>
      <c r="I313" s="24">
        <v>11473866</v>
      </c>
      <c r="J313" s="24">
        <v>8719476</v>
      </c>
      <c r="K313" s="23">
        <v>21740031</v>
      </c>
      <c r="L313" s="23">
        <v>24526211</v>
      </c>
      <c r="M313" s="24">
        <v>7755058</v>
      </c>
      <c r="N313" s="24">
        <v>4937597</v>
      </c>
      <c r="O313" s="23">
        <v>37218866</v>
      </c>
      <c r="P313" s="23">
        <v>7457921</v>
      </c>
      <c r="Q313" s="24">
        <v>5692084</v>
      </c>
      <c r="R313" s="24">
        <v>2926339</v>
      </c>
      <c r="S313" s="23">
        <v>16076344</v>
      </c>
      <c r="T313" s="23">
        <v>14708136</v>
      </c>
      <c r="U313" s="24">
        <v>10901943</v>
      </c>
      <c r="V313" s="24">
        <v>26007583</v>
      </c>
      <c r="W313" s="35">
        <v>51617662</v>
      </c>
    </row>
    <row r="314" spans="1:23" ht="13" x14ac:dyDescent="0.3">
      <c r="A314" s="14" t="s">
        <v>34</v>
      </c>
      <c r="B314" s="15" t="s">
        <v>551</v>
      </c>
      <c r="C314" s="16" t="s">
        <v>552</v>
      </c>
      <c r="D314" s="23">
        <v>127179000</v>
      </c>
      <c r="E314" s="24">
        <v>135412838</v>
      </c>
      <c r="F314" s="24">
        <v>95642666</v>
      </c>
      <c r="G314" s="31">
        <f t="shared" si="60"/>
        <v>0.70630427227291404</v>
      </c>
      <c r="H314" s="23">
        <v>4799</v>
      </c>
      <c r="I314" s="24">
        <v>3014456</v>
      </c>
      <c r="J314" s="24">
        <v>11974876</v>
      </c>
      <c r="K314" s="23">
        <v>14994131</v>
      </c>
      <c r="L314" s="23">
        <v>7553816</v>
      </c>
      <c r="M314" s="24">
        <v>6463052</v>
      </c>
      <c r="N314" s="24">
        <v>12096726</v>
      </c>
      <c r="O314" s="23">
        <v>26113594</v>
      </c>
      <c r="P314" s="23">
        <v>7037469</v>
      </c>
      <c r="Q314" s="24">
        <v>4439414</v>
      </c>
      <c r="R314" s="24">
        <v>9650434</v>
      </c>
      <c r="S314" s="23">
        <v>21127317</v>
      </c>
      <c r="T314" s="23">
        <v>13831566</v>
      </c>
      <c r="U314" s="24">
        <v>7764718</v>
      </c>
      <c r="V314" s="24">
        <v>11811340</v>
      </c>
      <c r="W314" s="35">
        <v>33407624</v>
      </c>
    </row>
    <row r="315" spans="1:23" ht="14" x14ac:dyDescent="0.3">
      <c r="A315" s="17" t="s">
        <v>0</v>
      </c>
      <c r="B315" s="18" t="s">
        <v>553</v>
      </c>
      <c r="C315" s="19" t="s">
        <v>0</v>
      </c>
      <c r="D315" s="25">
        <f>SUM(D309:D314)</f>
        <v>1883978226</v>
      </c>
      <c r="E315" s="26">
        <f>SUM(E309:E314)</f>
        <v>1720174053</v>
      </c>
      <c r="F315" s="26">
        <f>SUM(F309:F314)</f>
        <v>1423511782</v>
      </c>
      <c r="G315" s="32">
        <f t="shared" si="60"/>
        <v>0.82753938737616806</v>
      </c>
      <c r="H315" s="25">
        <f t="shared" ref="H315:W315" si="63">SUM(H309:H314)</f>
        <v>12372678</v>
      </c>
      <c r="I315" s="26">
        <f t="shared" si="63"/>
        <v>32752382</v>
      </c>
      <c r="J315" s="26">
        <f t="shared" si="63"/>
        <v>88756264</v>
      </c>
      <c r="K315" s="25">
        <f t="shared" si="63"/>
        <v>133881324</v>
      </c>
      <c r="L315" s="25">
        <f t="shared" si="63"/>
        <v>103696775</v>
      </c>
      <c r="M315" s="26">
        <f t="shared" si="63"/>
        <v>140026731</v>
      </c>
      <c r="N315" s="26">
        <f t="shared" si="63"/>
        <v>140716576</v>
      </c>
      <c r="O315" s="25">
        <f t="shared" si="63"/>
        <v>384440082</v>
      </c>
      <c r="P315" s="25">
        <f t="shared" si="63"/>
        <v>52353736</v>
      </c>
      <c r="Q315" s="26">
        <f t="shared" si="63"/>
        <v>87307486</v>
      </c>
      <c r="R315" s="26">
        <f t="shared" si="63"/>
        <v>96886847</v>
      </c>
      <c r="S315" s="25">
        <f t="shared" si="63"/>
        <v>236548069</v>
      </c>
      <c r="T315" s="25">
        <f t="shared" si="63"/>
        <v>113907936</v>
      </c>
      <c r="U315" s="26">
        <f t="shared" si="63"/>
        <v>168285589</v>
      </c>
      <c r="V315" s="26">
        <f t="shared" si="63"/>
        <v>386448782</v>
      </c>
      <c r="W315" s="36">
        <f t="shared" si="63"/>
        <v>668642307</v>
      </c>
    </row>
    <row r="316" spans="1:23" ht="13" x14ac:dyDescent="0.3">
      <c r="A316" s="14" t="s">
        <v>19</v>
      </c>
      <c r="B316" s="15" t="s">
        <v>554</v>
      </c>
      <c r="C316" s="16" t="s">
        <v>555</v>
      </c>
      <c r="D316" s="23">
        <v>219174818</v>
      </c>
      <c r="E316" s="24">
        <v>80527595</v>
      </c>
      <c r="F316" s="24">
        <v>43514334</v>
      </c>
      <c r="G316" s="31">
        <f t="shared" si="60"/>
        <v>0.5403654983114794</v>
      </c>
      <c r="H316" s="23">
        <v>12088</v>
      </c>
      <c r="I316" s="24">
        <v>5262649</v>
      </c>
      <c r="J316" s="24">
        <v>4585837</v>
      </c>
      <c r="K316" s="23">
        <v>9860574</v>
      </c>
      <c r="L316" s="23">
        <v>33849733</v>
      </c>
      <c r="M316" s="24">
        <v>14465374</v>
      </c>
      <c r="N316" s="24">
        <v>5978251</v>
      </c>
      <c r="O316" s="23">
        <v>54293358</v>
      </c>
      <c r="P316" s="23">
        <v>-41211917</v>
      </c>
      <c r="Q316" s="24">
        <v>1687794</v>
      </c>
      <c r="R316" s="24">
        <v>3124786</v>
      </c>
      <c r="S316" s="23">
        <v>-36399337</v>
      </c>
      <c r="T316" s="23">
        <v>672188</v>
      </c>
      <c r="U316" s="24">
        <v>1992773</v>
      </c>
      <c r="V316" s="24">
        <v>13094778</v>
      </c>
      <c r="W316" s="35">
        <v>15759739</v>
      </c>
    </row>
    <row r="317" spans="1:23" ht="13" x14ac:dyDescent="0.3">
      <c r="A317" s="14" t="s">
        <v>19</v>
      </c>
      <c r="B317" s="15" t="s">
        <v>556</v>
      </c>
      <c r="C317" s="16" t="s">
        <v>557</v>
      </c>
      <c r="D317" s="23">
        <v>184523327</v>
      </c>
      <c r="E317" s="24">
        <v>219455834</v>
      </c>
      <c r="F317" s="24">
        <v>125332343</v>
      </c>
      <c r="G317" s="31">
        <f t="shared" si="60"/>
        <v>0.57110508622887646</v>
      </c>
      <c r="H317" s="23">
        <v>761300</v>
      </c>
      <c r="I317" s="24">
        <v>1729199</v>
      </c>
      <c r="J317" s="24">
        <v>8375923</v>
      </c>
      <c r="K317" s="23">
        <v>10866422</v>
      </c>
      <c r="L317" s="23">
        <v>8401984</v>
      </c>
      <c r="M317" s="24">
        <v>22551422</v>
      </c>
      <c r="N317" s="24">
        <v>15441469</v>
      </c>
      <c r="O317" s="23">
        <v>46394875</v>
      </c>
      <c r="P317" s="23">
        <v>5120430</v>
      </c>
      <c r="Q317" s="24">
        <v>8692867</v>
      </c>
      <c r="R317" s="24">
        <v>11033956</v>
      </c>
      <c r="S317" s="23">
        <v>24847253</v>
      </c>
      <c r="T317" s="23">
        <v>15099254</v>
      </c>
      <c r="U317" s="24">
        <v>23673523</v>
      </c>
      <c r="V317" s="24">
        <v>4451016</v>
      </c>
      <c r="W317" s="35">
        <v>43223793</v>
      </c>
    </row>
    <row r="318" spans="1:23" ht="13" x14ac:dyDescent="0.3">
      <c r="A318" s="14" t="s">
        <v>19</v>
      </c>
      <c r="B318" s="15" t="s">
        <v>558</v>
      </c>
      <c r="C318" s="16" t="s">
        <v>559</v>
      </c>
      <c r="D318" s="23">
        <v>72876151</v>
      </c>
      <c r="E318" s="24">
        <v>58609037</v>
      </c>
      <c r="F318" s="24">
        <v>55965433</v>
      </c>
      <c r="G318" s="31">
        <f t="shared" si="60"/>
        <v>0.95489425973677067</v>
      </c>
      <c r="H318" s="23">
        <v>44122</v>
      </c>
      <c r="I318" s="24">
        <v>734500</v>
      </c>
      <c r="J318" s="24">
        <v>693345</v>
      </c>
      <c r="K318" s="23">
        <v>1471967</v>
      </c>
      <c r="L318" s="23">
        <v>3075936</v>
      </c>
      <c r="M318" s="24">
        <v>5296921</v>
      </c>
      <c r="N318" s="24">
        <v>2010908</v>
      </c>
      <c r="O318" s="23">
        <v>10383765</v>
      </c>
      <c r="P318" s="23">
        <v>3687081</v>
      </c>
      <c r="Q318" s="24">
        <v>2452649</v>
      </c>
      <c r="R318" s="24">
        <v>10368710</v>
      </c>
      <c r="S318" s="23">
        <v>16508440</v>
      </c>
      <c r="T318" s="23">
        <v>3362810</v>
      </c>
      <c r="U318" s="24">
        <v>7304445</v>
      </c>
      <c r="V318" s="24">
        <v>16934006</v>
      </c>
      <c r="W318" s="35">
        <v>27601261</v>
      </c>
    </row>
    <row r="319" spans="1:23" ht="13" x14ac:dyDescent="0.3">
      <c r="A319" s="14" t="s">
        <v>19</v>
      </c>
      <c r="B319" s="15" t="s">
        <v>560</v>
      </c>
      <c r="C319" s="16" t="s">
        <v>561</v>
      </c>
      <c r="D319" s="23">
        <v>61003609</v>
      </c>
      <c r="E319" s="24">
        <v>64899346</v>
      </c>
      <c r="F319" s="24">
        <v>39411240</v>
      </c>
      <c r="G319" s="31">
        <f t="shared" si="60"/>
        <v>0.60726713640534991</v>
      </c>
      <c r="H319" s="23">
        <v>-5656</v>
      </c>
      <c r="I319" s="24">
        <v>1492694</v>
      </c>
      <c r="J319" s="24">
        <v>4273106</v>
      </c>
      <c r="K319" s="23">
        <v>5760144</v>
      </c>
      <c r="L319" s="23">
        <v>3552408</v>
      </c>
      <c r="M319" s="24">
        <v>2059843</v>
      </c>
      <c r="N319" s="24">
        <v>5218370</v>
      </c>
      <c r="O319" s="23">
        <v>10830621</v>
      </c>
      <c r="P319" s="23">
        <v>3358636</v>
      </c>
      <c r="Q319" s="24">
        <v>1733690</v>
      </c>
      <c r="R319" s="24">
        <v>3787815</v>
      </c>
      <c r="S319" s="23">
        <v>8880141</v>
      </c>
      <c r="T319" s="23">
        <v>1970596</v>
      </c>
      <c r="U319" s="24">
        <v>3443290</v>
      </c>
      <c r="V319" s="24">
        <v>8526448</v>
      </c>
      <c r="W319" s="35">
        <v>13940334</v>
      </c>
    </row>
    <row r="320" spans="1:23" ht="13" x14ac:dyDescent="0.3">
      <c r="A320" s="14" t="s">
        <v>34</v>
      </c>
      <c r="B320" s="15" t="s">
        <v>562</v>
      </c>
      <c r="C320" s="16" t="s">
        <v>563</v>
      </c>
      <c r="D320" s="23">
        <v>11504500</v>
      </c>
      <c r="E320" s="24">
        <v>13286726</v>
      </c>
      <c r="F320" s="24">
        <v>10767090</v>
      </c>
      <c r="G320" s="31">
        <f t="shared" si="60"/>
        <v>0.81036441934604508</v>
      </c>
      <c r="H320" s="23">
        <v>0</v>
      </c>
      <c r="I320" s="24">
        <v>0</v>
      </c>
      <c r="J320" s="24">
        <v>330643</v>
      </c>
      <c r="K320" s="23">
        <v>330643</v>
      </c>
      <c r="L320" s="23">
        <v>683105</v>
      </c>
      <c r="M320" s="24">
        <v>186075</v>
      </c>
      <c r="N320" s="24">
        <v>449757</v>
      </c>
      <c r="O320" s="23">
        <v>1318937</v>
      </c>
      <c r="P320" s="23">
        <v>168644</v>
      </c>
      <c r="Q320" s="24">
        <v>263070</v>
      </c>
      <c r="R320" s="24">
        <v>2721484</v>
      </c>
      <c r="S320" s="23">
        <v>3153198</v>
      </c>
      <c r="T320" s="23">
        <v>1382542</v>
      </c>
      <c r="U320" s="24">
        <v>1382878</v>
      </c>
      <c r="V320" s="24">
        <v>3198892</v>
      </c>
      <c r="W320" s="35">
        <v>5964312</v>
      </c>
    </row>
    <row r="321" spans="1:23" ht="14" x14ac:dyDescent="0.3">
      <c r="A321" s="17" t="s">
        <v>0</v>
      </c>
      <c r="B321" s="18" t="s">
        <v>564</v>
      </c>
      <c r="C321" s="19" t="s">
        <v>0</v>
      </c>
      <c r="D321" s="25">
        <f>SUM(D316:D320)</f>
        <v>549082405</v>
      </c>
      <c r="E321" s="26">
        <f>SUM(E316:E320)</f>
        <v>436778538</v>
      </c>
      <c r="F321" s="26">
        <f>SUM(F316:F320)</f>
        <v>274990440</v>
      </c>
      <c r="G321" s="32">
        <f t="shared" si="60"/>
        <v>0.62958780268640402</v>
      </c>
      <c r="H321" s="25">
        <f t="shared" ref="H321:W321" si="64">SUM(H316:H320)</f>
        <v>811854</v>
      </c>
      <c r="I321" s="26">
        <f t="shared" si="64"/>
        <v>9219042</v>
      </c>
      <c r="J321" s="26">
        <f t="shared" si="64"/>
        <v>18258854</v>
      </c>
      <c r="K321" s="25">
        <f t="shared" si="64"/>
        <v>28289750</v>
      </c>
      <c r="L321" s="25">
        <f t="shared" si="64"/>
        <v>49563166</v>
      </c>
      <c r="M321" s="26">
        <f t="shared" si="64"/>
        <v>44559635</v>
      </c>
      <c r="N321" s="26">
        <f t="shared" si="64"/>
        <v>29098755</v>
      </c>
      <c r="O321" s="25">
        <f t="shared" si="64"/>
        <v>123221556</v>
      </c>
      <c r="P321" s="25">
        <f t="shared" si="64"/>
        <v>-28877126</v>
      </c>
      <c r="Q321" s="26">
        <f t="shared" si="64"/>
        <v>14830070</v>
      </c>
      <c r="R321" s="26">
        <f t="shared" si="64"/>
        <v>31036751</v>
      </c>
      <c r="S321" s="25">
        <f t="shared" si="64"/>
        <v>16989695</v>
      </c>
      <c r="T321" s="25">
        <f t="shared" si="64"/>
        <v>22487390</v>
      </c>
      <c r="U321" s="26">
        <f t="shared" si="64"/>
        <v>37796909</v>
      </c>
      <c r="V321" s="26">
        <f t="shared" si="64"/>
        <v>46205140</v>
      </c>
      <c r="W321" s="36">
        <f t="shared" si="64"/>
        <v>106489439</v>
      </c>
    </row>
    <row r="322" spans="1:23" ht="13" x14ac:dyDescent="0.3">
      <c r="A322" s="14" t="s">
        <v>19</v>
      </c>
      <c r="B322" s="15" t="s">
        <v>565</v>
      </c>
      <c r="C322" s="16" t="s">
        <v>566</v>
      </c>
      <c r="D322" s="23">
        <v>32938300</v>
      </c>
      <c r="E322" s="24">
        <v>32938300</v>
      </c>
      <c r="F322" s="24">
        <v>15130472</v>
      </c>
      <c r="G322" s="31">
        <f t="shared" si="60"/>
        <v>0.45935801179781593</v>
      </c>
      <c r="H322" s="23">
        <v>0</v>
      </c>
      <c r="I322" s="24">
        <v>370444</v>
      </c>
      <c r="J322" s="24">
        <v>2076735</v>
      </c>
      <c r="K322" s="23">
        <v>2447179</v>
      </c>
      <c r="L322" s="23">
        <v>2442622</v>
      </c>
      <c r="M322" s="24">
        <v>1529615</v>
      </c>
      <c r="N322" s="24">
        <v>702137</v>
      </c>
      <c r="O322" s="23">
        <v>4674374</v>
      </c>
      <c r="P322" s="23">
        <v>113551</v>
      </c>
      <c r="Q322" s="24">
        <v>1308788</v>
      </c>
      <c r="R322" s="24">
        <v>2508206</v>
      </c>
      <c r="S322" s="23">
        <v>3930545</v>
      </c>
      <c r="T322" s="23">
        <v>1077572</v>
      </c>
      <c r="U322" s="24">
        <v>1967247</v>
      </c>
      <c r="V322" s="24">
        <v>1033555</v>
      </c>
      <c r="W322" s="35">
        <v>4078374</v>
      </c>
    </row>
    <row r="323" spans="1:23" ht="13" x14ac:dyDescent="0.3">
      <c r="A323" s="14" t="s">
        <v>19</v>
      </c>
      <c r="B323" s="15" t="s">
        <v>567</v>
      </c>
      <c r="C323" s="16" t="s">
        <v>568</v>
      </c>
      <c r="D323" s="23">
        <v>194772700</v>
      </c>
      <c r="E323" s="24">
        <v>240915339</v>
      </c>
      <c r="F323" s="24">
        <v>234884879</v>
      </c>
      <c r="G323" s="31">
        <f t="shared" si="60"/>
        <v>0.9749685510892272</v>
      </c>
      <c r="H323" s="23">
        <v>0</v>
      </c>
      <c r="I323" s="24">
        <v>724639</v>
      </c>
      <c r="J323" s="24">
        <v>6598067</v>
      </c>
      <c r="K323" s="23">
        <v>7322706</v>
      </c>
      <c r="L323" s="23">
        <v>2025061</v>
      </c>
      <c r="M323" s="24">
        <v>24544458</v>
      </c>
      <c r="N323" s="24">
        <v>49711585</v>
      </c>
      <c r="O323" s="23">
        <v>76281104</v>
      </c>
      <c r="P323" s="23">
        <v>22072980</v>
      </c>
      <c r="Q323" s="24">
        <v>2827385</v>
      </c>
      <c r="R323" s="24">
        <v>17037825</v>
      </c>
      <c r="S323" s="23">
        <v>41938190</v>
      </c>
      <c r="T323" s="23">
        <v>30929567</v>
      </c>
      <c r="U323" s="24">
        <v>65029272</v>
      </c>
      <c r="V323" s="24">
        <v>13384040</v>
      </c>
      <c r="W323" s="35">
        <v>109342879</v>
      </c>
    </row>
    <row r="324" spans="1:23" ht="13" x14ac:dyDescent="0.3">
      <c r="A324" s="14" t="s">
        <v>19</v>
      </c>
      <c r="B324" s="15" t="s">
        <v>569</v>
      </c>
      <c r="C324" s="16" t="s">
        <v>570</v>
      </c>
      <c r="D324" s="23">
        <v>437965003</v>
      </c>
      <c r="E324" s="24">
        <v>415973838</v>
      </c>
      <c r="F324" s="24">
        <v>318585190</v>
      </c>
      <c r="G324" s="31">
        <f t="shared" si="60"/>
        <v>0.76587794927622344</v>
      </c>
      <c r="H324" s="23">
        <v>-4087562</v>
      </c>
      <c r="I324" s="24">
        <v>6945599</v>
      </c>
      <c r="J324" s="24">
        <v>53192202</v>
      </c>
      <c r="K324" s="23">
        <v>56050239</v>
      </c>
      <c r="L324" s="23">
        <v>21877481</v>
      </c>
      <c r="M324" s="24">
        <v>25646084</v>
      </c>
      <c r="N324" s="24">
        <v>21961854</v>
      </c>
      <c r="O324" s="23">
        <v>69485419</v>
      </c>
      <c r="P324" s="23">
        <v>9588950</v>
      </c>
      <c r="Q324" s="24">
        <v>13298879</v>
      </c>
      <c r="R324" s="24">
        <v>28737714</v>
      </c>
      <c r="S324" s="23">
        <v>51625543</v>
      </c>
      <c r="T324" s="23">
        <v>58850919</v>
      </c>
      <c r="U324" s="24">
        <v>22848586</v>
      </c>
      <c r="V324" s="24">
        <v>59724484</v>
      </c>
      <c r="W324" s="35">
        <v>141423989</v>
      </c>
    </row>
    <row r="325" spans="1:23" ht="13" x14ac:dyDescent="0.3">
      <c r="A325" s="14" t="s">
        <v>19</v>
      </c>
      <c r="B325" s="15" t="s">
        <v>571</v>
      </c>
      <c r="C325" s="16" t="s">
        <v>572</v>
      </c>
      <c r="D325" s="23">
        <v>1224723645</v>
      </c>
      <c r="E325" s="24">
        <v>1789451364</v>
      </c>
      <c r="F325" s="24">
        <v>1361070407</v>
      </c>
      <c r="G325" s="31">
        <f t="shared" si="60"/>
        <v>0.76060765572167854</v>
      </c>
      <c r="H325" s="23">
        <v>45805610</v>
      </c>
      <c r="I325" s="24">
        <v>70360061</v>
      </c>
      <c r="J325" s="24">
        <v>89859284</v>
      </c>
      <c r="K325" s="23">
        <v>206024955</v>
      </c>
      <c r="L325" s="23">
        <v>124097791</v>
      </c>
      <c r="M325" s="24">
        <v>102800009</v>
      </c>
      <c r="N325" s="24">
        <v>127977851</v>
      </c>
      <c r="O325" s="23">
        <v>354875651</v>
      </c>
      <c r="P325" s="23">
        <v>53502306</v>
      </c>
      <c r="Q325" s="24">
        <v>87487059</v>
      </c>
      <c r="R325" s="24">
        <v>120418743</v>
      </c>
      <c r="S325" s="23">
        <v>261408108</v>
      </c>
      <c r="T325" s="23">
        <v>113998595</v>
      </c>
      <c r="U325" s="24">
        <v>143476867</v>
      </c>
      <c r="V325" s="24">
        <v>281286231</v>
      </c>
      <c r="W325" s="35">
        <v>538761693</v>
      </c>
    </row>
    <row r="326" spans="1:23" ht="13" x14ac:dyDescent="0.3">
      <c r="A326" s="14" t="s">
        <v>19</v>
      </c>
      <c r="B326" s="15" t="s">
        <v>573</v>
      </c>
      <c r="C326" s="16" t="s">
        <v>574</v>
      </c>
      <c r="D326" s="23">
        <v>67627200</v>
      </c>
      <c r="E326" s="24">
        <v>74126200</v>
      </c>
      <c r="F326" s="24">
        <v>5529975</v>
      </c>
      <c r="G326" s="31">
        <f t="shared" si="60"/>
        <v>7.4602164956520098E-2</v>
      </c>
      <c r="H326" s="23">
        <v>1134215</v>
      </c>
      <c r="I326" s="24">
        <v>-51925586</v>
      </c>
      <c r="J326" s="24">
        <v>2070293</v>
      </c>
      <c r="K326" s="23">
        <v>-48721078</v>
      </c>
      <c r="L326" s="23">
        <v>3648200</v>
      </c>
      <c r="M326" s="24">
        <v>2535839</v>
      </c>
      <c r="N326" s="24">
        <v>11967988</v>
      </c>
      <c r="O326" s="23">
        <v>18152027</v>
      </c>
      <c r="P326" s="23">
        <v>1036651</v>
      </c>
      <c r="Q326" s="24">
        <v>2147593</v>
      </c>
      <c r="R326" s="24">
        <v>7534236</v>
      </c>
      <c r="S326" s="23">
        <v>10718480</v>
      </c>
      <c r="T326" s="23">
        <v>2123909</v>
      </c>
      <c r="U326" s="24">
        <v>9027007</v>
      </c>
      <c r="V326" s="24">
        <v>14229630</v>
      </c>
      <c r="W326" s="35">
        <v>25380546</v>
      </c>
    </row>
    <row r="327" spans="1:23" ht="13" x14ac:dyDescent="0.3">
      <c r="A327" s="14" t="s">
        <v>19</v>
      </c>
      <c r="B327" s="15" t="s">
        <v>575</v>
      </c>
      <c r="C327" s="16" t="s">
        <v>576</v>
      </c>
      <c r="D327" s="23">
        <v>183159962</v>
      </c>
      <c r="E327" s="24">
        <v>148541085</v>
      </c>
      <c r="F327" s="24">
        <v>124924680</v>
      </c>
      <c r="G327" s="31">
        <f t="shared" si="60"/>
        <v>0.84101095666562553</v>
      </c>
      <c r="H327" s="23">
        <v>0</v>
      </c>
      <c r="I327" s="24">
        <v>1432085</v>
      </c>
      <c r="J327" s="24">
        <v>3504969</v>
      </c>
      <c r="K327" s="23">
        <v>4937054</v>
      </c>
      <c r="L327" s="23">
        <v>7325280</v>
      </c>
      <c r="M327" s="24">
        <v>10656870</v>
      </c>
      <c r="N327" s="24">
        <v>15692146</v>
      </c>
      <c r="O327" s="23">
        <v>33674296</v>
      </c>
      <c r="P327" s="23">
        <v>6485885</v>
      </c>
      <c r="Q327" s="24">
        <v>13741709</v>
      </c>
      <c r="R327" s="24">
        <v>19416952</v>
      </c>
      <c r="S327" s="23">
        <v>39644546</v>
      </c>
      <c r="T327" s="23">
        <v>8471142</v>
      </c>
      <c r="U327" s="24">
        <v>18025610</v>
      </c>
      <c r="V327" s="24">
        <v>20172032</v>
      </c>
      <c r="W327" s="35">
        <v>46668784</v>
      </c>
    </row>
    <row r="328" spans="1:23" ht="13" x14ac:dyDescent="0.3">
      <c r="A328" s="14" t="s">
        <v>19</v>
      </c>
      <c r="B328" s="15" t="s">
        <v>577</v>
      </c>
      <c r="C328" s="16" t="s">
        <v>578</v>
      </c>
      <c r="D328" s="23">
        <v>88818583</v>
      </c>
      <c r="E328" s="24">
        <v>99106001</v>
      </c>
      <c r="F328" s="24">
        <v>58852315</v>
      </c>
      <c r="G328" s="31">
        <f t="shared" si="60"/>
        <v>0.59383200216099929</v>
      </c>
      <c r="H328" s="23">
        <v>88526326</v>
      </c>
      <c r="I328" s="24">
        <v>-80338568</v>
      </c>
      <c r="J328" s="24">
        <v>4105680</v>
      </c>
      <c r="K328" s="23">
        <v>12293438</v>
      </c>
      <c r="L328" s="23">
        <v>7332187</v>
      </c>
      <c r="M328" s="24">
        <v>5537875</v>
      </c>
      <c r="N328" s="24">
        <v>6373888</v>
      </c>
      <c r="O328" s="23">
        <v>19243950</v>
      </c>
      <c r="P328" s="23">
        <v>3943304</v>
      </c>
      <c r="Q328" s="24">
        <v>2678189</v>
      </c>
      <c r="R328" s="24">
        <v>3777779</v>
      </c>
      <c r="S328" s="23">
        <v>10399272</v>
      </c>
      <c r="T328" s="23">
        <v>4583285</v>
      </c>
      <c r="U328" s="24">
        <v>2405460</v>
      </c>
      <c r="V328" s="24">
        <v>9926910</v>
      </c>
      <c r="W328" s="35">
        <v>16915655</v>
      </c>
    </row>
    <row r="329" spans="1:23" ht="13" x14ac:dyDescent="0.3">
      <c r="A329" s="14" t="s">
        <v>34</v>
      </c>
      <c r="B329" s="15" t="s">
        <v>579</v>
      </c>
      <c r="C329" s="16" t="s">
        <v>580</v>
      </c>
      <c r="D329" s="23">
        <v>224925909</v>
      </c>
      <c r="E329" s="24">
        <v>188619195</v>
      </c>
      <c r="F329" s="24">
        <v>46053339</v>
      </c>
      <c r="G329" s="31">
        <f t="shared" si="60"/>
        <v>0.24416040477746712</v>
      </c>
      <c r="H329" s="23">
        <v>415644</v>
      </c>
      <c r="I329" s="24">
        <v>1897109</v>
      </c>
      <c r="J329" s="24">
        <v>4771156</v>
      </c>
      <c r="K329" s="23">
        <v>7083909</v>
      </c>
      <c r="L329" s="23">
        <v>4189978</v>
      </c>
      <c r="M329" s="24">
        <v>11321492</v>
      </c>
      <c r="N329" s="24">
        <v>1220568</v>
      </c>
      <c r="O329" s="23">
        <v>16732038</v>
      </c>
      <c r="P329" s="23">
        <v>3934846</v>
      </c>
      <c r="Q329" s="24">
        <v>10693990</v>
      </c>
      <c r="R329" s="24">
        <v>1237890</v>
      </c>
      <c r="S329" s="23">
        <v>15866726</v>
      </c>
      <c r="T329" s="23">
        <v>5373997</v>
      </c>
      <c r="U329" s="24">
        <v>302230</v>
      </c>
      <c r="V329" s="24">
        <v>694439</v>
      </c>
      <c r="W329" s="35">
        <v>6370666</v>
      </c>
    </row>
    <row r="330" spans="1:23" ht="14" x14ac:dyDescent="0.3">
      <c r="A330" s="17" t="s">
        <v>0</v>
      </c>
      <c r="B330" s="18" t="s">
        <v>581</v>
      </c>
      <c r="C330" s="19" t="s">
        <v>0</v>
      </c>
      <c r="D330" s="25">
        <f>SUM(D322:D329)</f>
        <v>2454931302</v>
      </c>
      <c r="E330" s="26">
        <f>SUM(E322:E329)</f>
        <v>2989671322</v>
      </c>
      <c r="F330" s="26">
        <f>SUM(F322:F329)</f>
        <v>2165031257</v>
      </c>
      <c r="G330" s="32">
        <f t="shared" si="60"/>
        <v>0.72417032637275303</v>
      </c>
      <c r="H330" s="25">
        <f t="shared" ref="H330:W330" si="65">SUM(H322:H329)</f>
        <v>131794233</v>
      </c>
      <c r="I330" s="26">
        <f t="shared" si="65"/>
        <v>-50534217</v>
      </c>
      <c r="J330" s="26">
        <f t="shared" si="65"/>
        <v>166178386</v>
      </c>
      <c r="K330" s="25">
        <f t="shared" si="65"/>
        <v>247438402</v>
      </c>
      <c r="L330" s="25">
        <f t="shared" si="65"/>
        <v>172938600</v>
      </c>
      <c r="M330" s="26">
        <f t="shared" si="65"/>
        <v>184572242</v>
      </c>
      <c r="N330" s="26">
        <f t="shared" si="65"/>
        <v>235608017</v>
      </c>
      <c r="O330" s="25">
        <f t="shared" si="65"/>
        <v>593118859</v>
      </c>
      <c r="P330" s="25">
        <f t="shared" si="65"/>
        <v>100678473</v>
      </c>
      <c r="Q330" s="26">
        <f t="shared" si="65"/>
        <v>134183592</v>
      </c>
      <c r="R330" s="26">
        <f t="shared" si="65"/>
        <v>200669345</v>
      </c>
      <c r="S330" s="25">
        <f t="shared" si="65"/>
        <v>435531410</v>
      </c>
      <c r="T330" s="25">
        <f t="shared" si="65"/>
        <v>225408986</v>
      </c>
      <c r="U330" s="26">
        <f t="shared" si="65"/>
        <v>263082279</v>
      </c>
      <c r="V330" s="26">
        <f t="shared" si="65"/>
        <v>400451321</v>
      </c>
      <c r="W330" s="36">
        <f t="shared" si="65"/>
        <v>888942586</v>
      </c>
    </row>
    <row r="331" spans="1:23" ht="13" x14ac:dyDescent="0.3">
      <c r="A331" s="14" t="s">
        <v>19</v>
      </c>
      <c r="B331" s="15" t="s">
        <v>582</v>
      </c>
      <c r="C331" s="16" t="s">
        <v>583</v>
      </c>
      <c r="D331" s="23">
        <v>22782041</v>
      </c>
      <c r="E331" s="24">
        <v>40084299</v>
      </c>
      <c r="F331" s="24">
        <v>26783945</v>
      </c>
      <c r="G331" s="31">
        <f t="shared" si="60"/>
        <v>0.66819043037275017</v>
      </c>
      <c r="H331" s="23">
        <v>30896976</v>
      </c>
      <c r="I331" s="24">
        <v>1312911</v>
      </c>
      <c r="J331" s="24">
        <v>-24394789</v>
      </c>
      <c r="K331" s="23">
        <v>7815098</v>
      </c>
      <c r="L331" s="23">
        <v>5080267</v>
      </c>
      <c r="M331" s="24">
        <v>1729265</v>
      </c>
      <c r="N331" s="24">
        <v>3907002</v>
      </c>
      <c r="O331" s="23">
        <v>10716534</v>
      </c>
      <c r="P331" s="23">
        <v>356985</v>
      </c>
      <c r="Q331" s="24">
        <v>757747</v>
      </c>
      <c r="R331" s="24">
        <v>1782156</v>
      </c>
      <c r="S331" s="23">
        <v>2896888</v>
      </c>
      <c r="T331" s="23">
        <v>341982</v>
      </c>
      <c r="U331" s="24">
        <v>1535278</v>
      </c>
      <c r="V331" s="24">
        <v>3478165</v>
      </c>
      <c r="W331" s="35">
        <v>5355425</v>
      </c>
    </row>
    <row r="332" spans="1:23" ht="13" x14ac:dyDescent="0.3">
      <c r="A332" s="14" t="s">
        <v>19</v>
      </c>
      <c r="B332" s="15" t="s">
        <v>584</v>
      </c>
      <c r="C332" s="16" t="s">
        <v>585</v>
      </c>
      <c r="D332" s="23">
        <v>29988625</v>
      </c>
      <c r="E332" s="24">
        <v>32091231</v>
      </c>
      <c r="F332" s="24">
        <v>21801443</v>
      </c>
      <c r="G332" s="31">
        <f t="shared" si="60"/>
        <v>0.67935826456766335</v>
      </c>
      <c r="H332" s="23">
        <v>8400</v>
      </c>
      <c r="I332" s="24">
        <v>2062465</v>
      </c>
      <c r="J332" s="24">
        <v>3036886</v>
      </c>
      <c r="K332" s="23">
        <v>5107751</v>
      </c>
      <c r="L332" s="23">
        <v>1391283</v>
      </c>
      <c r="M332" s="24">
        <v>1867068</v>
      </c>
      <c r="N332" s="24">
        <v>2875829</v>
      </c>
      <c r="O332" s="23">
        <v>6134180</v>
      </c>
      <c r="P332" s="23">
        <v>265204</v>
      </c>
      <c r="Q332" s="24">
        <v>483694</v>
      </c>
      <c r="R332" s="24">
        <v>2032713</v>
      </c>
      <c r="S332" s="23">
        <v>2781611</v>
      </c>
      <c r="T332" s="23">
        <v>314125</v>
      </c>
      <c r="U332" s="24">
        <v>2527379</v>
      </c>
      <c r="V332" s="24">
        <v>4936397</v>
      </c>
      <c r="W332" s="35">
        <v>7777901</v>
      </c>
    </row>
    <row r="333" spans="1:23" ht="13" x14ac:dyDescent="0.3">
      <c r="A333" s="14" t="s">
        <v>19</v>
      </c>
      <c r="B333" s="15" t="s">
        <v>586</v>
      </c>
      <c r="C333" s="16" t="s">
        <v>587</v>
      </c>
      <c r="D333" s="23">
        <v>25575158</v>
      </c>
      <c r="E333" s="24">
        <v>31757354</v>
      </c>
      <c r="F333" s="24">
        <v>29119625</v>
      </c>
      <c r="G333" s="31">
        <f t="shared" si="60"/>
        <v>0.91694115951851651</v>
      </c>
      <c r="H333" s="23">
        <v>789367</v>
      </c>
      <c r="I333" s="24">
        <v>11244233</v>
      </c>
      <c r="J333" s="24">
        <v>842026</v>
      </c>
      <c r="K333" s="23">
        <v>12875626</v>
      </c>
      <c r="L333" s="23">
        <v>1354232</v>
      </c>
      <c r="M333" s="24">
        <v>1053729</v>
      </c>
      <c r="N333" s="24">
        <v>2775391</v>
      </c>
      <c r="O333" s="23">
        <v>5183352</v>
      </c>
      <c r="P333" s="23">
        <v>0</v>
      </c>
      <c r="Q333" s="24">
        <v>1572688</v>
      </c>
      <c r="R333" s="24">
        <v>594027</v>
      </c>
      <c r="S333" s="23">
        <v>2166715</v>
      </c>
      <c r="T333" s="23">
        <v>1738</v>
      </c>
      <c r="U333" s="24">
        <v>832648</v>
      </c>
      <c r="V333" s="24">
        <v>8059546</v>
      </c>
      <c r="W333" s="35">
        <v>8893932</v>
      </c>
    </row>
    <row r="334" spans="1:23" ht="13" x14ac:dyDescent="0.3">
      <c r="A334" s="14" t="s">
        <v>34</v>
      </c>
      <c r="B334" s="15" t="s">
        <v>588</v>
      </c>
      <c r="C334" s="16" t="s">
        <v>589</v>
      </c>
      <c r="D334" s="23">
        <v>2764780</v>
      </c>
      <c r="E334" s="24">
        <v>6063864</v>
      </c>
      <c r="F334" s="24">
        <v>3624585</v>
      </c>
      <c r="G334" s="31">
        <f t="shared" si="60"/>
        <v>0.59773520646241407</v>
      </c>
      <c r="H334" s="23">
        <v>20320</v>
      </c>
      <c r="I334" s="24">
        <v>535737</v>
      </c>
      <c r="J334" s="24">
        <v>-17769</v>
      </c>
      <c r="K334" s="23">
        <v>538288</v>
      </c>
      <c r="L334" s="23">
        <v>373913</v>
      </c>
      <c r="M334" s="24">
        <v>44311</v>
      </c>
      <c r="N334" s="24">
        <v>0</v>
      </c>
      <c r="O334" s="23">
        <v>418224</v>
      </c>
      <c r="P334" s="23">
        <v>2068587</v>
      </c>
      <c r="Q334" s="24">
        <v>0</v>
      </c>
      <c r="R334" s="24">
        <v>0</v>
      </c>
      <c r="S334" s="23">
        <v>2068587</v>
      </c>
      <c r="T334" s="23">
        <v>587014</v>
      </c>
      <c r="U334" s="24">
        <v>0</v>
      </c>
      <c r="V334" s="24">
        <v>12472</v>
      </c>
      <c r="W334" s="35">
        <v>599486</v>
      </c>
    </row>
    <row r="335" spans="1:23" ht="14" x14ac:dyDescent="0.3">
      <c r="A335" s="17" t="s">
        <v>0</v>
      </c>
      <c r="B335" s="18" t="s">
        <v>590</v>
      </c>
      <c r="C335" s="19" t="s">
        <v>0</v>
      </c>
      <c r="D335" s="25">
        <f>SUM(D331:D334)</f>
        <v>81110604</v>
      </c>
      <c r="E335" s="26">
        <f>SUM(E331:E334)</f>
        <v>109996748</v>
      </c>
      <c r="F335" s="26">
        <f>SUM(F331:F334)</f>
        <v>81329598</v>
      </c>
      <c r="G335" s="32">
        <f t="shared" si="60"/>
        <v>0.73938184063405221</v>
      </c>
      <c r="H335" s="25">
        <f t="shared" ref="H335:W335" si="66">SUM(H331:H334)</f>
        <v>31715063</v>
      </c>
      <c r="I335" s="26">
        <f t="shared" si="66"/>
        <v>15155346</v>
      </c>
      <c r="J335" s="26">
        <f t="shared" si="66"/>
        <v>-20533646</v>
      </c>
      <c r="K335" s="25">
        <f t="shared" si="66"/>
        <v>26336763</v>
      </c>
      <c r="L335" s="25">
        <f t="shared" si="66"/>
        <v>8199695</v>
      </c>
      <c r="M335" s="26">
        <f t="shared" si="66"/>
        <v>4694373</v>
      </c>
      <c r="N335" s="26">
        <f t="shared" si="66"/>
        <v>9558222</v>
      </c>
      <c r="O335" s="25">
        <f t="shared" si="66"/>
        <v>22452290</v>
      </c>
      <c r="P335" s="25">
        <f t="shared" si="66"/>
        <v>2690776</v>
      </c>
      <c r="Q335" s="26">
        <f t="shared" si="66"/>
        <v>2814129</v>
      </c>
      <c r="R335" s="26">
        <f t="shared" si="66"/>
        <v>4408896</v>
      </c>
      <c r="S335" s="25">
        <f t="shared" si="66"/>
        <v>9913801</v>
      </c>
      <c r="T335" s="25">
        <f t="shared" si="66"/>
        <v>1244859</v>
      </c>
      <c r="U335" s="26">
        <f t="shared" si="66"/>
        <v>4895305</v>
      </c>
      <c r="V335" s="26">
        <f t="shared" si="66"/>
        <v>16486580</v>
      </c>
      <c r="W335" s="36">
        <f t="shared" si="66"/>
        <v>22626744</v>
      </c>
    </row>
    <row r="336" spans="1:23" ht="14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17961490407</v>
      </c>
      <c r="E336" s="26">
        <f>SUM(E300,E302:E307,E309:E314,E316:E320,E322:E329,E331:E334)</f>
        <v>17704486730</v>
      </c>
      <c r="F336" s="26">
        <f>SUM(F300,F302:F307,F309:F314,F316:F320,F322:F329,F331:F334)</f>
        <v>13800744804</v>
      </c>
      <c r="G336" s="32">
        <f t="shared" si="60"/>
        <v>0.77950550131537188</v>
      </c>
      <c r="H336" s="25">
        <f t="shared" ref="H336:W336" si="67">SUM(H300,H302:H307,H309:H314,H316:H320,H322:H329,H331:H334)</f>
        <v>382851906</v>
      </c>
      <c r="I336" s="26">
        <f t="shared" si="67"/>
        <v>566502776</v>
      </c>
      <c r="J336" s="26">
        <f t="shared" si="67"/>
        <v>946195418</v>
      </c>
      <c r="K336" s="25">
        <f t="shared" si="67"/>
        <v>1895550100</v>
      </c>
      <c r="L336" s="25">
        <f t="shared" si="67"/>
        <v>1295670978</v>
      </c>
      <c r="M336" s="26">
        <f t="shared" si="67"/>
        <v>1352131700</v>
      </c>
      <c r="N336" s="26">
        <f t="shared" si="67"/>
        <v>1534024731</v>
      </c>
      <c r="O336" s="25">
        <f t="shared" si="67"/>
        <v>4181827409</v>
      </c>
      <c r="P336" s="25">
        <f t="shared" si="67"/>
        <v>494312458</v>
      </c>
      <c r="Q336" s="26">
        <f t="shared" si="67"/>
        <v>935566685</v>
      </c>
      <c r="R336" s="26">
        <f t="shared" si="67"/>
        <v>1117517612</v>
      </c>
      <c r="S336" s="25">
        <f t="shared" si="67"/>
        <v>2547396755</v>
      </c>
      <c r="T336" s="25">
        <f t="shared" si="67"/>
        <v>1161645914</v>
      </c>
      <c r="U336" s="26">
        <f t="shared" si="67"/>
        <v>1446196312</v>
      </c>
      <c r="V336" s="26">
        <f t="shared" si="67"/>
        <v>2568128314</v>
      </c>
      <c r="W336" s="36">
        <f t="shared" si="67"/>
        <v>5175970540</v>
      </c>
    </row>
    <row r="337" spans="1:23" ht="14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77234587932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79636984497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50600199279</v>
      </c>
      <c r="G337" s="34">
        <f t="shared" si="60"/>
        <v>0.63538567662498768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-171652903</v>
      </c>
      <c r="I337" s="30">
        <f t="shared" si="68"/>
        <v>4918355420</v>
      </c>
      <c r="J337" s="30">
        <f t="shared" si="68"/>
        <v>4154524933</v>
      </c>
      <c r="K337" s="29">
        <f t="shared" si="68"/>
        <v>8901227450</v>
      </c>
      <c r="L337" s="29">
        <f t="shared" si="68"/>
        <v>-7238242907</v>
      </c>
      <c r="M337" s="30">
        <f t="shared" si="68"/>
        <v>5843867786</v>
      </c>
      <c r="N337" s="30">
        <f t="shared" si="68"/>
        <v>6142483882</v>
      </c>
      <c r="O337" s="29">
        <f t="shared" si="68"/>
        <v>4748108761</v>
      </c>
      <c r="P337" s="29">
        <f t="shared" si="68"/>
        <v>2490801365</v>
      </c>
      <c r="Q337" s="30">
        <f t="shared" si="68"/>
        <v>4044783893</v>
      </c>
      <c r="R337" s="30">
        <f t="shared" si="68"/>
        <v>6044480606</v>
      </c>
      <c r="S337" s="29">
        <f t="shared" si="68"/>
        <v>12580065864</v>
      </c>
      <c r="T337" s="29">
        <f t="shared" si="68"/>
        <v>4376209410</v>
      </c>
      <c r="U337" s="30">
        <f t="shared" si="68"/>
        <v>5065388054</v>
      </c>
      <c r="V337" s="30">
        <f t="shared" si="68"/>
        <v>14929199740</v>
      </c>
      <c r="W337" s="38">
        <f t="shared" si="68"/>
        <v>24370797204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7007BF-95E5-4E54-8F79-6B29F4394ADA}"/>
</file>

<file path=customXml/itemProps2.xml><?xml version="1.0" encoding="utf-8"?>
<ds:datastoreItem xmlns:ds="http://schemas.openxmlformats.org/officeDocument/2006/customXml" ds:itemID="{5439EDC2-02CE-4836-9389-1AA6DD9E2D1D}"/>
</file>

<file path=customXml/itemProps3.xml><?xml version="1.0" encoding="utf-8"?>
<ds:datastoreItem xmlns:ds="http://schemas.openxmlformats.org/officeDocument/2006/customXml" ds:itemID="{819A1F51-E0EB-430D-9BB0-16B44E6F9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Pitso Zwane</cp:lastModifiedBy>
  <dcterms:created xsi:type="dcterms:W3CDTF">2025-08-20T11:09:31Z</dcterms:created>
  <dcterms:modified xsi:type="dcterms:W3CDTF">2025-08-22T09:45:38Z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